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13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4.xml" ContentType="application/vnd.openxmlformats-officedocument.drawingml.chart+xml"/>
  <Override PartName="/xl/externalLinks/_rels/externalLink1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D Analysis" sheetId="1" state="visible" r:id="rId2"/>
    <sheet name="Dasatinib Analysis" sheetId="2" state="visible" r:id="rId3"/>
    <sheet name="BMS Analysis" sheetId="3" state="visible" r:id="rId4"/>
    <sheet name="HG6-6-1" sheetId="4" state="visible" r:id="rId5"/>
    <sheet name="Sheet5" sheetId="5" state="visible" r:id="rId6"/>
  </sheets>
  <externalReferences>
    <externalReference r:id="rId7"/>
    <externalReference r:id="rId8"/>
    <externalReference r:id="rId9"/>
    <externalReference r:id="rId10"/>
  </externalReferenc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<sst xmlns="http://schemas.openxmlformats.org/spreadsheetml/2006/main" count="256" uniqueCount="30">
  <si>
    <t xml:space="preserve">ActiveName</t>
  </si>
  <si>
    <t xml:space="preserve">Source</t>
  </si>
  <si>
    <t xml:space="preserve">F1</t>
  </si>
  <si>
    <t xml:space="preserve">Kd1</t>
  </si>
  <si>
    <t xml:space="preserve">Kd2</t>
  </si>
  <si>
    <t xml:space="preserve">RMSE</t>
  </si>
  <si>
    <t xml:space="preserve">IC50</t>
  </si>
  <si>
    <t xml:space="preserve">AZD6244</t>
  </si>
  <si>
    <t xml:space="preserve">Sun</t>
  </si>
  <si>
    <t xml:space="preserve">Script</t>
  </si>
  <si>
    <t xml:space="preserve">Kd1=</t>
  </si>
  <si>
    <t xml:space="preserve">Component 1</t>
  </si>
  <si>
    <t xml:space="preserve">Kd2=</t>
  </si>
  <si>
    <t xml:space="preserve">Component 2</t>
  </si>
  <si>
    <t xml:space="preserve">Comp 1</t>
  </si>
  <si>
    <t xml:space="preserve">Comp2</t>
  </si>
  <si>
    <t xml:space="preserve">Base</t>
  </si>
  <si>
    <t xml:space="preserve">Conc (uM)</t>
  </si>
  <si>
    <t xml:space="preserve">Log Conc</t>
  </si>
  <si>
    <t xml:space="preserve">BP Calculate</t>
  </si>
  <si>
    <t xml:space="preserve">Script BP</t>
  </si>
  <si>
    <t xml:space="preserve">Optimize</t>
  </si>
  <si>
    <t xml:space="preserve">Script Optimize</t>
  </si>
  <si>
    <t xml:space="preserve">StDev</t>
  </si>
  <si>
    <t xml:space="preserve">Dasatinib</t>
  </si>
  <si>
    <t xml:space="preserve">BMS-754801</t>
  </si>
  <si>
    <t xml:space="preserve">Actual data</t>
  </si>
  <si>
    <t xml:space="preserve">HG6-64-1</t>
  </si>
  <si>
    <t xml:space="preserve">1-Q7/(Q7+$A$3)*$B$3-Q7/(Q7+$C$3)*(1-$B$3)</t>
  </si>
  <si>
    <t xml:space="preserve">Model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</si>
</sst>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'AZD Analysis'!$A$13</c:f>
              <c:strCache>
                <c:ptCount val="1"/>
                <c:pt idx="0">
                  <c:v>AZD6244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'AZD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'AZD Analysis'!$B$13:$Q$13</c:f>
              <c:numCache>
                <c:formatCode>General</c:formatCode>
                <c:ptCount val="16"/>
                <c:pt idx="0">
                  <c:v>1</c:v>
                </c:pt>
                <c:pt idx="1">
                  <c:v>0.929962299350927</c:v>
                </c:pt>
                <c:pt idx="2">
                  <c:v>0.926231101092153</c:v>
                </c:pt>
                <c:pt idx="3">
                  <c:v>0.856698666873955</c:v>
                </c:pt>
                <c:pt idx="4">
                  <c:v>0.87978545610012</c:v>
                </c:pt>
                <c:pt idx="5">
                  <c:v>0.835710676668351</c:v>
                </c:pt>
                <c:pt idx="6">
                  <c:v>0.842667806755023</c:v>
                </c:pt>
                <c:pt idx="7">
                  <c:v>0.769715107466283</c:v>
                </c:pt>
                <c:pt idx="8">
                  <c:v>0.675502351432236</c:v>
                </c:pt>
                <c:pt idx="9">
                  <c:v>0.639084301760659</c:v>
                </c:pt>
                <c:pt idx="10">
                  <c:v>0.532045551712076</c:v>
                </c:pt>
                <c:pt idx="11">
                  <c:v>0.469664580823196</c:v>
                </c:pt>
                <c:pt idx="12">
                  <c:v>0.404213144700533</c:v>
                </c:pt>
                <c:pt idx="13">
                  <c:v>0.390376617824245</c:v>
                </c:pt>
                <c:pt idx="14">
                  <c:v>0.380115822612616</c:v>
                </c:pt>
                <c:pt idx="15">
                  <c:v>0.355202300905593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'AZD Analysis'!$A$14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'AZD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'AZD Analysis'!$B$14:$Q$14</c:f>
              <c:numCache>
                <c:formatCode>General</c:formatCode>
                <c:ptCount val="16"/>
                <c:pt idx="0">
                  <c:v>0.99636116718473</c:v>
                </c:pt>
                <c:pt idx="1">
                  <c:v>0.992770088786983</c:v>
                </c:pt>
                <c:pt idx="2">
                  <c:v>0.985727478598469</c:v>
                </c:pt>
                <c:pt idx="3">
                  <c:v>0.972175743880305</c:v>
                </c:pt>
                <c:pt idx="4">
                  <c:v>0.947026447008615</c:v>
                </c:pt>
                <c:pt idx="5">
                  <c:v>0.90334320144567</c:v>
                </c:pt>
                <c:pt idx="6">
                  <c:v>0.835519635874815</c:v>
                </c:pt>
                <c:pt idx="7">
                  <c:v>0.746571676210185</c:v>
                </c:pt>
                <c:pt idx="8">
                  <c:v>0.652459957215072</c:v>
                </c:pt>
                <c:pt idx="9">
                  <c:v>0.572640982767153</c:v>
                </c:pt>
                <c:pt idx="10">
                  <c:v>0.515751567258098</c:v>
                </c:pt>
                <c:pt idx="11">
                  <c:v>0.477987422505826</c:v>
                </c:pt>
                <c:pt idx="12">
                  <c:v>0.450155835542628</c:v>
                </c:pt>
                <c:pt idx="13">
                  <c:v>0.422393414632957</c:v>
                </c:pt>
                <c:pt idx="14">
                  <c:v>0.38531383659521</c:v>
                </c:pt>
                <c:pt idx="15">
                  <c:v>0.331500571012826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'AZD Analysis'!$A$15</c:f>
              <c:strCache>
                <c:ptCount val="1"/>
                <c:pt idx="0">
                  <c:v>Script BP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'AZD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'AZD Analysis'!$B$15:$Q$15</c:f>
              <c:numCache>
                <c:formatCode>General</c:formatCode>
                <c:ptCount val="16"/>
                <c:pt idx="0">
                  <c:v>0.996656464116527</c:v>
                </c:pt>
                <c:pt idx="1">
                  <c:v>0.993352192379013</c:v>
                </c:pt>
                <c:pt idx="2">
                  <c:v>0.986858703577479</c:v>
                </c:pt>
                <c:pt idx="3">
                  <c:v>0.974313650930657</c:v>
                </c:pt>
                <c:pt idx="4">
                  <c:v>0.950856819788505</c:v>
                </c:pt>
                <c:pt idx="5">
                  <c:v>0.909562079043596</c:v>
                </c:pt>
                <c:pt idx="6">
                  <c:v>0.844025466257356</c:v>
                </c:pt>
                <c:pt idx="7">
                  <c:v>0.755362761609543</c:v>
                </c:pt>
                <c:pt idx="8">
                  <c:v>0.658078807180508</c:v>
                </c:pt>
                <c:pt idx="9">
                  <c:v>0.572777418475669</c:v>
                </c:pt>
                <c:pt idx="10">
                  <c:v>0.510746698704463</c:v>
                </c:pt>
                <c:pt idx="11">
                  <c:v>0.469843932217876</c:v>
                </c:pt>
                <c:pt idx="12">
                  <c:v>0.441284288062446</c:v>
                </c:pt>
                <c:pt idx="13">
                  <c:v>0.415267675991833</c:v>
                </c:pt>
                <c:pt idx="14">
                  <c:v>0.382477814488568</c:v>
                </c:pt>
                <c:pt idx="15">
                  <c:v>0.334950157018954</c:v>
                </c:pt>
              </c:numCache>
            </c:numRef>
          </c:yVal>
          <c:smooth val="0"/>
        </c:ser>
        <c:axId val="51936151"/>
        <c:axId val="70638658"/>
      </c:scatterChart>
      <c:valAx>
        <c:axId val="51936151"/>
        <c:scaling>
          <c:orientation val="minMax"/>
        </c:scaling>
        <c:delete val="0"/>
        <c:axPos val="b"/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638658"/>
        <c:crosses val="autoZero"/>
        <c:crossBetween val="midCat"/>
      </c:valAx>
      <c:valAx>
        <c:axId val="706386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9361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AZD6244</c:v>
                </c:pt>
              </c:strCache>
            </c:strRef>
          </c:tx>
          <c:spPr>
            <a:solidFill>
              <a:srgbClr val="0070c0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6"/>
                <c:pt idx="0">
                  <c:v>1</c:v>
                </c:pt>
                <c:pt idx="1">
                  <c:v>0.929962299350927</c:v>
                </c:pt>
                <c:pt idx="2">
                  <c:v>0.926231101092153</c:v>
                </c:pt>
                <c:pt idx="3">
                  <c:v>0.856698666873955</c:v>
                </c:pt>
                <c:pt idx="4">
                  <c:v>0.87978545610012</c:v>
                </c:pt>
                <c:pt idx="5">
                  <c:v>0.835710676668351</c:v>
                </c:pt>
                <c:pt idx="6">
                  <c:v>0.842667806755023</c:v>
                </c:pt>
                <c:pt idx="7">
                  <c:v>0.769715107466283</c:v>
                </c:pt>
                <c:pt idx="8">
                  <c:v>0.675502351432236</c:v>
                </c:pt>
                <c:pt idx="9">
                  <c:v>0.639084301760659</c:v>
                </c:pt>
                <c:pt idx="10">
                  <c:v>0.532045551712076</c:v>
                </c:pt>
                <c:pt idx="11">
                  <c:v>0.469664580823196</c:v>
                </c:pt>
                <c:pt idx="12">
                  <c:v>0.404213144700533</c:v>
                </c:pt>
                <c:pt idx="13">
                  <c:v>0.390376617824245</c:v>
                </c:pt>
                <c:pt idx="14">
                  <c:v>0.380115822612616</c:v>
                </c:pt>
                <c:pt idx="15">
                  <c:v>0.355202300905593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BP Calculated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6"/>
                <c:pt idx="0">
                  <c:v>0.99636116718473</c:v>
                </c:pt>
                <c:pt idx="1">
                  <c:v>0.992770088786983</c:v>
                </c:pt>
                <c:pt idx="2">
                  <c:v>0.985727478598469</c:v>
                </c:pt>
                <c:pt idx="3">
                  <c:v>0.972175743880305</c:v>
                </c:pt>
                <c:pt idx="4">
                  <c:v>0.947026447008616</c:v>
                </c:pt>
                <c:pt idx="5">
                  <c:v>0.90334320144567</c:v>
                </c:pt>
                <c:pt idx="6">
                  <c:v>0.835519635874815</c:v>
                </c:pt>
                <c:pt idx="7">
                  <c:v>0.746571676210185</c:v>
                </c:pt>
                <c:pt idx="8">
                  <c:v>0.652459957215072</c:v>
                </c:pt>
                <c:pt idx="9">
                  <c:v>0.572640982767154</c:v>
                </c:pt>
                <c:pt idx="10">
                  <c:v>0.515751567258098</c:v>
                </c:pt>
                <c:pt idx="11">
                  <c:v>0.477987422505826</c:v>
                </c:pt>
                <c:pt idx="12">
                  <c:v>0.450155835542628</c:v>
                </c:pt>
                <c:pt idx="13">
                  <c:v>0.422393414632957</c:v>
                </c:pt>
                <c:pt idx="14">
                  <c:v>0.38531383659521</c:v>
                </c:pt>
                <c:pt idx="15">
                  <c:v>0.331500571012826</c:v>
                </c:pt>
              </c:numCache>
            </c:numRef>
          </c:yVal>
          <c:smooth val="0"/>
        </c:ser>
        <c:axId val="88965264"/>
        <c:axId val="55246411"/>
      </c:scatterChart>
      <c:valAx>
        <c:axId val="88965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246411"/>
        <c:crosses val="autoZero"/>
        <c:crossBetween val="midCat"/>
      </c:valAx>
      <c:valAx>
        <c:axId val="552464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9652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'Dasatinib Analysis'!$A$13:$A$13</c:f>
              <c:strCache>
                <c:ptCount val="1"/>
                <c:pt idx="0">
                  <c:v>Dasatinib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'Dasatinib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'Dasatinib Analysis'!$B$13:$Q$13</c:f>
              <c:numCache>
                <c:formatCode>General</c:formatCode>
                <c:ptCount val="16"/>
                <c:pt idx="0">
                  <c:v>0.984307532689462</c:v>
                </c:pt>
                <c:pt idx="1">
                  <c:v>0.926268581297712</c:v>
                </c:pt>
                <c:pt idx="2">
                  <c:v>0.966810596723301</c:v>
                </c:pt>
                <c:pt idx="3">
                  <c:v>0.927562477206105</c:v>
                </c:pt>
                <c:pt idx="4">
                  <c:v>0.917687142006561</c:v>
                </c:pt>
                <c:pt idx="5">
                  <c:v>0.841826478958955</c:v>
                </c:pt>
                <c:pt idx="6">
                  <c:v>0.827942978783357</c:v>
                </c:pt>
                <c:pt idx="7">
                  <c:v>0.743043510240795</c:v>
                </c:pt>
                <c:pt idx="8">
                  <c:v>0.610415322114887</c:v>
                </c:pt>
                <c:pt idx="9">
                  <c:v>0.541858574267865</c:v>
                </c:pt>
                <c:pt idx="10">
                  <c:v>0.540660649766028</c:v>
                </c:pt>
                <c:pt idx="11">
                  <c:v>0.480890931519686</c:v>
                </c:pt>
                <c:pt idx="12">
                  <c:v>0.466336550309436</c:v>
                </c:pt>
                <c:pt idx="13">
                  <c:v>0.421663122367266</c:v>
                </c:pt>
                <c:pt idx="14">
                  <c:v>0.405018477409503</c:v>
                </c:pt>
                <c:pt idx="15">
                  <c:v>0.289361256167529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'Dasatinib Analysis'!$A$14:$A$14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'Dasatinib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'Dasatinib Analysis'!$B$14:$Q$14</c:f>
              <c:numCache>
                <c:formatCode>General</c:formatCode>
                <c:ptCount val="16"/>
                <c:pt idx="0">
                  <c:v>0.99477812146793</c:v>
                </c:pt>
                <c:pt idx="1">
                  <c:v>0.989661124500959</c:v>
                </c:pt>
                <c:pt idx="2">
                  <c:v>0.979729364092223</c:v>
                </c:pt>
                <c:pt idx="3">
                  <c:v>0.960994492940541</c:v>
                </c:pt>
                <c:pt idx="4">
                  <c:v>0.927482025931679</c:v>
                </c:pt>
                <c:pt idx="5">
                  <c:v>0.872861228717056</c:v>
                </c:pt>
                <c:pt idx="6">
                  <c:v>0.796021816067302</c:v>
                </c:pt>
                <c:pt idx="7">
                  <c:v>0.707552255605901</c:v>
                </c:pt>
                <c:pt idx="8">
                  <c:v>0.626126160228831</c:v>
                </c:pt>
                <c:pt idx="9">
                  <c:v>0.564475395160042</c:v>
                </c:pt>
                <c:pt idx="10">
                  <c:v>0.522590846030106</c:v>
                </c:pt>
                <c:pt idx="11">
                  <c:v>0.492668569571214</c:v>
                </c:pt>
                <c:pt idx="12">
                  <c:v>0.464891978039662</c:v>
                </c:pt>
                <c:pt idx="13">
                  <c:v>0.429414864906979</c:v>
                </c:pt>
                <c:pt idx="14">
                  <c:v>0.377497272955132</c:v>
                </c:pt>
                <c:pt idx="15">
                  <c:v>0.305692942122142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'Dasatinib Analysis'!$A$15:$A$15</c:f>
              <c:strCache>
                <c:ptCount val="1"/>
                <c:pt idx="0">
                  <c:v>Script BP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'Dasatinib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'Dasatinib Analysis'!$B$15:$Q$15</c:f>
              <c:numCache>
                <c:formatCode>General</c:formatCode>
                <c:ptCount val="16"/>
                <c:pt idx="0">
                  <c:v>0.994742826384246</c:v>
                </c:pt>
                <c:pt idx="1">
                  <c:v>0.989592035106737</c:v>
                </c:pt>
                <c:pt idx="2">
                  <c:v>0.979596920190058</c:v>
                </c:pt>
                <c:pt idx="3">
                  <c:v>0.960750588152816</c:v>
                </c:pt>
                <c:pt idx="4">
                  <c:v>0.927065029598387</c:v>
                </c:pt>
                <c:pt idx="5">
                  <c:v>0.87223471079599</c:v>
                </c:pt>
                <c:pt idx="6">
                  <c:v>0.795254739815057</c:v>
                </c:pt>
                <c:pt idx="7">
                  <c:v>0.706854942242292</c:v>
                </c:pt>
                <c:pt idx="8">
                  <c:v>0.625740376412746</c:v>
                </c:pt>
                <c:pt idx="9">
                  <c:v>0.564558064926027</c:v>
                </c:pt>
                <c:pt idx="10">
                  <c:v>0.523269384770885</c:v>
                </c:pt>
                <c:pt idx="11">
                  <c:v>0.494191067713632</c:v>
                </c:pt>
                <c:pt idx="12">
                  <c:v>0.467751488870622</c:v>
                </c:pt>
                <c:pt idx="13">
                  <c:v>0.434356866674572</c:v>
                </c:pt>
                <c:pt idx="14">
                  <c:v>0.385192975758165</c:v>
                </c:pt>
                <c:pt idx="15">
                  <c:v>0.315894080330978</c:v>
                </c:pt>
              </c:numCache>
            </c:numRef>
          </c:yVal>
          <c:smooth val="0"/>
        </c:ser>
        <c:axId val="68787323"/>
        <c:axId val="99887429"/>
      </c:scatterChart>
      <c:valAx>
        <c:axId val="68787323"/>
        <c:scaling>
          <c:orientation val="minMax"/>
        </c:scaling>
        <c:delete val="0"/>
        <c:axPos val="b"/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87429"/>
        <c:crosses val="autoZero"/>
        <c:crossBetween val="midCat"/>
      </c:valAx>
      <c:valAx>
        <c:axId val="998874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7873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Dasatinib</c:v>
                </c:pt>
              </c:strCache>
            </c:strRef>
          </c:tx>
          <c:spPr>
            <a:solidFill>
              <a:srgbClr val="0070c0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6"/>
                <c:pt idx="0">
                  <c:v>0.984307532689462</c:v>
                </c:pt>
                <c:pt idx="1">
                  <c:v>0.926268581297712</c:v>
                </c:pt>
                <c:pt idx="2">
                  <c:v>0.966810596723301</c:v>
                </c:pt>
                <c:pt idx="3">
                  <c:v>0.927562477206105</c:v>
                </c:pt>
                <c:pt idx="4">
                  <c:v>0.917687142006561</c:v>
                </c:pt>
                <c:pt idx="5">
                  <c:v>0.841826478958955</c:v>
                </c:pt>
                <c:pt idx="6">
                  <c:v>0.827942978783357</c:v>
                </c:pt>
                <c:pt idx="7">
                  <c:v>0.743043510240795</c:v>
                </c:pt>
                <c:pt idx="8">
                  <c:v>0.610415322114887</c:v>
                </c:pt>
                <c:pt idx="9">
                  <c:v>0.541858574267865</c:v>
                </c:pt>
                <c:pt idx="10">
                  <c:v>0.540660649766028</c:v>
                </c:pt>
                <c:pt idx="11">
                  <c:v>0.480890931519686</c:v>
                </c:pt>
                <c:pt idx="12">
                  <c:v>0.466336550309436</c:v>
                </c:pt>
                <c:pt idx="13">
                  <c:v>0.421663122367266</c:v>
                </c:pt>
                <c:pt idx="14">
                  <c:v>0.405018477409503</c:v>
                </c:pt>
                <c:pt idx="15">
                  <c:v>0.289361256167529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6"/>
                <c:pt idx="0">
                  <c:v>0.99477812146793</c:v>
                </c:pt>
                <c:pt idx="1">
                  <c:v>0.989661124500959</c:v>
                </c:pt>
                <c:pt idx="2">
                  <c:v>0.979729364092223</c:v>
                </c:pt>
                <c:pt idx="3">
                  <c:v>0.960994492940541</c:v>
                </c:pt>
                <c:pt idx="4">
                  <c:v>0.927482025931679</c:v>
                </c:pt>
                <c:pt idx="5">
                  <c:v>0.872861228717056</c:v>
                </c:pt>
                <c:pt idx="6">
                  <c:v>0.796021816067302</c:v>
                </c:pt>
                <c:pt idx="7">
                  <c:v>0.707552255605901</c:v>
                </c:pt>
                <c:pt idx="8">
                  <c:v>0.626126160228831</c:v>
                </c:pt>
                <c:pt idx="9">
                  <c:v>0.564475395160042</c:v>
                </c:pt>
                <c:pt idx="10">
                  <c:v>0.522590846030106</c:v>
                </c:pt>
                <c:pt idx="11">
                  <c:v>0.492668569571213</c:v>
                </c:pt>
                <c:pt idx="12">
                  <c:v>0.464891978039662</c:v>
                </c:pt>
                <c:pt idx="13">
                  <c:v>0.429414864906979</c:v>
                </c:pt>
                <c:pt idx="14">
                  <c:v>0.377497272955132</c:v>
                </c:pt>
                <c:pt idx="15">
                  <c:v>0.305692942122142</c:v>
                </c:pt>
              </c:numCache>
            </c:numRef>
          </c:yVal>
          <c:smooth val="0"/>
        </c:ser>
        <c:axId val="13849212"/>
        <c:axId val="84678260"/>
      </c:scatterChart>
      <c:valAx>
        <c:axId val="138492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678260"/>
        <c:crosses val="autoZero"/>
        <c:crossBetween val="midCat"/>
      </c:valAx>
      <c:valAx>
        <c:axId val="846782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8492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'BMS Analysis'!$A$13:$A$13</c:f>
              <c:strCache>
                <c:ptCount val="1"/>
                <c:pt idx="0">
                  <c:v>Actual data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'BMS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'BMS Analysis'!$B$13:$Q$13</c:f>
              <c:numCache>
                <c:formatCode>General</c:formatCode>
                <c:ptCount val="16"/>
                <c:pt idx="0">
                  <c:v>0.939949244110916</c:v>
                </c:pt>
                <c:pt idx="1">
                  <c:v>0.869443709227919</c:v>
                </c:pt>
                <c:pt idx="2">
                  <c:v>0.853049245667845</c:v>
                </c:pt>
                <c:pt idx="3">
                  <c:v>0.824183779912501</c:v>
                </c:pt>
                <c:pt idx="4">
                  <c:v>0.814585311930748</c:v>
                </c:pt>
                <c:pt idx="5">
                  <c:v>0.786817481200081</c:v>
                </c:pt>
                <c:pt idx="6">
                  <c:v>0.711610020395771</c:v>
                </c:pt>
                <c:pt idx="7">
                  <c:v>0.642824892182659</c:v>
                </c:pt>
                <c:pt idx="8">
                  <c:v>0.601130330536051</c:v>
                </c:pt>
                <c:pt idx="9">
                  <c:v>0.546170732846533</c:v>
                </c:pt>
                <c:pt idx="10">
                  <c:v>0.513942300207072</c:v>
                </c:pt>
                <c:pt idx="11">
                  <c:v>0.426100359650625</c:v>
                </c:pt>
                <c:pt idx="12">
                  <c:v>0.373818680035498</c:v>
                </c:pt>
                <c:pt idx="13">
                  <c:v>0.356443351134223</c:v>
                </c:pt>
                <c:pt idx="14">
                  <c:v>0.309330676174314</c:v>
                </c:pt>
                <c:pt idx="15">
                  <c:v>0.178424076351804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'BMS Analysis'!$A$14:$A$14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'BMS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'BMS Analysis'!$B$14:$Q$14</c:f>
              <c:numCache>
                <c:formatCode>General</c:formatCode>
                <c:ptCount val="16"/>
                <c:pt idx="0">
                  <c:v>0.979019970103526</c:v>
                </c:pt>
                <c:pt idx="1">
                  <c:v>0.959935149302996</c:v>
                </c:pt>
                <c:pt idx="2">
                  <c:v>0.926507353598122</c:v>
                </c:pt>
                <c:pt idx="3">
                  <c:v>0.873893712552524</c:v>
                </c:pt>
                <c:pt idx="4">
                  <c:v>0.80353981924841</c:v>
                </c:pt>
                <c:pt idx="5">
                  <c:v>0.72735434534231</c:v>
                </c:pt>
                <c:pt idx="6">
                  <c:v>0.661214915120999</c:v>
                </c:pt>
                <c:pt idx="7">
                  <c:v>0.613021770455795</c:v>
                </c:pt>
                <c:pt idx="8">
                  <c:v>0.580157650256953</c:v>
                </c:pt>
                <c:pt idx="9">
                  <c:v>0.554817069889743</c:v>
                </c:pt>
                <c:pt idx="10">
                  <c:v>0.527924649936813</c:v>
                </c:pt>
                <c:pt idx="11">
                  <c:v>0.489943015728251</c:v>
                </c:pt>
                <c:pt idx="12">
                  <c:v>0.431922644950671</c:v>
                </c:pt>
                <c:pt idx="13">
                  <c:v>0.350443603770529</c:v>
                </c:pt>
                <c:pt idx="14">
                  <c:v>0.25477606898343</c:v>
                </c:pt>
                <c:pt idx="15">
                  <c:v>0.16486898661675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'BMS Analysis'!$A$15:$A$15</c:f>
              <c:strCache>
                <c:ptCount val="1"/>
                <c:pt idx="0">
                  <c:v>Script BP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'BMS Analysis'!$B$12:$Q$12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'BMS Analysis'!$B$15:$Q$15</c:f>
              <c:numCache>
                <c:formatCode>General</c:formatCode>
                <c:ptCount val="16"/>
                <c:pt idx="0">
                  <c:v>0.978680080601314</c:v>
                </c:pt>
                <c:pt idx="1">
                  <c:v>0.959314647620635</c:v>
                </c:pt>
                <c:pt idx="2">
                  <c:v>0.925460772488698</c:v>
                </c:pt>
                <c:pt idx="3">
                  <c:v>0.872344590852074</c:v>
                </c:pt>
                <c:pt idx="4">
                  <c:v>0.801638170872849</c:v>
                </c:pt>
                <c:pt idx="5">
                  <c:v>0.725480481583602</c:v>
                </c:pt>
                <c:pt idx="6">
                  <c:v>0.659708547505578</c:v>
                </c:pt>
                <c:pt idx="7">
                  <c:v>0.611984240602637</c:v>
                </c:pt>
                <c:pt idx="8">
                  <c:v>0.579537810615047</c:v>
                </c:pt>
                <c:pt idx="9">
                  <c:v>0.554568196591247</c:v>
                </c:pt>
                <c:pt idx="10">
                  <c:v>0.528084674440803</c:v>
                </c:pt>
                <c:pt idx="11">
                  <c:v>0.490639111141587</c:v>
                </c:pt>
                <c:pt idx="12">
                  <c:v>0.433286356713766</c:v>
                </c:pt>
                <c:pt idx="13">
                  <c:v>0.352411530841483</c:v>
                </c:pt>
                <c:pt idx="14">
                  <c:v>0.256946886561581</c:v>
                </c:pt>
                <c:pt idx="15">
                  <c:v>0.166726548200499</c:v>
                </c:pt>
              </c:numCache>
            </c:numRef>
          </c:yVal>
          <c:smooth val="0"/>
        </c:ser>
        <c:axId val="57906060"/>
        <c:axId val="92066696"/>
      </c:scatterChart>
      <c:valAx>
        <c:axId val="57906060"/>
        <c:scaling>
          <c:orientation val="minMax"/>
        </c:scaling>
        <c:delete val="0"/>
        <c:axPos val="b"/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66696"/>
        <c:crosses val="autoZero"/>
        <c:crossBetween val="midCat"/>
      </c:valAx>
      <c:valAx>
        <c:axId val="92066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9060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Actual data</c:v>
                </c:pt>
              </c:strCache>
            </c:strRef>
          </c:tx>
          <c:spPr>
            <a:solidFill>
              <a:srgbClr val="0070c0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6"/>
                <c:pt idx="0">
                  <c:v>0.939949244110916</c:v>
                </c:pt>
                <c:pt idx="1">
                  <c:v>0.869443709227919</c:v>
                </c:pt>
                <c:pt idx="2">
                  <c:v>0.853049245667845</c:v>
                </c:pt>
                <c:pt idx="3">
                  <c:v>0.824183779912501</c:v>
                </c:pt>
                <c:pt idx="4">
                  <c:v>0.814585311930748</c:v>
                </c:pt>
                <c:pt idx="5">
                  <c:v>0.786817481200081</c:v>
                </c:pt>
                <c:pt idx="6">
                  <c:v>0.711610020395771</c:v>
                </c:pt>
                <c:pt idx="7">
                  <c:v>0.642824892182659</c:v>
                </c:pt>
                <c:pt idx="8">
                  <c:v>0.601130330536051</c:v>
                </c:pt>
                <c:pt idx="9">
                  <c:v>0.546170732846533</c:v>
                </c:pt>
                <c:pt idx="10">
                  <c:v>0.513942300207072</c:v>
                </c:pt>
                <c:pt idx="11">
                  <c:v>0.426100359650625</c:v>
                </c:pt>
                <c:pt idx="12">
                  <c:v>0.373818680035498</c:v>
                </c:pt>
                <c:pt idx="13">
                  <c:v>0.356443351134223</c:v>
                </c:pt>
                <c:pt idx="14">
                  <c:v>0.309330676174314</c:v>
                </c:pt>
                <c:pt idx="15">
                  <c:v>0.178424076351804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BP-Calculate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6"/>
                <c:pt idx="0">
                  <c:v>0.979019970103526</c:v>
                </c:pt>
                <c:pt idx="1">
                  <c:v>0.959935149302996</c:v>
                </c:pt>
                <c:pt idx="2">
                  <c:v>0.926507353598122</c:v>
                </c:pt>
                <c:pt idx="3">
                  <c:v>0.873893712552524</c:v>
                </c:pt>
                <c:pt idx="4">
                  <c:v>0.80353981924841</c:v>
                </c:pt>
                <c:pt idx="5">
                  <c:v>0.72735434534231</c:v>
                </c:pt>
                <c:pt idx="6">
                  <c:v>0.661214915120999</c:v>
                </c:pt>
                <c:pt idx="7">
                  <c:v>0.613021770455795</c:v>
                </c:pt>
                <c:pt idx="8">
                  <c:v>0.580157650256953</c:v>
                </c:pt>
                <c:pt idx="9">
                  <c:v>0.554817069889743</c:v>
                </c:pt>
                <c:pt idx="10">
                  <c:v>0.527924649936813</c:v>
                </c:pt>
                <c:pt idx="11">
                  <c:v>0.489943015728251</c:v>
                </c:pt>
                <c:pt idx="12">
                  <c:v>0.431922644950671</c:v>
                </c:pt>
                <c:pt idx="13">
                  <c:v>0.350443603770529</c:v>
                </c:pt>
                <c:pt idx="14">
                  <c:v>0.25477606898343</c:v>
                </c:pt>
                <c:pt idx="15">
                  <c:v>0.16486898661675</c:v>
                </c:pt>
              </c:numCache>
            </c:numRef>
          </c:yVal>
          <c:smooth val="0"/>
        </c:ser>
        <c:axId val="86198162"/>
        <c:axId val="35958282"/>
      </c:scatterChart>
      <c:valAx>
        <c:axId val="8619816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958282"/>
        <c:crosses val="autoZero"/>
        <c:crossBetween val="midCat"/>
      </c:valAx>
      <c:valAx>
        <c:axId val="359582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1981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Actual data</c:v>
                </c:pt>
              </c:strCache>
            </c:strRef>
          </c:tx>
          <c:spPr>
            <a:solidFill>
              <a:srgbClr val="0070c0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6"/>
                <c:pt idx="0">
                  <c:v>0.976777305616171</c:v>
                </c:pt>
                <c:pt idx="1">
                  <c:v>0.96869185712645</c:v>
                </c:pt>
                <c:pt idx="2">
                  <c:v>0.932215458826232</c:v>
                </c:pt>
                <c:pt idx="3">
                  <c:v>0.846675089008844</c:v>
                </c:pt>
                <c:pt idx="4">
                  <c:v>0.761777879866774</c:v>
                </c:pt>
                <c:pt idx="5">
                  <c:v>0.702607097737453</c:v>
                </c:pt>
                <c:pt idx="6">
                  <c:v>0.67274606638337</c:v>
                </c:pt>
                <c:pt idx="7">
                  <c:v>0.643711955897554</c:v>
                </c:pt>
                <c:pt idx="8">
                  <c:v>0.558217526128403</c:v>
                </c:pt>
                <c:pt idx="9">
                  <c:v>0.496336281153095</c:v>
                </c:pt>
                <c:pt idx="10">
                  <c:v>0.498817043757896</c:v>
                </c:pt>
                <c:pt idx="11">
                  <c:v>0.484851269093833</c:v>
                </c:pt>
                <c:pt idx="12">
                  <c:v>0.467623751004939</c:v>
                </c:pt>
                <c:pt idx="13">
                  <c:v>0.517882163776272</c:v>
                </c:pt>
                <c:pt idx="14">
                  <c:v>0.503181348340416</c:v>
                </c:pt>
                <c:pt idx="15">
                  <c:v>0.509704835190077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6"/>
                <c:pt idx="0">
                  <c:v>0.979694753728867</c:v>
                </c:pt>
                <c:pt idx="1">
                  <c:v>0.960977072642442</c:v>
                </c:pt>
                <c:pt idx="2">
                  <c:v>0.927613668814597</c:v>
                </c:pt>
                <c:pt idx="3">
                  <c:v>0.873564386526512</c:v>
                </c:pt>
                <c:pt idx="4">
                  <c:v>0.798239214754669</c:v>
                </c:pt>
                <c:pt idx="5">
                  <c:v>0.712640771097836</c:v>
                </c:pt>
                <c:pt idx="6">
                  <c:v>0.635271426708495</c:v>
                </c:pt>
                <c:pt idx="7">
                  <c:v>0.578532981752747</c:v>
                </c:pt>
                <c:pt idx="8">
                  <c:v>0.542985585632691</c:v>
                </c:pt>
                <c:pt idx="9">
                  <c:v>0.52286423271564</c:v>
                </c:pt>
                <c:pt idx="10">
                  <c:v>0.512124074510723</c:v>
                </c:pt>
                <c:pt idx="11">
                  <c:v>0.506570406364904</c:v>
                </c:pt>
                <c:pt idx="12">
                  <c:v>0.503745467106774</c:v>
                </c:pt>
                <c:pt idx="13">
                  <c:v>0.502319989597641</c:v>
                </c:pt>
                <c:pt idx="14">
                  <c:v>0.501602484126254</c:v>
                </c:pt>
                <c:pt idx="15">
                  <c:v>0.501239567568517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smooth val="0"/>
        </c:ser>
        <c:axId val="94558368"/>
        <c:axId val="7887476"/>
      </c:scatterChart>
      <c:valAx>
        <c:axId val="94558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87476"/>
        <c:crosses val="autoZero"/>
        <c:crossBetween val="midCat"/>
      </c:valAx>
      <c:valAx>
        <c:axId val="78874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5583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'HG6-6-1'!$A$13:$A$13</c:f>
              <c:strCache>
                <c:ptCount val="1"/>
                <c:pt idx="0">
                  <c:v>Actual data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'HG6-6-1'!$B$12:$Q$12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'HG6-6-1'!$B$13:$Q$13</c:f>
              <c:numCache>
                <c:formatCode>General</c:formatCode>
                <c:ptCount val="16"/>
                <c:pt idx="0">
                  <c:v>0.976777305616171</c:v>
                </c:pt>
                <c:pt idx="1">
                  <c:v>0.96869185712645</c:v>
                </c:pt>
                <c:pt idx="2">
                  <c:v>0.932215458826232</c:v>
                </c:pt>
                <c:pt idx="3">
                  <c:v>0.846675089008844</c:v>
                </c:pt>
                <c:pt idx="4">
                  <c:v>0.761777879866774</c:v>
                </c:pt>
                <c:pt idx="5">
                  <c:v>0.702607097737453</c:v>
                </c:pt>
                <c:pt idx="6">
                  <c:v>0.67274606638337</c:v>
                </c:pt>
                <c:pt idx="7">
                  <c:v>0.643711955897554</c:v>
                </c:pt>
                <c:pt idx="8">
                  <c:v>0.558217526128403</c:v>
                </c:pt>
                <c:pt idx="9">
                  <c:v>0.496336281153095</c:v>
                </c:pt>
                <c:pt idx="10">
                  <c:v>0.498817043757896</c:v>
                </c:pt>
                <c:pt idx="11">
                  <c:v>0.484851269093833</c:v>
                </c:pt>
                <c:pt idx="12">
                  <c:v>0.467623751004939</c:v>
                </c:pt>
                <c:pt idx="13">
                  <c:v>0.517882163776272</c:v>
                </c:pt>
                <c:pt idx="14">
                  <c:v>0.503181348340416</c:v>
                </c:pt>
                <c:pt idx="15">
                  <c:v>0.509704835190077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'HG6-6-1'!$A$14:$A$14</c:f>
              <c:strCache>
                <c:ptCount val="1"/>
                <c:pt idx="0">
                  <c:v>BP Calculate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'HG6-6-1'!$B$12:$Q$12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'HG6-6-1'!$B$14:$Q$14</c:f>
              <c:numCache>
                <c:formatCode>General</c:formatCode>
                <c:ptCount val="16"/>
                <c:pt idx="0">
                  <c:v>0.979694753728866</c:v>
                </c:pt>
                <c:pt idx="1">
                  <c:v>0.960977072642442</c:v>
                </c:pt>
                <c:pt idx="2">
                  <c:v>0.927613668814597</c:v>
                </c:pt>
                <c:pt idx="3">
                  <c:v>0.873564386526512</c:v>
                </c:pt>
                <c:pt idx="4">
                  <c:v>0.798239214754669</c:v>
                </c:pt>
                <c:pt idx="5">
                  <c:v>0.712640771097836</c:v>
                </c:pt>
                <c:pt idx="6">
                  <c:v>0.635271426708495</c:v>
                </c:pt>
                <c:pt idx="7">
                  <c:v>0.578532981752746</c:v>
                </c:pt>
                <c:pt idx="8">
                  <c:v>0.542985585632691</c:v>
                </c:pt>
                <c:pt idx="9">
                  <c:v>0.52286423271564</c:v>
                </c:pt>
                <c:pt idx="10">
                  <c:v>0.512124074510723</c:v>
                </c:pt>
                <c:pt idx="11">
                  <c:v>0.506570406364904</c:v>
                </c:pt>
                <c:pt idx="12">
                  <c:v>0.503745467106773</c:v>
                </c:pt>
                <c:pt idx="13">
                  <c:v>0.502319989597641</c:v>
                </c:pt>
                <c:pt idx="14">
                  <c:v>0.501602484126254</c:v>
                </c:pt>
                <c:pt idx="15">
                  <c:v>0.501239567568517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'HG6-6-1'!$A$15:$A$15</c:f>
              <c:strCache>
                <c:ptCount val="1"/>
                <c:pt idx="0">
                  <c:v>Script BP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'HG6-6-1'!$B$12:$Q$12</c:f>
              <c:numCache>
                <c:formatCode>General</c:formatCode>
                <c:ptCount val="16"/>
                <c:pt idx="0">
                  <c:v>-3.21441993929574</c:v>
                </c:pt>
                <c:pt idx="1">
                  <c:v>-2.91338994363176</c:v>
                </c:pt>
                <c:pt idx="2">
                  <c:v>-2.61235994796777</c:v>
                </c:pt>
                <c:pt idx="3">
                  <c:v>-2.31132995230379</c:v>
                </c:pt>
                <c:pt idx="4">
                  <c:v>-2.01029995663981</c:v>
                </c:pt>
                <c:pt idx="5">
                  <c:v>-1.70926996097583</c:v>
                </c:pt>
                <c:pt idx="6">
                  <c:v>-1.40823996531185</c:v>
                </c:pt>
                <c:pt idx="7">
                  <c:v>-1.10720996964787</c:v>
                </c:pt>
                <c:pt idx="8">
                  <c:v>-0.806179973983887</c:v>
                </c:pt>
                <c:pt idx="9">
                  <c:v>-0.505149978319906</c:v>
                </c:pt>
                <c:pt idx="10">
                  <c:v>-0.204119982655925</c:v>
                </c:pt>
                <c:pt idx="11">
                  <c:v>0.0969100130080564</c:v>
                </c:pt>
                <c:pt idx="12">
                  <c:v>0.397940008672038</c:v>
                </c:pt>
                <c:pt idx="13">
                  <c:v>0.698970004336019</c:v>
                </c:pt>
                <c:pt idx="14">
                  <c:v>1</c:v>
                </c:pt>
                <c:pt idx="15">
                  <c:v>1.30102999566398</c:v>
                </c:pt>
              </c:numCache>
            </c:numRef>
          </c:xVal>
          <c:yVal>
            <c:numRef>
              <c:f>'HG6-6-1'!$B$15:$Q$15</c:f>
              <c:numCache>
                <c:formatCode>General</c:formatCode>
                <c:ptCount val="16"/>
                <c:pt idx="0">
                  <c:v>0.980264772345927</c:v>
                </c:pt>
                <c:pt idx="1">
                  <c:v>0.962025773889504</c:v>
                </c:pt>
                <c:pt idx="2">
                  <c:v>0.929403795964046</c:v>
                </c:pt>
                <c:pt idx="3">
                  <c:v>0.876249433080802</c:v>
                </c:pt>
                <c:pt idx="4">
                  <c:v>0.801532675032208</c:v>
                </c:pt>
                <c:pt idx="5">
                  <c:v>0.715708276029768</c:v>
                </c:pt>
                <c:pt idx="6">
                  <c:v>0.637276889828839</c:v>
                </c:pt>
                <c:pt idx="7">
                  <c:v>0.579221769135356</c:v>
                </c:pt>
                <c:pt idx="8">
                  <c:v>0.542585497262524</c:v>
                </c:pt>
                <c:pt idx="9">
                  <c:v>0.521692780832773</c:v>
                </c:pt>
                <c:pt idx="10">
                  <c:v>0.510360587665089</c:v>
                </c:pt>
                <c:pt idx="11">
                  <c:v>0.504177176526232</c:v>
                </c:pt>
                <c:pt idx="12">
                  <c:v>0.500394058153666</c:v>
                </c:pt>
                <c:pt idx="13">
                  <c:v>0.49721645361139</c:v>
                </c:pt>
                <c:pt idx="14">
                  <c:v>0.493108589257784</c:v>
                </c:pt>
                <c:pt idx="15">
                  <c:v>0.48614025936293</c:v>
                </c:pt>
              </c:numCache>
            </c:numRef>
          </c:yVal>
          <c:smooth val="0"/>
        </c:ser>
        <c:axId val="93823881"/>
        <c:axId val="99087472"/>
      </c:scatterChart>
      <c:valAx>
        <c:axId val="93823881"/>
        <c:scaling>
          <c:orientation val="minMax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087472"/>
        <c:crosses val="autoZero"/>
        <c:crossBetween val="midCat"/>
      </c:valAx>
      <c:valAx>
        <c:axId val="990874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8238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46800</xdr:rowOff>
    </xdr:from>
    <xdr:to>
      <xdr:col>5</xdr:col>
      <xdr:colOff>199080</xdr:colOff>
      <xdr:row>39</xdr:row>
      <xdr:rowOff>34560</xdr:rowOff>
    </xdr:to>
    <xdr:graphicFrame>
      <xdr:nvGraphicFramePr>
        <xdr:cNvPr id="0" name=""/>
        <xdr:cNvGraphicFramePr/>
      </xdr:nvGraphicFramePr>
      <xdr:xfrm>
        <a:off x="0" y="3135240"/>
        <a:ext cx="5757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377280</xdr:colOff>
      <xdr:row>20</xdr:row>
      <xdr:rowOff>14400</xdr:rowOff>
    </xdr:from>
    <xdr:to>
      <xdr:col>13</xdr:col>
      <xdr:colOff>765000</xdr:colOff>
      <xdr:row>34</xdr:row>
      <xdr:rowOff>84600</xdr:rowOff>
    </xdr:to>
    <xdr:graphicFrame>
      <xdr:nvGraphicFramePr>
        <xdr:cNvPr id="1" name="Chart 1"/>
        <xdr:cNvGraphicFramePr/>
      </xdr:nvGraphicFramePr>
      <xdr:xfrm>
        <a:off x="5936040" y="3265560"/>
        <a:ext cx="6890040" cy="234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46800</xdr:rowOff>
    </xdr:from>
    <xdr:to>
      <xdr:col>5</xdr:col>
      <xdr:colOff>199080</xdr:colOff>
      <xdr:row>39</xdr:row>
      <xdr:rowOff>34560</xdr:rowOff>
    </xdr:to>
    <xdr:graphicFrame>
      <xdr:nvGraphicFramePr>
        <xdr:cNvPr id="2" name=""/>
        <xdr:cNvGraphicFramePr/>
      </xdr:nvGraphicFramePr>
      <xdr:xfrm>
        <a:off x="0" y="3135240"/>
        <a:ext cx="5757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226440</xdr:colOff>
      <xdr:row>19</xdr:row>
      <xdr:rowOff>20520</xdr:rowOff>
    </xdr:from>
    <xdr:to>
      <xdr:col>16</xdr:col>
      <xdr:colOff>778680</xdr:colOff>
      <xdr:row>33</xdr:row>
      <xdr:rowOff>86040</xdr:rowOff>
    </xdr:to>
    <xdr:graphicFrame>
      <xdr:nvGraphicFramePr>
        <xdr:cNvPr id="3" name="Chart 1"/>
        <xdr:cNvGraphicFramePr/>
      </xdr:nvGraphicFramePr>
      <xdr:xfrm>
        <a:off x="9036360" y="3108960"/>
        <a:ext cx="6241680" cy="23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46800</xdr:rowOff>
    </xdr:from>
    <xdr:to>
      <xdr:col>5</xdr:col>
      <xdr:colOff>199080</xdr:colOff>
      <xdr:row>39</xdr:row>
      <xdr:rowOff>34560</xdr:rowOff>
    </xdr:to>
    <xdr:graphicFrame>
      <xdr:nvGraphicFramePr>
        <xdr:cNvPr id="4" name=""/>
        <xdr:cNvGraphicFramePr/>
      </xdr:nvGraphicFramePr>
      <xdr:xfrm>
        <a:off x="0" y="3135240"/>
        <a:ext cx="5757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36360</xdr:colOff>
      <xdr:row>18</xdr:row>
      <xdr:rowOff>135360</xdr:rowOff>
    </xdr:from>
    <xdr:to>
      <xdr:col>16</xdr:col>
      <xdr:colOff>755280</xdr:colOff>
      <xdr:row>33</xdr:row>
      <xdr:rowOff>48960</xdr:rowOff>
    </xdr:to>
    <xdr:graphicFrame>
      <xdr:nvGraphicFramePr>
        <xdr:cNvPr id="5" name="Chart 1"/>
        <xdr:cNvGraphicFramePr/>
      </xdr:nvGraphicFramePr>
      <xdr:xfrm>
        <a:off x="8846280" y="3061440"/>
        <a:ext cx="6408360" cy="235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610200</xdr:colOff>
      <xdr:row>24</xdr:row>
      <xdr:rowOff>45720</xdr:rowOff>
    </xdr:from>
    <xdr:to>
      <xdr:col>15</xdr:col>
      <xdr:colOff>31320</xdr:colOff>
      <xdr:row>39</xdr:row>
      <xdr:rowOff>117360</xdr:rowOff>
    </xdr:to>
    <xdr:graphicFrame>
      <xdr:nvGraphicFramePr>
        <xdr:cNvPr id="6" name="Chart 1"/>
        <xdr:cNvGraphicFramePr/>
      </xdr:nvGraphicFramePr>
      <xdr:xfrm>
        <a:off x="7602480" y="3959640"/>
        <a:ext cx="5923800" cy="250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19</xdr:row>
      <xdr:rowOff>34200</xdr:rowOff>
    </xdr:from>
    <xdr:to>
      <xdr:col>5</xdr:col>
      <xdr:colOff>390960</xdr:colOff>
      <xdr:row>39</xdr:row>
      <xdr:rowOff>21960</xdr:rowOff>
    </xdr:to>
    <xdr:graphicFrame>
      <xdr:nvGraphicFramePr>
        <xdr:cNvPr id="7" name=""/>
        <xdr:cNvGraphicFramePr/>
      </xdr:nvGraphicFramePr>
      <xdr:xfrm>
        <a:off x="0" y="3135240"/>
        <a:ext cx="5757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alex/Dropbox/School%20Work/1-%20Research/GDSC1_M.P.NA_Sorting/home/alex/Dropbox/School%20Work/1-%20Research/GDSC1_M.P.NA_Sorting/home/alex/Dropbox/School%20Work/1-%20Research/Dropbox/School%20Work/1-%20Research/GDSC1_M.P.NA_Sorting/sun&apos;s%20excl%20docs/HG6-64-1%20Monophasic%20and%20Biphasic%20Analysis%2020181016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alex/Dropbox/School%20Work/1-%20Research/GDSC1_M.P.NA_Sorting/home/alex/Dropbox/School%20Work/1-%20Research/GDSC1_M.P.NA_Sorting/home/alex/Dropbox/School%20Work/1-%20Research/Dropbox/School%20Work/1-%20Research/GDSC1_M.P.NA_Sorting/sun&apos;s%20excl%20docs/Dasatinib%20Monophasic%20and%20Biphasic%20Analysis%2020180223%20(5)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alex/Dropbox/School%20Work/1-%20Research/GDSC1_M.P.NA_Sorting/home/alex/Dropbox/School%20Work/1-%20Research/GDSC1_M.P.NA_Sorting/home/alex/Dropbox/School%20Work/1-%20Research/Dropbox/School%20Work/1-%20Research/GDSC1_M.P.NA_Sorting/sun&apos;s%20excl%20docs/BMS-754807%20Monophasic%20and%20Biphasic%20Analysis%2020180223%20(2)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home/alex/Dropbox/School%20Work/1-%20Research/GDSC1_M.P.NA_Sorting/home/alex/Dropbox/School%20Work/1-%20Research/GDSC1_M.P.NA_Sorting/home/alex/Dropbox/School%20Work/1-%20Research/Dropbox/School%20Work/1-%20Research/GDSC1_M.P.NA_Sorting/sun&apos;s%20excl%20docs/AZD6244%20Monophasic%20and%20Biphasic%20Analysis%2020181014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bination 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bination 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mbination Data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mbination Data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1" width="14.51"/>
    <col collapsed="false" customWidth="true" hidden="false" outlineLevel="0" max="2" min="2" style="1" width="13.58"/>
    <col collapsed="false" customWidth="true" hidden="false" outlineLevel="0" max="3" min="3" style="1" width="15.74"/>
    <col collapsed="false" customWidth="true" hidden="false" outlineLevel="0" max="4" min="4" style="1" width="12.64"/>
    <col collapsed="false" customWidth="true" hidden="false" outlineLevel="0" max="5" min="5" style="1" width="22.3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1" t="n">
        <v>0.549368868018264</v>
      </c>
      <c r="D2" s="1" t="n">
        <v>0.0916657537528566</v>
      </c>
      <c r="E2" s="1" t="n">
        <v>54.0944241080029</v>
      </c>
      <c r="F2" s="3" t="n">
        <v>0.0496991482911953</v>
      </c>
      <c r="G2" s="3" t="n">
        <f aca="false">0.5*(2*C2*D2 - D2 - 2*C2*E2 + E2 + SQRT((-2*C2*D2 + D2 + 2*C2*E2- E2)^2 + 4*D2*E2))</f>
        <v>0.807625374221413</v>
      </c>
    </row>
    <row r="3" customFormat="false" ht="12.8" hidden="false" customHeight="false" outlineLevel="0" collapsed="false">
      <c r="A3" s="3" t="s">
        <v>7</v>
      </c>
      <c r="B3" s="3" t="s">
        <v>9</v>
      </c>
      <c r="C3" s="1" t="n">
        <v>0.435307012275008</v>
      </c>
      <c r="D3" s="1" t="n">
        <v>64.33</v>
      </c>
      <c r="E3" s="1" t="n">
        <v>0.1026</v>
      </c>
      <c r="F3" s="1" t="n">
        <v>0.0498841586982021</v>
      </c>
      <c r="G3" s="1" t="n">
        <v>0.730098963575814</v>
      </c>
    </row>
    <row r="4" customFormat="false" ht="12.8" hidden="false" customHeight="false" outlineLevel="0" collapsed="false">
      <c r="A4" s="4"/>
      <c r="B4" s="4"/>
      <c r="C4" s="2" t="n">
        <f aca="false">(C3-C2)/C2*100</f>
        <v>-20.762344279666</v>
      </c>
      <c r="D4" s="2" t="n">
        <f aca="false">(D3-D2)/D2*100</f>
        <v>70078.880733848</v>
      </c>
      <c r="E4" s="2" t="n">
        <f aca="false">(E3-E2)/E2*100</f>
        <v>-99.8103316530459</v>
      </c>
      <c r="F4" s="2" t="n">
        <f aca="false">(F3-F2)/F2*100</f>
        <v>0.372260719485165</v>
      </c>
      <c r="G4" s="2" t="n">
        <f aca="false">(G3-G2)/G2*100</f>
        <v>-9.59930347908372</v>
      </c>
    </row>
    <row r="5" customFormat="false" ht="12.8" hidden="false" customHeight="false" outlineLevel="0" collapsed="false">
      <c r="A5" s="4"/>
      <c r="B5" s="4"/>
      <c r="C5" s="2"/>
      <c r="D5" s="2"/>
      <c r="E5" s="2"/>
      <c r="F5" s="2"/>
      <c r="G5" s="2"/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</row>
    <row r="7" customFormat="false" ht="12.8" hidden="false" customHeight="false" outlineLevel="0" collapsed="false">
      <c r="A7" s="1" t="n">
        <v>0.0916657537528566</v>
      </c>
      <c r="B7" s="1" t="n">
        <v>0.549368868018264</v>
      </c>
      <c r="C7" s="1" t="n">
        <v>54.0944241080029</v>
      </c>
      <c r="D7" s="1" t="n">
        <v>0</v>
      </c>
    </row>
    <row r="9" customFormat="false" ht="12.8" hidden="false" customHeight="false" outlineLevel="0" collapsed="false">
      <c r="A9" s="1" t="s">
        <v>14</v>
      </c>
      <c r="B9" s="1" t="s">
        <v>3</v>
      </c>
      <c r="C9" s="1" t="s">
        <v>15</v>
      </c>
      <c r="D9" s="1" t="s">
        <v>12</v>
      </c>
      <c r="E9" s="1" t="s">
        <v>16</v>
      </c>
    </row>
    <row r="10" customFormat="false" ht="12.8" hidden="false" customHeight="false" outlineLevel="0" collapsed="false">
      <c r="A10" s="1" t="n">
        <f aca="false">B7</f>
        <v>0.549368868018264</v>
      </c>
      <c r="B10" s="1" t="n">
        <f aca="false">A7</f>
        <v>0.0916657537528566</v>
      </c>
      <c r="C10" s="1" t="n">
        <f aca="false">1-A10</f>
        <v>0.450631131981736</v>
      </c>
      <c r="D10" s="1" t="n">
        <f aca="false">C7</f>
        <v>54.0944241080029</v>
      </c>
      <c r="E10" s="1" t="n">
        <f aca="false">1-A10-C10</f>
        <v>0</v>
      </c>
    </row>
    <row r="11" customFormat="false" ht="12.8" hidden="false" customHeight="false" outlineLevel="0" collapsed="false">
      <c r="A11" s="1" t="s">
        <v>17</v>
      </c>
      <c r="B11" s="1" t="n">
        <f aca="false">C11/2</f>
        <v>0.0006103515625</v>
      </c>
      <c r="C11" s="1" t="n">
        <f aca="false">D11/2</f>
        <v>0.001220703125</v>
      </c>
      <c r="D11" s="1" t="n">
        <f aca="false">E11/2</f>
        <v>0.00244140625</v>
      </c>
      <c r="E11" s="1" t="n">
        <f aca="false">F11/2</f>
        <v>0.0048828125</v>
      </c>
      <c r="F11" s="1" t="n">
        <f aca="false">G11/2</f>
        <v>0.009765625</v>
      </c>
      <c r="G11" s="1" t="n">
        <f aca="false">H11/2</f>
        <v>0.01953125</v>
      </c>
      <c r="H11" s="1" t="n">
        <f aca="false">I11/2</f>
        <v>0.0390625</v>
      </c>
      <c r="I11" s="1" t="n">
        <f aca="false">J11/2</f>
        <v>0.078125</v>
      </c>
      <c r="J11" s="1" t="n">
        <f aca="false">K11/2</f>
        <v>0.15625</v>
      </c>
      <c r="K11" s="1" t="n">
        <f aca="false">L11/2</f>
        <v>0.3125</v>
      </c>
      <c r="L11" s="1" t="n">
        <f aca="false">M11/2</f>
        <v>0.625</v>
      </c>
      <c r="M11" s="1" t="n">
        <f aca="false">N11/2</f>
        <v>1.25</v>
      </c>
      <c r="N11" s="1" t="n">
        <f aca="false">O11/2</f>
        <v>2.5</v>
      </c>
      <c r="O11" s="1" t="n">
        <f aca="false">P11/2</f>
        <v>5</v>
      </c>
      <c r="P11" s="1" t="n">
        <f aca="false">Q11/2</f>
        <v>10</v>
      </c>
      <c r="Q11" s="1" t="n">
        <v>20</v>
      </c>
    </row>
    <row r="12" customFormat="false" ht="12.8" hidden="false" customHeight="false" outlineLevel="0" collapsed="false">
      <c r="A12" s="1" t="s">
        <v>18</v>
      </c>
      <c r="B12" s="1" t="n">
        <f aca="false">LOG(B11)</f>
        <v>-3.21441993929574</v>
      </c>
      <c r="C12" s="1" t="n">
        <f aca="false">LOG(C11)</f>
        <v>-2.91338994363176</v>
      </c>
      <c r="D12" s="1" t="n">
        <f aca="false">LOG(D11)</f>
        <v>-2.61235994796777</v>
      </c>
      <c r="E12" s="1" t="n">
        <f aca="false">LOG(E11)</f>
        <v>-2.31132995230379</v>
      </c>
      <c r="F12" s="1" t="n">
        <f aca="false">LOG(F11)</f>
        <v>-2.01029995663981</v>
      </c>
      <c r="G12" s="1" t="n">
        <f aca="false">LOG(G11)</f>
        <v>-1.70926996097583</v>
      </c>
      <c r="H12" s="1" t="n">
        <f aca="false">LOG(H11)</f>
        <v>-1.40823996531185</v>
      </c>
      <c r="I12" s="1" t="n">
        <f aca="false">LOG(I11)</f>
        <v>-1.10720996964787</v>
      </c>
      <c r="J12" s="1" t="n">
        <f aca="false">LOG(J11)</f>
        <v>-0.806179973983887</v>
      </c>
      <c r="K12" s="1" t="n">
        <f aca="false">LOG(K11)</f>
        <v>-0.505149978319906</v>
      </c>
      <c r="L12" s="1" t="n">
        <f aca="false">LOG(L11)</f>
        <v>-0.204119982655925</v>
      </c>
      <c r="M12" s="1" t="n">
        <f aca="false">LOG(M11)</f>
        <v>0.0969100130080564</v>
      </c>
      <c r="N12" s="1" t="n">
        <f aca="false">LOG(N11)</f>
        <v>0.397940008672038</v>
      </c>
      <c r="O12" s="1" t="n">
        <f aca="false">LOG(O11)</f>
        <v>0.698970004336019</v>
      </c>
      <c r="P12" s="1" t="n">
        <f aca="false">LOG(P11)</f>
        <v>1</v>
      </c>
      <c r="Q12" s="1" t="n">
        <f aca="false">LOG(Q11)</f>
        <v>1.30102999566398</v>
      </c>
    </row>
    <row r="13" s="5" customFormat="true" ht="12.8" hidden="false" customHeight="false" outlineLevel="0" collapsed="false">
      <c r="A13" s="1" t="s">
        <v>7</v>
      </c>
      <c r="B13" s="1" t="n">
        <f aca="false">'[4]Combination Data'!B5</f>
        <v>1</v>
      </c>
      <c r="C13" s="1" t="n">
        <f aca="false">'[4]Combination Data'!C5</f>
        <v>0.929962299350927</v>
      </c>
      <c r="D13" s="1" t="n">
        <f aca="false">'[4]Combination Data'!D5</f>
        <v>0.926231101092153</v>
      </c>
      <c r="E13" s="1" t="n">
        <f aca="false">'[4]Combination Data'!E5</f>
        <v>0.856698666873955</v>
      </c>
      <c r="F13" s="1" t="n">
        <f aca="false">'[4]Combination Data'!F5</f>
        <v>0.87978545610012</v>
      </c>
      <c r="G13" s="1" t="n">
        <f aca="false">'[4]Combination Data'!G5</f>
        <v>0.835710676668351</v>
      </c>
      <c r="H13" s="1" t="n">
        <f aca="false">'[4]Combination Data'!H5</f>
        <v>0.842667806755023</v>
      </c>
      <c r="I13" s="1" t="n">
        <f aca="false">'[4]Combination Data'!I5</f>
        <v>0.769715107466283</v>
      </c>
      <c r="J13" s="1" t="n">
        <f aca="false">'[4]Combination Data'!J5</f>
        <v>0.675502351432236</v>
      </c>
      <c r="K13" s="1" t="n">
        <f aca="false">'[4]Combination Data'!K5</f>
        <v>0.639084301760659</v>
      </c>
      <c r="L13" s="1" t="n">
        <f aca="false">'[4]Combination Data'!L5</f>
        <v>0.532045551712076</v>
      </c>
      <c r="M13" s="1" t="n">
        <f aca="false">'[4]Combination Data'!M5</f>
        <v>0.469664580823196</v>
      </c>
      <c r="N13" s="1" t="n">
        <f aca="false">'[4]Combination Data'!N5</f>
        <v>0.404213144700533</v>
      </c>
      <c r="O13" s="1" t="n">
        <f aca="false">'[4]Combination Data'!O5</f>
        <v>0.390376617824245</v>
      </c>
      <c r="P13" s="1" t="n">
        <f aca="false">'[4]Combination Data'!P5</f>
        <v>0.380115822612616</v>
      </c>
      <c r="Q13" s="1" t="n">
        <f aca="false">'[4]Combination Data'!Q5</f>
        <v>0.355202300905593</v>
      </c>
      <c r="R13" s="1"/>
    </row>
    <row r="14" s="5" customFormat="true" ht="12.8" hidden="false" customHeight="false" outlineLevel="0" collapsed="false">
      <c r="A14" s="5" t="s">
        <v>19</v>
      </c>
      <c r="B14" s="5" t="n">
        <f aca="false">1-B$11/(B$11+$D2)*$C2-B$11/(B$11+$E2)*(1-$C2)</f>
        <v>0.99636116718473</v>
      </c>
      <c r="C14" s="5" t="n">
        <f aca="false">1-C$11/(C$11+$D2)*$C2-C$11/(C$11+$E2)*(1-$C2)</f>
        <v>0.992770088786983</v>
      </c>
      <c r="D14" s="5" t="n">
        <f aca="false">1-D$11/(D$11+$D2)*$C2-D$11/(D$11+$E2)*(1-$C2)</f>
        <v>0.985727478598469</v>
      </c>
      <c r="E14" s="5" t="n">
        <f aca="false">1-E$11/(E$11+$D2)*$C2-E$11/(E$11+$E2)*(1-$C2)</f>
        <v>0.972175743880305</v>
      </c>
      <c r="F14" s="5" t="n">
        <f aca="false">1-F$11/(F$11+$D2)*$C2-F$11/(F$11+$E2)*(1-$C2)</f>
        <v>0.947026447008615</v>
      </c>
      <c r="G14" s="5" t="n">
        <f aca="false">1-G$11/(G$11+$D2)*$C2-G$11/(G$11+$E2)*(1-$C2)</f>
        <v>0.90334320144567</v>
      </c>
      <c r="H14" s="5" t="n">
        <f aca="false">1-H$11/(H$11+$D2)*$C2-H$11/(H$11+$E2)*(1-$C2)</f>
        <v>0.835519635874815</v>
      </c>
      <c r="I14" s="5" t="n">
        <f aca="false">1-I$11/(I$11+$D2)*$C2-I$11/(I$11+$E2)*(1-$C2)</f>
        <v>0.746571676210185</v>
      </c>
      <c r="J14" s="5" t="n">
        <f aca="false">1-J$11/(J$11+$D2)*$C2-J$11/(J$11+$E2)*(1-$C2)</f>
        <v>0.652459957215072</v>
      </c>
      <c r="K14" s="5" t="n">
        <f aca="false">1-K$11/(K$11+$D2)*$C2-K$11/(K$11+$E2)*(1-$C2)</f>
        <v>0.572640982767153</v>
      </c>
      <c r="L14" s="5" t="n">
        <f aca="false">1-L$11/(L$11+$D2)*$C2-L$11/(L$11+$E2)*(1-$C2)</f>
        <v>0.515751567258098</v>
      </c>
      <c r="M14" s="5" t="n">
        <f aca="false">1-M$11/(M$11+$D2)*$C2-M$11/(M$11+$E2)*(1-$C2)</f>
        <v>0.477987422505826</v>
      </c>
      <c r="N14" s="5" t="n">
        <f aca="false">1-N$11/(N$11+$D2)*$C2-N$11/(N$11+$E2)*(1-$C2)</f>
        <v>0.450155835542628</v>
      </c>
      <c r="O14" s="5" t="n">
        <f aca="false">1-O$11/(O$11+$D2)*$C2-O$11/(O$11+$E2)*(1-$C2)</f>
        <v>0.422393414632957</v>
      </c>
      <c r="P14" s="5" t="n">
        <f aca="false">1-P$11/(P$11+$D2)*$C2-P$11/(P$11+$E2)*(1-$C2)</f>
        <v>0.38531383659521</v>
      </c>
      <c r="Q14" s="5" t="n">
        <f aca="false">1-Q$11/(Q$11+$D2)*$C2-Q$11/(Q$11+$E2)*(1-$C2)</f>
        <v>0.331500571012826</v>
      </c>
      <c r="R14" s="5" t="n">
        <f aca="false">SQRT(SUM(B16:Q16)/16)</f>
        <v>0.0496991482911953</v>
      </c>
    </row>
    <row r="15" s="5" customFormat="true" ht="12.8" hidden="false" customHeight="false" outlineLevel="0" collapsed="false">
      <c r="A15" s="5" t="s">
        <v>20</v>
      </c>
      <c r="B15" s="5" t="n">
        <f aca="false">1-B$11/(B$11+$D3)*$C3-B$11/(B$11+$E3)*(1-$C3)</f>
        <v>0.996656464116527</v>
      </c>
      <c r="C15" s="5" t="n">
        <f aca="false">1-C$11/(C$11+$D3)*$C3-C$11/(C$11+$E3)*(1-$C3)</f>
        <v>0.993352192379013</v>
      </c>
      <c r="D15" s="5" t="n">
        <f aca="false">1-D$11/(D$11+$D3)*$C3-D$11/(D$11+$E3)*(1-$C3)</f>
        <v>0.986858703577479</v>
      </c>
      <c r="E15" s="5" t="n">
        <f aca="false">1-E$11/(E$11+$D3)*$C3-E$11/(E$11+$E3)*(1-$C3)</f>
        <v>0.974313650930657</v>
      </c>
      <c r="F15" s="5" t="n">
        <f aca="false">1-F$11/(F$11+$D3)*$C3-F$11/(F$11+$E3)*(1-$C3)</f>
        <v>0.950856819788505</v>
      </c>
      <c r="G15" s="5" t="n">
        <f aca="false">1-G$11/(G$11+$D3)*$C3-G$11/(G$11+$E3)*(1-$C3)</f>
        <v>0.909562079043596</v>
      </c>
      <c r="H15" s="5" t="n">
        <f aca="false">1-H$11/(H$11+$D3)*$C3-H$11/(H$11+$E3)*(1-$C3)</f>
        <v>0.844025466257356</v>
      </c>
      <c r="I15" s="5" t="n">
        <f aca="false">1-I$11/(I$11+$D3)*$C3-I$11/(I$11+$E3)*(1-$C3)</f>
        <v>0.755362761609543</v>
      </c>
      <c r="J15" s="5" t="n">
        <f aca="false">1-J$11/(J$11+$D3)*$C3-J$11/(J$11+$E3)*(1-$C3)</f>
        <v>0.658078807180508</v>
      </c>
      <c r="K15" s="5" t="n">
        <f aca="false">1-K$11/(K$11+$D3)*$C3-K$11/(K$11+$E3)*(1-$C3)</f>
        <v>0.572777418475669</v>
      </c>
      <c r="L15" s="5" t="n">
        <f aca="false">1-L$11/(L$11+$D3)*$C3-L$11/(L$11+$E3)*(1-$C3)</f>
        <v>0.510746698704463</v>
      </c>
      <c r="M15" s="5" t="n">
        <f aca="false">1-M$11/(M$11+$D3)*$C3-M$11/(M$11+$E3)*(1-$C3)</f>
        <v>0.469843932217876</v>
      </c>
      <c r="N15" s="5" t="n">
        <f aca="false">1-N$11/(N$11+$D3)*$C3-N$11/(N$11+$E3)*(1-$C3)</f>
        <v>0.441284288062446</v>
      </c>
      <c r="O15" s="5" t="n">
        <f aca="false">1-O$11/(O$11+$D3)*$C3-O$11/(O$11+$E3)*(1-$C3)</f>
        <v>0.415267675991833</v>
      </c>
      <c r="P15" s="5" t="n">
        <f aca="false">1-P$11/(P$11+$D3)*$C3-P$11/(P$11+$E3)*(1-$C3)</f>
        <v>0.382477814488568</v>
      </c>
      <c r="Q15" s="5" t="n">
        <f aca="false">1-Q$11/(Q$11+$D3)*$C3-Q$11/(Q$11+$E3)*(1-$C3)</f>
        <v>0.334950157018954</v>
      </c>
      <c r="R15" s="5" t="n">
        <f aca="false">SQRT(SUM(B17:Q17)/16)</f>
        <v>0.0498841586982021</v>
      </c>
    </row>
    <row r="16" customFormat="false" ht="12.8" hidden="false" customHeight="false" outlineLevel="0" collapsed="false">
      <c r="A16" s="1" t="s">
        <v>21</v>
      </c>
      <c r="B16" s="1" t="n">
        <f aca="false">(B$13-B14)^2</f>
        <v>1.32411042574874E-005</v>
      </c>
      <c r="C16" s="1" t="n">
        <f aca="false">(C$13-C14)^2</f>
        <v>0.00394481841384397</v>
      </c>
      <c r="D16" s="1" t="n">
        <f aca="false">(D$13-D14)^2</f>
        <v>0.0035398189363741</v>
      </c>
      <c r="E16" s="1" t="n">
        <f aca="false">(E$13-E14)^2</f>
        <v>0.0133349553139304</v>
      </c>
      <c r="F16" s="1" t="n">
        <f aca="false">(F$13-F14)^2</f>
        <v>0.00452135085835635</v>
      </c>
      <c r="G16" s="1" t="n">
        <f aca="false">(G$13-G14)^2</f>
        <v>0.00457415840775468</v>
      </c>
      <c r="H16" s="1" t="n">
        <f aca="false">(H$13-H14)^2</f>
        <v>5.10963469326508E-005</v>
      </c>
      <c r="I16" s="1" t="n">
        <f aca="false">(I$13-I14)^2</f>
        <v>0.000535618410305748</v>
      </c>
      <c r="J16" s="1" t="n">
        <f aca="false">(J$13-J14)^2</f>
        <v>0.000530951931259189</v>
      </c>
      <c r="K16" s="1" t="n">
        <f aca="false">(K$13-K14)^2</f>
        <v>0.00441471463887273</v>
      </c>
      <c r="L16" s="1" t="n">
        <f aca="false">(L$13-L14)^2</f>
        <v>0.000265493929386484</v>
      </c>
      <c r="M16" s="1" t="n">
        <f aca="false">(M$13-M14)^2</f>
        <v>6.92696936741202E-005</v>
      </c>
      <c r="N16" s="1" t="n">
        <f aca="false">(N$13-N14)^2</f>
        <v>0.00211073084181233</v>
      </c>
      <c r="O16" s="1" t="n">
        <f aca="false">(O$13-O14)^2</f>
        <v>0.00102507527789033</v>
      </c>
      <c r="P16" s="1" t="n">
        <f aca="false">(P$13-P14)^2</f>
        <v>2.70193493632428E-005</v>
      </c>
      <c r="Q16" s="1" t="n">
        <f aca="false">(Q$13-Q14)^2</f>
        <v>0.000561771999909689</v>
      </c>
    </row>
    <row r="17" customFormat="false" ht="12.8" hidden="false" customHeight="false" outlineLevel="0" collapsed="false">
      <c r="A17" s="1" t="s">
        <v>22</v>
      </c>
      <c r="B17" s="1" t="n">
        <f aca="false">(B$13-B15)^2</f>
        <v>1.1179232204071E-005</v>
      </c>
      <c r="C17" s="1" t="n">
        <f aca="false">(C$13-C15)^2</f>
        <v>0.00401827853811222</v>
      </c>
      <c r="D17" s="1" t="n">
        <f aca="false">(D$13-D15)^2</f>
        <v>0.00367570618311865</v>
      </c>
      <c r="E17" s="1" t="n">
        <f aca="false">(E$13-E15)^2</f>
        <v>0.0138332844746582</v>
      </c>
      <c r="F17" s="1" t="n">
        <f aca="false">(F$13-F15)^2</f>
        <v>0.00505113873652662</v>
      </c>
      <c r="G17" s="1" t="n">
        <f aca="false">(G$13-G15)^2</f>
        <v>0.00545402963279026</v>
      </c>
      <c r="H17" s="1" t="n">
        <f aca="false">(H$13-H15)^2</f>
        <v>1.84323932427575E-006</v>
      </c>
      <c r="I17" s="1" t="n">
        <f aca="false">(I$13-I15)^2</f>
        <v>0.000205989831591496</v>
      </c>
      <c r="J17" s="1" t="n">
        <f aca="false">(J$13-J15)^2</f>
        <v>0.000303579894291916</v>
      </c>
      <c r="K17" s="1" t="n">
        <f aca="false">(K$13-K15)^2</f>
        <v>0.0043966027709693</v>
      </c>
      <c r="L17" s="1" t="n">
        <f aca="false">(L$13-L15)^2</f>
        <v>0.000453641139439892</v>
      </c>
      <c r="M17" s="1" t="n">
        <f aca="false">(M$13-M15)^2</f>
        <v>3.21669227736232E-008</v>
      </c>
      <c r="N17" s="1" t="n">
        <f aca="false">(N$13-N15)^2</f>
        <v>0.00137426967015949</v>
      </c>
      <c r="O17" s="1" t="n">
        <f aca="false">(O$13-O15)^2</f>
        <v>0.000619564776702253</v>
      </c>
      <c r="P17" s="1" t="n">
        <f aca="false">(P$13-P15)^2</f>
        <v>5.57900562206318E-006</v>
      </c>
      <c r="Q17" s="1" t="n">
        <f aca="false">(Q$13-Q15)^2</f>
        <v>0.000410149332005115</v>
      </c>
    </row>
    <row r="18" customFormat="false" ht="12.8" hidden="false" customHeight="false" outlineLevel="0" collapsed="false">
      <c r="A18" s="1" t="s">
        <v>23</v>
      </c>
      <c r="B18" s="1" t="n">
        <f aca="false">'[4]Combination Data'!B6</f>
        <v>0.0976574025499392</v>
      </c>
      <c r="C18" s="1" t="n">
        <f aca="false">'[4]Combination Data'!C6</f>
        <v>0.0615139954935919</v>
      </c>
      <c r="D18" s="1" t="n">
        <f aca="false">'[4]Combination Data'!D6</f>
        <v>0.0529339781800601</v>
      </c>
      <c r="E18" s="1" t="n">
        <f aca="false">'[4]Combination Data'!E6</f>
        <v>0.043486048319037</v>
      </c>
      <c r="F18" s="1" t="n">
        <f aca="false">'[4]Combination Data'!F6</f>
        <v>0.057485586396993</v>
      </c>
      <c r="G18" s="1" t="n">
        <f aca="false">'[4]Combination Data'!G6</f>
        <v>0.0691839008112024</v>
      </c>
      <c r="H18" s="1" t="n">
        <f aca="false">'[4]Combination Data'!H6</f>
        <v>0.0551985915787754</v>
      </c>
      <c r="I18" s="1" t="n">
        <f aca="false">'[4]Combination Data'!I6</f>
        <v>0.0197472028352886</v>
      </c>
      <c r="J18" s="1" t="n">
        <f aca="false">'[4]Combination Data'!J6</f>
        <v>0.0338104324260639</v>
      </c>
      <c r="K18" s="1" t="n">
        <f aca="false">'[4]Combination Data'!K6</f>
        <v>0.0123215858078382</v>
      </c>
      <c r="L18" s="1" t="n">
        <f aca="false">'[4]Combination Data'!L6</f>
        <v>0.0202893956791301</v>
      </c>
      <c r="M18" s="1" t="n">
        <f aca="false">'[4]Combination Data'!M6</f>
        <v>0.0179764446994079</v>
      </c>
      <c r="N18" s="1" t="n">
        <f aca="false">'[4]Combination Data'!N6</f>
        <v>0.0216129670881682</v>
      </c>
      <c r="O18" s="1" t="n">
        <f aca="false">'[4]Combination Data'!O6</f>
        <v>0.00836680782039424</v>
      </c>
      <c r="P18" s="1" t="n">
        <f aca="false">'[4]Combination Data'!P6</f>
        <v>0.0139632998959581</v>
      </c>
      <c r="Q18" s="1" t="n">
        <f aca="false">'[4]Combination Data'!Q6</f>
        <v>0.0221448848123074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1" width="14.51"/>
    <col collapsed="false" customWidth="true" hidden="false" outlineLevel="0" max="2" min="2" style="1" width="13.58"/>
    <col collapsed="false" customWidth="true" hidden="false" outlineLevel="0" max="3" min="3" style="1" width="15.74"/>
    <col collapsed="false" customWidth="true" hidden="false" outlineLevel="0" max="4" min="4" style="1" width="12.64"/>
    <col collapsed="false" customWidth="true" hidden="false" outlineLevel="0" max="5" min="5" style="1" width="22.3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24</v>
      </c>
      <c r="B2" s="3" t="s">
        <v>8</v>
      </c>
      <c r="C2" s="1" t="n">
        <v>0.512988301739748</v>
      </c>
      <c r="D2" s="1" t="n">
        <v>0.0594522849609884</v>
      </c>
      <c r="E2" s="1" t="n">
        <v>33.272145542465</v>
      </c>
      <c r="F2" s="3" t="n">
        <v>0.0262921397079103</v>
      </c>
      <c r="G2" s="3" t="n">
        <f aca="false">0.5*(2*C2*D2 - D2 - 2*C2*E2 + E2 + SQRT((-2*C2*D2 + D2 + 2*C2*E2- E2)^2 + 4*D2*E2))</f>
        <v>1.039742394254</v>
      </c>
    </row>
    <row r="3" customFormat="false" ht="12.8" hidden="false" customHeight="false" outlineLevel="0" collapsed="false">
      <c r="A3" s="3" t="s">
        <v>24</v>
      </c>
      <c r="B3" s="3" t="s">
        <v>9</v>
      </c>
      <c r="C3" s="3" t="n">
        <v>0.51273239789961</v>
      </c>
      <c r="D3" s="3" t="n">
        <v>0.05901</v>
      </c>
      <c r="E3" s="3" t="n">
        <v>36.37</v>
      </c>
      <c r="F3" s="3" t="n">
        <v>0.0265330961352357</v>
      </c>
      <c r="G3" s="3" t="n">
        <v>1.0738833244986</v>
      </c>
    </row>
    <row r="4" customFormat="false" ht="12.8" hidden="false" customHeight="false" outlineLevel="0" collapsed="false">
      <c r="A4" s="4"/>
      <c r="B4" s="4"/>
      <c r="C4" s="2" t="n">
        <f aca="false">(C3-C2)/C2*100</f>
        <v>-0.0498849270578296</v>
      </c>
      <c r="D4" s="2" t="n">
        <f aca="false">(D3-D2)/D2*100</f>
        <v>-0.743932653351531</v>
      </c>
      <c r="E4" s="2" t="n">
        <f aca="false">(E3-E2)/E2*100</f>
        <v>9.31065432369317</v>
      </c>
      <c r="F4" s="2" t="n">
        <f aca="false">(F3-F2)/F2*100</f>
        <v>0.916458036516924</v>
      </c>
      <c r="G4" s="2" t="n">
        <f aca="false">(G3-G2)/G2*100</f>
        <v>3.28359509367659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</row>
    <row r="7" customFormat="false" ht="12.8" hidden="false" customHeight="false" outlineLevel="0" collapsed="false">
      <c r="A7" s="1" t="n">
        <v>0.0594522849609884</v>
      </c>
      <c r="B7" s="1" t="n">
        <v>0.512988301739748</v>
      </c>
      <c r="C7" s="1" t="n">
        <v>33.272145542465</v>
      </c>
      <c r="D7" s="1" t="n">
        <v>0</v>
      </c>
    </row>
    <row r="9" customFormat="false" ht="12.8" hidden="false" customHeight="false" outlineLevel="0" collapsed="false">
      <c r="A9" s="1" t="s">
        <v>14</v>
      </c>
      <c r="B9" s="1" t="s">
        <v>3</v>
      </c>
      <c r="C9" s="1" t="s">
        <v>15</v>
      </c>
      <c r="D9" s="1" t="s">
        <v>12</v>
      </c>
      <c r="E9" s="1" t="s">
        <v>16</v>
      </c>
    </row>
    <row r="10" customFormat="false" ht="12.8" hidden="false" customHeight="false" outlineLevel="0" collapsed="false">
      <c r="A10" s="1" t="n">
        <f aca="false">B7</f>
        <v>0.512988301739748</v>
      </c>
      <c r="B10" s="1" t="n">
        <f aca="false">A7</f>
        <v>0.0594522849609884</v>
      </c>
      <c r="C10" s="1" t="n">
        <f aca="false">1-A10</f>
        <v>0.487011698260252</v>
      </c>
      <c r="D10" s="1" t="n">
        <f aca="false">C7</f>
        <v>33.272145542465</v>
      </c>
      <c r="E10" s="1" t="n">
        <f aca="false">1-A10-C10</f>
        <v>0</v>
      </c>
    </row>
    <row r="11" customFormat="false" ht="12.8" hidden="false" customHeight="false" outlineLevel="0" collapsed="false">
      <c r="A11" s="1" t="s">
        <v>17</v>
      </c>
      <c r="B11" s="1" t="n">
        <f aca="false">C11/2</f>
        <v>0.0006103515625</v>
      </c>
      <c r="C11" s="1" t="n">
        <f aca="false">D11/2</f>
        <v>0.001220703125</v>
      </c>
      <c r="D11" s="1" t="n">
        <f aca="false">E11/2</f>
        <v>0.00244140625</v>
      </c>
      <c r="E11" s="1" t="n">
        <f aca="false">F11/2</f>
        <v>0.0048828125</v>
      </c>
      <c r="F11" s="1" t="n">
        <f aca="false">G11/2</f>
        <v>0.009765625</v>
      </c>
      <c r="G11" s="1" t="n">
        <f aca="false">H11/2</f>
        <v>0.01953125</v>
      </c>
      <c r="H11" s="1" t="n">
        <f aca="false">I11/2</f>
        <v>0.0390625</v>
      </c>
      <c r="I11" s="1" t="n">
        <f aca="false">J11/2</f>
        <v>0.078125</v>
      </c>
      <c r="J11" s="1" t="n">
        <f aca="false">K11/2</f>
        <v>0.15625</v>
      </c>
      <c r="K11" s="1" t="n">
        <f aca="false">L11/2</f>
        <v>0.3125</v>
      </c>
      <c r="L11" s="1" t="n">
        <f aca="false">M11/2</f>
        <v>0.625</v>
      </c>
      <c r="M11" s="1" t="n">
        <f aca="false">N11/2</f>
        <v>1.25</v>
      </c>
      <c r="N11" s="1" t="n">
        <f aca="false">O11/2</f>
        <v>2.5</v>
      </c>
      <c r="O11" s="1" t="n">
        <f aca="false">P11/2</f>
        <v>5</v>
      </c>
      <c r="P11" s="1" t="n">
        <f aca="false">Q11/2</f>
        <v>10</v>
      </c>
      <c r="Q11" s="1" t="n">
        <v>20</v>
      </c>
    </row>
    <row r="12" customFormat="false" ht="12.8" hidden="false" customHeight="false" outlineLevel="0" collapsed="false">
      <c r="A12" s="1" t="s">
        <v>18</v>
      </c>
      <c r="B12" s="1" t="n">
        <f aca="false">LOG(B11)</f>
        <v>-3.21441993929574</v>
      </c>
      <c r="C12" s="1" t="n">
        <f aca="false">LOG(C11)</f>
        <v>-2.91338994363176</v>
      </c>
      <c r="D12" s="1" t="n">
        <f aca="false">LOG(D11)</f>
        <v>-2.61235994796777</v>
      </c>
      <c r="E12" s="1" t="n">
        <f aca="false">LOG(E11)</f>
        <v>-2.31132995230379</v>
      </c>
      <c r="F12" s="1" t="n">
        <f aca="false">LOG(F11)</f>
        <v>-2.01029995663981</v>
      </c>
      <c r="G12" s="1" t="n">
        <f aca="false">LOG(G11)</f>
        <v>-1.70926996097583</v>
      </c>
      <c r="H12" s="1" t="n">
        <f aca="false">LOG(H11)</f>
        <v>-1.40823996531185</v>
      </c>
      <c r="I12" s="1" t="n">
        <f aca="false">LOG(I11)</f>
        <v>-1.10720996964787</v>
      </c>
      <c r="J12" s="1" t="n">
        <f aca="false">LOG(J11)</f>
        <v>-0.806179973983887</v>
      </c>
      <c r="K12" s="1" t="n">
        <f aca="false">LOG(K11)</f>
        <v>-0.505149978319906</v>
      </c>
      <c r="L12" s="1" t="n">
        <f aca="false">LOG(L11)</f>
        <v>-0.204119982655925</v>
      </c>
      <c r="M12" s="1" t="n">
        <f aca="false">LOG(M11)</f>
        <v>0.0969100130080564</v>
      </c>
      <c r="N12" s="1" t="n">
        <f aca="false">LOG(N11)</f>
        <v>0.397940008672038</v>
      </c>
      <c r="O12" s="1" t="n">
        <f aca="false">LOG(O11)</f>
        <v>0.698970004336019</v>
      </c>
      <c r="P12" s="1" t="n">
        <f aca="false">LOG(P11)</f>
        <v>1</v>
      </c>
      <c r="Q12" s="1" t="n">
        <f aca="false">LOG(Q11)</f>
        <v>1.30102999566398</v>
      </c>
    </row>
    <row r="13" s="5" customFormat="true" ht="12.8" hidden="false" customHeight="false" outlineLevel="0" collapsed="false">
      <c r="A13" s="1" t="s">
        <v>24</v>
      </c>
      <c r="B13" s="1" t="n">
        <f aca="false">'[2]Combination Data'!B5</f>
        <v>0.984307532689462</v>
      </c>
      <c r="C13" s="1" t="n">
        <f aca="false">'[2]Combination Data'!C5</f>
        <v>0.926268581297712</v>
      </c>
      <c r="D13" s="1" t="n">
        <f aca="false">'[2]Combination Data'!D5</f>
        <v>0.966810596723301</v>
      </c>
      <c r="E13" s="1" t="n">
        <f aca="false">'[2]Combination Data'!E5</f>
        <v>0.927562477206105</v>
      </c>
      <c r="F13" s="1" t="n">
        <f aca="false">'[2]Combination Data'!F5</f>
        <v>0.917687142006561</v>
      </c>
      <c r="G13" s="1" t="n">
        <f aca="false">'[2]Combination Data'!G5</f>
        <v>0.841826478958955</v>
      </c>
      <c r="H13" s="1" t="n">
        <f aca="false">'[2]Combination Data'!H5</f>
        <v>0.827942978783357</v>
      </c>
      <c r="I13" s="1" t="n">
        <f aca="false">'[2]Combination Data'!I5</f>
        <v>0.743043510240795</v>
      </c>
      <c r="J13" s="1" t="n">
        <f aca="false">'[2]Combination Data'!J5</f>
        <v>0.610415322114887</v>
      </c>
      <c r="K13" s="1" t="n">
        <f aca="false">'[2]Combination Data'!K5</f>
        <v>0.541858574267865</v>
      </c>
      <c r="L13" s="1" t="n">
        <f aca="false">'[2]Combination Data'!L5</f>
        <v>0.540660649766028</v>
      </c>
      <c r="M13" s="1" t="n">
        <f aca="false">'[2]Combination Data'!M5</f>
        <v>0.480890931519686</v>
      </c>
      <c r="N13" s="1" t="n">
        <f aca="false">'[2]Combination Data'!N5</f>
        <v>0.466336550309436</v>
      </c>
      <c r="O13" s="1" t="n">
        <f aca="false">'[2]Combination Data'!O5</f>
        <v>0.421663122367266</v>
      </c>
      <c r="P13" s="1" t="n">
        <f aca="false">'[2]Combination Data'!P5</f>
        <v>0.405018477409503</v>
      </c>
      <c r="Q13" s="1" t="n">
        <f aca="false">'[2]Combination Data'!Q5</f>
        <v>0.289361256167529</v>
      </c>
      <c r="R13" s="1" t="s">
        <v>5</v>
      </c>
      <c r="S13" s="1"/>
      <c r="T13" s="1"/>
      <c r="U13" s="1"/>
      <c r="V13" s="1"/>
      <c r="W13" s="1"/>
    </row>
    <row r="14" s="5" customFormat="true" ht="12.8" hidden="false" customHeight="false" outlineLevel="0" collapsed="false">
      <c r="A14" s="5" t="s">
        <v>19</v>
      </c>
      <c r="B14" s="5" t="n">
        <f aca="false">1-B$11/(B$11+$D2)*$C2-B$11/(B$11+$E2)*(1-$C2)</f>
        <v>0.99477812146793</v>
      </c>
      <c r="C14" s="5" t="n">
        <f aca="false">1-C$11/(C$11+$D2)*$C2-C$11/(C$11+$E2)*(1-$C2)</f>
        <v>0.989661124500959</v>
      </c>
      <c r="D14" s="5" t="n">
        <f aca="false">1-D$11/(D$11+$D2)*$C2-D$11/(D$11+$E2)*(1-$C2)</f>
        <v>0.979729364092223</v>
      </c>
      <c r="E14" s="5" t="n">
        <f aca="false">1-E$11/(E$11+$D2)*$C2-E$11/(E$11+$E2)*(1-$C2)</f>
        <v>0.960994492940541</v>
      </c>
      <c r="F14" s="5" t="n">
        <f aca="false">1-F$11/(F$11+$D2)*$C2-F$11/(F$11+$E2)*(1-$C2)</f>
        <v>0.927482025931679</v>
      </c>
      <c r="G14" s="5" t="n">
        <f aca="false">1-G$11/(G$11+$D2)*$C2-G$11/(G$11+$E2)*(1-$C2)</f>
        <v>0.872861228717056</v>
      </c>
      <c r="H14" s="5" t="n">
        <f aca="false">1-H$11/(H$11+$D2)*$C2-H$11/(H$11+$E2)*(1-$C2)</f>
        <v>0.796021816067302</v>
      </c>
      <c r="I14" s="5" t="n">
        <f aca="false">1-I$11/(I$11+$D2)*$C2-I$11/(I$11+$E2)*(1-$C2)</f>
        <v>0.707552255605901</v>
      </c>
      <c r="J14" s="5" t="n">
        <f aca="false">1-J$11/(J$11+$D2)*$C2-J$11/(J$11+$E2)*(1-$C2)</f>
        <v>0.626126160228831</v>
      </c>
      <c r="K14" s="5" t="n">
        <f aca="false">1-K$11/(K$11+$D2)*$C2-K$11/(K$11+$E2)*(1-$C2)</f>
        <v>0.564475395160042</v>
      </c>
      <c r="L14" s="5" t="n">
        <f aca="false">1-L$11/(L$11+$D2)*$C2-L$11/(L$11+$E2)*(1-$C2)</f>
        <v>0.522590846030106</v>
      </c>
      <c r="M14" s="5" t="n">
        <f aca="false">1-M$11/(M$11+$D2)*$C2-M$11/(M$11+$E2)*(1-$C2)</f>
        <v>0.492668569571214</v>
      </c>
      <c r="N14" s="5" t="n">
        <f aca="false">1-N$11/(N$11+$D2)*$C2-N$11/(N$11+$E2)*(1-$C2)</f>
        <v>0.464891978039662</v>
      </c>
      <c r="O14" s="5" t="n">
        <f aca="false">1-O$11/(O$11+$D2)*$C2-O$11/(O$11+$E2)*(1-$C2)</f>
        <v>0.429414864906979</v>
      </c>
      <c r="P14" s="5" t="n">
        <f aca="false">1-P$11/(P$11+$D2)*$C2-P$11/(P$11+$E2)*(1-$C2)</f>
        <v>0.377497272955132</v>
      </c>
      <c r="Q14" s="5" t="n">
        <f aca="false">1-Q$11/(Q$11+$D2)*$C2-Q$11/(Q$11+$E2)*(1-$C2)</f>
        <v>0.305692942122142</v>
      </c>
      <c r="R14" s="5" t="n">
        <f aca="false">SQRT(SUM(B16:Q16)/16)</f>
        <v>0.0262921397079103</v>
      </c>
    </row>
    <row r="15" s="5" customFormat="true" ht="12.8" hidden="false" customHeight="false" outlineLevel="0" collapsed="false">
      <c r="A15" s="5" t="s">
        <v>20</v>
      </c>
      <c r="B15" s="5" t="n">
        <f aca="false">1-B$11/(B$11+$D3)*$C3-B$11/(B$11+$E3)*(1-$C3)</f>
        <v>0.994742826384246</v>
      </c>
      <c r="C15" s="5" t="n">
        <f aca="false">1-C$11/(C$11+$D3)*$C3-C$11/(C$11+$E3)*(1-$C3)</f>
        <v>0.989592035106737</v>
      </c>
      <c r="D15" s="5" t="n">
        <f aca="false">1-D$11/(D$11+$D3)*$C3-D$11/(D$11+$E3)*(1-$C3)</f>
        <v>0.979596920190058</v>
      </c>
      <c r="E15" s="5" t="n">
        <f aca="false">1-E$11/(E$11+$D3)*$C3-E$11/(E$11+$E3)*(1-$C3)</f>
        <v>0.960750588152816</v>
      </c>
      <c r="F15" s="5" t="n">
        <f aca="false">1-F$11/(F$11+$D3)*$C3-F$11/(F$11+$E3)*(1-$C3)</f>
        <v>0.927065029598387</v>
      </c>
      <c r="G15" s="5" t="n">
        <f aca="false">1-G$11/(G$11+$D3)*$C3-G$11/(G$11+$E3)*(1-$C3)</f>
        <v>0.87223471079599</v>
      </c>
      <c r="H15" s="5" t="n">
        <f aca="false">1-H$11/(H$11+$D3)*$C3-H$11/(H$11+$E3)*(1-$C3)</f>
        <v>0.795254739815057</v>
      </c>
      <c r="I15" s="5" t="n">
        <f aca="false">1-I$11/(I$11+$D3)*$C3-I$11/(I$11+$E3)*(1-$C3)</f>
        <v>0.706854942242292</v>
      </c>
      <c r="J15" s="5" t="n">
        <f aca="false">1-J$11/(J$11+$D3)*$C3-J$11/(J$11+$E3)*(1-$C3)</f>
        <v>0.625740376412746</v>
      </c>
      <c r="K15" s="5" t="n">
        <f aca="false">1-K$11/(K$11+$D3)*$C3-K$11/(K$11+$E3)*(1-$C3)</f>
        <v>0.564558064926027</v>
      </c>
      <c r="L15" s="5" t="n">
        <f aca="false">1-L$11/(L$11+$D3)*$C3-L$11/(L$11+$E3)*(1-$C3)</f>
        <v>0.523269384770885</v>
      </c>
      <c r="M15" s="5" t="n">
        <f aca="false">1-M$11/(M$11+$D3)*$C3-M$11/(M$11+$E3)*(1-$C3)</f>
        <v>0.494191067713632</v>
      </c>
      <c r="N15" s="5" t="n">
        <f aca="false">1-N$11/(N$11+$D3)*$C3-N$11/(N$11+$E3)*(1-$C3)</f>
        <v>0.467751488870622</v>
      </c>
      <c r="O15" s="5" t="n">
        <f aca="false">1-O$11/(O$11+$D3)*$C3-O$11/(O$11+$E3)*(1-$C3)</f>
        <v>0.434356866674572</v>
      </c>
      <c r="P15" s="5" t="n">
        <f aca="false">1-P$11/(P$11+$D3)*$C3-P$11/(P$11+$E3)*(1-$C3)</f>
        <v>0.385192975758165</v>
      </c>
      <c r="Q15" s="5" t="n">
        <f aca="false">1-Q$11/(Q$11+$D3)*$C3-Q$11/(Q$11+$E3)*(1-$C3)</f>
        <v>0.315894080330978</v>
      </c>
      <c r="R15" s="5" t="n">
        <f aca="false">SQRT(SUM(B17:Q17)/16)</f>
        <v>0.0265330961352357</v>
      </c>
    </row>
    <row r="16" customFormat="false" ht="12.8" hidden="false" customHeight="false" outlineLevel="0" collapsed="false">
      <c r="A16" s="1" t="s">
        <v>21</v>
      </c>
      <c r="B16" s="1" t="n">
        <f aca="false">(B$13-B14)^2</f>
        <v>0.00010963322936777</v>
      </c>
      <c r="C16" s="1" t="n">
        <f aca="false">(C$13-C14)^2</f>
        <v>0.00401861453377559</v>
      </c>
      <c r="D16" s="1" t="n">
        <f aca="false">(D$13-D14)^2</f>
        <v>0.00016689455033232</v>
      </c>
      <c r="E16" s="1" t="n">
        <f aca="false">(E$13-E14)^2</f>
        <v>0.00111769967606756</v>
      </c>
      <c r="F16" s="1" t="n">
        <f aca="false">(F$13-F14)^2</f>
        <v>9.59397511065255E-005</v>
      </c>
      <c r="G16" s="1" t="n">
        <f aca="false">(G$13-G14)^2</f>
        <v>0.000963155692547967</v>
      </c>
      <c r="H16" s="1" t="n">
        <f aca="false">(H$13-H14)^2</f>
        <v>0.00101896062914488</v>
      </c>
      <c r="I16" s="1" t="n">
        <f aca="false">(I$13-I14)^2</f>
        <v>0.00125962915555887</v>
      </c>
      <c r="J16" s="1" t="n">
        <f aca="false">(J$13-J14)^2</f>
        <v>0.000246830434242556</v>
      </c>
      <c r="K16" s="1" t="n">
        <f aca="false">(K$13-K14)^2</f>
        <v>0.000511520587268833</v>
      </c>
      <c r="L16" s="1" t="n">
        <f aca="false">(L$13-L14)^2</f>
        <v>0.00032651780705473</v>
      </c>
      <c r="M16" s="1" t="n">
        <f aca="false">(M$13-M14)^2</f>
        <v>0.000138712758072788</v>
      </c>
      <c r="N16" s="1" t="n">
        <f aca="false">(N$13-N14)^2</f>
        <v>2.08678904259957E-006</v>
      </c>
      <c r="O16" s="1" t="n">
        <f aca="false">(O$13-O14)^2</f>
        <v>6.00895124019919E-005</v>
      </c>
      <c r="P16" s="1" t="n">
        <f aca="false">(P$13-P14)^2</f>
        <v>0.000757416694619294</v>
      </c>
      <c r="Q16" s="1" t="n">
        <f aca="false">(Q$13-Q14)^2</f>
        <v>0.000266723966120101</v>
      </c>
    </row>
    <row r="17" customFormat="false" ht="12.8" hidden="false" customHeight="false" outlineLevel="0" collapsed="false">
      <c r="A17" s="1" t="s">
        <v>22</v>
      </c>
      <c r="B17" s="1" t="n">
        <f aca="false">(B$13-B15)^2</f>
        <v>0.000108895354496397</v>
      </c>
      <c r="C17" s="1" t="n">
        <f aca="false">(C$13-C15)^2</f>
        <v>0.00400985980230367</v>
      </c>
      <c r="D17" s="1" t="n">
        <f aca="false">(D$13-D15)^2</f>
        <v>0.00016349006779655</v>
      </c>
      <c r="E17" s="1" t="n">
        <f aca="false">(E$13-E15)^2</f>
        <v>0.00110145070821122</v>
      </c>
      <c r="F17" s="1" t="n">
        <f aca="false">(F$13-F15)^2</f>
        <v>8.794477568492E-005</v>
      </c>
      <c r="G17" s="1" t="n">
        <f aca="false">(G$13-G15)^2</f>
        <v>0.000924660563454856</v>
      </c>
      <c r="H17" s="1" t="n">
        <f aca="false">(H$13-H15)^2</f>
        <v>0.00106852096684868</v>
      </c>
      <c r="I17" s="1" t="n">
        <f aca="false">(I$13-I15)^2</f>
        <v>0.00130961245378227</v>
      </c>
      <c r="J17" s="1" t="n">
        <f aca="false">(J$13-J15)^2</f>
        <v>0.000234857289232331</v>
      </c>
      <c r="K17" s="1" t="n">
        <f aca="false">(K$13-K15)^2</f>
        <v>0.000515266876139974</v>
      </c>
      <c r="L17" s="1" t="n">
        <f aca="false">(L$13-L15)^2</f>
        <v>0.000302456098131305</v>
      </c>
      <c r="M17" s="1" t="n">
        <f aca="false">(M$13-M15)^2</f>
        <v>0.000176893622777515</v>
      </c>
      <c r="N17" s="1" t="n">
        <f aca="false">(N$13-N15)^2</f>
        <v>2.00205113193132E-006</v>
      </c>
      <c r="O17" s="1" t="n">
        <f aca="false">(O$13-O15)^2</f>
        <v>0.000161131144539257</v>
      </c>
      <c r="P17" s="1" t="n">
        <f aca="false">(P$13-P15)^2</f>
        <v>0.00039305051572721</v>
      </c>
      <c r="Q17" s="1" t="n">
        <f aca="false">(Q$13-Q15)^2</f>
        <v>0.000703990758088502</v>
      </c>
    </row>
    <row r="18" customFormat="false" ht="12.8" hidden="false" customHeight="false" outlineLevel="0" collapsed="false">
      <c r="A18" s="1" t="s">
        <v>23</v>
      </c>
      <c r="B18" s="1" t="n">
        <f aca="false">'[2]Combination Data'!B6</f>
        <v>0.0326137218800982</v>
      </c>
      <c r="C18" s="1" t="n">
        <f aca="false">'[2]Combination Data'!C6</f>
        <v>0.0539895207267885</v>
      </c>
      <c r="D18" s="1" t="n">
        <f aca="false">'[2]Combination Data'!D6</f>
        <v>0.053771322316169</v>
      </c>
      <c r="E18" s="1" t="n">
        <f aca="false">'[2]Combination Data'!E6</f>
        <v>0.0424140731637415</v>
      </c>
      <c r="F18" s="1" t="n">
        <f aca="false">'[2]Combination Data'!F6</f>
        <v>0.0556933504936585</v>
      </c>
      <c r="G18" s="1" t="n">
        <f aca="false">'[2]Combination Data'!G6</f>
        <v>0.0557830685607462</v>
      </c>
      <c r="H18" s="1" t="n">
        <f aca="false">'[2]Combination Data'!H6</f>
        <v>0.0530746038379596</v>
      </c>
      <c r="I18" s="1" t="n">
        <f aca="false">'[2]Combination Data'!I6</f>
        <v>0.0558241456449546</v>
      </c>
      <c r="J18" s="1" t="n">
        <f aca="false">'[2]Combination Data'!J6</f>
        <v>0.0275377778660939</v>
      </c>
      <c r="K18" s="1" t="n">
        <f aca="false">'[2]Combination Data'!K6</f>
        <v>0.0529093403496837</v>
      </c>
      <c r="L18" s="1" t="n">
        <f aca="false">'[2]Combination Data'!L6</f>
        <v>0.0446037520115367</v>
      </c>
      <c r="M18" s="1" t="n">
        <f aca="false">'[2]Combination Data'!M6</f>
        <v>0.0410151570726047</v>
      </c>
      <c r="N18" s="1" t="n">
        <f aca="false">'[2]Combination Data'!N6</f>
        <v>0.0243893678480637</v>
      </c>
      <c r="O18" s="1" t="n">
        <f aca="false">'[2]Combination Data'!O6</f>
        <v>0.014320895456531</v>
      </c>
      <c r="P18" s="1" t="n">
        <f aca="false">'[2]Combination Data'!P6</f>
        <v>0.0240727484175304</v>
      </c>
      <c r="Q18" s="1" t="n">
        <f aca="false">'[2]Combination Data'!Q6</f>
        <v>0.0207172439560142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1" activeCellId="0" sqref="E61"/>
    </sheetView>
  </sheetViews>
  <sheetFormatPr defaultRowHeight="12.8" zeroHeight="false" outlineLevelRow="0" outlineLevelCol="0"/>
  <cols>
    <col collapsed="false" customWidth="true" hidden="false" outlineLevel="0" max="1" min="1" style="1" width="14.51"/>
    <col collapsed="false" customWidth="true" hidden="false" outlineLevel="0" max="2" min="2" style="1" width="13.58"/>
    <col collapsed="false" customWidth="true" hidden="false" outlineLevel="0" max="3" min="3" style="1" width="15.74"/>
    <col collapsed="false" customWidth="true" hidden="false" outlineLevel="0" max="4" min="4" style="1" width="12.64"/>
    <col collapsed="false" customWidth="true" hidden="false" outlineLevel="0" max="5" min="5" style="1" width="22.3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25</v>
      </c>
      <c r="B2" s="3" t="s">
        <v>8</v>
      </c>
      <c r="C2" s="6" t="n">
        <v>0.441759263163364</v>
      </c>
      <c r="D2" s="6" t="n">
        <v>0.0122663244244885</v>
      </c>
      <c r="E2" s="6" t="n">
        <v>8.36282694325029</v>
      </c>
      <c r="F2" s="3" t="n">
        <v>0.047451402868694</v>
      </c>
      <c r="G2" s="3" t="n">
        <v>0.889712181736152</v>
      </c>
    </row>
    <row r="3" customFormat="false" ht="12.8" hidden="false" customHeight="false" outlineLevel="0" collapsed="false">
      <c r="A3" s="3" t="s">
        <v>25</v>
      </c>
      <c r="B3" s="3" t="s">
        <v>9</v>
      </c>
      <c r="C3" s="3" t="n">
        <v>0.4421</v>
      </c>
      <c r="D3" s="3" t="n">
        <v>0.01207</v>
      </c>
      <c r="E3" s="3" t="n">
        <v>8.505</v>
      </c>
      <c r="F3" s="3" t="n">
        <v>0.0474671505369646</v>
      </c>
      <c r="G3" s="3" t="n">
        <v>1.07865138460154</v>
      </c>
    </row>
    <row r="4" customFormat="false" ht="12.8" hidden="false" customHeight="false" outlineLevel="0" collapsed="false">
      <c r="A4" s="4"/>
      <c r="B4" s="4"/>
      <c r="C4" s="2" t="n">
        <f aca="false">(C3-C2)/C2*100</f>
        <v>0.0771317921430852</v>
      </c>
      <c r="D4" s="2" t="n">
        <f aca="false">(D3-D2)/D2*100</f>
        <v>-1.60051550647525</v>
      </c>
      <c r="E4" s="2" t="n">
        <f aca="false">(E3-E2)/E2*100</f>
        <v>1.7000597730228</v>
      </c>
      <c r="F4" s="2" t="n">
        <f aca="false">(F3-F2)/F2*100</f>
        <v>0.0331869393075091</v>
      </c>
      <c r="G4" s="2" t="n">
        <f aca="false">(G3-G2)/G2*100</f>
        <v>21.2359914525053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</row>
    <row r="7" customFormat="false" ht="12.8" hidden="false" customHeight="false" outlineLevel="0" collapsed="false">
      <c r="A7" s="1" t="n">
        <v>0.0122663244244885</v>
      </c>
      <c r="B7" s="1" t="n">
        <v>0.441759263163364</v>
      </c>
      <c r="C7" s="1" t="n">
        <v>8.36282694325029</v>
      </c>
      <c r="D7" s="1" t="n">
        <v>0</v>
      </c>
    </row>
    <row r="9" customFormat="false" ht="12.8" hidden="false" customHeight="false" outlineLevel="0" collapsed="false">
      <c r="A9" s="1" t="s">
        <v>14</v>
      </c>
      <c r="B9" s="1" t="s">
        <v>3</v>
      </c>
      <c r="C9" s="1" t="s">
        <v>15</v>
      </c>
      <c r="D9" s="1" t="s">
        <v>12</v>
      </c>
      <c r="E9" s="1" t="s">
        <v>16</v>
      </c>
    </row>
    <row r="10" customFormat="false" ht="12.8" hidden="false" customHeight="false" outlineLevel="0" collapsed="false">
      <c r="A10" s="1" t="n">
        <f aca="false">B7</f>
        <v>0.441759263163364</v>
      </c>
      <c r="B10" s="1" t="n">
        <f aca="false">A7</f>
        <v>0.0122663244244885</v>
      </c>
      <c r="C10" s="1" t="n">
        <f aca="false">1-A10</f>
        <v>0.558240736836636</v>
      </c>
      <c r="D10" s="1" t="n">
        <f aca="false">C7</f>
        <v>8.36282694325029</v>
      </c>
      <c r="E10" s="1" t="n">
        <f aca="false">1-A10-C10</f>
        <v>0</v>
      </c>
    </row>
    <row r="11" customFormat="false" ht="12.8" hidden="false" customHeight="false" outlineLevel="0" collapsed="false">
      <c r="A11" s="1" t="s">
        <v>17</v>
      </c>
      <c r="B11" s="1" t="n">
        <f aca="false">C11/2</f>
        <v>0.0006103515625</v>
      </c>
      <c r="C11" s="1" t="n">
        <f aca="false">D11/2</f>
        <v>0.001220703125</v>
      </c>
      <c r="D11" s="1" t="n">
        <f aca="false">E11/2</f>
        <v>0.00244140625</v>
      </c>
      <c r="E11" s="1" t="n">
        <f aca="false">F11/2</f>
        <v>0.0048828125</v>
      </c>
      <c r="F11" s="1" t="n">
        <f aca="false">G11/2</f>
        <v>0.009765625</v>
      </c>
      <c r="G11" s="1" t="n">
        <f aca="false">H11/2</f>
        <v>0.01953125</v>
      </c>
      <c r="H11" s="1" t="n">
        <f aca="false">I11/2</f>
        <v>0.0390625</v>
      </c>
      <c r="I11" s="1" t="n">
        <f aca="false">J11/2</f>
        <v>0.078125</v>
      </c>
      <c r="J11" s="1" t="n">
        <f aca="false">K11/2</f>
        <v>0.15625</v>
      </c>
      <c r="K11" s="1" t="n">
        <f aca="false">L11/2</f>
        <v>0.3125</v>
      </c>
      <c r="L11" s="1" t="n">
        <f aca="false">M11/2</f>
        <v>0.625</v>
      </c>
      <c r="M11" s="1" t="n">
        <f aca="false">N11/2</f>
        <v>1.25</v>
      </c>
      <c r="N11" s="1" t="n">
        <f aca="false">O11/2</f>
        <v>2.5</v>
      </c>
      <c r="O11" s="1" t="n">
        <f aca="false">P11/2</f>
        <v>5</v>
      </c>
      <c r="P11" s="1" t="n">
        <f aca="false">Q11/2</f>
        <v>10</v>
      </c>
      <c r="Q11" s="1" t="n">
        <v>20</v>
      </c>
    </row>
    <row r="12" customFormat="false" ht="12.8" hidden="false" customHeight="false" outlineLevel="0" collapsed="false">
      <c r="A12" s="1" t="s">
        <v>18</v>
      </c>
      <c r="B12" s="1" t="n">
        <f aca="false">LOG(B11)</f>
        <v>-3.21441993929574</v>
      </c>
      <c r="C12" s="1" t="n">
        <f aca="false">LOG(C11)</f>
        <v>-2.91338994363176</v>
      </c>
      <c r="D12" s="1" t="n">
        <f aca="false">LOG(D11)</f>
        <v>-2.61235994796777</v>
      </c>
      <c r="E12" s="1" t="n">
        <f aca="false">LOG(E11)</f>
        <v>-2.31132995230379</v>
      </c>
      <c r="F12" s="1" t="n">
        <f aca="false">LOG(F11)</f>
        <v>-2.01029995663981</v>
      </c>
      <c r="G12" s="1" t="n">
        <f aca="false">LOG(G11)</f>
        <v>-1.70926996097583</v>
      </c>
      <c r="H12" s="1" t="n">
        <f aca="false">LOG(H11)</f>
        <v>-1.40823996531185</v>
      </c>
      <c r="I12" s="1" t="n">
        <f aca="false">LOG(I11)</f>
        <v>-1.10720996964787</v>
      </c>
      <c r="J12" s="1" t="n">
        <f aca="false">LOG(J11)</f>
        <v>-0.806179973983887</v>
      </c>
      <c r="K12" s="1" t="n">
        <f aca="false">LOG(K11)</f>
        <v>-0.505149978319906</v>
      </c>
      <c r="L12" s="1" t="n">
        <f aca="false">LOG(L11)</f>
        <v>-0.204119982655925</v>
      </c>
      <c r="M12" s="1" t="n">
        <f aca="false">LOG(M11)</f>
        <v>0.0969100130080564</v>
      </c>
      <c r="N12" s="1" t="n">
        <f aca="false">LOG(N11)</f>
        <v>0.397940008672038</v>
      </c>
      <c r="O12" s="1" t="n">
        <f aca="false">LOG(O11)</f>
        <v>0.698970004336019</v>
      </c>
      <c r="P12" s="1" t="n">
        <f aca="false">LOG(P11)</f>
        <v>1</v>
      </c>
      <c r="Q12" s="1" t="n">
        <f aca="false">LOG(Q11)</f>
        <v>1.30102999566398</v>
      </c>
    </row>
    <row r="13" s="5" customFormat="true" ht="12.8" hidden="false" customHeight="false" outlineLevel="0" collapsed="false">
      <c r="A13" s="1" t="s">
        <v>26</v>
      </c>
      <c r="B13" s="1" t="n">
        <f aca="false">'[3]Combination Data'!B5</f>
        <v>0.939949244110916</v>
      </c>
      <c r="C13" s="1" t="n">
        <f aca="false">'[3]Combination Data'!C5</f>
        <v>0.869443709227919</v>
      </c>
      <c r="D13" s="1" t="n">
        <f aca="false">'[3]Combination Data'!D5</f>
        <v>0.853049245667845</v>
      </c>
      <c r="E13" s="1" t="n">
        <f aca="false">'[3]Combination Data'!E5</f>
        <v>0.824183779912501</v>
      </c>
      <c r="F13" s="1" t="n">
        <f aca="false">'[3]Combination Data'!F5</f>
        <v>0.814585311930748</v>
      </c>
      <c r="G13" s="1" t="n">
        <f aca="false">'[3]Combination Data'!G5</f>
        <v>0.786817481200081</v>
      </c>
      <c r="H13" s="1" t="n">
        <f aca="false">'[3]Combination Data'!H5</f>
        <v>0.711610020395771</v>
      </c>
      <c r="I13" s="1" t="n">
        <f aca="false">'[3]Combination Data'!I5</f>
        <v>0.642824892182659</v>
      </c>
      <c r="J13" s="1" t="n">
        <f aca="false">'[3]Combination Data'!J5</f>
        <v>0.601130330536051</v>
      </c>
      <c r="K13" s="1" t="n">
        <f aca="false">'[3]Combination Data'!K5</f>
        <v>0.546170732846533</v>
      </c>
      <c r="L13" s="1" t="n">
        <f aca="false">'[3]Combination Data'!L5</f>
        <v>0.513942300207072</v>
      </c>
      <c r="M13" s="1" t="n">
        <f aca="false">'[3]Combination Data'!M5</f>
        <v>0.426100359650625</v>
      </c>
      <c r="N13" s="1" t="n">
        <f aca="false">'[3]Combination Data'!N5</f>
        <v>0.373818680035498</v>
      </c>
      <c r="O13" s="1" t="n">
        <f aca="false">'[3]Combination Data'!O5</f>
        <v>0.356443351134223</v>
      </c>
      <c r="P13" s="1" t="n">
        <f aca="false">'[3]Combination Data'!P5</f>
        <v>0.309330676174314</v>
      </c>
      <c r="Q13" s="1" t="n">
        <f aca="false">'[3]Combination Data'!Q5</f>
        <v>0.178424076351804</v>
      </c>
      <c r="R13" s="1"/>
      <c r="S13" s="1"/>
      <c r="T13" s="1"/>
      <c r="U13" s="1"/>
      <c r="V13" s="1"/>
      <c r="W13" s="1"/>
    </row>
    <row r="14" s="5" customFormat="true" ht="12.8" hidden="false" customHeight="false" outlineLevel="0" collapsed="false">
      <c r="A14" s="5" t="s">
        <v>19</v>
      </c>
      <c r="B14" s="5" t="n">
        <f aca="false">1-B$11/(B$11+$D2)*$C2-B$11/(B$11+$E2)*(1-$C2)</f>
        <v>0.979019970103526</v>
      </c>
      <c r="C14" s="5" t="n">
        <f aca="false">1-C$11/(C$11+$D2)*$C2-C$11/(C$11+$E2)*(1-$C2)</f>
        <v>0.959935149302996</v>
      </c>
      <c r="D14" s="5" t="n">
        <f aca="false">1-D$11/(D$11+$D2)*$C2-D$11/(D$11+$E2)*(1-$C2)</f>
        <v>0.926507353598122</v>
      </c>
      <c r="E14" s="5" t="n">
        <f aca="false">1-E$11/(E$11+$D2)*$C2-E$11/(E$11+$E2)*(1-$C2)</f>
        <v>0.873893712552524</v>
      </c>
      <c r="F14" s="5" t="n">
        <f aca="false">1-F$11/(F$11+$D2)*$C2-F$11/(F$11+$E2)*(1-$C2)</f>
        <v>0.80353981924841</v>
      </c>
      <c r="G14" s="5" t="n">
        <f aca="false">1-G$11/(G$11+$D2)*$C2-G$11/(G$11+$E2)*(1-$C2)</f>
        <v>0.72735434534231</v>
      </c>
      <c r="H14" s="5" t="n">
        <f aca="false">1-H$11/(H$11+$D2)*$C2-H$11/(H$11+$E2)*(1-$C2)</f>
        <v>0.661214915120999</v>
      </c>
      <c r="I14" s="5" t="n">
        <f aca="false">1-I$11/(I$11+$D2)*$C2-I$11/(I$11+$E2)*(1-$C2)</f>
        <v>0.613021770455795</v>
      </c>
      <c r="J14" s="5" t="n">
        <f aca="false">1-J$11/(J$11+$D2)*$C2-J$11/(J$11+$E2)*(1-$C2)</f>
        <v>0.580157650256953</v>
      </c>
      <c r="K14" s="5" t="n">
        <f aca="false">1-K$11/(K$11+$D2)*$C2-K$11/(K$11+$E2)*(1-$C2)</f>
        <v>0.554817069889743</v>
      </c>
      <c r="L14" s="5" t="n">
        <f aca="false">1-L$11/(L$11+$D2)*$C2-L$11/(L$11+$E2)*(1-$C2)</f>
        <v>0.527924649936813</v>
      </c>
      <c r="M14" s="5" t="n">
        <f aca="false">1-M$11/(M$11+$D2)*$C2-M$11/(M$11+$E2)*(1-$C2)</f>
        <v>0.489943015728251</v>
      </c>
      <c r="N14" s="5" t="n">
        <f aca="false">1-N$11/(N$11+$D2)*$C2-N$11/(N$11+$E2)*(1-$C2)</f>
        <v>0.431922644950671</v>
      </c>
      <c r="O14" s="5" t="n">
        <f aca="false">1-O$11/(O$11+$D2)*$C2-O$11/(O$11+$E2)*(1-$C2)</f>
        <v>0.350443603770529</v>
      </c>
      <c r="P14" s="5" t="n">
        <f aca="false">1-P$11/(P$11+$D2)*$C2-P$11/(P$11+$E2)*(1-$C2)</f>
        <v>0.25477606898343</v>
      </c>
      <c r="Q14" s="5" t="n">
        <f aca="false">1-Q$11/(Q$11+$D2)*$C2-Q$11/(Q$11+$E2)*(1-$C2)</f>
        <v>0.16486898661675</v>
      </c>
      <c r="R14" s="5" t="n">
        <f aca="false">SQRT(SUM(B16:Q16)/16)</f>
        <v>0.0474514028686939</v>
      </c>
    </row>
    <row r="15" s="5" customFormat="true" ht="12.8" hidden="false" customHeight="false" outlineLevel="0" collapsed="false">
      <c r="A15" s="5" t="s">
        <v>20</v>
      </c>
      <c r="B15" s="5" t="n">
        <f aca="false">1-B$11/(B$11+$D3)*$C3-B$11/(B$11+$E3)*(1-$C3)</f>
        <v>0.978680080601314</v>
      </c>
      <c r="C15" s="5" t="n">
        <f aca="false">1-C$11/(C$11+$D3)*$C3-C$11/(C$11+$E3)*(1-$C3)</f>
        <v>0.959314647620635</v>
      </c>
      <c r="D15" s="5" t="n">
        <f aca="false">1-D$11/(D$11+$D3)*$C3-D$11/(D$11+$E3)*(1-$C3)</f>
        <v>0.925460772488698</v>
      </c>
      <c r="E15" s="5" t="n">
        <f aca="false">1-E$11/(E$11+$D3)*$C3-E$11/(E$11+$E3)*(1-$C3)</f>
        <v>0.872344590852074</v>
      </c>
      <c r="F15" s="5" t="n">
        <f aca="false">1-F$11/(F$11+$D3)*$C3-F$11/(F$11+$E3)*(1-$C3)</f>
        <v>0.801638170872849</v>
      </c>
      <c r="G15" s="5" t="n">
        <f aca="false">1-G$11/(G$11+$D3)*$C3-G$11/(G$11+$E3)*(1-$C3)</f>
        <v>0.725480481583602</v>
      </c>
      <c r="H15" s="5" t="n">
        <f aca="false">1-H$11/(H$11+$D3)*$C3-H$11/(H$11+$E3)*(1-$C3)</f>
        <v>0.659708547505578</v>
      </c>
      <c r="I15" s="5" t="n">
        <f aca="false">1-I$11/(I$11+$D3)*$C3-I$11/(I$11+$E3)*(1-$C3)</f>
        <v>0.611984240602637</v>
      </c>
      <c r="J15" s="5" t="n">
        <f aca="false">1-J$11/(J$11+$D3)*$C3-J$11/(J$11+$E3)*(1-$C3)</f>
        <v>0.579537810615047</v>
      </c>
      <c r="K15" s="5" t="n">
        <f aca="false">1-K$11/(K$11+$D3)*$C3-K$11/(K$11+$E3)*(1-$C3)</f>
        <v>0.554568196591247</v>
      </c>
      <c r="L15" s="5" t="n">
        <f aca="false">1-L$11/(L$11+$D3)*$C3-L$11/(L$11+$E3)*(1-$C3)</f>
        <v>0.528084674440803</v>
      </c>
      <c r="M15" s="5" t="n">
        <f aca="false">1-M$11/(M$11+$D3)*$C3-M$11/(M$11+$E3)*(1-$C3)</f>
        <v>0.490639111141587</v>
      </c>
      <c r="N15" s="5" t="n">
        <f aca="false">1-N$11/(N$11+$D3)*$C3-N$11/(N$11+$E3)*(1-$C3)</f>
        <v>0.433286356713766</v>
      </c>
      <c r="O15" s="5" t="n">
        <f aca="false">1-O$11/(O$11+$D3)*$C3-O$11/(O$11+$E3)*(1-$C3)</f>
        <v>0.352411530841483</v>
      </c>
      <c r="P15" s="5" t="n">
        <f aca="false">1-P$11/(P$11+$D3)*$C3-P$11/(P$11+$E3)*(1-$C3)</f>
        <v>0.256946886561581</v>
      </c>
      <c r="Q15" s="5" t="n">
        <f aca="false">1-Q$11/(Q$11+$D3)*$C3-Q$11/(Q$11+$E3)*(1-$C3)</f>
        <v>0.166726548200499</v>
      </c>
      <c r="R15" s="5" t="n">
        <f aca="false">SQRT(SUM(B17:Q17)/16)</f>
        <v>0.0474671505369646</v>
      </c>
    </row>
    <row r="16" customFormat="false" ht="12.8" hidden="false" customHeight="false" outlineLevel="0" collapsed="false">
      <c r="A16" s="1" t="s">
        <v>21</v>
      </c>
      <c r="B16" s="1" t="n">
        <f aca="false">(B$13-B14)^2</f>
        <v>0.00152652162958962</v>
      </c>
      <c r="C16" s="1" t="n">
        <f aca="false">(C$13-C14)^2</f>
        <v>0.00818870072686126</v>
      </c>
      <c r="D16" s="1" t="n">
        <f aca="false">(D$13-D14)^2</f>
        <v>0.00539609362069625</v>
      </c>
      <c r="E16" s="1" t="n">
        <f aca="false">(E$13-E14)^2</f>
        <v>0.00247107740307566</v>
      </c>
      <c r="F16" s="1" t="n">
        <f aca="false">(F$13-F14)^2</f>
        <v>0.00012200290859558</v>
      </c>
      <c r="G16" s="1" t="n">
        <f aca="false">(G$13-G14)^2</f>
        <v>0.00353586452603975</v>
      </c>
      <c r="H16" s="1" t="n">
        <f aca="false">(H$13-H14)^2</f>
        <v>0.00253966663565538</v>
      </c>
      <c r="I16" s="1" t="n">
        <f aca="false">(I$13-I14)^2</f>
        <v>0.00088822606466625</v>
      </c>
      <c r="J16" s="1" t="n">
        <f aca="false">(J$13-J14)^2</f>
        <v>0.000439853318089254</v>
      </c>
      <c r="K16" s="1" t="n">
        <f aca="false">(K$13-K14)^2</f>
        <v>7.47591442647882E-005</v>
      </c>
      <c r="L16" s="1" t="n">
        <f aca="false">(L$13-L14)^2</f>
        <v>0.000195506103964797</v>
      </c>
      <c r="M16" s="1" t="n">
        <f aca="false">(M$13-M14)^2</f>
        <v>0.00407588473504602</v>
      </c>
      <c r="N16" s="1" t="n">
        <f aca="false">(N$13-N14)^2</f>
        <v>0.00337607073886364</v>
      </c>
      <c r="O16" s="1" t="n">
        <f aca="false">(O$13-O14)^2</f>
        <v>3.5996968428158E-005</v>
      </c>
      <c r="P16" s="1" t="n">
        <f aca="false">(P$13-P14)^2</f>
        <v>0.00297620516575167</v>
      </c>
      <c r="Q16" s="1" t="n">
        <f aca="false">(Q$13-Q14)^2</f>
        <v>0.000183740457725358</v>
      </c>
    </row>
    <row r="17" customFormat="false" ht="12.8" hidden="false" customHeight="false" outlineLevel="0" collapsed="false">
      <c r="A17" s="1" t="s">
        <v>22</v>
      </c>
      <c r="B17" s="1" t="n">
        <f aca="false">(B$13-B15)^2</f>
        <v>0.00150007769524595</v>
      </c>
      <c r="C17" s="1" t="n">
        <f aca="false">(C$13-C15)^2</f>
        <v>0.00807678556758733</v>
      </c>
      <c r="D17" s="1" t="n">
        <f aca="false">(D$13-D15)^2</f>
        <v>0.00524342921652711</v>
      </c>
      <c r="E17" s="1" t="n">
        <f aca="false">(E$13-E15)^2</f>
        <v>0.00231946371035725</v>
      </c>
      <c r="F17" s="1" t="n">
        <f aca="false">(F$13-F15)^2</f>
        <v>0.000167628461573144</v>
      </c>
      <c r="G17" s="1" t="n">
        <f aca="false">(G$13-G15)^2</f>
        <v>0.00376222752195196</v>
      </c>
      <c r="H17" s="1" t="n">
        <f aca="false">(H$13-H15)^2</f>
        <v>0.0026937628881714</v>
      </c>
      <c r="I17" s="1" t="n">
        <f aca="false">(I$13-I15)^2</f>
        <v>0.000951145789880295</v>
      </c>
      <c r="J17" s="1" t="n">
        <f aca="false">(J$13-J15)^2</f>
        <v>0.000466236916538939</v>
      </c>
      <c r="K17" s="1" t="n">
        <f aca="false">(K$13-K15)^2</f>
        <v>7.05173973437927E-005</v>
      </c>
      <c r="L17" s="1" t="n">
        <f aca="false">(L$13-L15)^2</f>
        <v>0.000200006748966889</v>
      </c>
      <c r="M17" s="1" t="n">
        <f aca="false">(M$13-M15)^2</f>
        <v>0.0041652504440121</v>
      </c>
      <c r="N17" s="1" t="n">
        <f aca="false">(N$13-N15)^2</f>
        <v>0.00353640456951101</v>
      </c>
      <c r="O17" s="1" t="n">
        <f aca="false">(O$13-O15)^2</f>
        <v>1.62555748729493E-005</v>
      </c>
      <c r="P17" s="1" t="n">
        <f aca="false">(P$13-P15)^2</f>
        <v>0.00274406141419104</v>
      </c>
      <c r="Q17" s="1" t="n">
        <f aca="false">(Q$13-Q15)^2</f>
        <v>0.000136832164850569</v>
      </c>
    </row>
    <row r="18" customFormat="false" ht="12.8" hidden="false" customHeight="false" outlineLevel="0" collapsed="false">
      <c r="A18" s="1" t="s">
        <v>23</v>
      </c>
      <c r="B18" s="1" t="n">
        <f aca="false">'[3]Combination Data'!B6</f>
        <v>0.0195188248132322</v>
      </c>
      <c r="C18" s="1" t="n">
        <f aca="false">'[3]Combination Data'!C6</f>
        <v>0.0334157323177224</v>
      </c>
      <c r="D18" s="1" t="n">
        <f aca="false">'[3]Combination Data'!D6</f>
        <v>0.021672721687595</v>
      </c>
      <c r="E18" s="1" t="n">
        <f aca="false">'[3]Combination Data'!E6</f>
        <v>0.0110235858801105</v>
      </c>
      <c r="F18" s="1" t="n">
        <f aca="false">'[3]Combination Data'!F6</f>
        <v>0.0450780426156258</v>
      </c>
      <c r="G18" s="1" t="n">
        <f aca="false">'[3]Combination Data'!G6</f>
        <v>0.0126185046540188</v>
      </c>
      <c r="H18" s="1" t="n">
        <f aca="false">'[3]Combination Data'!H6</f>
        <v>0.0382288844900128</v>
      </c>
      <c r="I18" s="1" t="n">
        <f aca="false">'[3]Combination Data'!I6</f>
        <v>0.0358120365873502</v>
      </c>
      <c r="J18" s="1" t="n">
        <f aca="false">'[3]Combination Data'!J6</f>
        <v>0.0405285485092765</v>
      </c>
      <c r="K18" s="1" t="n">
        <f aca="false">'[3]Combination Data'!K6</f>
        <v>0.0212159343166096</v>
      </c>
      <c r="L18" s="1" t="n">
        <f aca="false">'[3]Combination Data'!L6</f>
        <v>0.0370758535568833</v>
      </c>
      <c r="M18" s="1" t="n">
        <f aca="false">'[3]Combination Data'!M6</f>
        <v>0.0306261689176436</v>
      </c>
      <c r="N18" s="1" t="n">
        <f aca="false">'[3]Combination Data'!N6</f>
        <v>0.0245426356652143</v>
      </c>
      <c r="O18" s="1" t="n">
        <f aca="false">'[3]Combination Data'!O6</f>
        <v>0.0287693707525509</v>
      </c>
      <c r="P18" s="1" t="n">
        <f aca="false">'[3]Combination Data'!P6</f>
        <v>0.0212629781034238</v>
      </c>
      <c r="Q18" s="1" t="n">
        <f aca="false">'[3]Combination Data'!Q6</f>
        <v>0.00663449130002886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7" width="14.51"/>
    <col collapsed="false" customWidth="true" hidden="false" outlineLevel="0" max="2" min="2" style="7" width="13.58"/>
    <col collapsed="false" customWidth="true" hidden="false" outlineLevel="0" max="3" min="3" style="7" width="15.74"/>
    <col collapsed="false" customWidth="true" hidden="false" outlineLevel="0" max="4" min="4" style="7" width="12.64"/>
    <col collapsed="false" customWidth="true" hidden="false" outlineLevel="0" max="5" min="5" style="7" width="19.6"/>
    <col collapsed="false" customWidth="false" hidden="false" outlineLevel="0" max="1025" min="6" style="7" width="11.52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3.8" hidden="false" customHeight="false" outlineLevel="0" collapsed="false">
      <c r="A2" s="9" t="s">
        <v>27</v>
      </c>
      <c r="B2" s="9" t="s">
        <v>8</v>
      </c>
      <c r="C2" s="9" t="n">
        <v>0.499110295351986</v>
      </c>
      <c r="D2" s="9" t="n">
        <v>0.0143923107397486</v>
      </c>
      <c r="E2" s="9" t="n">
        <v>1107368.13272127</v>
      </c>
      <c r="F2" s="9" t="n">
        <v>0.026339901351984</v>
      </c>
      <c r="G2" s="9" t="n">
        <f aca="false">0.5*(2*C2*D2 - D2 - 2*C2*E2 + E2 + SQRT((-2*C2*D2 + D2 + 2*C2*E2- E2)^2 + 4*D2*E2))</f>
        <v>1978.51644548466</v>
      </c>
      <c r="L2" s="10" t="s">
        <v>28</v>
      </c>
    </row>
    <row r="3" customFormat="false" ht="12.8" hidden="false" customHeight="false" outlineLevel="0" collapsed="false">
      <c r="A3" s="9" t="s">
        <v>27</v>
      </c>
      <c r="B3" s="9" t="s">
        <v>9</v>
      </c>
      <c r="C3" s="9" t="n">
        <v>0.500857434723959</v>
      </c>
      <c r="D3" s="9" t="n">
        <v>0.01488</v>
      </c>
      <c r="E3" s="9" t="n">
        <v>726.4</v>
      </c>
      <c r="F3" s="9" t="n">
        <v>0.0269954260868919</v>
      </c>
      <c r="G3" s="9" t="n">
        <v>0.465226477240057</v>
      </c>
    </row>
    <row r="4" customFormat="false" ht="12.8" hidden="false" customHeight="false" outlineLevel="0" collapsed="false">
      <c r="A4" s="9"/>
      <c r="B4" s="9"/>
      <c r="C4" s="8" t="n">
        <f aca="false">(C3-C2)/C2*100</f>
        <v>0.350050757967412</v>
      </c>
      <c r="D4" s="8" t="n">
        <f aca="false">(D3-D2)/D2*100</f>
        <v>3.38854037458005</v>
      </c>
      <c r="E4" s="8" t="n">
        <f aca="false">(E3-E2)/E2*100</f>
        <v>-99.9344030247453</v>
      </c>
      <c r="F4" s="8" t="n">
        <f aca="false">(F3-F2)/F2*100</f>
        <v>2.48871370529457</v>
      </c>
      <c r="G4" s="8" t="n">
        <f aca="false">(G3-G2)/G2*100</f>
        <v>-99.9764860950081</v>
      </c>
    </row>
    <row r="6" customFormat="false" ht="12.8" hidden="false" customHeight="false" outlineLevel="0" collapsed="false">
      <c r="A6" s="7" t="s">
        <v>10</v>
      </c>
      <c r="B6" s="7" t="s">
        <v>11</v>
      </c>
      <c r="C6" s="7" t="s">
        <v>12</v>
      </c>
      <c r="D6" s="7" t="s">
        <v>13</v>
      </c>
    </row>
    <row r="7" customFormat="false" ht="12.8" hidden="false" customHeight="false" outlineLevel="0" collapsed="false">
      <c r="A7" s="7" t="n">
        <v>0.0143923107397486</v>
      </c>
      <c r="B7" s="7" t="n">
        <v>0.499110295351986</v>
      </c>
      <c r="C7" s="7" t="n">
        <v>1107368.13272127</v>
      </c>
      <c r="D7" s="7" t="n">
        <v>0</v>
      </c>
    </row>
    <row r="9" customFormat="false" ht="12.8" hidden="false" customHeight="false" outlineLevel="0" collapsed="false">
      <c r="A9" s="7" t="s">
        <v>14</v>
      </c>
      <c r="B9" s="7" t="s">
        <v>3</v>
      </c>
      <c r="C9" s="7" t="s">
        <v>15</v>
      </c>
      <c r="D9" s="7" t="s">
        <v>12</v>
      </c>
      <c r="E9" s="7" t="s">
        <v>16</v>
      </c>
    </row>
    <row r="10" customFormat="false" ht="12.8" hidden="false" customHeight="false" outlineLevel="0" collapsed="false">
      <c r="A10" s="7" t="n">
        <f aca="false">B7</f>
        <v>0.499110295351986</v>
      </c>
      <c r="B10" s="7" t="n">
        <f aca="false">A7</f>
        <v>0.0143923107397486</v>
      </c>
      <c r="C10" s="7" t="n">
        <f aca="false">1-A10</f>
        <v>0.500889704648014</v>
      </c>
      <c r="D10" s="7" t="n">
        <f aca="false">C7</f>
        <v>1107368.13272127</v>
      </c>
      <c r="E10" s="7" t="n">
        <f aca="false">1-A10-C10</f>
        <v>0</v>
      </c>
    </row>
    <row r="11" customFormat="false" ht="12.8" hidden="false" customHeight="false" outlineLevel="0" collapsed="false">
      <c r="A11" s="7" t="s">
        <v>17</v>
      </c>
      <c r="B11" s="7" t="n">
        <f aca="false">C11/2</f>
        <v>0.0006103515625</v>
      </c>
      <c r="C11" s="7" t="n">
        <f aca="false">D11/2</f>
        <v>0.001220703125</v>
      </c>
      <c r="D11" s="7" t="n">
        <f aca="false">E11/2</f>
        <v>0.00244140625</v>
      </c>
      <c r="E11" s="7" t="n">
        <f aca="false">F11/2</f>
        <v>0.0048828125</v>
      </c>
      <c r="F11" s="7" t="n">
        <f aca="false">G11/2</f>
        <v>0.009765625</v>
      </c>
      <c r="G11" s="7" t="n">
        <f aca="false">H11/2</f>
        <v>0.01953125</v>
      </c>
      <c r="H11" s="7" t="n">
        <f aca="false">I11/2</f>
        <v>0.0390625</v>
      </c>
      <c r="I11" s="7" t="n">
        <f aca="false">J11/2</f>
        <v>0.078125</v>
      </c>
      <c r="J11" s="7" t="n">
        <f aca="false">K11/2</f>
        <v>0.15625</v>
      </c>
      <c r="K11" s="7" t="n">
        <f aca="false">L11/2</f>
        <v>0.3125</v>
      </c>
      <c r="L11" s="7" t="n">
        <f aca="false">M11/2</f>
        <v>0.625</v>
      </c>
      <c r="M11" s="7" t="n">
        <f aca="false">N11/2</f>
        <v>1.25</v>
      </c>
      <c r="N11" s="7" t="n">
        <f aca="false">O11/2</f>
        <v>2.5</v>
      </c>
      <c r="O11" s="7" t="n">
        <f aca="false">P11/2</f>
        <v>5</v>
      </c>
      <c r="P11" s="7" t="n">
        <f aca="false">Q11/2</f>
        <v>10</v>
      </c>
      <c r="Q11" s="7" t="n">
        <v>20</v>
      </c>
    </row>
    <row r="12" customFormat="false" ht="12.8" hidden="false" customHeight="false" outlineLevel="0" collapsed="false">
      <c r="A12" s="7" t="s">
        <v>18</v>
      </c>
      <c r="B12" s="7" t="n">
        <f aca="false">LOG(B11)</f>
        <v>-3.21441993929574</v>
      </c>
      <c r="C12" s="7" t="n">
        <f aca="false">LOG(C11)</f>
        <v>-2.91338994363176</v>
      </c>
      <c r="D12" s="7" t="n">
        <f aca="false">LOG(D11)</f>
        <v>-2.61235994796777</v>
      </c>
      <c r="E12" s="7" t="n">
        <f aca="false">LOG(E11)</f>
        <v>-2.31132995230379</v>
      </c>
      <c r="F12" s="7" t="n">
        <f aca="false">LOG(F11)</f>
        <v>-2.01029995663981</v>
      </c>
      <c r="G12" s="7" t="n">
        <f aca="false">LOG(G11)</f>
        <v>-1.70926996097583</v>
      </c>
      <c r="H12" s="7" t="n">
        <f aca="false">LOG(H11)</f>
        <v>-1.40823996531185</v>
      </c>
      <c r="I12" s="7" t="n">
        <f aca="false">LOG(I11)</f>
        <v>-1.10720996964787</v>
      </c>
      <c r="J12" s="7" t="n">
        <f aca="false">LOG(J11)</f>
        <v>-0.806179973983887</v>
      </c>
      <c r="K12" s="7" t="n">
        <f aca="false">LOG(K11)</f>
        <v>-0.505149978319906</v>
      </c>
      <c r="L12" s="7" t="n">
        <f aca="false">LOG(L11)</f>
        <v>-0.204119982655925</v>
      </c>
      <c r="M12" s="7" t="n">
        <f aca="false">LOG(M11)</f>
        <v>0.0969100130080564</v>
      </c>
      <c r="N12" s="7" t="n">
        <f aca="false">LOG(N11)</f>
        <v>0.397940008672038</v>
      </c>
      <c r="O12" s="7" t="n">
        <f aca="false">LOG(O11)</f>
        <v>0.698970004336019</v>
      </c>
      <c r="P12" s="7" t="n">
        <f aca="false">LOG(P11)</f>
        <v>1</v>
      </c>
      <c r="Q12" s="7" t="n">
        <f aca="false">LOG(Q11)</f>
        <v>1.30102999566398</v>
      </c>
    </row>
    <row r="13" s="11" customFormat="true" ht="12.8" hidden="false" customHeight="false" outlineLevel="0" collapsed="false">
      <c r="A13" s="11" t="s">
        <v>26</v>
      </c>
      <c r="B13" s="11" t="n">
        <v>0.976777305616171</v>
      </c>
      <c r="C13" s="11" t="n">
        <v>0.96869185712645</v>
      </c>
      <c r="D13" s="11" t="n">
        <v>0.932215458826232</v>
      </c>
      <c r="E13" s="11" t="n">
        <v>0.846675089008844</v>
      </c>
      <c r="F13" s="11" t="n">
        <v>0.761777879866774</v>
      </c>
      <c r="G13" s="11" t="n">
        <v>0.702607097737453</v>
      </c>
      <c r="H13" s="11" t="n">
        <v>0.67274606638337</v>
      </c>
      <c r="I13" s="11" t="n">
        <v>0.643711955897554</v>
      </c>
      <c r="J13" s="11" t="n">
        <v>0.558217526128403</v>
      </c>
      <c r="K13" s="11" t="n">
        <v>0.496336281153095</v>
      </c>
      <c r="L13" s="11" t="n">
        <v>0.498817043757896</v>
      </c>
      <c r="M13" s="11" t="n">
        <v>0.484851269093833</v>
      </c>
      <c r="N13" s="11" t="n">
        <v>0.467623751004939</v>
      </c>
      <c r="O13" s="11" t="n">
        <v>0.517882163776272</v>
      </c>
      <c r="P13" s="11" t="n">
        <v>0.503181348340416</v>
      </c>
      <c r="Q13" s="11" t="n">
        <v>0.509704835190077</v>
      </c>
      <c r="R13" s="11" t="s">
        <v>5</v>
      </c>
    </row>
    <row r="14" s="11" customFormat="true" ht="12.8" hidden="false" customHeight="false" outlineLevel="0" collapsed="false">
      <c r="A14" s="11" t="s">
        <v>19</v>
      </c>
      <c r="B14" s="11" t="n">
        <f aca="false">1-B$11/(B$11+$D2)*$C2-B$11/(B$11+$E2)*(1-$C2)</f>
        <v>0.979694753728866</v>
      </c>
      <c r="C14" s="11" t="n">
        <f aca="false">1-C$11/(C$11+$D2)*$C2-C$11/(C$11+$E2)*(1-$C2)</f>
        <v>0.960977072642442</v>
      </c>
      <c r="D14" s="11" t="n">
        <f aca="false">1-D$11/(D$11+$D2)*$C2-D$11/(D$11+$E2)*(1-$C2)</f>
        <v>0.927613668814597</v>
      </c>
      <c r="E14" s="11" t="n">
        <f aca="false">1-E$11/(E$11+$D2)*$C2-E$11/(E$11+$E2)*(1-$C2)</f>
        <v>0.873564386526512</v>
      </c>
      <c r="F14" s="11" t="n">
        <f aca="false">1-F$11/(F$11+$D2)*$C2-F$11/(F$11+$E2)*(1-$C2)</f>
        <v>0.798239214754669</v>
      </c>
      <c r="G14" s="11" t="n">
        <f aca="false">1-G$11/(G$11+$D2)*$C2-G$11/(G$11+$E2)*(1-$C2)</f>
        <v>0.712640771097836</v>
      </c>
      <c r="H14" s="11" t="n">
        <f aca="false">1-H$11/(H$11+$D2)*$C2-H$11/(H$11+$E2)*(1-$C2)</f>
        <v>0.635271426708495</v>
      </c>
      <c r="I14" s="11" t="n">
        <f aca="false">1-I$11/(I$11+$D2)*$C2-I$11/(I$11+$E2)*(1-$C2)</f>
        <v>0.578532981752746</v>
      </c>
      <c r="J14" s="11" t="n">
        <f aca="false">1-J$11/(J$11+$D2)*$C2-J$11/(J$11+$E2)*(1-$C2)</f>
        <v>0.542985585632691</v>
      </c>
      <c r="K14" s="11" t="n">
        <f aca="false">1-K$11/(K$11+$D2)*$C2-K$11/(K$11+$E2)*(1-$C2)</f>
        <v>0.52286423271564</v>
      </c>
      <c r="L14" s="11" t="n">
        <f aca="false">1-L$11/(L$11+$D2)*$C2-L$11/(L$11+$E2)*(1-$C2)</f>
        <v>0.512124074510723</v>
      </c>
      <c r="M14" s="11" t="n">
        <f aca="false">1-M$11/(M$11+$D2)*$C2-M$11/(M$11+$E2)*(1-$C2)</f>
        <v>0.506570406364904</v>
      </c>
      <c r="N14" s="11" t="n">
        <f aca="false">1-N$11/(N$11+$D2)*$C2-N$11/(N$11+$E2)*(1-$C2)</f>
        <v>0.503745467106773</v>
      </c>
      <c r="O14" s="11" t="n">
        <f aca="false">1-O$11/(O$11+$D2)*$C2-O$11/(O$11+$E2)*(1-$C2)</f>
        <v>0.502319989597641</v>
      </c>
      <c r="P14" s="11" t="n">
        <f aca="false">1-P$11/(P$11+$D2)*$C2-P$11/(P$11+$E2)*(1-$C2)</f>
        <v>0.501602484126254</v>
      </c>
      <c r="Q14" s="11" t="n">
        <f aca="false">1-Q$11/(Q$11+$D2)*$C2-Q$11/(Q$11+$E2)*(1-$C2)</f>
        <v>0.501239567568517</v>
      </c>
      <c r="R14" s="11" t="n">
        <f aca="false">SQRT(SUM(B16:Q16)/16)</f>
        <v>0.026339901351984</v>
      </c>
    </row>
    <row r="15" s="11" customFormat="true" ht="12.8" hidden="false" customHeight="false" outlineLevel="0" collapsed="false">
      <c r="A15" s="11" t="s">
        <v>20</v>
      </c>
      <c r="B15" s="11" t="n">
        <f aca="false">1-B$11/(B$11+$D3)*$C3-B$11/(B$11+$E3)*(1-$C3)</f>
        <v>0.980264772345927</v>
      </c>
      <c r="C15" s="11" t="n">
        <f aca="false">1-C$11/(C$11+$D3)*$C3-C$11/(C$11+$E3)*(1-$C3)</f>
        <v>0.962025773889504</v>
      </c>
      <c r="D15" s="11" t="n">
        <f aca="false">1-D$11/(D$11+$D3)*$C3-D$11/(D$11+$E3)*(1-$C3)</f>
        <v>0.929403795964046</v>
      </c>
      <c r="E15" s="11" t="n">
        <f aca="false">1-E$11/(E$11+$D3)*$C3-E$11/(E$11+$E3)*(1-$C3)</f>
        <v>0.876249433080802</v>
      </c>
      <c r="F15" s="11" t="n">
        <f aca="false">1-F$11/(F$11+$D3)*$C3-F$11/(F$11+$E3)*(1-$C3)</f>
        <v>0.801532675032208</v>
      </c>
      <c r="G15" s="11" t="n">
        <f aca="false">1-G$11/(G$11+$D3)*$C3-G$11/(G$11+$E3)*(1-$C3)</f>
        <v>0.715708276029768</v>
      </c>
      <c r="H15" s="11" t="n">
        <f aca="false">1-H$11/(H$11+$D3)*$C3-H$11/(H$11+$E3)*(1-$C3)</f>
        <v>0.637276889828839</v>
      </c>
      <c r="I15" s="11" t="n">
        <f aca="false">1-I$11/(I$11+$D3)*$C3-I$11/(I$11+$E3)*(1-$C3)</f>
        <v>0.579221769135356</v>
      </c>
      <c r="J15" s="11" t="n">
        <f aca="false">1-J$11/(J$11+$D3)*$C3-J$11/(J$11+$E3)*(1-$C3)</f>
        <v>0.542585497262524</v>
      </c>
      <c r="K15" s="11" t="n">
        <f aca="false">1-K$11/(K$11+$D3)*$C3-K$11/(K$11+$E3)*(1-$C3)</f>
        <v>0.521692780832773</v>
      </c>
      <c r="L15" s="11" t="n">
        <f aca="false">1-L$11/(L$11+$D3)*$C3-L$11/(L$11+$E3)*(1-$C3)</f>
        <v>0.510360587665089</v>
      </c>
      <c r="M15" s="11" t="n">
        <f aca="false">1-M$11/(M$11+$D3)*$C3-M$11/(M$11+$E3)*(1-$C3)</f>
        <v>0.504177176526232</v>
      </c>
      <c r="N15" s="11" t="n">
        <f aca="false">1-N$11/(N$11+$D3)*$C3-N$11/(N$11+$E3)*(1-$C3)</f>
        <v>0.500394058153666</v>
      </c>
      <c r="O15" s="11" t="n">
        <f aca="false">1-O$11/(O$11+$D3)*$C3-O$11/(O$11+$E3)*(1-$C3)</f>
        <v>0.49721645361139</v>
      </c>
      <c r="P15" s="11" t="n">
        <f aca="false">1-P$11/(P$11+$D3)*$C3-P$11/(P$11+$E3)*(1-$C3)</f>
        <v>0.493108589257784</v>
      </c>
      <c r="Q15" s="11" t="n">
        <f aca="false">1-Q$11/(Q$11+$D3)*$C3-Q$11/(Q$11+$E3)*(1-$C3)</f>
        <v>0.48614025936293</v>
      </c>
      <c r="R15" s="11" t="n">
        <f aca="false">SQRT(SUM(B17:Q17)/16)</f>
        <v>0.0269954260868919</v>
      </c>
    </row>
    <row r="16" customFormat="false" ht="12.8" hidden="false" customHeight="false" outlineLevel="0" collapsed="false">
      <c r="A16" s="7" t="s">
        <v>21</v>
      </c>
      <c r="B16" s="7" t="n">
        <f aca="false">(B$13-B14)^2</f>
        <v>8.51150349026897E-006</v>
      </c>
      <c r="C16" s="7" t="n">
        <f aca="false">(C$13-C14)^2</f>
        <v>5.95178996346885E-005</v>
      </c>
      <c r="D16" s="7" t="n">
        <f aca="false">(D$13-D14)^2</f>
        <v>2.11764713111844E-005</v>
      </c>
      <c r="E16" s="7" t="n">
        <f aca="false">(E$13-E14)^2</f>
        <v>0.00072303432099366</v>
      </c>
      <c r="F16" s="7" t="n">
        <f aca="false">(F$13-F14)^2</f>
        <v>0.00132942894180722</v>
      </c>
      <c r="G16" s="7" t="n">
        <f aca="false">(G$13-G14)^2</f>
        <v>0.000100674601102857</v>
      </c>
      <c r="H16" s="7" t="n">
        <f aca="false">(H$13-H14)^2</f>
        <v>0.00140434861876172</v>
      </c>
      <c r="I16" s="7" t="n">
        <f aca="false">(I$13-I14)^2</f>
        <v>0.00424829867056946</v>
      </c>
      <c r="J16" s="7" t="n">
        <f aca="false">(J$13-J14)^2</f>
        <v>0.00023201201126491</v>
      </c>
      <c r="K16" s="7" t="n">
        <f aca="false">(K$13-K14)^2</f>
        <v>0.00070373221410471</v>
      </c>
      <c r="L16" s="7" t="n">
        <f aca="false">(L$13-L14)^2</f>
        <v>0.000177077067456687</v>
      </c>
      <c r="M16" s="7" t="n">
        <f aca="false">(M$13-M14)^2</f>
        <v>0.000471720923799637</v>
      </c>
      <c r="N16" s="7" t="n">
        <f aca="false">(N$13-N14)^2</f>
        <v>0.00130477837414155</v>
      </c>
      <c r="O16" s="7" t="n">
        <f aca="false">(O$13-O14)^2</f>
        <v>0.000242181265166054</v>
      </c>
      <c r="P16" s="7" t="n">
        <f aca="false">(P$13-P14)^2</f>
        <v>2.49281220676132E-006</v>
      </c>
      <c r="Q16" s="7" t="n">
        <f aca="false">(Q$13-Q14)^2</f>
        <v>7.16607559046297E-005</v>
      </c>
    </row>
    <row r="17" customFormat="false" ht="12.8" hidden="false" customHeight="false" outlineLevel="0" collapsed="false">
      <c r="A17" s="7" t="s">
        <v>22</v>
      </c>
      <c r="B17" s="7" t="n">
        <f aca="false">(B$13-B15)^2</f>
        <v>1.21624241911525E-005</v>
      </c>
      <c r="C17" s="7" t="n">
        <f aca="false">(C$13-C15)^2</f>
        <v>4.44366657218963E-005</v>
      </c>
      <c r="D17" s="7" t="n">
        <f aca="false">(D$13-D15)^2</f>
        <v>7.90544805059618E-006</v>
      </c>
      <c r="E17" s="7" t="n">
        <f aca="false">(E$13-E15)^2</f>
        <v>0.000874641827286552</v>
      </c>
      <c r="F17" s="7" t="n">
        <f aca="false">(F$13-F15)^2</f>
        <v>0.00158044373864565</v>
      </c>
      <c r="G17" s="7" t="n">
        <f aca="false">(G$13-G15)^2</f>
        <v>0.000171640872647024</v>
      </c>
      <c r="H17" s="7" t="n">
        <f aca="false">(H$13-H15)^2</f>
        <v>0.00125806248545647</v>
      </c>
      <c r="I17" s="7" t="n">
        <f aca="false">(I$13-I15)^2</f>
        <v>0.00415898418862316</v>
      </c>
      <c r="J17" s="7" t="n">
        <f aca="false">(J$13-J15)^2</f>
        <v>0.000244360326463692</v>
      </c>
      <c r="K17" s="7" t="n">
        <f aca="false">(K$13-K15)^2</f>
        <v>0.0006429520760055</v>
      </c>
      <c r="L17" s="7" t="n">
        <f aca="false">(L$13-L15)^2</f>
        <v>0.000133253405937291</v>
      </c>
      <c r="M17" s="7" t="n">
        <f aca="false">(M$13-M15)^2</f>
        <v>0.000373490698085669</v>
      </c>
      <c r="N17" s="7" t="n">
        <f aca="false">(N$13-N15)^2</f>
        <v>0.00107389303062188</v>
      </c>
      <c r="O17" s="7" t="n">
        <f aca="false">(O$13-O15)^2</f>
        <v>0.0004270715766189</v>
      </c>
      <c r="P17" s="7" t="n">
        <f aca="false">(P$13-P15)^2</f>
        <v>0.000101460475536743</v>
      </c>
      <c r="Q17" s="7" t="n">
        <f aca="false">(Q$13-Q15)^2</f>
        <v>0.00055528923391336</v>
      </c>
    </row>
    <row r="18" customFormat="false" ht="12.8" hidden="false" customHeight="false" outlineLevel="0" collapsed="false">
      <c r="A18" s="7" t="s">
        <v>23</v>
      </c>
      <c r="B18" s="7" t="n">
        <f aca="false">'[1]Combination Data'!B5</f>
        <v>0.976777305616171</v>
      </c>
      <c r="C18" s="7" t="n">
        <f aca="false">'[1]Combination Data'!C5</f>
        <v>0.96869185712645</v>
      </c>
      <c r="D18" s="7" t="n">
        <f aca="false">'[1]Combination Data'!D5</f>
        <v>0.932215458826232</v>
      </c>
      <c r="E18" s="7" t="n">
        <f aca="false">'[1]Combination Data'!E5</f>
        <v>0.846675089008844</v>
      </c>
      <c r="F18" s="7" t="n">
        <f aca="false">'[1]Combination Data'!F5</f>
        <v>0.761777879866774</v>
      </c>
      <c r="G18" s="7" t="n">
        <f aca="false">'[1]Combination Data'!G5</f>
        <v>0.702607097737453</v>
      </c>
      <c r="H18" s="7" t="n">
        <f aca="false">'[1]Combination Data'!H5</f>
        <v>0.67274606638337</v>
      </c>
      <c r="I18" s="7" t="n">
        <f aca="false">'[1]Combination Data'!I5</f>
        <v>0.643711955897554</v>
      </c>
      <c r="J18" s="7" t="n">
        <f aca="false">'[1]Combination Data'!J5</f>
        <v>0.558217526128403</v>
      </c>
      <c r="K18" s="7" t="n">
        <f aca="false">'[1]Combination Data'!K5</f>
        <v>0.496336281153095</v>
      </c>
      <c r="L18" s="7" t="n">
        <f aca="false">'[1]Combination Data'!L5</f>
        <v>0.498817043757896</v>
      </c>
      <c r="M18" s="7" t="n">
        <f aca="false">'[1]Combination Data'!M5</f>
        <v>0.484851269093833</v>
      </c>
      <c r="N18" s="7" t="n">
        <f aca="false">'[1]Combination Data'!N5</f>
        <v>0.467623751004939</v>
      </c>
      <c r="O18" s="7" t="n">
        <f aca="false">'[1]Combination Data'!O5</f>
        <v>0.517882163776272</v>
      </c>
      <c r="P18" s="7" t="n">
        <f aca="false">'[1]Combination Data'!P5</f>
        <v>0.503181348340416</v>
      </c>
      <c r="Q18" s="7" t="n">
        <f aca="false">'[1]Combination Data'!Q5</f>
        <v>0.509704835190077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6" width="13.93"/>
    <col collapsed="false" customWidth="false" hidden="false" outlineLevel="0" max="4" min="2" style="6" width="11.52"/>
    <col collapsed="false" customWidth="true" hidden="false" outlineLevel="0" max="5" min="5" style="6" width="17.67"/>
    <col collapsed="false" customWidth="true" hidden="false" outlineLevel="0" max="6" min="6" style="6" width="19.58"/>
    <col collapsed="false" customWidth="false" hidden="false" outlineLevel="0" max="9" min="7" style="6" width="11.52"/>
    <col collapsed="false" customWidth="true" hidden="false" outlineLevel="0" max="10" min="10" style="6" width="18.38"/>
    <col collapsed="false" customWidth="false" hidden="false" outlineLevel="0" max="15" min="11" style="6" width="11.52"/>
    <col collapsed="false" customWidth="true" hidden="false" outlineLevel="0" max="16" min="16" style="6" width="16.53"/>
    <col collapsed="false" customWidth="false" hidden="false" outlineLevel="0" max="1022" min="17" style="6" width="11.52"/>
    <col collapsed="false" customWidth="false" hidden="false" outlineLevel="0" max="1023" min="1023" style="1" width="11.52"/>
    <col collapsed="false" customWidth="false" hidden="false" outlineLevel="0" max="1025" min="1024" style="0" width="11.52"/>
  </cols>
  <sheetData>
    <row r="1" s="2" customFormat="true" ht="12.8" hidden="false" customHeight="false" outlineLevel="0" collapsed="false">
      <c r="A1" s="0" t="s">
        <v>0</v>
      </c>
      <c r="B1" s="0" t="s">
        <v>29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AMI1" s="1"/>
      <c r="AMJ1" s="0"/>
    </row>
    <row r="2" customFormat="false" ht="12.8" hidden="false" customHeight="false" outlineLevel="0" collapsed="false">
      <c r="A2" s="12" t="s">
        <v>7</v>
      </c>
      <c r="B2" s="12" t="s">
        <v>9</v>
      </c>
      <c r="C2" s="5" t="n">
        <v>0.435307012275008</v>
      </c>
      <c r="D2" s="5" t="n">
        <v>64.33</v>
      </c>
      <c r="E2" s="5" t="n">
        <v>0.1026</v>
      </c>
      <c r="F2" s="5" t="n">
        <v>0.0498841586982021</v>
      </c>
      <c r="G2" s="5" t="n">
        <v>0.730098963575814</v>
      </c>
      <c r="J2" s="3"/>
      <c r="K2" s="3"/>
      <c r="L2" s="13"/>
      <c r="M2" s="13"/>
      <c r="N2" s="13"/>
      <c r="O2" s="13"/>
      <c r="P2" s="13"/>
    </row>
    <row r="3" customFormat="false" ht="12.8" hidden="false" customHeight="false" outlineLevel="0" collapsed="false">
      <c r="A3" s="0" t="s">
        <v>7</v>
      </c>
      <c r="B3" s="0" t="s">
        <v>9</v>
      </c>
      <c r="C3" s="1" t="n">
        <v>0.550374346378413</v>
      </c>
      <c r="D3" s="1" t="n">
        <v>0.0871</v>
      </c>
      <c r="E3" s="1" t="n">
        <v>63.27</v>
      </c>
      <c r="F3" s="1" t="n">
        <v>0.0499420527471313</v>
      </c>
      <c r="G3" s="1" t="n">
        <v>0.772075096000787</v>
      </c>
      <c r="J3" s="3"/>
      <c r="K3" s="3"/>
      <c r="L3" s="13"/>
      <c r="M3" s="13"/>
      <c r="N3" s="13"/>
      <c r="O3" s="13"/>
      <c r="P3" s="13"/>
    </row>
    <row r="4" customFormat="false" ht="12.8" hidden="false" customHeight="false" outlineLevel="0" collapsed="false">
      <c r="A4" s="0" t="s">
        <v>7</v>
      </c>
      <c r="B4" s="0" t="s">
        <v>9</v>
      </c>
      <c r="C4" s="1" t="n">
        <v>0.540083747546794</v>
      </c>
      <c r="D4" s="1" t="n">
        <v>0.07942</v>
      </c>
      <c r="E4" s="1" t="n">
        <v>52.76</v>
      </c>
      <c r="F4" s="1" t="n">
        <v>0.0500821945191628</v>
      </c>
      <c r="G4" s="1" t="n">
        <v>0.829317474661472</v>
      </c>
      <c r="J4" s="14"/>
      <c r="K4" s="14"/>
      <c r="L4" s="15"/>
      <c r="M4" s="15"/>
      <c r="N4" s="15"/>
      <c r="O4" s="15"/>
      <c r="P4" s="15"/>
    </row>
    <row r="5" customFormat="false" ht="12.8" hidden="false" customHeight="false" outlineLevel="0" collapsed="false">
      <c r="A5" s="0" t="s">
        <v>7</v>
      </c>
      <c r="B5" s="0" t="s">
        <v>9</v>
      </c>
      <c r="C5" s="1" t="n">
        <v>0.543806736099993</v>
      </c>
      <c r="D5" s="1" t="n">
        <v>0.09206</v>
      </c>
      <c r="E5" s="1" t="n">
        <v>40.85</v>
      </c>
      <c r="F5" s="1" t="n">
        <v>0.0501576967357511</v>
      </c>
      <c r="G5" s="1" t="n">
        <v>0.850540275348059</v>
      </c>
      <c r="J5" s="3"/>
      <c r="K5" s="3"/>
      <c r="L5" s="13"/>
      <c r="M5" s="13"/>
      <c r="N5" s="13"/>
      <c r="O5" s="13"/>
      <c r="P5" s="13"/>
    </row>
    <row r="6" customFormat="false" ht="12.8" hidden="false" customHeight="false" outlineLevel="0" collapsed="false">
      <c r="A6" s="0" t="s">
        <v>7</v>
      </c>
      <c r="B6" s="0" t="s">
        <v>9</v>
      </c>
      <c r="C6" s="1" t="n">
        <v>0.477310497271562</v>
      </c>
      <c r="D6" s="1" t="n">
        <v>40.76</v>
      </c>
      <c r="E6" s="1" t="n">
        <v>0.07517</v>
      </c>
      <c r="F6" s="1" t="n">
        <v>0.0502163304466132</v>
      </c>
      <c r="G6" s="1" t="n">
        <v>1.05578949069118</v>
      </c>
      <c r="J6" s="3"/>
      <c r="K6" s="3"/>
      <c r="L6" s="13"/>
      <c r="M6" s="13"/>
      <c r="N6" s="13"/>
      <c r="O6" s="13"/>
      <c r="P6" s="13"/>
    </row>
    <row r="7" customFormat="false" ht="12.8" hidden="false" customHeight="false" outlineLevel="0" collapsed="false">
      <c r="A7" s="0" t="s">
        <v>7</v>
      </c>
      <c r="B7" s="0" t="s">
        <v>9</v>
      </c>
      <c r="C7" s="1" t="n">
        <v>0.526664386092237</v>
      </c>
      <c r="D7" s="1" t="n">
        <v>0.08454</v>
      </c>
      <c r="E7" s="1" t="n">
        <v>36.55</v>
      </c>
      <c r="F7" s="1" t="n">
        <v>0.0502799730814027</v>
      </c>
      <c r="G7" s="1" t="n">
        <v>1.03649166588193</v>
      </c>
      <c r="J7" s="14"/>
      <c r="K7" s="14"/>
      <c r="L7" s="15"/>
      <c r="M7" s="15"/>
      <c r="N7" s="15"/>
      <c r="O7" s="15"/>
      <c r="P7" s="15"/>
    </row>
    <row r="8" customFormat="false" ht="12.8" hidden="false" customHeight="false" outlineLevel="0" collapsed="false">
      <c r="A8" s="0" t="s">
        <v>7</v>
      </c>
      <c r="B8" s="0" t="s">
        <v>9</v>
      </c>
      <c r="C8" s="1" t="n">
        <v>0.57235260971973</v>
      </c>
      <c r="D8" s="1" t="n">
        <v>0.09904</v>
      </c>
      <c r="E8" s="1" t="n">
        <v>101.1</v>
      </c>
      <c r="F8" s="1" t="n">
        <v>0.0504465983517044</v>
      </c>
      <c r="G8" s="1" t="n">
        <v>0.655681538671751</v>
      </c>
      <c r="J8" s="3"/>
      <c r="K8" s="3"/>
      <c r="L8" s="13"/>
      <c r="M8" s="13"/>
      <c r="N8" s="13"/>
      <c r="O8" s="13"/>
      <c r="P8" s="13"/>
    </row>
    <row r="9" customFormat="false" ht="12.8" hidden="false" customHeight="false" outlineLevel="0" collapsed="false">
      <c r="A9" s="0" t="s">
        <v>7</v>
      </c>
      <c r="B9" s="0" t="s">
        <v>9</v>
      </c>
      <c r="C9" s="1" t="n">
        <v>0.482892177992702</v>
      </c>
      <c r="D9" s="1" t="n">
        <v>34.11</v>
      </c>
      <c r="E9" s="1" t="n">
        <v>0.08048</v>
      </c>
      <c r="F9" s="1" t="n">
        <v>0.0505889863242488</v>
      </c>
      <c r="G9" s="1" t="n">
        <v>1.17398842925784</v>
      </c>
      <c r="J9" s="3"/>
      <c r="K9" s="3"/>
      <c r="L9" s="13"/>
      <c r="M9" s="13"/>
      <c r="N9" s="13"/>
      <c r="O9" s="13"/>
      <c r="P9" s="13"/>
    </row>
    <row r="10" customFormat="false" ht="12.8" hidden="false" customHeight="false" outlineLevel="0" collapsed="false">
      <c r="A10" s="0" t="s">
        <v>7</v>
      </c>
      <c r="B10" s="0" t="s">
        <v>9</v>
      </c>
      <c r="C10" s="1" t="n">
        <v>0.477198964340392</v>
      </c>
      <c r="D10" s="1" t="n">
        <v>51.83</v>
      </c>
      <c r="E10" s="1" t="n">
        <v>0.07747</v>
      </c>
      <c r="F10" s="1" t="n">
        <v>0.0509251789130864</v>
      </c>
      <c r="G10" s="1" t="n">
        <v>1.14543420771503</v>
      </c>
      <c r="J10" s="14"/>
      <c r="K10" s="14"/>
      <c r="L10" s="15"/>
      <c r="M10" s="15"/>
      <c r="N10" s="15"/>
      <c r="O10" s="15"/>
      <c r="P10" s="15"/>
    </row>
    <row r="11" customFormat="false" ht="12.8" hidden="false" customHeight="false" outlineLevel="0" collapsed="false">
      <c r="A11" s="0" t="s">
        <v>7</v>
      </c>
      <c r="B11" s="0" t="s">
        <v>9</v>
      </c>
      <c r="C11" s="1" t="n">
        <v>0.493362033531562</v>
      </c>
      <c r="D11" s="1" t="n">
        <v>35.2</v>
      </c>
      <c r="E11" s="1" t="n">
        <v>0.06578</v>
      </c>
      <c r="F11" s="1" t="n">
        <v>0.0510445391847391</v>
      </c>
      <c r="G11" s="1" t="n">
        <v>1.30621111510128</v>
      </c>
      <c r="J11" s="3"/>
      <c r="K11" s="3"/>
      <c r="L11" s="13"/>
      <c r="M11" s="13"/>
      <c r="N11" s="0"/>
      <c r="O11" s="13"/>
      <c r="P11" s="13"/>
    </row>
    <row r="12" customFormat="false" ht="12.8" hidden="false" customHeight="false" outlineLevel="0" collapsed="false">
      <c r="A12" s="0" t="s">
        <v>7</v>
      </c>
      <c r="B12" s="0" t="s">
        <v>9</v>
      </c>
      <c r="C12" s="1" t="n">
        <v>0.497409969592676</v>
      </c>
      <c r="D12" s="1" t="n">
        <v>26.62</v>
      </c>
      <c r="E12" s="1" t="n">
        <v>0.07435</v>
      </c>
      <c r="F12" s="1" t="n">
        <v>0.0517594579157681</v>
      </c>
      <c r="G12" s="1" t="n">
        <v>1.33976437173213</v>
      </c>
      <c r="J12" s="3"/>
      <c r="K12" s="3"/>
      <c r="L12" s="13"/>
      <c r="M12" s="13"/>
      <c r="N12" s="13"/>
      <c r="O12" s="13"/>
      <c r="P12" s="13"/>
    </row>
    <row r="13" customFormat="false" ht="12.8" hidden="false" customHeight="false" outlineLevel="0" collapsed="false">
      <c r="A13" s="0" t="s">
        <v>7</v>
      </c>
      <c r="B13" s="0" t="s">
        <v>9</v>
      </c>
      <c r="C13" s="1" t="n">
        <v>0.5156</v>
      </c>
      <c r="D13" s="1" t="n">
        <v>19.94</v>
      </c>
      <c r="E13" s="1" t="n">
        <v>0.06286</v>
      </c>
      <c r="F13" s="1" t="n">
        <v>0.0540347980164044</v>
      </c>
      <c r="G13" s="1" t="n">
        <v>1.47179767978571</v>
      </c>
      <c r="J13" s="3"/>
      <c r="K13" s="3"/>
      <c r="L13" s="15"/>
      <c r="M13" s="15"/>
      <c r="N13" s="15"/>
      <c r="O13" s="15"/>
      <c r="P13" s="15"/>
    </row>
    <row r="14" customFormat="false" ht="12.8" hidden="false" customHeight="false" outlineLevel="0" collapsed="false">
      <c r="A14" s="0" t="s">
        <v>7</v>
      </c>
      <c r="B14" s="0" t="s">
        <v>9</v>
      </c>
      <c r="C14" s="1" t="n">
        <v>0.5173</v>
      </c>
      <c r="D14" s="1" t="n">
        <v>19.97</v>
      </c>
      <c r="E14" s="1" t="n">
        <v>0.05829</v>
      </c>
      <c r="F14" s="1" t="n">
        <v>0.0540792003507838</v>
      </c>
      <c r="G14" s="1" t="n">
        <v>1.47704163627609</v>
      </c>
    </row>
    <row r="15" customFormat="false" ht="12.8" hidden="false" customHeight="false" outlineLevel="0" collapsed="false">
      <c r="A15" s="0" t="s">
        <v>7</v>
      </c>
      <c r="B15" s="0" t="s">
        <v>9</v>
      </c>
      <c r="C15" s="1" t="n">
        <v>0.467</v>
      </c>
      <c r="D15" s="1" t="n">
        <v>0.05457</v>
      </c>
      <c r="E15" s="1" t="n">
        <v>19.92</v>
      </c>
      <c r="F15" s="1" t="n">
        <v>0.0543</v>
      </c>
      <c r="G15" s="1" t="n">
        <v>1.88714038975641</v>
      </c>
    </row>
    <row r="16" customFormat="false" ht="12.8" hidden="false" customHeight="false" outlineLevel="0" collapsed="false">
      <c r="A16" s="0" t="s">
        <v>7</v>
      </c>
      <c r="B16" s="0" t="s">
        <v>9</v>
      </c>
      <c r="C16" s="1" t="n">
        <v>0.519739935900037</v>
      </c>
      <c r="D16" s="1" t="n">
        <v>32.57</v>
      </c>
      <c r="E16" s="1" t="n">
        <v>0.04871</v>
      </c>
      <c r="F16" s="1" t="n">
        <v>0.054344364244231</v>
      </c>
      <c r="G16" s="1" t="n">
        <v>2.05568945524384</v>
      </c>
    </row>
    <row r="17" customFormat="false" ht="12.8" hidden="false" customHeight="false" outlineLevel="0" collapsed="false">
      <c r="A17" s="0" t="s">
        <v>7</v>
      </c>
      <c r="B17" s="0" t="s">
        <v>9</v>
      </c>
      <c r="C17" s="1" t="n">
        <v>0.4844</v>
      </c>
      <c r="D17" s="1" t="n">
        <v>0.06253</v>
      </c>
      <c r="E17" s="1" t="n">
        <v>19.16</v>
      </c>
      <c r="F17" s="1" t="n">
        <v>0.0545</v>
      </c>
      <c r="G17" s="1" t="n">
        <v>1.43230646429428</v>
      </c>
    </row>
    <row r="18" customFormat="false" ht="12.8" hidden="false" customHeight="false" outlineLevel="0" collapsed="false">
      <c r="A18" s="0" t="s">
        <v>7</v>
      </c>
      <c r="B18" s="0" t="s">
        <v>9</v>
      </c>
      <c r="C18" s="1" t="n">
        <v>0.5338</v>
      </c>
      <c r="D18" s="1" t="n">
        <v>19.07</v>
      </c>
      <c r="E18" s="1" t="n">
        <v>0.05583</v>
      </c>
      <c r="F18" s="1" t="n">
        <v>0.05468</v>
      </c>
      <c r="G18" s="1" t="n">
        <v>1.85829168352444</v>
      </c>
    </row>
    <row r="19" customFormat="false" ht="12.8" hidden="false" customHeight="false" outlineLevel="0" collapsed="false">
      <c r="A19" s="0" t="s">
        <v>7</v>
      </c>
      <c r="B19" s="0" t="s">
        <v>9</v>
      </c>
      <c r="C19" s="1" t="n">
        <v>0.5389</v>
      </c>
      <c r="D19" s="1" t="n">
        <v>19.61</v>
      </c>
      <c r="E19" s="1" t="n">
        <v>0.05267</v>
      </c>
      <c r="F19" s="1" t="n">
        <v>0.054733094698665</v>
      </c>
      <c r="G19" s="1" t="n">
        <v>2.0302859923838</v>
      </c>
    </row>
    <row r="20" customFormat="false" ht="12.8" hidden="false" customHeight="false" outlineLevel="0" collapsed="false">
      <c r="A20" s="0" t="s">
        <v>7</v>
      </c>
      <c r="B20" s="0" t="s">
        <v>9</v>
      </c>
      <c r="C20" s="1" t="n">
        <v>0.5372</v>
      </c>
      <c r="D20" s="1" t="n">
        <v>19.55</v>
      </c>
      <c r="E20" s="1" t="n">
        <v>0.04277</v>
      </c>
      <c r="F20" s="1" t="n">
        <v>0.05576</v>
      </c>
      <c r="G20" s="1" t="n">
        <v>1.89303733560522</v>
      </c>
    </row>
    <row r="21" customFormat="false" ht="12.8" hidden="false" customHeight="false" outlineLevel="0" collapsed="false">
      <c r="A21" s="0" t="s">
        <v>7</v>
      </c>
      <c r="B21" s="0" t="s">
        <v>9</v>
      </c>
      <c r="C21" s="1" t="n">
        <v>0.4382</v>
      </c>
      <c r="D21" s="1" t="n">
        <v>0.04121</v>
      </c>
      <c r="E21" s="1" t="n">
        <v>18.6</v>
      </c>
      <c r="F21" s="1" t="n">
        <v>0.05704</v>
      </c>
      <c r="G21" s="1" t="n">
        <v>2.58983370911867</v>
      </c>
    </row>
    <row r="22" customFormat="false" ht="12.8" hidden="false" customHeight="false" outlineLevel="0" collapsed="false">
      <c r="A22" s="0" t="s">
        <v>7</v>
      </c>
      <c r="B22" s="0" t="s">
        <v>9</v>
      </c>
      <c r="C22" s="1" t="n">
        <v>0.4045</v>
      </c>
      <c r="D22" s="1" t="n">
        <v>0.03544</v>
      </c>
      <c r="E22" s="1" t="n">
        <v>10</v>
      </c>
      <c r="F22" s="1" t="n">
        <v>0.0646949006354592</v>
      </c>
      <c r="G22" s="1" t="n">
        <v>2.07410023347135</v>
      </c>
    </row>
    <row r="23" customFormat="false" ht="12.8" hidden="false" customHeight="false" outlineLevel="0" collapsed="false">
      <c r="A23" s="0" t="s">
        <v>7</v>
      </c>
      <c r="B23" s="0" t="s">
        <v>9</v>
      </c>
      <c r="C23" s="1" t="n">
        <v>0.4057</v>
      </c>
      <c r="D23" s="1" t="n">
        <v>0.0335</v>
      </c>
      <c r="E23" s="1" t="n">
        <v>10</v>
      </c>
      <c r="F23" s="1" t="n">
        <v>0.0647475191109709</v>
      </c>
      <c r="G23" s="1" t="n">
        <v>2.04360768771993</v>
      </c>
    </row>
    <row r="24" customFormat="false" ht="12.8" hidden="false" customHeight="false" outlineLevel="0" collapsed="false">
      <c r="A24" s="0" t="s">
        <v>7</v>
      </c>
      <c r="B24" s="0" t="s">
        <v>9</v>
      </c>
      <c r="C24" s="1" t="n">
        <v>0.1623</v>
      </c>
      <c r="D24" s="1" t="n">
        <v>1.126</v>
      </c>
      <c r="E24" s="1" t="n">
        <v>1.126</v>
      </c>
      <c r="F24" s="1" t="n">
        <v>0.158203728864588</v>
      </c>
      <c r="G24" s="1" t="n">
        <v>1.126</v>
      </c>
    </row>
    <row r="25" customFormat="false" ht="12.8" hidden="false" customHeight="false" outlineLevel="0" collapsed="false">
      <c r="A25" s="0" t="s">
        <v>7</v>
      </c>
      <c r="B25" s="0" t="s">
        <v>9</v>
      </c>
      <c r="C25" s="1" t="n">
        <v>0.1114</v>
      </c>
      <c r="D25" s="1" t="n">
        <v>1.157</v>
      </c>
      <c r="E25" s="1" t="n">
        <v>1.157</v>
      </c>
      <c r="F25" s="1" t="n">
        <v>0.158214289273131</v>
      </c>
      <c r="G25" s="1" t="n">
        <v>1.157</v>
      </c>
    </row>
    <row r="26" customFormat="false" ht="12.8" hidden="false" customHeight="false" outlineLevel="0" collapsed="false">
      <c r="A26" s="0" t="s">
        <v>7</v>
      </c>
      <c r="B26" s="0" t="s">
        <v>9</v>
      </c>
      <c r="C26" s="1" t="n">
        <v>0.4007</v>
      </c>
      <c r="D26" s="1" t="n">
        <v>1.168</v>
      </c>
      <c r="E26" s="1" t="n">
        <v>1.168</v>
      </c>
      <c r="F26" s="1" t="n">
        <v>0.158226464157121</v>
      </c>
      <c r="G26" s="1" t="n">
        <v>1.168</v>
      </c>
    </row>
    <row r="27" customFormat="false" ht="12.8" hidden="false" customHeight="false" outlineLevel="0" collapsed="false">
      <c r="A27" s="0" t="s">
        <v>7</v>
      </c>
      <c r="B27" s="0" t="s">
        <v>9</v>
      </c>
      <c r="C27" s="1" t="n">
        <v>0.5088</v>
      </c>
      <c r="D27" s="1" t="n">
        <v>0.07192</v>
      </c>
      <c r="E27" s="1" t="n">
        <v>34.11</v>
      </c>
      <c r="F27" s="1" t="n">
        <v>0.183338442684069</v>
      </c>
      <c r="G27" s="1" t="n">
        <v>1.29511610505115</v>
      </c>
    </row>
    <row r="28" customFormat="false" ht="12.8" hidden="false" customHeight="false" outlineLevel="0" collapsed="false">
      <c r="A28" s="0" t="s">
        <v>7</v>
      </c>
      <c r="B28" s="0" t="s">
        <v>9</v>
      </c>
      <c r="C28" s="1" t="n">
        <v>0.1166</v>
      </c>
      <c r="D28" s="1" t="n">
        <v>10</v>
      </c>
      <c r="E28" s="1" t="n">
        <v>10</v>
      </c>
      <c r="F28" s="1" t="n">
        <v>0.2424</v>
      </c>
      <c r="G28" s="1" t="n">
        <v>10</v>
      </c>
    </row>
    <row r="29" customFormat="false" ht="12.8" hidden="false" customHeight="false" outlineLevel="0" collapsed="false">
      <c r="A29" s="0" t="s">
        <v>7</v>
      </c>
      <c r="B29" s="0" t="s">
        <v>9</v>
      </c>
      <c r="C29" s="1" t="n">
        <v>0.450440142368107</v>
      </c>
      <c r="D29" s="1" t="n">
        <v>59.86</v>
      </c>
      <c r="E29" s="1" t="n">
        <v>0.09169</v>
      </c>
      <c r="F29" s="1" t="n">
        <v>0.463527136729516</v>
      </c>
      <c r="G29" s="1" t="n">
        <v>0.81448380762174</v>
      </c>
    </row>
    <row r="30" customFormat="false" ht="12.8" hidden="false" customHeight="false" outlineLevel="0" collapsed="false">
      <c r="A30" s="12" t="s">
        <v>25</v>
      </c>
      <c r="B30" s="12" t="s">
        <v>9</v>
      </c>
      <c r="C30" s="5" t="n">
        <v>0.4421</v>
      </c>
      <c r="D30" s="5" t="n">
        <v>0.01207</v>
      </c>
      <c r="E30" s="5" t="n">
        <v>8.505</v>
      </c>
      <c r="F30" s="5" t="n">
        <v>0.0474671505369646</v>
      </c>
      <c r="G30" s="5" t="n">
        <v>1.07865138460154</v>
      </c>
    </row>
    <row r="31" customFormat="false" ht="12.8" hidden="false" customHeight="false" outlineLevel="0" collapsed="false">
      <c r="A31" s="0" t="s">
        <v>25</v>
      </c>
      <c r="B31" s="0" t="s">
        <v>9</v>
      </c>
      <c r="C31" s="1" t="n">
        <v>0.5545</v>
      </c>
      <c r="D31" s="1" t="n">
        <v>8.527</v>
      </c>
      <c r="E31" s="1" t="n">
        <v>0.01281</v>
      </c>
      <c r="F31" s="1" t="n">
        <v>0.0474677164375339</v>
      </c>
      <c r="G31" s="1" t="n">
        <v>1.0337149768319</v>
      </c>
    </row>
    <row r="32" customFormat="false" ht="12.8" hidden="false" customHeight="false" outlineLevel="0" collapsed="false">
      <c r="A32" s="0" t="s">
        <v>25</v>
      </c>
      <c r="B32" s="0" t="s">
        <v>9</v>
      </c>
      <c r="C32" s="1" t="n">
        <v>0.4377</v>
      </c>
      <c r="D32" s="1" t="n">
        <v>0.01179</v>
      </c>
      <c r="E32" s="1" t="n">
        <v>8.114</v>
      </c>
      <c r="F32" s="1" t="n">
        <v>0.0474687824304092</v>
      </c>
      <c r="G32" s="1" t="n">
        <v>1.0967596371693</v>
      </c>
    </row>
    <row r="33" customFormat="false" ht="12.8" hidden="false" customHeight="false" outlineLevel="0" collapsed="false">
      <c r="A33" s="0" t="s">
        <v>25</v>
      </c>
      <c r="B33" s="0" t="s">
        <v>9</v>
      </c>
      <c r="C33" s="1" t="n">
        <v>0.4458</v>
      </c>
      <c r="D33" s="1" t="n">
        <v>0.01276</v>
      </c>
      <c r="E33" s="1" t="n">
        <v>8.888</v>
      </c>
      <c r="F33" s="1" t="n">
        <v>0.0475169249541431</v>
      </c>
      <c r="G33" s="1" t="n">
        <v>1.06824192925786</v>
      </c>
    </row>
    <row r="34" customFormat="false" ht="12.8" hidden="false" customHeight="false" outlineLevel="0" collapsed="false">
      <c r="A34" s="0" t="s">
        <v>25</v>
      </c>
      <c r="B34" s="0" t="s">
        <v>9</v>
      </c>
      <c r="C34" s="1" t="n">
        <v>0.441</v>
      </c>
      <c r="D34" s="1" t="n">
        <v>0.01253</v>
      </c>
      <c r="E34" s="1" t="n">
        <v>8.618</v>
      </c>
      <c r="F34" s="1" t="n">
        <v>0.0475183644867504</v>
      </c>
      <c r="G34" s="1" t="n">
        <v>1.11250856858971</v>
      </c>
    </row>
    <row r="35" customFormat="false" ht="12.8" hidden="false" customHeight="false" outlineLevel="0" collapsed="false">
      <c r="A35" s="0" t="s">
        <v>25</v>
      </c>
      <c r="B35" s="0" t="s">
        <v>9</v>
      </c>
      <c r="C35" s="1" t="n">
        <v>0.567</v>
      </c>
      <c r="D35" s="1" t="n">
        <v>7.974</v>
      </c>
      <c r="E35" s="1" t="n">
        <v>0.0113</v>
      </c>
      <c r="F35" s="1" t="n">
        <v>0.0475269808282357</v>
      </c>
      <c r="G35" s="1" t="n">
        <v>1.14565236026193</v>
      </c>
    </row>
    <row r="36" customFormat="false" ht="12.8" hidden="false" customHeight="false" outlineLevel="0" collapsed="false">
      <c r="A36" s="0" t="s">
        <v>25</v>
      </c>
      <c r="B36" s="0" t="s">
        <v>9</v>
      </c>
      <c r="C36" s="1" t="n">
        <v>0.4323</v>
      </c>
      <c r="D36" s="1" t="n">
        <v>0.01137</v>
      </c>
      <c r="E36" s="1" t="n">
        <v>7.695</v>
      </c>
      <c r="F36" s="1" t="n">
        <v>0.0475640160195645</v>
      </c>
      <c r="G36" s="1" t="n">
        <v>1.11858061803889</v>
      </c>
    </row>
    <row r="37" customFormat="false" ht="12.8" hidden="false" customHeight="false" outlineLevel="0" collapsed="false">
      <c r="A37" s="0" t="s">
        <v>25</v>
      </c>
      <c r="B37" s="0" t="s">
        <v>9</v>
      </c>
      <c r="C37" s="1" t="n">
        <v>0.5535</v>
      </c>
      <c r="D37" s="1" t="n">
        <v>9.063</v>
      </c>
      <c r="E37" s="1" t="n">
        <v>0.01274</v>
      </c>
      <c r="F37" s="1" t="n">
        <v>0.0475711942156864</v>
      </c>
      <c r="G37" s="1" t="n">
        <v>1.0757136521427</v>
      </c>
    </row>
    <row r="38" customFormat="false" ht="12.8" hidden="false" customHeight="false" outlineLevel="0" collapsed="false">
      <c r="A38" s="0" t="s">
        <v>25</v>
      </c>
      <c r="B38" s="0" t="s">
        <v>9</v>
      </c>
      <c r="C38" s="1" t="n">
        <v>0.453</v>
      </c>
      <c r="D38" s="1" t="n">
        <v>0.01337</v>
      </c>
      <c r="E38" s="1" t="n">
        <v>9.059</v>
      </c>
      <c r="F38" s="1" t="n">
        <v>0.0475792662341116</v>
      </c>
      <c r="G38" s="1" t="n">
        <v>0.97456864425046</v>
      </c>
    </row>
    <row r="39" customFormat="false" ht="12.8" hidden="false" customHeight="false" outlineLevel="0" collapsed="false">
      <c r="A39" s="0" t="s">
        <v>25</v>
      </c>
      <c r="B39" s="0" t="s">
        <v>9</v>
      </c>
      <c r="C39" s="1" t="n">
        <v>0.4378</v>
      </c>
      <c r="D39" s="1" t="n">
        <v>0.01003</v>
      </c>
      <c r="E39" s="1" t="n">
        <v>8.035</v>
      </c>
      <c r="F39" s="1" t="n">
        <v>0.0480829416492687</v>
      </c>
      <c r="G39" s="1" t="n">
        <v>1.0733873207061</v>
      </c>
    </row>
    <row r="40" customFormat="false" ht="12.8" hidden="false" customHeight="false" outlineLevel="0" collapsed="false">
      <c r="A40" s="0" t="s">
        <v>25</v>
      </c>
      <c r="B40" s="0" t="s">
        <v>9</v>
      </c>
      <c r="C40" s="1" t="n">
        <v>0.4592</v>
      </c>
      <c r="D40" s="1" t="n">
        <v>0.01419</v>
      </c>
      <c r="E40" s="1" t="n">
        <v>9.12</v>
      </c>
      <c r="F40" s="1" t="n">
        <v>0.166613055878052</v>
      </c>
      <c r="G40" s="1" t="n">
        <v>0.888660854841612</v>
      </c>
    </row>
    <row r="41" customFormat="false" ht="12.8" hidden="false" customHeight="false" outlineLevel="0" collapsed="false">
      <c r="A41" s="12" t="s">
        <v>24</v>
      </c>
      <c r="B41" s="12" t="s">
        <v>9</v>
      </c>
      <c r="C41" s="5" t="n">
        <v>0.51273239789961</v>
      </c>
      <c r="D41" s="5" t="n">
        <v>0.05901</v>
      </c>
      <c r="E41" s="5" t="n">
        <v>36.37</v>
      </c>
      <c r="F41" s="5" t="n">
        <v>0.0265330961352357</v>
      </c>
      <c r="G41" s="5" t="n">
        <v>1.0738833244986</v>
      </c>
    </row>
    <row r="42" customFormat="false" ht="12.8" hidden="false" customHeight="false" outlineLevel="0" collapsed="false">
      <c r="A42" s="0" t="s">
        <v>24</v>
      </c>
      <c r="B42" s="0" t="s">
        <v>9</v>
      </c>
      <c r="C42" s="1" t="n">
        <v>0.524000535103293</v>
      </c>
      <c r="D42" s="1" t="n">
        <v>0.06333</v>
      </c>
      <c r="E42" s="1" t="n">
        <v>36.03</v>
      </c>
      <c r="F42" s="1" t="n">
        <v>0.0265560903202295</v>
      </c>
      <c r="G42" s="1" t="n">
        <v>0.876587417573562</v>
      </c>
    </row>
    <row r="43" customFormat="false" ht="12.8" hidden="false" customHeight="false" outlineLevel="0" collapsed="false">
      <c r="A43" s="0" t="s">
        <v>24</v>
      </c>
      <c r="B43" s="0" t="s">
        <v>9</v>
      </c>
      <c r="C43" s="1" t="n">
        <v>0.486260495803137</v>
      </c>
      <c r="D43" s="1" t="n">
        <v>35.52</v>
      </c>
      <c r="E43" s="1" t="n">
        <v>0.05574</v>
      </c>
      <c r="F43" s="1" t="n">
        <v>0.0267078862626333</v>
      </c>
      <c r="G43" s="1" t="n">
        <v>1.00180158520111</v>
      </c>
    </row>
    <row r="44" customFormat="false" ht="12.8" hidden="false" customHeight="false" outlineLevel="0" collapsed="false">
      <c r="A44" s="0" t="s">
        <v>24</v>
      </c>
      <c r="B44" s="0" t="s">
        <v>9</v>
      </c>
      <c r="C44" s="1" t="n">
        <v>0.517311920227056</v>
      </c>
      <c r="D44" s="1" t="n">
        <v>0.0613</v>
      </c>
      <c r="E44" s="1" t="n">
        <v>39.7</v>
      </c>
      <c r="F44" s="1" t="n">
        <v>0.0268447202019686</v>
      </c>
      <c r="G44" s="1" t="n">
        <v>1.01804048219916</v>
      </c>
    </row>
    <row r="45" customFormat="false" ht="12.8" hidden="false" customHeight="false" outlineLevel="0" collapsed="false">
      <c r="A45" s="0" t="s">
        <v>24</v>
      </c>
      <c r="B45" s="0" t="s">
        <v>9</v>
      </c>
      <c r="C45" s="1" t="n">
        <v>0.485817267634878</v>
      </c>
      <c r="D45" s="1" t="n">
        <v>28.23</v>
      </c>
      <c r="E45" s="1" t="n">
        <v>0.06056</v>
      </c>
      <c r="F45" s="1" t="n">
        <v>0.0272565089184359</v>
      </c>
      <c r="G45" s="1" t="n">
        <v>0.967676309820213</v>
      </c>
    </row>
    <row r="46" customFormat="false" ht="12.8" hidden="false" customHeight="false" outlineLevel="0" collapsed="false">
      <c r="A46" s="0" t="s">
        <v>24</v>
      </c>
      <c r="B46" s="0" t="s">
        <v>9</v>
      </c>
      <c r="C46" s="1" t="n">
        <v>0.482362766117252</v>
      </c>
      <c r="D46" s="1" t="n">
        <v>45.15</v>
      </c>
      <c r="E46" s="1" t="n">
        <v>0.06138</v>
      </c>
      <c r="F46" s="1" t="n">
        <v>0.0280481005767646</v>
      </c>
      <c r="G46" s="1" t="n">
        <v>1.04967645616629</v>
      </c>
    </row>
    <row r="47" customFormat="false" ht="12.8" hidden="false" customHeight="false" outlineLevel="0" collapsed="false">
      <c r="A47" s="0" t="s">
        <v>24</v>
      </c>
      <c r="B47" s="0" t="s">
        <v>9</v>
      </c>
      <c r="C47" s="1" t="n">
        <v>0.5088</v>
      </c>
      <c r="D47" s="1" t="n">
        <v>0.05987</v>
      </c>
      <c r="E47" s="1" t="n">
        <v>31.68</v>
      </c>
      <c r="F47" s="1" t="n">
        <v>0.165940048848019</v>
      </c>
      <c r="G47" s="1" t="n">
        <v>1.1267726201641</v>
      </c>
    </row>
    <row r="48" customFormat="false" ht="12.8" hidden="false" customHeight="false" outlineLevel="0" collapsed="false">
      <c r="A48" s="12" t="s">
        <v>27</v>
      </c>
      <c r="B48" s="12" t="s">
        <v>9</v>
      </c>
      <c r="C48" s="5" t="n">
        <v>0.500857434723959</v>
      </c>
      <c r="D48" s="5" t="n">
        <v>0.01488</v>
      </c>
      <c r="E48" s="5" t="n">
        <v>726.4</v>
      </c>
      <c r="F48" s="5" t="n">
        <v>0.0269954260868919</v>
      </c>
      <c r="G48" s="5" t="n">
        <v>2.72332616135256</v>
      </c>
    </row>
    <row r="49" customFormat="false" ht="12.8" hidden="false" customHeight="false" outlineLevel="0" collapsed="false">
      <c r="A49" s="0" t="s">
        <v>27</v>
      </c>
      <c r="B49" s="0" t="s">
        <v>9</v>
      </c>
      <c r="C49" s="1" t="n">
        <v>0.49737689975148</v>
      </c>
      <c r="D49" s="1" t="n">
        <v>0.01309</v>
      </c>
      <c r="E49" s="1" t="n">
        <v>812.3</v>
      </c>
      <c r="F49" s="1" t="n">
        <v>0.0271327871715307</v>
      </c>
      <c r="G49" s="1" t="n">
        <v>6.02595479972083</v>
      </c>
    </row>
    <row r="50" customFormat="false" ht="12.8" hidden="false" customHeight="false" outlineLevel="0" collapsed="false">
      <c r="A50" s="0" t="s">
        <v>27</v>
      </c>
      <c r="B50" s="0" t="s">
        <v>9</v>
      </c>
      <c r="C50" s="1" t="n">
        <v>0.488025705371864</v>
      </c>
      <c r="D50" s="1" t="n">
        <v>0.01404</v>
      </c>
      <c r="E50" s="1" t="n">
        <v>305.5</v>
      </c>
      <c r="F50" s="1" t="n">
        <v>0.0279048838011199</v>
      </c>
      <c r="G50" s="1" t="n">
        <v>7.86155231704098</v>
      </c>
    </row>
    <row r="51" customFormat="false" ht="12.8" hidden="false" customHeight="false" outlineLevel="0" collapsed="false">
      <c r="A51" s="0" t="s">
        <v>27</v>
      </c>
      <c r="B51" s="0" t="s">
        <v>9</v>
      </c>
      <c r="C51" s="1" t="n">
        <v>0.48906176348599</v>
      </c>
      <c r="D51" s="1" t="n">
        <v>0.0141</v>
      </c>
      <c r="E51" s="1" t="n">
        <v>258.6</v>
      </c>
      <c r="F51" s="1" t="n">
        <v>0.0282389760990368</v>
      </c>
      <c r="G51" s="1" t="n">
        <v>6.24117408068888</v>
      </c>
    </row>
    <row r="52" customFormat="false" ht="12.8" hidden="false" customHeight="false" outlineLevel="0" collapsed="false">
      <c r="A52" s="0" t="s">
        <v>27</v>
      </c>
      <c r="B52" s="0" t="s">
        <v>9</v>
      </c>
      <c r="C52" s="1" t="n">
        <v>0.516543157989804</v>
      </c>
      <c r="D52" s="1" t="n">
        <v>281.5</v>
      </c>
      <c r="E52" s="1" t="n">
        <v>0.01286</v>
      </c>
      <c r="F52" s="1" t="n">
        <v>0.028239095198382</v>
      </c>
      <c r="G52" s="1" t="n">
        <v>9.68707554173177</v>
      </c>
    </row>
    <row r="53" customFormat="false" ht="12.8" hidden="false" customHeight="false" outlineLevel="0" collapsed="false">
      <c r="A53" s="0" t="s">
        <v>27</v>
      </c>
      <c r="B53" s="0" t="s">
        <v>9</v>
      </c>
      <c r="C53" s="1" t="n">
        <v>0.511204036091138</v>
      </c>
      <c r="D53" s="1" t="n">
        <v>260.1</v>
      </c>
      <c r="E53" s="1" t="n">
        <v>0.01412</v>
      </c>
      <c r="F53" s="1" t="n">
        <v>0.0282414640656952</v>
      </c>
      <c r="G53" s="1" t="n">
        <v>6.40171506069222</v>
      </c>
    </row>
    <row r="54" customFormat="false" ht="12.8" hidden="false" customHeight="false" outlineLevel="0" collapsed="false">
      <c r="A54" s="0" t="s">
        <v>27</v>
      </c>
      <c r="B54" s="0" t="s">
        <v>9</v>
      </c>
      <c r="C54" s="1" t="n">
        <v>0.486369514047647</v>
      </c>
      <c r="D54" s="1" t="n">
        <v>0.01144</v>
      </c>
      <c r="E54" s="1" t="n">
        <v>516.1</v>
      </c>
      <c r="F54" s="1" t="n">
        <v>0.0286898826734784</v>
      </c>
      <c r="G54" s="1" t="n">
        <v>14.4769102716502</v>
      </c>
    </row>
    <row r="55" customFormat="false" ht="12.8" hidden="false" customHeight="false" outlineLevel="0" collapsed="false">
      <c r="A55" s="0" t="s">
        <v>27</v>
      </c>
      <c r="B55" s="0" t="s">
        <v>9</v>
      </c>
      <c r="C55" s="1" t="n">
        <v>0.530455450606441</v>
      </c>
      <c r="D55" s="1" t="n">
        <v>128.2</v>
      </c>
      <c r="E55" s="1" t="n">
        <v>0.01258</v>
      </c>
      <c r="F55" s="1" t="n">
        <v>0.0325099269683879</v>
      </c>
      <c r="G55" s="1" t="n">
        <v>8.00936993661866</v>
      </c>
    </row>
    <row r="56" customFormat="false" ht="12.8" hidden="false" customHeight="false" outlineLevel="0" collapsed="false">
      <c r="A56" s="0" t="s">
        <v>27</v>
      </c>
      <c r="B56" s="0" t="s">
        <v>9</v>
      </c>
      <c r="C56" s="1" t="n">
        <v>0.530714909708985</v>
      </c>
      <c r="D56" s="1" t="n">
        <v>109.1</v>
      </c>
      <c r="E56" s="1" t="n">
        <v>0.01132</v>
      </c>
      <c r="F56" s="1" t="n">
        <v>0.0335151231366095</v>
      </c>
      <c r="G56" s="1" t="n">
        <v>6.88078499202529</v>
      </c>
    </row>
    <row r="57" customFormat="false" ht="12.8" hidden="false" customHeight="false" outlineLevel="0" collapsed="false">
      <c r="A57" s="0" t="s">
        <v>27</v>
      </c>
      <c r="B57" s="0" t="s">
        <v>9</v>
      </c>
      <c r="C57" s="1" t="n">
        <v>0.520651352670881</v>
      </c>
      <c r="D57" s="1" t="n">
        <v>101.9</v>
      </c>
      <c r="E57" s="1" t="n">
        <v>0.01231</v>
      </c>
      <c r="F57" s="1" t="n">
        <v>0.0337775472516208</v>
      </c>
      <c r="G57" s="1" t="n">
        <v>4.48775117518914</v>
      </c>
    </row>
    <row r="58" customFormat="false" ht="12.8" hidden="false" customHeight="false" outlineLevel="0" collapsed="false">
      <c r="A58" s="0" t="s">
        <v>27</v>
      </c>
      <c r="B58" s="0" t="s">
        <v>9</v>
      </c>
      <c r="C58" s="1" t="n">
        <v>0.52276848446447</v>
      </c>
      <c r="D58" s="1" t="n">
        <v>104.7</v>
      </c>
      <c r="E58" s="1" t="n">
        <v>0.01372</v>
      </c>
      <c r="F58" s="1" t="n">
        <v>0.0337962035950692</v>
      </c>
      <c r="G58" s="1" t="n">
        <v>5.05146562622864</v>
      </c>
    </row>
    <row r="59" customFormat="false" ht="12.8" hidden="false" customHeight="false" outlineLevel="0" collapsed="false">
      <c r="A59" s="0" t="s">
        <v>27</v>
      </c>
      <c r="B59" s="0" t="s">
        <v>9</v>
      </c>
      <c r="C59" s="1" t="n">
        <v>0.529268999257173</v>
      </c>
      <c r="D59" s="1" t="n">
        <v>105.4</v>
      </c>
      <c r="E59" s="1" t="n">
        <v>0.01302</v>
      </c>
      <c r="F59" s="1" t="n">
        <v>0.0338806304901164</v>
      </c>
      <c r="G59" s="1" t="n">
        <v>6.3841000366304</v>
      </c>
    </row>
    <row r="60" customFormat="false" ht="12.8" hidden="false" customHeight="false" outlineLevel="0" collapsed="false">
      <c r="A60" s="0" t="s">
        <v>27</v>
      </c>
      <c r="B60" s="0" t="s">
        <v>9</v>
      </c>
      <c r="C60" s="1" t="n">
        <v>0.532019746777948</v>
      </c>
      <c r="D60" s="1" t="n">
        <v>68.91</v>
      </c>
      <c r="E60" s="1" t="n">
        <v>0.0115</v>
      </c>
      <c r="F60" s="1" t="n">
        <v>0.0389582410094821</v>
      </c>
      <c r="G60" s="1" t="n">
        <v>4.5850613386802</v>
      </c>
    </row>
    <row r="61" customFormat="false" ht="12.8" hidden="false" customHeight="false" outlineLevel="0" collapsed="false">
      <c r="A61" s="0" t="s">
        <v>27</v>
      </c>
      <c r="B61" s="0" t="s">
        <v>9</v>
      </c>
      <c r="C61" s="1" t="n">
        <v>0.536954494761785</v>
      </c>
      <c r="D61" s="1" t="n">
        <v>57.08</v>
      </c>
      <c r="E61" s="1" t="n">
        <v>0.01096</v>
      </c>
      <c r="F61" s="1" t="n">
        <v>0.0424365775575147</v>
      </c>
      <c r="G61" s="1" t="n">
        <v>4.36135597350501</v>
      </c>
    </row>
    <row r="62" customFormat="false" ht="12.8" hidden="false" customHeight="false" outlineLevel="0" collapsed="false">
      <c r="A62" s="0" t="s">
        <v>27</v>
      </c>
      <c r="B62" s="0" t="s">
        <v>9</v>
      </c>
      <c r="C62" s="1" t="n">
        <v>0.542385767455716</v>
      </c>
      <c r="D62" s="1" t="n">
        <v>54.17</v>
      </c>
      <c r="E62" s="1" t="n">
        <v>0.009127</v>
      </c>
      <c r="F62" s="1" t="n">
        <v>0.0447540014688095</v>
      </c>
      <c r="G62" s="1" t="n">
        <v>4.69657067595043</v>
      </c>
    </row>
    <row r="63" customFormat="false" ht="12.8" hidden="false" customHeight="false" outlineLevel="0" collapsed="false">
      <c r="A63" s="0" t="s">
        <v>27</v>
      </c>
      <c r="B63" s="0" t="s">
        <v>9</v>
      </c>
      <c r="C63" s="1" t="n">
        <v>0.487787450206803</v>
      </c>
      <c r="D63" s="1" t="n">
        <v>42.18</v>
      </c>
      <c r="E63" s="1" t="n">
        <v>0.01649</v>
      </c>
      <c r="F63" s="1" t="n">
        <v>0.0614283113942195</v>
      </c>
      <c r="G63" s="1" t="n">
        <v>0.465226477240057</v>
      </c>
    </row>
    <row r="64" customFormat="false" ht="12.8" hidden="false" customHeight="false" outlineLevel="0" collapsed="false">
      <c r="A64" s="0" t="s">
        <v>27</v>
      </c>
      <c r="B64" s="0" t="s">
        <v>9</v>
      </c>
      <c r="C64" s="1" t="n">
        <v>0.4865</v>
      </c>
      <c r="D64" s="1" t="n">
        <v>3068</v>
      </c>
      <c r="E64" s="1" t="n">
        <v>0.0192</v>
      </c>
      <c r="F64" s="1" t="n">
        <v>0.384429801637156</v>
      </c>
      <c r="G64" s="1" t="n">
        <v>0.705113483345812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1" t="n">
        <v>0.549368868018264</v>
      </c>
      <c r="D65" s="1" t="n">
        <v>0.0916657537528566</v>
      </c>
      <c r="E65" s="1" t="n">
        <v>0.450631131981736</v>
      </c>
      <c r="F65" s="1" t="n">
        <v>0.0496991482911953</v>
      </c>
      <c r="G65" s="1" t="n">
        <v>0.186291769335751</v>
      </c>
    </row>
    <row r="66" customFormat="false" ht="12.8" hidden="false" customHeight="false" outlineLevel="0" collapsed="false">
      <c r="A66" s="0" t="s">
        <v>25</v>
      </c>
      <c r="B66" s="0" t="s">
        <v>8</v>
      </c>
      <c r="C66" s="1" t="n">
        <v>0.07192</v>
      </c>
      <c r="D66" s="1" t="n">
        <v>0.5088</v>
      </c>
      <c r="E66" s="1" t="n">
        <v>0.92808</v>
      </c>
      <c r="F66" s="1" t="n">
        <v>0.047451402868694</v>
      </c>
      <c r="G66" s="1" t="n">
        <v>0.889712181736152</v>
      </c>
    </row>
    <row r="67" customFormat="false" ht="12.8" hidden="false" customHeight="false" outlineLevel="0" collapsed="false">
      <c r="A67" s="0" t="s">
        <v>24</v>
      </c>
      <c r="B67" s="0" t="s">
        <v>8</v>
      </c>
      <c r="C67" s="1" t="n">
        <v>0.512988301739748</v>
      </c>
      <c r="D67" s="1" t="n">
        <v>0.0594522849609884</v>
      </c>
      <c r="E67" s="1" t="n">
        <v>0.487011698260252</v>
      </c>
      <c r="F67" s="1" t="n">
        <v>0.0262921397079103</v>
      </c>
      <c r="G67" s="1" t="n">
        <v>0.164695949824282</v>
      </c>
    </row>
    <row r="68" customFormat="false" ht="12.8" hidden="false" customHeight="false" outlineLevel="0" collapsed="false">
      <c r="A68" s="0" t="s">
        <v>27</v>
      </c>
      <c r="B68" s="0" t="s">
        <v>8</v>
      </c>
      <c r="C68" s="1" t="n">
        <v>0.499110295351986</v>
      </c>
      <c r="D68" s="1" t="n">
        <v>0.0143923107397486</v>
      </c>
      <c r="E68" s="1" t="n">
        <v>0.500889704648014</v>
      </c>
      <c r="F68" s="1" t="n">
        <v>2.24364817205794</v>
      </c>
      <c r="G68" s="1" t="n">
        <v>0.0853395385234957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2021-06-21T11:39:20Z</dcterms:created>
  <dc:creator/>
  <dc:description/>
  <dc:language>en-US</dc:language>
  <cp:lastModifiedBy/>
  <dcterms:modified xsi:type="dcterms:W3CDTF">2021-06-28T09:39:40Z</dcterms:modified>
  <cp:revision>8</cp:revision>
  <dc:subject/>
  <dc:title/>
</cp:coreProperties>
</file>