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Lab\5\"/>
    </mc:Choice>
  </mc:AlternateContent>
  <xr:revisionPtr revIDLastSave="0" documentId="13_ncr:1_{6349E66D-D4C6-43D5-9509-0EF527AB281F}" xr6:coauthVersionLast="47" xr6:coauthVersionMax="47" xr10:uidLastSave="{00000000-0000-0000-0000-000000000000}"/>
  <bookViews>
    <workbookView xWindow="-108" yWindow="-108" windowWidth="23256" windowHeight="12456" xr2:uid="{44BC0A08-3BB8-4362-B05F-45824978D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1" i="1"/>
  <c r="D5" i="1"/>
  <c r="D6" i="1"/>
  <c r="D7" i="1"/>
  <c r="D8" i="1"/>
  <c r="D9" i="1"/>
  <c r="D10" i="1"/>
  <c r="D11" i="1"/>
  <c r="D12" i="1"/>
  <c r="A22" i="1" l="1"/>
  <c r="A23" i="1" s="1"/>
  <c r="B21" i="1"/>
  <c r="C21" i="1" s="1"/>
  <c r="B18" i="1"/>
  <c r="B17" i="1"/>
  <c r="AF6" i="1"/>
  <c r="AF7" i="1"/>
  <c r="AF8" i="1"/>
  <c r="AF9" i="1"/>
  <c r="AF10" i="1"/>
  <c r="AF5" i="1"/>
  <c r="AE6" i="1"/>
  <c r="AE7" i="1"/>
  <c r="AE8" i="1"/>
  <c r="AE9" i="1"/>
  <c r="AE10" i="1"/>
  <c r="AE5" i="1"/>
  <c r="W8" i="1"/>
  <c r="W9" i="1"/>
  <c r="W10" i="1"/>
  <c r="W11" i="1"/>
  <c r="W12" i="1"/>
  <c r="W5" i="1"/>
  <c r="V6" i="1"/>
  <c r="W6" i="1" s="1"/>
  <c r="V7" i="1"/>
  <c r="W7" i="1" s="1"/>
  <c r="V8" i="1"/>
  <c r="V9" i="1"/>
  <c r="V10" i="1"/>
  <c r="V11" i="1"/>
  <c r="V12" i="1"/>
  <c r="V5" i="1"/>
  <c r="N8" i="1"/>
  <c r="N9" i="1"/>
  <c r="N10" i="1"/>
  <c r="N11" i="1"/>
  <c r="N12" i="1"/>
  <c r="N5" i="1"/>
  <c r="M6" i="1"/>
  <c r="N6" i="1" s="1"/>
  <c r="M7" i="1"/>
  <c r="N7" i="1" s="1"/>
  <c r="M8" i="1"/>
  <c r="M9" i="1"/>
  <c r="M10" i="1"/>
  <c r="M11" i="1"/>
  <c r="M12" i="1"/>
  <c r="M5" i="1"/>
  <c r="E8" i="1"/>
  <c r="E9" i="1"/>
  <c r="E10" i="1"/>
  <c r="E11" i="1"/>
  <c r="E12" i="1"/>
  <c r="E5" i="1"/>
  <c r="E6" i="1"/>
  <c r="E7" i="1"/>
  <c r="A24" i="1" l="1"/>
  <c r="B23" i="1"/>
  <c r="C23" i="1" s="1"/>
  <c r="B22" i="1"/>
  <c r="C22" i="1" s="1"/>
  <c r="B24" i="1" l="1"/>
  <c r="C24" i="1" s="1"/>
  <c r="A25" i="1"/>
  <c r="A26" i="1" l="1"/>
  <c r="B25" i="1"/>
  <c r="C25" i="1" s="1"/>
  <c r="A27" i="1" l="1"/>
  <c r="B26" i="1"/>
  <c r="C26" i="1" s="1"/>
  <c r="A28" i="1" l="1"/>
  <c r="B27" i="1"/>
  <c r="C27" i="1" s="1"/>
  <c r="B28" i="1" l="1"/>
  <c r="C28" i="1" s="1"/>
  <c r="A29" i="1"/>
  <c r="A30" i="1" l="1"/>
  <c r="B29" i="1"/>
  <c r="C29" i="1" s="1"/>
  <c r="B30" i="1" l="1"/>
  <c r="C30" i="1" s="1"/>
  <c r="A31" i="1"/>
  <c r="A32" i="1" l="1"/>
  <c r="B31" i="1"/>
  <c r="C31" i="1" s="1"/>
  <c r="B32" i="1" l="1"/>
  <c r="C32" i="1" s="1"/>
  <c r="A33" i="1"/>
  <c r="A34" i="1" l="1"/>
  <c r="B33" i="1"/>
  <c r="C33" i="1" s="1"/>
  <c r="A35" i="1" l="1"/>
  <c r="B34" i="1"/>
  <c r="C34" i="1" s="1"/>
  <c r="A36" i="1" l="1"/>
  <c r="B35" i="1"/>
  <c r="C35" i="1" s="1"/>
  <c r="B36" i="1" l="1"/>
  <c r="C36" i="1" s="1"/>
  <c r="A37" i="1"/>
  <c r="A38" i="1" l="1"/>
  <c r="B37" i="1"/>
  <c r="C37" i="1" s="1"/>
  <c r="A39" i="1" l="1"/>
  <c r="B38" i="1"/>
  <c r="C38" i="1" s="1"/>
  <c r="A40" i="1" l="1"/>
  <c r="B39" i="1"/>
  <c r="C39" i="1" s="1"/>
  <c r="B40" i="1" l="1"/>
  <c r="C40" i="1" s="1"/>
  <c r="A41" i="1"/>
  <c r="A42" i="1" l="1"/>
  <c r="B41" i="1"/>
  <c r="C41" i="1" s="1"/>
  <c r="B42" i="1" l="1"/>
  <c r="C42" i="1" s="1"/>
  <c r="A43" i="1"/>
  <c r="A44" i="1" l="1"/>
  <c r="B43" i="1"/>
  <c r="C43" i="1" s="1"/>
  <c r="B44" i="1" l="1"/>
  <c r="C44" i="1" s="1"/>
  <c r="A45" i="1"/>
  <c r="A46" i="1" l="1"/>
  <c r="B45" i="1"/>
  <c r="C45" i="1" s="1"/>
  <c r="A47" i="1" l="1"/>
  <c r="B46" i="1"/>
  <c r="C46" i="1" s="1"/>
  <c r="A48" i="1" l="1"/>
  <c r="B47" i="1"/>
  <c r="C47" i="1" s="1"/>
  <c r="B48" i="1" l="1"/>
  <c r="C48" i="1" s="1"/>
  <c r="A49" i="1"/>
  <c r="A50" i="1" l="1"/>
  <c r="B49" i="1"/>
  <c r="C49" i="1" s="1"/>
  <c r="A51" i="1" l="1"/>
  <c r="B50" i="1"/>
  <c r="C50" i="1" s="1"/>
  <c r="A52" i="1" l="1"/>
  <c r="B51" i="1"/>
  <c r="C51" i="1" s="1"/>
  <c r="B52" i="1" l="1"/>
  <c r="C52" i="1" s="1"/>
  <c r="A53" i="1"/>
  <c r="A54" i="1" l="1"/>
  <c r="B53" i="1"/>
  <c r="C53" i="1" s="1"/>
  <c r="B54" i="1" l="1"/>
  <c r="C54" i="1" s="1"/>
  <c r="A55" i="1"/>
  <c r="A56" i="1" l="1"/>
  <c r="B55" i="1"/>
  <c r="C55" i="1" s="1"/>
  <c r="B56" i="1" l="1"/>
  <c r="C56" i="1" s="1"/>
  <c r="A57" i="1"/>
  <c r="A58" i="1" l="1"/>
  <c r="B57" i="1"/>
  <c r="C57" i="1" s="1"/>
  <c r="A59" i="1" l="1"/>
  <c r="B58" i="1"/>
  <c r="C58" i="1" s="1"/>
  <c r="A60" i="1" l="1"/>
  <c r="B59" i="1"/>
  <c r="C59" i="1" s="1"/>
  <c r="B60" i="1" l="1"/>
  <c r="C60" i="1" s="1"/>
  <c r="A61" i="1"/>
  <c r="A62" i="1" l="1"/>
  <c r="B61" i="1"/>
  <c r="C61" i="1" s="1"/>
  <c r="B62" i="1" l="1"/>
  <c r="C62" i="1" s="1"/>
  <c r="A63" i="1"/>
  <c r="A64" i="1" l="1"/>
  <c r="B63" i="1"/>
  <c r="C63" i="1" s="1"/>
  <c r="B64" i="1" l="1"/>
  <c r="C64" i="1" s="1"/>
  <c r="A65" i="1"/>
  <c r="A66" i="1" l="1"/>
  <c r="B65" i="1"/>
  <c r="C65" i="1" s="1"/>
  <c r="A67" i="1" l="1"/>
  <c r="B66" i="1"/>
  <c r="C66" i="1" s="1"/>
  <c r="A68" i="1" l="1"/>
  <c r="B67" i="1"/>
  <c r="C67" i="1" s="1"/>
  <c r="B68" i="1" l="1"/>
  <c r="C68" i="1" s="1"/>
  <c r="A69" i="1"/>
  <c r="A70" i="1" l="1"/>
  <c r="B69" i="1"/>
  <c r="C69" i="1" s="1"/>
  <c r="A71" i="1" l="1"/>
  <c r="B70" i="1"/>
  <c r="C70" i="1" s="1"/>
  <c r="A72" i="1" l="1"/>
  <c r="B71" i="1"/>
  <c r="C71" i="1" s="1"/>
  <c r="B72" i="1" l="1"/>
  <c r="C72" i="1" s="1"/>
</calcChain>
</file>

<file path=xl/sharedStrings.xml><?xml version="1.0" encoding="utf-8"?>
<sst xmlns="http://schemas.openxmlformats.org/spreadsheetml/2006/main" count="73" uniqueCount="34">
  <si>
    <t>high pass filter</t>
  </si>
  <si>
    <t>frequency</t>
  </si>
  <si>
    <t>gain</t>
  </si>
  <si>
    <t>phase</t>
  </si>
  <si>
    <t>h div</t>
  </si>
  <si>
    <t>h div time</t>
  </si>
  <si>
    <t>Vin (vpp)</t>
  </si>
  <si>
    <t>Vout (Vpp)</t>
  </si>
  <si>
    <t>gain (db)</t>
  </si>
  <si>
    <t>25ms</t>
  </si>
  <si>
    <t>50ms</t>
  </si>
  <si>
    <t>10ms</t>
  </si>
  <si>
    <t>2.5ms</t>
  </si>
  <si>
    <t>500us</t>
  </si>
  <si>
    <t>250us</t>
  </si>
  <si>
    <t>low pass</t>
  </si>
  <si>
    <t>1ms</t>
  </si>
  <si>
    <t>50us</t>
  </si>
  <si>
    <t>5us</t>
  </si>
  <si>
    <t>band pass</t>
  </si>
  <si>
    <t>5ms</t>
  </si>
  <si>
    <t>100us</t>
  </si>
  <si>
    <t>10us</t>
  </si>
  <si>
    <t>sallen key</t>
  </si>
  <si>
    <t>25us</t>
  </si>
  <si>
    <t>R_i</t>
  </si>
  <si>
    <t>R_f</t>
  </si>
  <si>
    <t>C_f</t>
  </si>
  <si>
    <t>R_fC_f</t>
  </si>
  <si>
    <t>Frequency (Hz)</t>
  </si>
  <si>
    <t>Omega</t>
  </si>
  <si>
    <t>Phase (degrees)</t>
  </si>
  <si>
    <t>Magnitude (dB)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</si>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</sst>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3941382327209"/>
          <c:y val="7.938711402824869E-2"/>
          <c:w val="0.72133420822397198"/>
          <c:h val="0.69930069533842221"/>
        </c:manualLayout>
      </c:layout>
      <c:scatterChart>
        <c:scatterStyle val="lineMarker"/>
        <c:varyColors val="0"/>
        <c:ser>
          <c:idx val="1"/>
          <c:order val="0"/>
          <c:tx>
            <c:v>Theoratical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Sheet1!$A$21:$A$72</c:f>
              <c:numCache>
                <c:formatCode>_(* #,##0.00_);_(* \(#,##0.00\);_(* "-"??_);_(@_)</c:formatCode>
                <c:ptCount val="52"/>
                <c:pt idx="0" formatCode="_(* #,##0_);_(* \(#,##0\);_(* &quot;-&quot;??_);_(@_)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  <c:pt idx="35">
                  <c:v>590.66822915424257</c:v>
                </c:pt>
                <c:pt idx="36">
                  <c:v>708.8018749850911</c:v>
                </c:pt>
                <c:pt idx="37">
                  <c:v>850.56224998210928</c:v>
                </c:pt>
                <c:pt idx="38">
                  <c:v>1020.6746999785311</c:v>
                </c:pt>
                <c:pt idx="39">
                  <c:v>1224.8096399742371</c:v>
                </c:pt>
                <c:pt idx="40">
                  <c:v>1469.7715679690846</c:v>
                </c:pt>
                <c:pt idx="41">
                  <c:v>1763.7258815629013</c:v>
                </c:pt>
                <c:pt idx="42">
                  <c:v>2116.4710578754816</c:v>
                </c:pt>
                <c:pt idx="43">
                  <c:v>2539.7652694505778</c:v>
                </c:pt>
                <c:pt idx="44">
                  <c:v>3047.7183233406931</c:v>
                </c:pt>
                <c:pt idx="45">
                  <c:v>3657.2619880088318</c:v>
                </c:pt>
                <c:pt idx="46">
                  <c:v>4388.7143856105977</c:v>
                </c:pt>
                <c:pt idx="47">
                  <c:v>5266.457262732717</c:v>
                </c:pt>
                <c:pt idx="48">
                  <c:v>6319.7487152792601</c:v>
                </c:pt>
                <c:pt idx="49">
                  <c:v>7583.6984583351114</c:v>
                </c:pt>
                <c:pt idx="50">
                  <c:v>9100.4381500021336</c:v>
                </c:pt>
                <c:pt idx="51">
                  <c:v>10920.525780002559</c:v>
                </c:pt>
              </c:numCache>
            </c:numRef>
          </c:xVal>
          <c:yVal>
            <c:numRef>
              <c:f>Sheet1!$C$21:$C$72</c:f>
              <c:numCache>
                <c:formatCode>General</c:formatCode>
                <c:ptCount val="52"/>
                <c:pt idx="0">
                  <c:v>19.999951745325617</c:v>
                </c:pt>
                <c:pt idx="1">
                  <c:v>19.999930513438745</c:v>
                </c:pt>
                <c:pt idx="2">
                  <c:v>19.999899939703994</c:v>
                </c:pt>
                <c:pt idx="3">
                  <c:v>19.999855913904085</c:v>
                </c:pt>
                <c:pt idx="4">
                  <c:v>19.999792517536264</c:v>
                </c:pt>
                <c:pt idx="5">
                  <c:v>19.999701228392372</c:v>
                </c:pt>
                <c:pt idx="6">
                  <c:v>19.999569775396214</c:v>
                </c:pt>
                <c:pt idx="7">
                  <c:v>19.999380490071498</c:v>
                </c:pt>
                <c:pt idx="8">
                  <c:v>19.999107933696546</c:v>
                </c:pt>
                <c:pt idx="9">
                  <c:v>19.998715482564606</c:v>
                </c:pt>
                <c:pt idx="10">
                  <c:v>19.998150415230366</c:v>
                </c:pt>
                <c:pt idx="11">
                  <c:v>19.997336847410416</c:v>
                </c:pt>
                <c:pt idx="12">
                  <c:v>19.9961655774324</c:v>
                </c:pt>
                <c:pt idx="13">
                  <c:v>19.994479503418241</c:v>
                </c:pt>
                <c:pt idx="14">
                  <c:v>19.992052706243378</c:v>
                </c:pt>
                <c:pt idx="15">
                  <c:v>19.988560498937961</c:v>
                </c:pt>
                <c:pt idx="16">
                  <c:v>19.983536648599358</c:v>
                </c:pt>
                <c:pt idx="17">
                  <c:v>19.976312498524894</c:v>
                </c:pt>
                <c:pt idx="18">
                  <c:v>19.965930788239696</c:v>
                </c:pt>
                <c:pt idx="19">
                  <c:v>19.951024590020786</c:v>
                </c:pt>
                <c:pt idx="20">
                  <c:v>19.929649149338434</c:v>
                </c:pt>
                <c:pt idx="21">
                  <c:v>19.899052174557408</c:v>
                </c:pt>
                <c:pt idx="22">
                  <c:v>19.855367814179832</c:v>
                </c:pt>
                <c:pt idx="23">
                  <c:v>19.793224385719107</c:v>
                </c:pt>
                <c:pt idx="24">
                  <c:v>19.705271685195733</c:v>
                </c:pt>
                <c:pt idx="25">
                  <c:v>19.581669347906189</c:v>
                </c:pt>
                <c:pt idx="26">
                  <c:v>19.409643373821076</c:v>
                </c:pt>
                <c:pt idx="27">
                  <c:v>19.173316195685381</c:v>
                </c:pt>
                <c:pt idx="28">
                  <c:v>18.854121330725977</c:v>
                </c:pt>
                <c:pt idx="29">
                  <c:v>18.432146241340735</c:v>
                </c:pt>
                <c:pt idx="30">
                  <c:v>17.888571587984018</c:v>
                </c:pt>
                <c:pt idx="31">
                  <c:v>17.20889914145538</c:v>
                </c:pt>
                <c:pt idx="32">
                  <c:v>16.386033488491435</c:v>
                </c:pt>
                <c:pt idx="33">
                  <c:v>15.421975102425559</c:v>
                </c:pt>
                <c:pt idx="34">
                  <c:v>14.327330822082171</c:v>
                </c:pt>
                <c:pt idx="35">
                  <c:v>13.118878557037981</c:v>
                </c:pt>
                <c:pt idx="36">
                  <c:v>11.81627387526374</c:v>
                </c:pt>
                <c:pt idx="37">
                  <c:v>10.439083670358183</c:v>
                </c:pt>
                <c:pt idx="38">
                  <c:v>9.0048170541942429</c:v>
                </c:pt>
                <c:pt idx="39">
                  <c:v>7.5280205203397799</c:v>
                </c:pt>
                <c:pt idx="40">
                  <c:v>6.020158956194896</c:v>
                </c:pt>
                <c:pt idx="41">
                  <c:v>4.4899360640520189</c:v>
                </c:pt>
                <c:pt idx="42">
                  <c:v>2.9437860445818416</c:v>
                </c:pt>
                <c:pt idx="43">
                  <c:v>1.3863769306296081</c:v>
                </c:pt>
                <c:pt idx="44">
                  <c:v>-0.17894901310901734</c:v>
                </c:pt>
                <c:pt idx="45">
                  <c:v>-1.7498207950003168</c:v>
                </c:pt>
                <c:pt idx="46">
                  <c:v>-3.3245672841699383</c:v>
                </c:pt>
                <c:pt idx="47">
                  <c:v>-4.9020159312664919</c:v>
                </c:pt>
                <c:pt idx="48">
                  <c:v>-6.4813465995177841</c:v>
                </c:pt>
                <c:pt idx="49">
                  <c:v>-8.0619869003787308</c:v>
                </c:pt>
                <c:pt idx="50">
                  <c:v>-9.6435379610475653</c:v>
                </c:pt>
                <c:pt idx="51">
                  <c:v>-11.225722118373495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C-4AA7-BB2E-4DE290EB95F6}"/>
            </c:ext>
          </c:extLst>
        </c:ser>
        <c:ser>
          <c:idx val="0"/>
          <c:order val="1"/>
          <c:tx>
            <c:v>Measurements</c:v>
          </c:tx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17.146649928625372</c:v>
                </c:pt>
                <c:pt idx="6">
                  <c:v>8.9431606268443851</c:v>
                </c:pt>
                <c:pt idx="7">
                  <c:v>-11.70053304058364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C-4AA7-BB2E-4DE290EB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6264"/>
        <c:axId val="651186656"/>
      </c:scatterChart>
      <c:valAx>
        <c:axId val="651186264"/>
        <c:scaling>
          <c:logBase val="10"/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208195078653477"/>
              <c:y val="0.88218909216180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656"/>
        <c:crossesAt val="-6"/>
        <c:crossBetween val="midCat"/>
      </c:valAx>
      <c:valAx>
        <c:axId val="6511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287839020122484E-2"/>
              <c:y val="0.29331354734504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264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1630555555555553"/>
          <c:y val="4.600357247010789E-2"/>
          <c:w val="0.26845135676833953"/>
          <c:h val="0.15889570844544296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3941382327209"/>
          <c:y val="7.938711402824869E-2"/>
          <c:w val="0.72133420822397198"/>
          <c:h val="0.69930069533842221"/>
        </c:manualLayout>
      </c:layout>
      <c:scatterChart>
        <c:scatterStyle val="lineMarker"/>
        <c:varyColors val="0"/>
        <c:ser>
          <c:idx val="1"/>
          <c:order val="0"/>
          <c:tx>
            <c:v>Theoratical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Sheet1!$A$21:$A$72</c:f>
              <c:numCache>
                <c:formatCode>_(* #,##0.00_);_(* \(#,##0.00\);_(* "-"??_);_(@_)</c:formatCode>
                <c:ptCount val="52"/>
                <c:pt idx="0" formatCode="_(* #,##0_);_(* \(#,##0\);_(* &quot;-&quot;??_);_(@_)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  <c:pt idx="35">
                  <c:v>590.66822915424257</c:v>
                </c:pt>
                <c:pt idx="36">
                  <c:v>708.8018749850911</c:v>
                </c:pt>
                <c:pt idx="37">
                  <c:v>850.56224998210928</c:v>
                </c:pt>
                <c:pt idx="38">
                  <c:v>1020.6746999785311</c:v>
                </c:pt>
                <c:pt idx="39">
                  <c:v>1224.8096399742371</c:v>
                </c:pt>
                <c:pt idx="40">
                  <c:v>1469.7715679690846</c:v>
                </c:pt>
                <c:pt idx="41">
                  <c:v>1763.7258815629013</c:v>
                </c:pt>
                <c:pt idx="42">
                  <c:v>2116.4710578754816</c:v>
                </c:pt>
                <c:pt idx="43">
                  <c:v>2539.7652694505778</c:v>
                </c:pt>
                <c:pt idx="44">
                  <c:v>3047.7183233406931</c:v>
                </c:pt>
                <c:pt idx="45">
                  <c:v>3657.2619880088318</c:v>
                </c:pt>
                <c:pt idx="46">
                  <c:v>4388.7143856105977</c:v>
                </c:pt>
                <c:pt idx="47">
                  <c:v>5266.457262732717</c:v>
                </c:pt>
                <c:pt idx="48">
                  <c:v>6319.7487152792601</c:v>
                </c:pt>
                <c:pt idx="49">
                  <c:v>7583.6984583351114</c:v>
                </c:pt>
                <c:pt idx="50">
                  <c:v>9100.4381500021336</c:v>
                </c:pt>
                <c:pt idx="51">
                  <c:v>10920.525780002559</c:v>
                </c:pt>
              </c:numCache>
            </c:numRef>
          </c:xVal>
          <c:yVal>
            <c:numRef>
              <c:f>Sheet1!$D$21:$D$72</c:f>
              <c:numCache>
                <c:formatCode>_(* #,##0_);_(* \(#,##0\);_(* "-"??_);_(@_)</c:formatCode>
                <c:ptCount val="52"/>
                <c:pt idx="0">
                  <c:v>-0.19098522441981913</c:v>
                </c:pt>
                <c:pt idx="1">
                  <c:v>-0.22918189582624393</c:v>
                </c:pt>
                <c:pt idx="2">
                  <c:v>-0.27501762962695864</c:v>
                </c:pt>
                <c:pt idx="3">
                  <c:v>-0.33002004037389554</c:v>
                </c:pt>
                <c:pt idx="4">
                  <c:v>-0.39602212144893656</c:v>
                </c:pt>
                <c:pt idx="5">
                  <c:v>-0.4752232159543297</c:v>
                </c:pt>
                <c:pt idx="6">
                  <c:v>-0.57026210545484446</c:v>
                </c:pt>
                <c:pt idx="7">
                  <c:v>-0.68430458460937871</c:v>
                </c:pt>
                <c:pt idx="8">
                  <c:v>-0.82114832296129237</c:v>
                </c:pt>
                <c:pt idx="9">
                  <c:v>-0.98534830571178134</c:v>
                </c:pt>
                <c:pt idx="10">
                  <c:v>-1.1823666834162339</c:v>
                </c:pt>
                <c:pt idx="11">
                  <c:v>-1.4187514191963118</c:v>
                </c:pt>
                <c:pt idx="12">
                  <c:v>-1.7023486426539449</c:v>
                </c:pt>
                <c:pt idx="13">
                  <c:v>-2.0425539872395291</c:v>
                </c:pt>
                <c:pt idx="14">
                  <c:v>-2.4506081887707438</c:v>
                </c:pt>
                <c:pt idx="15">
                  <c:v>-2.9399414737936524</c:v>
                </c:pt>
                <c:pt idx="16">
                  <c:v>-3.526569097144673</c:v>
                </c:pt>
                <c:pt idx="17">
                  <c:v>-4.2295356526392851</c:v>
                </c:pt>
                <c:pt idx="18">
                  <c:v>-5.071396568525472</c:v>
                </c:pt>
                <c:pt idx="19">
                  <c:v>-6.0787084209309228</c:v>
                </c:pt>
                <c:pt idx="20">
                  <c:v>-7.2824705766543474</c:v>
                </c:pt>
                <c:pt idx="21">
                  <c:v>-8.7184123337368931</c:v>
                </c:pt>
                <c:pt idx="22">
                  <c:v>-10.426943496166686</c:v>
                </c:pt>
                <c:pt idx="23">
                  <c:v>-12.452474346346449</c:v>
                </c:pt>
                <c:pt idx="24">
                  <c:v>-14.841664431748399</c:v>
                </c:pt>
                <c:pt idx="25">
                  <c:v>-17.6400078006683</c:v>
                </c:pt>
                <c:pt idx="26">
                  <c:v>-20.88609750739721</c:v>
                </c:pt>
                <c:pt idx="27">
                  <c:v>-24.603130599405105</c:v>
                </c:pt>
                <c:pt idx="28">
                  <c:v>-28.788011570011221</c:v>
                </c:pt>
                <c:pt idx="29">
                  <c:v>-33.400005580130831</c:v>
                </c:pt>
                <c:pt idx="30">
                  <c:v>-38.352961179083032</c:v>
                </c:pt>
                <c:pt idx="31">
                  <c:v>-43.516295855399555</c:v>
                </c:pt>
                <c:pt idx="32">
                  <c:v>-48.728191748468326</c:v>
                </c:pt>
                <c:pt idx="33">
                  <c:v>-53.819194107633912</c:v>
                </c:pt>
                <c:pt idx="34">
                  <c:v>-58.638561395899423</c:v>
                </c:pt>
                <c:pt idx="35">
                  <c:v>-63.0740152898872</c:v>
                </c:pt>
                <c:pt idx="36">
                  <c:v>-67.059516024078306</c:v>
                </c:pt>
                <c:pt idx="37">
                  <c:v>-70.57185278846714</c:v>
                </c:pt>
                <c:pt idx="38">
                  <c:v>-73.620712839696495</c:v>
                </c:pt>
                <c:pt idx="39">
                  <c:v>-76.237157507649698</c:v>
                </c:pt>
                <c:pt idx="40">
                  <c:v>-78.463634695205684</c:v>
                </c:pt>
                <c:pt idx="41">
                  <c:v>-80.346694672336994</c:v>
                </c:pt>
                <c:pt idx="42">
                  <c:v>-81.932332524856719</c:v>
                </c:pt>
                <c:pt idx="43">
                  <c:v>-83.263371952848672</c:v>
                </c:pt>
                <c:pt idx="44">
                  <c:v>-84.378240735810664</c:v>
                </c:pt>
                <c:pt idx="45">
                  <c:v>-85.310607699062118</c:v>
                </c:pt>
                <c:pt idx="46">
                  <c:v>-86.089507187324756</c:v>
                </c:pt>
                <c:pt idx="47">
                  <c:v>-86.739710012858637</c:v>
                </c:pt>
                <c:pt idx="48">
                  <c:v>-87.282195719605838</c:v>
                </c:pt>
                <c:pt idx="49">
                  <c:v>-87.734644083840493</c:v>
                </c:pt>
                <c:pt idx="50">
                  <c:v>-88.111902836815275</c:v>
                </c:pt>
                <c:pt idx="51">
                  <c:v>-88.426411673980638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C-4AA7-BB2E-4DE290EB95F6}"/>
            </c:ext>
          </c:extLst>
        </c:ser>
        <c:ser>
          <c:idx val="0"/>
          <c:order val="1"/>
          <c:tx>
            <c:v>Measurements</c:v>
          </c:tx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Sheet1!$I$5:$I$12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-10.8</c:v>
                </c:pt>
                <c:pt idx="4">
                  <c:v>-21.6</c:v>
                </c:pt>
                <c:pt idx="5">
                  <c:v>-43.2</c:v>
                </c:pt>
                <c:pt idx="6">
                  <c:v>-72</c:v>
                </c:pt>
                <c:pt idx="7">
                  <c:v>-86.4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C-4AA7-BB2E-4DE290EB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6264"/>
        <c:axId val="651186656"/>
      </c:scatterChart>
      <c:valAx>
        <c:axId val="651186264"/>
        <c:scaling>
          <c:logBase val="10"/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208195078653477"/>
              <c:y val="0.88218909216180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656"/>
        <c:crossesAt val="-6"/>
        <c:crossBetween val="midCat"/>
      </c:valAx>
      <c:valAx>
        <c:axId val="6511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(degrees)</a:t>
                </a:r>
              </a:p>
            </c:rich>
          </c:tx>
          <c:layout>
            <c:manualLayout>
              <c:xMode val="edge"/>
              <c:yMode val="edge"/>
              <c:x val="2.6287839020122484E-2"/>
              <c:y val="0.29331354734504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264"/>
        <c:crossesAt val="-15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443106370686883"/>
          <c:y val="0.62141313867973025"/>
          <c:w val="0.26845135676833953"/>
          <c:h val="0.15889570844544296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442652</xdr:colOff>
      <xdr:row>14</xdr:row>
      <xdr:rowOff>37061</xdr:rowOff>
    </xdr:from>
    <xdr:to>
      <xdr:col>15</xdr:col>
      <xdr:colOff>141316</xdr:colOff>
      <xdr:row>29</xdr:row>
      <xdr:rowOff>37061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21447-2B12-FE7B-2E7A-E468BA9BE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70312</xdr:colOff>
      <xdr:row>32</xdr:row>
      <xdr:rowOff>54380</xdr:rowOff>
    </xdr:from>
    <xdr:to>
      <xdr:col>12</xdr:col>
      <xdr:colOff>375112</xdr:colOff>
      <xdr:row>47</xdr:row>
      <xdr:rowOff>54379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89649-3026-A628-AFD7-95975F00A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C3F5-9817-40AB-915D-1A5C63E92191}">
  <dimension ref="A2:AI72"/>
  <sheetViews>
    <sheetView tabSelected="1" topLeftCell="A17" zoomScale="71" workbookViewId="0">
      <selection activeCell="D21" sqref="D21"/>
    </sheetView>
  </sheetViews>
  <sheetFormatPr defaultRowHeight="14.4" x14ac:dyDescent="0.3"/>
  <cols>
    <col min="1" max="1" width="12.88671875" bestFit="1" customWidth="1"/>
    <col min="2" max="2" width="12" bestFit="1" customWidth="1"/>
    <col min="9" max="9" width="8.88671875" customWidth="1"/>
  </cols>
  <sheetData>
    <row r="2" spans="1:35" x14ac:dyDescent="0.3">
      <c r="A2" t="s">
        <v>15</v>
      </c>
      <c r="J2" t="s">
        <v>0</v>
      </c>
      <c r="S2" t="s">
        <v>19</v>
      </c>
      <c r="AB2" t="s">
        <v>23</v>
      </c>
    </row>
    <row r="4" spans="1:35" x14ac:dyDescent="0.3">
      <c r="A4" t="s">
        <v>1</v>
      </c>
      <c r="B4" t="s">
        <v>6</v>
      </c>
      <c r="C4" t="s">
        <v>7</v>
      </c>
      <c r="D4" t="s">
        <v>2</v>
      </c>
      <c r="E4" t="s">
        <v>8</v>
      </c>
      <c r="F4" t="s">
        <v>4</v>
      </c>
      <c r="G4" t="s">
        <v>5</v>
      </c>
      <c r="H4" t="s">
        <v>3</v>
      </c>
      <c r="I4" t="s">
        <v>33</v>
      </c>
      <c r="J4" t="s">
        <v>1</v>
      </c>
      <c r="K4" t="s">
        <v>6</v>
      </c>
      <c r="L4" t="s">
        <v>7</v>
      </c>
      <c r="M4" t="s">
        <v>2</v>
      </c>
      <c r="N4" t="s">
        <v>8</v>
      </c>
      <c r="O4" t="s">
        <v>4</v>
      </c>
      <c r="P4" t="s">
        <v>5</v>
      </c>
      <c r="Q4" t="s">
        <v>3</v>
      </c>
      <c r="S4" t="s">
        <v>1</v>
      </c>
      <c r="T4" t="s">
        <v>6</v>
      </c>
      <c r="U4" t="s">
        <v>7</v>
      </c>
      <c r="V4" t="s">
        <v>2</v>
      </c>
      <c r="W4" t="s">
        <v>8</v>
      </c>
      <c r="X4" t="s">
        <v>4</v>
      </c>
      <c r="Y4" t="s">
        <v>5</v>
      </c>
      <c r="Z4" t="s">
        <v>3</v>
      </c>
      <c r="AB4" t="s">
        <v>1</v>
      </c>
      <c r="AC4" t="s">
        <v>6</v>
      </c>
      <c r="AD4" t="s">
        <v>7</v>
      </c>
      <c r="AE4" t="s">
        <v>2</v>
      </c>
      <c r="AF4" t="s">
        <v>8</v>
      </c>
      <c r="AG4" t="s">
        <v>4</v>
      </c>
      <c r="AH4" t="s">
        <v>5</v>
      </c>
      <c r="AI4" t="s">
        <v>3</v>
      </c>
    </row>
    <row r="5" spans="1:35" x14ac:dyDescent="0.3">
      <c r="A5">
        <v>1</v>
      </c>
      <c r="B5">
        <v>1</v>
      </c>
      <c r="C5">
        <v>10</v>
      </c>
      <c r="D5">
        <f>C5/B5</f>
        <v>10</v>
      </c>
      <c r="E5">
        <f>20*LOG10(D5)</f>
        <v>20</v>
      </c>
      <c r="F5">
        <v>0</v>
      </c>
      <c r="G5" t="s">
        <v>14</v>
      </c>
      <c r="H5">
        <v>0</v>
      </c>
      <c r="I5">
        <f>-H5</f>
        <v>0</v>
      </c>
      <c r="J5">
        <v>1</v>
      </c>
      <c r="K5">
        <v>1</v>
      </c>
      <c r="L5">
        <v>2</v>
      </c>
      <c r="M5">
        <f>L5/K5</f>
        <v>2</v>
      </c>
      <c r="N5">
        <f>20*LOG10(M5)</f>
        <v>6.0205999132796242</v>
      </c>
      <c r="O5">
        <v>8.4</v>
      </c>
      <c r="P5" t="s">
        <v>9</v>
      </c>
      <c r="Q5">
        <v>75.599999999999994</v>
      </c>
      <c r="S5">
        <v>1</v>
      </c>
      <c r="T5">
        <v>1</v>
      </c>
      <c r="U5">
        <v>2</v>
      </c>
      <c r="V5">
        <f>U5/T5</f>
        <v>2</v>
      </c>
      <c r="W5">
        <f>20*LOG10(V5)</f>
        <v>6.0205999132796242</v>
      </c>
      <c r="X5">
        <v>4</v>
      </c>
      <c r="Y5" t="s">
        <v>10</v>
      </c>
      <c r="Z5">
        <v>-108</v>
      </c>
      <c r="AB5">
        <v>10</v>
      </c>
      <c r="AC5">
        <v>1</v>
      </c>
      <c r="AD5">
        <v>1</v>
      </c>
      <c r="AE5">
        <f>AD5/AC5</f>
        <v>1</v>
      </c>
      <c r="AF5">
        <f>20*LOG10(AE5)</f>
        <v>0</v>
      </c>
      <c r="AG5">
        <v>0</v>
      </c>
      <c r="AI5">
        <v>0</v>
      </c>
    </row>
    <row r="6" spans="1:35" x14ac:dyDescent="0.3">
      <c r="A6">
        <v>3</v>
      </c>
      <c r="B6">
        <v>1</v>
      </c>
      <c r="C6">
        <v>10</v>
      </c>
      <c r="D6">
        <f t="shared" ref="D6:D12" si="0">C6/B6</f>
        <v>10</v>
      </c>
      <c r="E6">
        <f t="shared" ref="E6:E12" si="1">20*LOG10(D6)</f>
        <v>20</v>
      </c>
      <c r="F6">
        <v>0</v>
      </c>
      <c r="G6" t="s">
        <v>14</v>
      </c>
      <c r="H6">
        <v>0</v>
      </c>
      <c r="I6">
        <f t="shared" ref="I6:I12" si="2">-H6</f>
        <v>0</v>
      </c>
      <c r="J6">
        <v>3</v>
      </c>
      <c r="K6">
        <v>1</v>
      </c>
      <c r="L6">
        <v>5</v>
      </c>
      <c r="M6">
        <f t="shared" ref="M6:M12" si="3">L6/K6</f>
        <v>5</v>
      </c>
      <c r="N6">
        <f t="shared" ref="N6:N12" si="4">20*LOG10(M6)</f>
        <v>13.979400086720377</v>
      </c>
      <c r="O6">
        <v>5.4</v>
      </c>
      <c r="P6" t="s">
        <v>11</v>
      </c>
      <c r="Q6">
        <v>58.32</v>
      </c>
      <c r="S6">
        <v>3</v>
      </c>
      <c r="T6">
        <v>1</v>
      </c>
      <c r="U6">
        <v>5</v>
      </c>
      <c r="V6">
        <f t="shared" ref="V6:V12" si="5">U6/T6</f>
        <v>5</v>
      </c>
      <c r="W6">
        <f t="shared" ref="W6:W12" si="6">20*LOG10(V6)</f>
        <v>13.979400086720377</v>
      </c>
      <c r="X6">
        <v>2.2000000000000002</v>
      </c>
      <c r="Y6" t="s">
        <v>9</v>
      </c>
      <c r="Z6">
        <v>-120.6</v>
      </c>
      <c r="AB6">
        <v>100</v>
      </c>
      <c r="AC6">
        <v>1</v>
      </c>
      <c r="AD6">
        <v>1</v>
      </c>
      <c r="AE6">
        <f t="shared" ref="AE6:AE10" si="7">AD6/AC6</f>
        <v>1</v>
      </c>
      <c r="AF6">
        <f t="shared" ref="AF6:AF10" si="8">20*LOG10(AE6)</f>
        <v>0</v>
      </c>
      <c r="AG6">
        <v>0</v>
      </c>
      <c r="AI6">
        <v>0</v>
      </c>
    </row>
    <row r="7" spans="1:35" x14ac:dyDescent="0.3">
      <c r="A7">
        <v>10</v>
      </c>
      <c r="B7">
        <v>1</v>
      </c>
      <c r="C7">
        <v>10</v>
      </c>
      <c r="D7">
        <f t="shared" si="0"/>
        <v>10</v>
      </c>
      <c r="E7">
        <f t="shared" si="1"/>
        <v>20</v>
      </c>
      <c r="F7">
        <v>0</v>
      </c>
      <c r="G7" t="s">
        <v>14</v>
      </c>
      <c r="H7">
        <v>0</v>
      </c>
      <c r="I7">
        <f t="shared" si="2"/>
        <v>0</v>
      </c>
      <c r="J7">
        <v>10</v>
      </c>
      <c r="K7">
        <v>1</v>
      </c>
      <c r="L7">
        <v>8.8000000000000007</v>
      </c>
      <c r="M7">
        <f t="shared" si="3"/>
        <v>8.8000000000000007</v>
      </c>
      <c r="N7">
        <f t="shared" si="4"/>
        <v>18.889653443003375</v>
      </c>
      <c r="O7">
        <v>3</v>
      </c>
      <c r="P7" t="s">
        <v>12</v>
      </c>
      <c r="Q7">
        <v>27</v>
      </c>
      <c r="S7">
        <v>10</v>
      </c>
      <c r="T7">
        <v>1</v>
      </c>
      <c r="U7">
        <v>9.1999999999999993</v>
      </c>
      <c r="V7">
        <f t="shared" si="5"/>
        <v>9.1999999999999993</v>
      </c>
      <c r="W7">
        <f t="shared" si="6"/>
        <v>19.275756546911104</v>
      </c>
      <c r="X7">
        <v>1.6</v>
      </c>
      <c r="Y7" t="s">
        <v>20</v>
      </c>
      <c r="Z7">
        <v>-151.80000000000001</v>
      </c>
      <c r="AB7">
        <v>1000</v>
      </c>
      <c r="AC7">
        <v>1</v>
      </c>
      <c r="AD7">
        <v>1</v>
      </c>
      <c r="AE7">
        <f t="shared" si="7"/>
        <v>1</v>
      </c>
      <c r="AF7">
        <f t="shared" si="8"/>
        <v>0</v>
      </c>
      <c r="AG7">
        <v>-0.2</v>
      </c>
      <c r="AH7" t="s">
        <v>14</v>
      </c>
      <c r="AI7">
        <v>-18</v>
      </c>
    </row>
    <row r="8" spans="1:35" x14ac:dyDescent="0.3">
      <c r="A8">
        <v>30</v>
      </c>
      <c r="B8">
        <v>1</v>
      </c>
      <c r="C8">
        <v>10</v>
      </c>
      <c r="D8">
        <f t="shared" si="0"/>
        <v>10</v>
      </c>
      <c r="E8">
        <f t="shared" si="1"/>
        <v>20</v>
      </c>
      <c r="F8">
        <v>1</v>
      </c>
      <c r="G8" t="s">
        <v>16</v>
      </c>
      <c r="H8">
        <v>10.8</v>
      </c>
      <c r="I8">
        <f t="shared" si="2"/>
        <v>-10.8</v>
      </c>
      <c r="J8">
        <v>30</v>
      </c>
      <c r="K8">
        <v>1</v>
      </c>
      <c r="L8">
        <v>10</v>
      </c>
      <c r="M8">
        <f t="shared" si="3"/>
        <v>10</v>
      </c>
      <c r="N8">
        <f t="shared" si="4"/>
        <v>20</v>
      </c>
      <c r="O8">
        <v>1.8</v>
      </c>
      <c r="P8" t="s">
        <v>13</v>
      </c>
      <c r="Q8">
        <v>9.7200000000000006</v>
      </c>
      <c r="S8">
        <v>30</v>
      </c>
      <c r="T8">
        <v>1</v>
      </c>
      <c r="U8">
        <v>10</v>
      </c>
      <c r="V8">
        <f t="shared" si="5"/>
        <v>10</v>
      </c>
      <c r="W8">
        <f t="shared" si="6"/>
        <v>20</v>
      </c>
      <c r="X8">
        <v>0</v>
      </c>
      <c r="Y8" t="s">
        <v>14</v>
      </c>
      <c r="Z8">
        <v>-180</v>
      </c>
      <c r="AB8">
        <v>2000</v>
      </c>
      <c r="AC8">
        <v>1</v>
      </c>
      <c r="AD8">
        <v>1.4</v>
      </c>
      <c r="AE8">
        <f t="shared" si="7"/>
        <v>1.4</v>
      </c>
      <c r="AF8">
        <f t="shared" si="8"/>
        <v>2.92256071356476</v>
      </c>
      <c r="AG8">
        <v>-1.5</v>
      </c>
      <c r="AH8" t="s">
        <v>24</v>
      </c>
      <c r="AI8">
        <v>-27</v>
      </c>
    </row>
    <row r="9" spans="1:35" x14ac:dyDescent="0.3">
      <c r="A9">
        <v>100</v>
      </c>
      <c r="B9">
        <v>1</v>
      </c>
      <c r="C9">
        <v>10</v>
      </c>
      <c r="D9">
        <f t="shared" si="0"/>
        <v>10</v>
      </c>
      <c r="E9">
        <f t="shared" si="1"/>
        <v>20</v>
      </c>
      <c r="F9">
        <v>0.6</v>
      </c>
      <c r="G9" t="s">
        <v>16</v>
      </c>
      <c r="H9">
        <v>21.6</v>
      </c>
      <c r="I9">
        <f t="shared" si="2"/>
        <v>-21.6</v>
      </c>
      <c r="J9">
        <v>100</v>
      </c>
      <c r="K9">
        <v>1</v>
      </c>
      <c r="L9">
        <v>10</v>
      </c>
      <c r="M9">
        <f t="shared" si="3"/>
        <v>10</v>
      </c>
      <c r="N9">
        <f t="shared" si="4"/>
        <v>20</v>
      </c>
      <c r="O9">
        <v>0</v>
      </c>
      <c r="P9" t="s">
        <v>14</v>
      </c>
      <c r="Q9">
        <v>0</v>
      </c>
      <c r="S9">
        <v>100</v>
      </c>
      <c r="T9">
        <v>1</v>
      </c>
      <c r="U9">
        <v>9.6</v>
      </c>
      <c r="V9">
        <f t="shared" si="5"/>
        <v>9.6</v>
      </c>
      <c r="W9">
        <f t="shared" si="6"/>
        <v>19.64542466079137</v>
      </c>
      <c r="X9">
        <v>-0.8</v>
      </c>
      <c r="Y9" t="s">
        <v>13</v>
      </c>
      <c r="Z9">
        <v>-194.4</v>
      </c>
      <c r="AB9">
        <v>5000</v>
      </c>
      <c r="AC9">
        <v>1</v>
      </c>
      <c r="AD9">
        <v>0.4</v>
      </c>
      <c r="AE9">
        <f t="shared" si="7"/>
        <v>0.4</v>
      </c>
      <c r="AF9">
        <f t="shared" si="8"/>
        <v>-7.9588001734407516</v>
      </c>
      <c r="AG9">
        <v>4.5999999999999996</v>
      </c>
      <c r="AH9" t="s">
        <v>24</v>
      </c>
      <c r="AI9">
        <v>-153</v>
      </c>
    </row>
    <row r="10" spans="1:35" x14ac:dyDescent="0.3">
      <c r="A10">
        <v>300</v>
      </c>
      <c r="B10">
        <v>1</v>
      </c>
      <c r="C10">
        <v>7.2</v>
      </c>
      <c r="D10">
        <f t="shared" si="0"/>
        <v>7.2</v>
      </c>
      <c r="E10">
        <f t="shared" si="1"/>
        <v>17.146649928625372</v>
      </c>
      <c r="F10">
        <v>1.6</v>
      </c>
      <c r="G10" t="s">
        <v>14</v>
      </c>
      <c r="H10">
        <v>43.2</v>
      </c>
      <c r="I10">
        <f t="shared" si="2"/>
        <v>-43.2</v>
      </c>
      <c r="J10">
        <v>300</v>
      </c>
      <c r="K10">
        <v>1</v>
      </c>
      <c r="L10">
        <v>10</v>
      </c>
      <c r="M10">
        <f t="shared" si="3"/>
        <v>10</v>
      </c>
      <c r="N10">
        <f t="shared" si="4"/>
        <v>20</v>
      </c>
      <c r="O10">
        <v>0</v>
      </c>
      <c r="P10" t="s">
        <v>14</v>
      </c>
      <c r="Q10">
        <v>0</v>
      </c>
      <c r="S10">
        <v>300</v>
      </c>
      <c r="T10">
        <v>1</v>
      </c>
      <c r="U10">
        <v>7.2</v>
      </c>
      <c r="V10">
        <f t="shared" si="5"/>
        <v>7.2</v>
      </c>
      <c r="W10">
        <f t="shared" si="6"/>
        <v>17.146649928625372</v>
      </c>
      <c r="X10">
        <v>-1.5</v>
      </c>
      <c r="Y10" t="s">
        <v>14</v>
      </c>
      <c r="Z10">
        <v>-220.5</v>
      </c>
      <c r="AB10">
        <v>10000</v>
      </c>
      <c r="AC10">
        <v>1</v>
      </c>
      <c r="AD10">
        <v>0.1</v>
      </c>
      <c r="AE10">
        <f t="shared" si="7"/>
        <v>0.1</v>
      </c>
      <c r="AF10">
        <f t="shared" si="8"/>
        <v>-20</v>
      </c>
      <c r="AG10">
        <v>5.5</v>
      </c>
      <c r="AH10" t="s">
        <v>22</v>
      </c>
      <c r="AI10">
        <v>-162</v>
      </c>
    </row>
    <row r="11" spans="1:35" x14ac:dyDescent="0.3">
      <c r="A11">
        <v>1000</v>
      </c>
      <c r="B11">
        <v>1</v>
      </c>
      <c r="C11">
        <v>2.8</v>
      </c>
      <c r="D11">
        <f t="shared" si="0"/>
        <v>2.8</v>
      </c>
      <c r="E11">
        <f t="shared" si="1"/>
        <v>8.9431606268443851</v>
      </c>
      <c r="F11">
        <v>4</v>
      </c>
      <c r="G11" t="s">
        <v>17</v>
      </c>
      <c r="H11">
        <v>72</v>
      </c>
      <c r="I11">
        <f t="shared" si="2"/>
        <v>-72</v>
      </c>
      <c r="J11">
        <v>1000</v>
      </c>
      <c r="K11">
        <v>1</v>
      </c>
      <c r="L11">
        <v>10</v>
      </c>
      <c r="M11">
        <f t="shared" si="3"/>
        <v>10</v>
      </c>
      <c r="N11">
        <f t="shared" si="4"/>
        <v>20</v>
      </c>
      <c r="O11">
        <v>0</v>
      </c>
      <c r="P11" t="s">
        <v>14</v>
      </c>
      <c r="Q11">
        <v>0</v>
      </c>
      <c r="S11">
        <v>1000</v>
      </c>
      <c r="T11">
        <v>1</v>
      </c>
      <c r="U11">
        <v>3</v>
      </c>
      <c r="V11">
        <f t="shared" si="5"/>
        <v>3</v>
      </c>
      <c r="W11">
        <f t="shared" si="6"/>
        <v>9.5424250943932485</v>
      </c>
      <c r="X11">
        <v>-2</v>
      </c>
      <c r="Y11" t="s">
        <v>21</v>
      </c>
      <c r="Z11">
        <v>-252</v>
      </c>
    </row>
    <row r="12" spans="1:35" x14ac:dyDescent="0.3">
      <c r="A12">
        <v>10000</v>
      </c>
      <c r="B12">
        <v>1</v>
      </c>
      <c r="C12">
        <v>0.26</v>
      </c>
      <c r="D12">
        <f t="shared" si="0"/>
        <v>0.26</v>
      </c>
      <c r="E12">
        <f t="shared" si="1"/>
        <v>-11.70053304058364</v>
      </c>
      <c r="F12">
        <v>4.8</v>
      </c>
      <c r="G12" t="s">
        <v>18</v>
      </c>
      <c r="H12">
        <v>86.4</v>
      </c>
      <c r="I12">
        <f t="shared" si="2"/>
        <v>-86.4</v>
      </c>
      <c r="J12">
        <v>10000</v>
      </c>
      <c r="K12">
        <v>1</v>
      </c>
      <c r="L12">
        <v>10</v>
      </c>
      <c r="M12">
        <f t="shared" si="3"/>
        <v>10</v>
      </c>
      <c r="N12">
        <f t="shared" si="4"/>
        <v>20</v>
      </c>
      <c r="O12">
        <v>0</v>
      </c>
      <c r="P12" t="s">
        <v>14</v>
      </c>
      <c r="Q12">
        <v>0</v>
      </c>
      <c r="S12">
        <v>10000</v>
      </c>
      <c r="T12">
        <v>1</v>
      </c>
      <c r="U12">
        <v>0.28000000000000003</v>
      </c>
      <c r="V12">
        <f t="shared" si="5"/>
        <v>0.28000000000000003</v>
      </c>
      <c r="W12">
        <f t="shared" si="6"/>
        <v>-11.056839373155615</v>
      </c>
      <c r="X12">
        <v>-2.5</v>
      </c>
      <c r="Y12" t="s">
        <v>22</v>
      </c>
      <c r="Z12">
        <v>-270</v>
      </c>
    </row>
    <row r="15" spans="1:35" x14ac:dyDescent="0.3">
      <c r="A15" t="s">
        <v>25</v>
      </c>
      <c r="B15">
        <v>11287.58462</v>
      </c>
    </row>
    <row r="16" spans="1:35" x14ac:dyDescent="0.3">
      <c r="A16" t="s">
        <v>26</v>
      </c>
      <c r="B16">
        <v>112875.8462</v>
      </c>
    </row>
    <row r="17" spans="1:4" x14ac:dyDescent="0.3">
      <c r="A17" t="s">
        <v>27</v>
      </c>
      <c r="B17">
        <f>4.7*10^-9</f>
        <v>4.7000000000000007E-9</v>
      </c>
    </row>
    <row r="18" spans="1:4" x14ac:dyDescent="0.3">
      <c r="A18" t="s">
        <v>28</v>
      </c>
      <c r="B18">
        <f>B16*B17</f>
        <v>5.3051647714000012E-4</v>
      </c>
    </row>
    <row r="20" spans="1:4" x14ac:dyDescent="0.3">
      <c r="A20" t="s">
        <v>29</v>
      </c>
      <c r="B20" t="s">
        <v>30</v>
      </c>
      <c r="C20" t="s">
        <v>32</v>
      </c>
      <c r="D20" t="s">
        <v>31</v>
      </c>
    </row>
    <row r="21" spans="1:4" x14ac:dyDescent="0.3">
      <c r="A21" s="1">
        <v>1</v>
      </c>
      <c r="B21" s="2">
        <f>2*A21*PI()</f>
        <v>6.2831853071795862</v>
      </c>
      <c r="C21">
        <f>20*LOG10($B$16/$B$15*(1/(SQRT(1+(B21*$B$16*$B$17)^2))))</f>
        <v>19.999951745325617</v>
      </c>
      <c r="D21" s="4">
        <f>ATAN2(B21*$B$16*$B$17,1)*180/PI()-90</f>
        <v>-0.19098522441981913</v>
      </c>
    </row>
    <row r="22" spans="1:4" x14ac:dyDescent="0.3">
      <c r="A22" s="3">
        <f>A21*1.2</f>
        <v>1.2</v>
      </c>
      <c r="B22" s="2">
        <f t="shared" ref="B22:B72" si="9">2*A22*PI()</f>
        <v>7.5398223686155035</v>
      </c>
      <c r="C22">
        <f t="shared" ref="C22:C72" si="10">20*LOG10($B$16/$B$15*(1/(SQRT(1+(B22*$B$16*$B$17)^2))))</f>
        <v>19.999930513438745</v>
      </c>
      <c r="D22" s="4">
        <f t="shared" ref="D22:D72" si="11">ATAN2(B22*$B$16*$B$17,1)*180/PI()-90</f>
        <v>-0.22918189582624393</v>
      </c>
    </row>
    <row r="23" spans="1:4" x14ac:dyDescent="0.3">
      <c r="A23" s="3">
        <f t="shared" ref="A23:A72" si="12">A22*1.2</f>
        <v>1.44</v>
      </c>
      <c r="B23" s="2">
        <f t="shared" si="9"/>
        <v>9.0477868423386045</v>
      </c>
      <c r="C23">
        <f t="shared" si="10"/>
        <v>19.999899939703994</v>
      </c>
      <c r="D23" s="4">
        <f t="shared" si="11"/>
        <v>-0.27501762962695864</v>
      </c>
    </row>
    <row r="24" spans="1:4" x14ac:dyDescent="0.3">
      <c r="A24" s="3">
        <f t="shared" si="12"/>
        <v>1.728</v>
      </c>
      <c r="B24" s="2">
        <f t="shared" si="9"/>
        <v>10.857344210806325</v>
      </c>
      <c r="C24">
        <f t="shared" si="10"/>
        <v>19.999855913904085</v>
      </c>
      <c r="D24" s="4">
        <f t="shared" si="11"/>
        <v>-0.33002004037389554</v>
      </c>
    </row>
    <row r="25" spans="1:4" x14ac:dyDescent="0.3">
      <c r="A25" s="3">
        <f t="shared" si="12"/>
        <v>2.0735999999999999</v>
      </c>
      <c r="B25" s="2">
        <f t="shared" si="9"/>
        <v>13.028813052967589</v>
      </c>
      <c r="C25">
        <f t="shared" si="10"/>
        <v>19.999792517536264</v>
      </c>
      <c r="D25" s="4">
        <f t="shared" si="11"/>
        <v>-0.39602212144893656</v>
      </c>
    </row>
    <row r="26" spans="1:4" x14ac:dyDescent="0.3">
      <c r="A26" s="3">
        <f t="shared" si="12"/>
        <v>2.4883199999999999</v>
      </c>
      <c r="B26" s="2">
        <f t="shared" si="9"/>
        <v>15.634575663561106</v>
      </c>
      <c r="C26">
        <f t="shared" si="10"/>
        <v>19.999701228392372</v>
      </c>
      <c r="D26" s="4">
        <f t="shared" si="11"/>
        <v>-0.4752232159543297</v>
      </c>
    </row>
    <row r="27" spans="1:4" x14ac:dyDescent="0.3">
      <c r="A27" s="3">
        <f t="shared" si="12"/>
        <v>2.9859839999999997</v>
      </c>
      <c r="B27" s="2">
        <f t="shared" si="9"/>
        <v>18.761490796273328</v>
      </c>
      <c r="C27">
        <f t="shared" si="10"/>
        <v>19.999569775396214</v>
      </c>
      <c r="D27" s="4">
        <f t="shared" si="11"/>
        <v>-0.57026210545484446</v>
      </c>
    </row>
    <row r="28" spans="1:4" x14ac:dyDescent="0.3">
      <c r="A28" s="3">
        <f t="shared" si="12"/>
        <v>3.5831807999999996</v>
      </c>
      <c r="B28" s="2">
        <f t="shared" si="9"/>
        <v>22.513788955527993</v>
      </c>
      <c r="C28">
        <f t="shared" si="10"/>
        <v>19.999380490071498</v>
      </c>
      <c r="D28" s="4">
        <f t="shared" si="11"/>
        <v>-0.68430458460937871</v>
      </c>
    </row>
    <row r="29" spans="1:4" x14ac:dyDescent="0.3">
      <c r="A29" s="3">
        <f t="shared" si="12"/>
        <v>4.2998169599999994</v>
      </c>
      <c r="B29" s="2">
        <f t="shared" si="9"/>
        <v>27.01654674663359</v>
      </c>
      <c r="C29">
        <f t="shared" si="10"/>
        <v>19.999107933696546</v>
      </c>
      <c r="D29" s="4">
        <f t="shared" si="11"/>
        <v>-0.82114832296129237</v>
      </c>
    </row>
    <row r="30" spans="1:4" x14ac:dyDescent="0.3">
      <c r="A30" s="3">
        <f t="shared" si="12"/>
        <v>5.1597803519999994</v>
      </c>
      <c r="B30" s="2">
        <f t="shared" si="9"/>
        <v>32.419856095960313</v>
      </c>
      <c r="C30">
        <f t="shared" si="10"/>
        <v>19.998715482564606</v>
      </c>
      <c r="D30" s="4">
        <f t="shared" si="11"/>
        <v>-0.98534830571178134</v>
      </c>
    </row>
    <row r="31" spans="1:4" x14ac:dyDescent="0.3">
      <c r="A31" s="3">
        <f t="shared" si="12"/>
        <v>6.1917364223999991</v>
      </c>
      <c r="B31" s="2">
        <f t="shared" si="9"/>
        <v>38.90382731515237</v>
      </c>
      <c r="C31">
        <f t="shared" si="10"/>
        <v>19.998150415230366</v>
      </c>
      <c r="D31" s="4">
        <f t="shared" si="11"/>
        <v>-1.1823666834162339</v>
      </c>
    </row>
    <row r="32" spans="1:4" x14ac:dyDescent="0.3">
      <c r="A32" s="3">
        <f t="shared" si="12"/>
        <v>7.4300837068799988</v>
      </c>
      <c r="B32" s="2">
        <f t="shared" si="9"/>
        <v>46.684592778182846</v>
      </c>
      <c r="C32">
        <f t="shared" si="10"/>
        <v>19.997336847410416</v>
      </c>
      <c r="D32" s="4">
        <f t="shared" si="11"/>
        <v>-1.4187514191963118</v>
      </c>
    </row>
    <row r="33" spans="1:4" x14ac:dyDescent="0.3">
      <c r="A33" s="3">
        <f t="shared" si="12"/>
        <v>8.9161004482559978</v>
      </c>
      <c r="B33" s="2">
        <f t="shared" si="9"/>
        <v>56.021511333819412</v>
      </c>
      <c r="C33">
        <f t="shared" si="10"/>
        <v>19.9961655774324</v>
      </c>
      <c r="D33" s="4">
        <f t="shared" si="11"/>
        <v>-1.7023486426539449</v>
      </c>
    </row>
    <row r="34" spans="1:4" x14ac:dyDescent="0.3">
      <c r="A34" s="3">
        <f t="shared" si="12"/>
        <v>10.699320537907196</v>
      </c>
      <c r="B34" s="2">
        <f t="shared" si="9"/>
        <v>67.22581360058328</v>
      </c>
      <c r="C34">
        <f t="shared" si="10"/>
        <v>19.994479503418241</v>
      </c>
      <c r="D34" s="4">
        <f t="shared" si="11"/>
        <v>-2.0425539872395291</v>
      </c>
    </row>
    <row r="35" spans="1:4" x14ac:dyDescent="0.3">
      <c r="A35" s="3">
        <f t="shared" si="12"/>
        <v>12.839184645488634</v>
      </c>
      <c r="B35" s="2">
        <f t="shared" si="9"/>
        <v>80.670976320699936</v>
      </c>
      <c r="C35">
        <f t="shared" si="10"/>
        <v>19.992052706243378</v>
      </c>
      <c r="D35" s="4">
        <f t="shared" si="11"/>
        <v>-2.4506081887707438</v>
      </c>
    </row>
    <row r="36" spans="1:4" x14ac:dyDescent="0.3">
      <c r="A36" s="3">
        <f t="shared" si="12"/>
        <v>15.407021574586361</v>
      </c>
      <c r="B36" s="2">
        <f t="shared" si="9"/>
        <v>96.805171584839911</v>
      </c>
      <c r="C36">
        <f t="shared" si="10"/>
        <v>19.988560498937961</v>
      </c>
      <c r="D36" s="4">
        <f t="shared" si="11"/>
        <v>-2.9399414737936524</v>
      </c>
    </row>
    <row r="37" spans="1:4" x14ac:dyDescent="0.3">
      <c r="A37" s="3">
        <f t="shared" si="12"/>
        <v>18.488425889503631</v>
      </c>
      <c r="B37" s="2">
        <f t="shared" si="9"/>
        <v>116.16620590180788</v>
      </c>
      <c r="C37">
        <f t="shared" si="10"/>
        <v>19.983536648599358</v>
      </c>
      <c r="D37" s="4">
        <f t="shared" si="11"/>
        <v>-3.526569097144673</v>
      </c>
    </row>
    <row r="38" spans="1:4" x14ac:dyDescent="0.3">
      <c r="A38" s="3">
        <f t="shared" si="12"/>
        <v>22.186111067404358</v>
      </c>
      <c r="B38" s="2">
        <f t="shared" si="9"/>
        <v>139.39944708216947</v>
      </c>
      <c r="C38">
        <f t="shared" si="10"/>
        <v>19.976312498524894</v>
      </c>
      <c r="D38" s="4">
        <f t="shared" si="11"/>
        <v>-4.2295356526392851</v>
      </c>
    </row>
    <row r="39" spans="1:4" x14ac:dyDescent="0.3">
      <c r="A39" s="3">
        <f t="shared" si="12"/>
        <v>26.62333328088523</v>
      </c>
      <c r="B39" s="2">
        <f t="shared" si="9"/>
        <v>167.27933649860336</v>
      </c>
      <c r="C39">
        <f t="shared" si="10"/>
        <v>19.965930788239696</v>
      </c>
      <c r="D39" s="4">
        <f t="shared" si="11"/>
        <v>-5.071396568525472</v>
      </c>
    </row>
    <row r="40" spans="1:4" x14ac:dyDescent="0.3">
      <c r="A40" s="3">
        <f t="shared" si="12"/>
        <v>31.947999937062274</v>
      </c>
      <c r="B40" s="2">
        <f t="shared" si="9"/>
        <v>200.73520379832402</v>
      </c>
      <c r="C40">
        <f t="shared" si="10"/>
        <v>19.951024590020786</v>
      </c>
      <c r="D40" s="4">
        <f t="shared" si="11"/>
        <v>-6.0787084209309228</v>
      </c>
    </row>
    <row r="41" spans="1:4" x14ac:dyDescent="0.3">
      <c r="A41" s="3">
        <f t="shared" si="12"/>
        <v>38.337599924474731</v>
      </c>
      <c r="B41" s="2">
        <f t="shared" si="9"/>
        <v>240.88224455798886</v>
      </c>
      <c r="C41">
        <f t="shared" si="10"/>
        <v>19.929649149338434</v>
      </c>
      <c r="D41" s="4">
        <f t="shared" si="11"/>
        <v>-7.2824705766543474</v>
      </c>
    </row>
    <row r="42" spans="1:4" x14ac:dyDescent="0.3">
      <c r="A42" s="3">
        <f t="shared" si="12"/>
        <v>46.005119909369675</v>
      </c>
      <c r="B42" s="2">
        <f t="shared" si="9"/>
        <v>289.05869346958661</v>
      </c>
      <c r="C42">
        <f t="shared" si="10"/>
        <v>19.899052174557408</v>
      </c>
      <c r="D42" s="4">
        <f t="shared" si="11"/>
        <v>-8.7184123337368931</v>
      </c>
    </row>
    <row r="43" spans="1:4" x14ac:dyDescent="0.3">
      <c r="A43" s="3">
        <f t="shared" si="12"/>
        <v>55.206143891243606</v>
      </c>
      <c r="B43" s="2">
        <f t="shared" si="9"/>
        <v>346.87043216350389</v>
      </c>
      <c r="C43">
        <f t="shared" si="10"/>
        <v>19.855367814179832</v>
      </c>
      <c r="D43" s="4">
        <f t="shared" si="11"/>
        <v>-10.426943496166686</v>
      </c>
    </row>
    <row r="44" spans="1:4" x14ac:dyDescent="0.3">
      <c r="A44" s="3">
        <f t="shared" si="12"/>
        <v>66.247372669492322</v>
      </c>
      <c r="B44" s="2">
        <f t="shared" si="9"/>
        <v>416.24451859620461</v>
      </c>
      <c r="C44">
        <f t="shared" si="10"/>
        <v>19.793224385719107</v>
      </c>
      <c r="D44" s="4">
        <f t="shared" si="11"/>
        <v>-12.452474346346449</v>
      </c>
    </row>
    <row r="45" spans="1:4" x14ac:dyDescent="0.3">
      <c r="A45" s="3">
        <f t="shared" si="12"/>
        <v>79.496847203390786</v>
      </c>
      <c r="B45" s="2">
        <f t="shared" si="9"/>
        <v>499.49342231544557</v>
      </c>
      <c r="C45">
        <f t="shared" si="10"/>
        <v>19.705271685195733</v>
      </c>
      <c r="D45" s="4">
        <f t="shared" si="11"/>
        <v>-14.841664431748399</v>
      </c>
    </row>
    <row r="46" spans="1:4" x14ac:dyDescent="0.3">
      <c r="A46" s="3">
        <f t="shared" si="12"/>
        <v>95.396216644068943</v>
      </c>
      <c r="B46" s="2">
        <f t="shared" si="9"/>
        <v>599.39210677853464</v>
      </c>
      <c r="C46">
        <f t="shared" si="10"/>
        <v>19.581669347906189</v>
      </c>
      <c r="D46" s="4">
        <f t="shared" si="11"/>
        <v>-17.6400078006683</v>
      </c>
    </row>
    <row r="47" spans="1:4" x14ac:dyDescent="0.3">
      <c r="A47" s="3">
        <f t="shared" si="12"/>
        <v>114.47545997288273</v>
      </c>
      <c r="B47" s="2">
        <f t="shared" si="9"/>
        <v>719.27052813424166</v>
      </c>
      <c r="C47">
        <f t="shared" si="10"/>
        <v>19.409643373821076</v>
      </c>
      <c r="D47" s="4">
        <f t="shared" si="11"/>
        <v>-20.88609750739721</v>
      </c>
    </row>
    <row r="48" spans="1:4" x14ac:dyDescent="0.3">
      <c r="A48" s="3">
        <f t="shared" si="12"/>
        <v>137.37055196745928</v>
      </c>
      <c r="B48" s="2">
        <f t="shared" si="9"/>
        <v>863.12463376108997</v>
      </c>
      <c r="C48">
        <f t="shared" si="10"/>
        <v>19.173316195685381</v>
      </c>
      <c r="D48" s="4">
        <f t="shared" si="11"/>
        <v>-24.603130599405105</v>
      </c>
    </row>
    <row r="49" spans="1:4" x14ac:dyDescent="0.3">
      <c r="A49" s="3">
        <f t="shared" si="12"/>
        <v>164.84466236095113</v>
      </c>
      <c r="B49" s="2">
        <f t="shared" si="9"/>
        <v>1035.7495605133079</v>
      </c>
      <c r="C49">
        <f t="shared" si="10"/>
        <v>18.854121330725977</v>
      </c>
      <c r="D49" s="4">
        <f t="shared" si="11"/>
        <v>-28.788011570011221</v>
      </c>
    </row>
    <row r="50" spans="1:4" x14ac:dyDescent="0.3">
      <c r="A50" s="3">
        <f t="shared" si="12"/>
        <v>197.81359483314137</v>
      </c>
      <c r="B50" s="2">
        <f t="shared" si="9"/>
        <v>1242.8994726159694</v>
      </c>
      <c r="C50">
        <f t="shared" si="10"/>
        <v>18.432146241340735</v>
      </c>
      <c r="D50" s="4">
        <f t="shared" si="11"/>
        <v>-33.400005580130831</v>
      </c>
    </row>
    <row r="51" spans="1:4" x14ac:dyDescent="0.3">
      <c r="A51" s="3">
        <f t="shared" si="12"/>
        <v>237.37631379976963</v>
      </c>
      <c r="B51" s="2">
        <f t="shared" si="9"/>
        <v>1491.4793671391635</v>
      </c>
      <c r="C51">
        <f t="shared" si="10"/>
        <v>17.888571587984018</v>
      </c>
      <c r="D51" s="4">
        <f t="shared" si="11"/>
        <v>-38.352961179083032</v>
      </c>
    </row>
    <row r="52" spans="1:4" x14ac:dyDescent="0.3">
      <c r="A52" s="3">
        <f t="shared" si="12"/>
        <v>284.85157655972353</v>
      </c>
      <c r="B52" s="2">
        <f t="shared" si="9"/>
        <v>1789.775240566996</v>
      </c>
      <c r="C52">
        <f t="shared" si="10"/>
        <v>17.20889914145538</v>
      </c>
      <c r="D52" s="4">
        <f t="shared" si="11"/>
        <v>-43.516295855399555</v>
      </c>
    </row>
    <row r="53" spans="1:4" x14ac:dyDescent="0.3">
      <c r="A53" s="3">
        <f t="shared" si="12"/>
        <v>341.82189187166824</v>
      </c>
      <c r="B53" s="2">
        <f t="shared" si="9"/>
        <v>2147.730288680395</v>
      </c>
      <c r="C53">
        <f t="shared" si="10"/>
        <v>16.386033488491435</v>
      </c>
      <c r="D53" s="4">
        <f t="shared" si="11"/>
        <v>-48.728191748468326</v>
      </c>
    </row>
    <row r="54" spans="1:4" x14ac:dyDescent="0.3">
      <c r="A54" s="3">
        <f t="shared" si="12"/>
        <v>410.18627024600187</v>
      </c>
      <c r="B54" s="2">
        <f t="shared" si="9"/>
        <v>2577.2763464164741</v>
      </c>
      <c r="C54">
        <f t="shared" si="10"/>
        <v>15.421975102425559</v>
      </c>
      <c r="D54" s="4">
        <f t="shared" si="11"/>
        <v>-53.819194107633912</v>
      </c>
    </row>
    <row r="55" spans="1:4" x14ac:dyDescent="0.3">
      <c r="A55" s="3">
        <f t="shared" si="12"/>
        <v>492.2235242952022</v>
      </c>
      <c r="B55" s="2">
        <f t="shared" si="9"/>
        <v>3092.7316156997686</v>
      </c>
      <c r="C55">
        <f t="shared" si="10"/>
        <v>14.327330822082171</v>
      </c>
      <c r="D55" s="4">
        <f t="shared" si="11"/>
        <v>-58.638561395899423</v>
      </c>
    </row>
    <row r="56" spans="1:4" x14ac:dyDescent="0.3">
      <c r="A56" s="3">
        <f t="shared" si="12"/>
        <v>590.66822915424257</v>
      </c>
      <c r="B56" s="2">
        <f t="shared" si="9"/>
        <v>3711.2779388397216</v>
      </c>
      <c r="C56">
        <f t="shared" si="10"/>
        <v>13.118878557037981</v>
      </c>
      <c r="D56" s="4">
        <f t="shared" si="11"/>
        <v>-63.0740152898872</v>
      </c>
    </row>
    <row r="57" spans="1:4" x14ac:dyDescent="0.3">
      <c r="A57" s="3">
        <f t="shared" si="12"/>
        <v>708.8018749850911</v>
      </c>
      <c r="B57" s="2">
        <f t="shared" si="9"/>
        <v>4453.5335266076663</v>
      </c>
      <c r="C57">
        <f t="shared" si="10"/>
        <v>11.81627387526374</v>
      </c>
      <c r="D57" s="4">
        <f t="shared" si="11"/>
        <v>-67.059516024078306</v>
      </c>
    </row>
    <row r="58" spans="1:4" x14ac:dyDescent="0.3">
      <c r="A58" s="3">
        <f t="shared" si="12"/>
        <v>850.56224998210928</v>
      </c>
      <c r="B58" s="2">
        <f t="shared" si="9"/>
        <v>5344.2402319291996</v>
      </c>
      <c r="C58">
        <f t="shared" si="10"/>
        <v>10.439083670358183</v>
      </c>
      <c r="D58" s="4">
        <f t="shared" si="11"/>
        <v>-70.57185278846714</v>
      </c>
    </row>
    <row r="59" spans="1:4" x14ac:dyDescent="0.3">
      <c r="A59" s="3">
        <f t="shared" si="12"/>
        <v>1020.6746999785311</v>
      </c>
      <c r="B59" s="2">
        <f t="shared" si="9"/>
        <v>6413.0882783150391</v>
      </c>
      <c r="C59">
        <f t="shared" si="10"/>
        <v>9.0048170541942429</v>
      </c>
      <c r="D59" s="4">
        <f t="shared" si="11"/>
        <v>-73.620712839696495</v>
      </c>
    </row>
    <row r="60" spans="1:4" x14ac:dyDescent="0.3">
      <c r="A60" s="3">
        <f t="shared" si="12"/>
        <v>1224.8096399742371</v>
      </c>
      <c r="B60" s="2">
        <f t="shared" si="9"/>
        <v>7695.7059339780453</v>
      </c>
      <c r="C60">
        <f t="shared" si="10"/>
        <v>7.5280205203397799</v>
      </c>
      <c r="D60" s="4">
        <f t="shared" si="11"/>
        <v>-76.237157507649698</v>
      </c>
    </row>
    <row r="61" spans="1:4" x14ac:dyDescent="0.3">
      <c r="A61" s="3">
        <f t="shared" si="12"/>
        <v>1469.7715679690846</v>
      </c>
      <c r="B61" s="2">
        <f t="shared" si="9"/>
        <v>9234.8471207736548</v>
      </c>
      <c r="C61">
        <f t="shared" si="10"/>
        <v>6.020158956194896</v>
      </c>
      <c r="D61" s="4">
        <f t="shared" si="11"/>
        <v>-78.463634695205684</v>
      </c>
    </row>
    <row r="62" spans="1:4" x14ac:dyDescent="0.3">
      <c r="A62" s="3">
        <f t="shared" si="12"/>
        <v>1763.7258815629013</v>
      </c>
      <c r="B62" s="2">
        <f t="shared" si="9"/>
        <v>11081.816544928384</v>
      </c>
      <c r="C62">
        <f t="shared" si="10"/>
        <v>4.4899360640520189</v>
      </c>
      <c r="D62" s="4">
        <f t="shared" si="11"/>
        <v>-80.346694672336994</v>
      </c>
    </row>
    <row r="63" spans="1:4" x14ac:dyDescent="0.3">
      <c r="A63" s="3">
        <f t="shared" si="12"/>
        <v>2116.4710578754816</v>
      </c>
      <c r="B63" s="2">
        <f t="shared" si="9"/>
        <v>13298.179853914062</v>
      </c>
      <c r="C63">
        <f t="shared" si="10"/>
        <v>2.9437860445818416</v>
      </c>
      <c r="D63" s="4">
        <f t="shared" si="11"/>
        <v>-81.932332524856719</v>
      </c>
    </row>
    <row r="64" spans="1:4" x14ac:dyDescent="0.3">
      <c r="A64" s="3">
        <f t="shared" si="12"/>
        <v>2539.7652694505778</v>
      </c>
      <c r="B64" s="2">
        <f t="shared" si="9"/>
        <v>15957.815824696872</v>
      </c>
      <c r="C64">
        <f t="shared" si="10"/>
        <v>1.3863769306296081</v>
      </c>
      <c r="D64" s="4">
        <f t="shared" si="11"/>
        <v>-83.263371952848672</v>
      </c>
    </row>
    <row r="65" spans="1:4" x14ac:dyDescent="0.3">
      <c r="A65" s="3">
        <f t="shared" si="12"/>
        <v>3047.7183233406931</v>
      </c>
      <c r="B65" s="2">
        <f t="shared" si="9"/>
        <v>19149.378989636247</v>
      </c>
      <c r="C65">
        <f t="shared" si="10"/>
        <v>-0.17894901310901734</v>
      </c>
      <c r="D65" s="4">
        <f t="shared" si="11"/>
        <v>-84.378240735810664</v>
      </c>
    </row>
    <row r="66" spans="1:4" x14ac:dyDescent="0.3">
      <c r="A66" s="3">
        <f t="shared" si="12"/>
        <v>3657.2619880088318</v>
      </c>
      <c r="B66" s="2">
        <f t="shared" si="9"/>
        <v>22979.254787563495</v>
      </c>
      <c r="C66">
        <f t="shared" si="10"/>
        <v>-1.7498207950003168</v>
      </c>
      <c r="D66" s="4">
        <f t="shared" si="11"/>
        <v>-85.310607699062118</v>
      </c>
    </row>
    <row r="67" spans="1:4" x14ac:dyDescent="0.3">
      <c r="A67" s="3">
        <f t="shared" si="12"/>
        <v>4388.7143856105977</v>
      </c>
      <c r="B67" s="2">
        <f t="shared" si="9"/>
        <v>27575.105745076191</v>
      </c>
      <c r="C67">
        <f t="shared" si="10"/>
        <v>-3.3245672841699383</v>
      </c>
      <c r="D67" s="4">
        <f t="shared" si="11"/>
        <v>-86.089507187324756</v>
      </c>
    </row>
    <row r="68" spans="1:4" x14ac:dyDescent="0.3">
      <c r="A68" s="3">
        <f t="shared" si="12"/>
        <v>5266.457262732717</v>
      </c>
      <c r="B68" s="2">
        <f t="shared" si="9"/>
        <v>33090.126894091431</v>
      </c>
      <c r="C68">
        <f t="shared" si="10"/>
        <v>-4.9020159312664919</v>
      </c>
      <c r="D68" s="4">
        <f t="shared" si="11"/>
        <v>-86.739710012858637</v>
      </c>
    </row>
    <row r="69" spans="1:4" x14ac:dyDescent="0.3">
      <c r="A69" s="3">
        <f t="shared" si="12"/>
        <v>6319.7487152792601</v>
      </c>
      <c r="B69" s="2">
        <f t="shared" si="9"/>
        <v>39708.152272909712</v>
      </c>
      <c r="C69">
        <f t="shared" si="10"/>
        <v>-6.4813465995177841</v>
      </c>
      <c r="D69" s="4">
        <f t="shared" si="11"/>
        <v>-87.282195719605838</v>
      </c>
    </row>
    <row r="70" spans="1:4" x14ac:dyDescent="0.3">
      <c r="A70" s="3">
        <f t="shared" si="12"/>
        <v>7583.6984583351114</v>
      </c>
      <c r="B70" s="2">
        <f t="shared" si="9"/>
        <v>47649.782727491649</v>
      </c>
      <c r="C70">
        <f t="shared" si="10"/>
        <v>-8.0619869003787308</v>
      </c>
      <c r="D70" s="4">
        <f t="shared" si="11"/>
        <v>-87.734644083840493</v>
      </c>
    </row>
    <row r="71" spans="1:4" x14ac:dyDescent="0.3">
      <c r="A71" s="3">
        <f t="shared" si="12"/>
        <v>9100.4381500021336</v>
      </c>
      <c r="B71" s="2">
        <f t="shared" si="9"/>
        <v>57179.73927298998</v>
      </c>
      <c r="C71">
        <f t="shared" si="10"/>
        <v>-9.6435379610475653</v>
      </c>
      <c r="D71" s="4">
        <f t="shared" si="11"/>
        <v>-88.111902836815275</v>
      </c>
    </row>
    <row r="72" spans="1:4" x14ac:dyDescent="0.3">
      <c r="A72" s="3">
        <f t="shared" si="12"/>
        <v>10920.525780002559</v>
      </c>
      <c r="B72" s="2">
        <f t="shared" si="9"/>
        <v>68615.687127587968</v>
      </c>
      <c r="C72">
        <f t="shared" si="10"/>
        <v>-11.225722118373495</v>
      </c>
      <c r="D72" s="4">
        <f t="shared" si="11"/>
        <v>-88.426411673980638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Guillory</dc:creator>
  <cp:lastModifiedBy>Sunzid Hassan</cp:lastModifiedBy>
  <dcterms:created xsi:type="dcterms:W3CDTF">2025-01-28T20:45:03Z</dcterms:created>
  <dcterms:modified xsi:type="dcterms:W3CDTF">2025-02-05T00:56:32Z</dcterms:modified>
</cp:coreProperties>
</file>