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wnloads\"/>
    </mc:Choice>
  </mc:AlternateContent>
  <xr:revisionPtr revIDLastSave="0" documentId="13_ncr:1_{4FA10E71-BE84-4A16-9B94-5309E4130C5C}" xr6:coauthVersionLast="47" xr6:coauthVersionMax="47" xr10:uidLastSave="{00000000-0000-0000-0000-000000000000}"/>
  <bookViews>
    <workbookView xWindow="-96" yWindow="0" windowWidth="11712" windowHeight="12336" activeTab="2" xr2:uid="{27F54608-578A-4E0F-A617-D641851A0136}"/>
  </bookViews>
  <sheets>
    <sheet name="1&amp;2" sheetId="1" r:id="rId1"/>
    <sheet name="2" sheetId="2" r:id="rId2"/>
    <sheet name="3&amp;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G3" i="2"/>
  <c r="C17" i="2" s="1"/>
  <c r="C18" i="2"/>
  <c r="C19" i="2"/>
  <c r="C20" i="2"/>
  <c r="C21" i="2"/>
  <c r="C27" i="2"/>
  <c r="C28" i="2"/>
  <c r="C29" i="2"/>
  <c r="C30" i="2"/>
  <c r="C31" i="2"/>
  <c r="C32" i="2"/>
  <c r="C34" i="2"/>
  <c r="C35" i="2"/>
  <c r="C36" i="2"/>
  <c r="C38" i="2"/>
  <c r="C42" i="2"/>
  <c r="C43" i="2"/>
  <c r="C44" i="2"/>
  <c r="C47" i="2"/>
  <c r="C48" i="2"/>
  <c r="C50" i="2"/>
  <c r="C51" i="2"/>
  <c r="C52" i="2"/>
  <c r="C53" i="2"/>
  <c r="C54" i="2"/>
  <c r="C57" i="2"/>
  <c r="C58" i="2"/>
  <c r="C60" i="2"/>
  <c r="C61" i="2"/>
  <c r="C62" i="2"/>
  <c r="C63" i="2"/>
  <c r="C66" i="2"/>
  <c r="C67" i="2"/>
  <c r="C68" i="2"/>
  <c r="C69" i="2"/>
  <c r="C70" i="2"/>
  <c r="C71" i="2"/>
  <c r="C72" i="2"/>
  <c r="C73" i="2"/>
  <c r="C74" i="2"/>
  <c r="C76" i="2"/>
  <c r="C77" i="2"/>
  <c r="C78" i="2"/>
  <c r="C79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16" i="2"/>
  <c r="B16" i="2"/>
  <c r="I7" i="2"/>
  <c r="I6" i="2"/>
  <c r="G2" i="2"/>
  <c r="B17" i="2"/>
  <c r="B18" i="2"/>
  <c r="B19" i="2"/>
  <c r="B20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D6" i="2"/>
  <c r="D3" i="2"/>
  <c r="D4" i="2"/>
  <c r="D5" i="2"/>
  <c r="D2" i="2"/>
  <c r="C15" i="1"/>
  <c r="D16" i="1" s="1"/>
  <c r="C7" i="1"/>
  <c r="C6" i="1"/>
  <c r="C65" i="2" l="1"/>
  <c r="C46" i="2"/>
  <c r="C26" i="2"/>
  <c r="C80" i="2"/>
  <c r="C64" i="2"/>
  <c r="C45" i="2"/>
  <c r="C22" i="2"/>
  <c r="C75" i="2"/>
  <c r="C59" i="2"/>
  <c r="C37" i="2"/>
  <c r="C41" i="2"/>
  <c r="C25" i="2"/>
  <c r="C56" i="2"/>
  <c r="C40" i="2"/>
  <c r="C24" i="2"/>
  <c r="C55" i="2"/>
  <c r="C39" i="2"/>
  <c r="C23" i="2"/>
  <c r="C49" i="2"/>
  <c r="C33" i="2"/>
  <c r="B24" i="2"/>
  <c r="B23" i="2"/>
  <c r="B22" i="2"/>
  <c r="B21" i="2"/>
</calcChain>
</file>

<file path=xl/sharedStrings.xml><?xml version="1.0" encoding="utf-8"?>
<sst xmlns="http://schemas.openxmlformats.org/spreadsheetml/2006/main" count="38" uniqueCount="34">
  <si>
    <t>R1</t>
  </si>
  <si>
    <t>R2</t>
  </si>
  <si>
    <t>R3</t>
  </si>
  <si>
    <t>R4</t>
  </si>
  <si>
    <t>R1+R3</t>
  </si>
  <si>
    <t>R2+R4</t>
  </si>
  <si>
    <t>Resistor</t>
  </si>
  <si>
    <t>Risistance (KOhM)</t>
  </si>
  <si>
    <t>Resistance (KOhm)</t>
  </si>
  <si>
    <t>Voltage Diff (V)</t>
  </si>
  <si>
    <t>Temp ( C )</t>
  </si>
  <si>
    <t>Coil Inductance Numbers</t>
  </si>
  <si>
    <t>Vin</t>
  </si>
  <si>
    <t>Vout</t>
  </si>
  <si>
    <t>Lcoil</t>
  </si>
  <si>
    <t>mH</t>
  </si>
  <si>
    <t xml:space="preserve">Coil impedance </t>
  </si>
  <si>
    <t>Vb amplitude change</t>
  </si>
  <si>
    <t>V</t>
  </si>
  <si>
    <t>dc offset</t>
  </si>
  <si>
    <t>80pF</t>
  </si>
  <si>
    <t>1V</t>
  </si>
  <si>
    <t>10Mohm</t>
  </si>
  <si>
    <t>20Mohm</t>
  </si>
  <si>
    <t>10 to g</t>
  </si>
  <si>
    <t>176mV</t>
  </si>
  <si>
    <t>400mV</t>
  </si>
  <si>
    <t>R_T</t>
  </si>
  <si>
    <t>2 point beta</t>
  </si>
  <si>
    <t>5 point beta</t>
  </si>
  <si>
    <t>y = -0.5326x + 24.74</t>
  </si>
  <si>
    <t>Time</t>
  </si>
  <si>
    <t>Voltage (P3)</t>
  </si>
  <si>
    <t>Voltage (P4)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</si>
</sst>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'1&amp;2'!$K$1</c:f>
              <c:strCache>
                <c:ptCount val="1"/>
                <c:pt idx="0">
                  <c:v>Voltage Diff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'1&amp;2'!$J$2:$J$8</c:f>
              <c:numCache>
                <c:formatCode>General</c:formatCode>
                <c:ptCount val="7"/>
                <c:pt idx="0">
                  <c:v>16.2</c:v>
                </c:pt>
                <c:pt idx="1">
                  <c:v>40</c:v>
                </c:pt>
                <c:pt idx="2">
                  <c:v>34</c:v>
                </c:pt>
                <c:pt idx="3">
                  <c:v>32</c:v>
                </c:pt>
                <c:pt idx="4">
                  <c:v>24</c:v>
                </c:pt>
                <c:pt idx="5">
                  <c:v>14</c:v>
                </c:pt>
                <c:pt idx="6">
                  <c:v>0.1</c:v>
                </c:pt>
              </c:numCache>
            </c:numRef>
          </c:xVal>
          <c:yVal>
            <c:numRef>
              <c:f>'1&amp;2'!$K$2:$K$8</c:f>
              <c:numCache>
                <c:formatCode>General</c:formatCode>
                <c:ptCount val="7"/>
                <c:pt idx="0">
                  <c:v>0.08</c:v>
                </c:pt>
                <c:pt idx="1">
                  <c:v>1.1000000000000001</c:v>
                </c:pt>
                <c:pt idx="2">
                  <c:v>1</c:v>
                </c:pt>
                <c:pt idx="3">
                  <c:v>0.7</c:v>
                </c:pt>
                <c:pt idx="4">
                  <c:v>0.3</c:v>
                </c:pt>
                <c:pt idx="5">
                  <c:v>-0.12</c:v>
                </c:pt>
                <c:pt idx="6">
                  <c:v>-0.9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7-4957-9800-523A01F7A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352848"/>
        <c:axId val="1407350448"/>
      </c:scatterChart>
      <c:valAx>
        <c:axId val="140735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50448"/>
        <c:crosses val="autoZero"/>
        <c:crossBetween val="midCat"/>
      </c:valAx>
      <c:valAx>
        <c:axId val="14073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5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'1&amp;2'!$N$2:$N$7</c:f>
              <c:numCache>
                <c:formatCode>General</c:formatCode>
                <c:ptCount val="6"/>
                <c:pt idx="1">
                  <c:v>40</c:v>
                </c:pt>
                <c:pt idx="2">
                  <c:v>32</c:v>
                </c:pt>
                <c:pt idx="3">
                  <c:v>24</c:v>
                </c:pt>
                <c:pt idx="4">
                  <c:v>14</c:v>
                </c:pt>
                <c:pt idx="5">
                  <c:v>0.1</c:v>
                </c:pt>
              </c:numCache>
            </c:numRef>
          </c:xVal>
          <c:yVal>
            <c:numRef>
              <c:f>'1&amp;2'!$O$2:$O$7</c:f>
              <c:numCache>
                <c:formatCode>General</c:formatCode>
                <c:ptCount val="6"/>
                <c:pt idx="1">
                  <c:v>5.72</c:v>
                </c:pt>
                <c:pt idx="2">
                  <c:v>7.73</c:v>
                </c:pt>
                <c:pt idx="3">
                  <c:v>10.11</c:v>
                </c:pt>
                <c:pt idx="4">
                  <c:v>14.73</c:v>
                </c:pt>
                <c:pt idx="5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9-4B48-9DBA-0519F43FE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228336"/>
        <c:axId val="1563224496"/>
      </c:scatterChart>
      <c:valAx>
        <c:axId val="15632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24496"/>
        <c:crosses val="autoZero"/>
        <c:crossBetween val="midCat"/>
      </c:valAx>
      <c:valAx>
        <c:axId val="1563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Measurements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'2'!$A$2:$A$6</c:f>
              <c:numCache>
                <c:formatCode>General</c:formatCode>
                <c:ptCount val="5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16.2</c:v>
                </c:pt>
                <c:pt idx="4">
                  <c:v>0.1</c:v>
                </c:pt>
              </c:numCache>
            </c:numRef>
          </c:xVal>
          <c:yVal>
            <c:numRef>
              <c:f>'2'!$C$2:$C$6</c:f>
              <c:numCache>
                <c:formatCode>General</c:formatCode>
                <c:ptCount val="5"/>
                <c:pt idx="0">
                  <c:v>5.72</c:v>
                </c:pt>
                <c:pt idx="1">
                  <c:v>7.73</c:v>
                </c:pt>
                <c:pt idx="2">
                  <c:v>10.11</c:v>
                </c:pt>
                <c:pt idx="3">
                  <c:v>13.13</c:v>
                </c:pt>
                <c:pt idx="4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03-4ED1-97C6-E367E910D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289952"/>
        <c:axId val="1464279872"/>
      </c:scatterChart>
      <c:scatterChart>
        <c:scatterStyle val="smoothMarker"/>
        <c:varyColors val="0"/>
        <c:ser>
          <c:idx val="0"/>
          <c:order val="0"/>
          <c:tx>
            <c:v>2-point Beta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'2'!$A$30:$A$94</c:f>
              <c:numCache>
                <c:formatCode>General</c:formatCode>
                <c:ptCount val="65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</c:v>
                </c:pt>
                <c:pt idx="6">
                  <c:v>10.5</c:v>
                </c:pt>
                <c:pt idx="7">
                  <c:v>11</c:v>
                </c:pt>
                <c:pt idx="8">
                  <c:v>11.5</c:v>
                </c:pt>
                <c:pt idx="9">
                  <c:v>12</c:v>
                </c:pt>
                <c:pt idx="10">
                  <c:v>12.5</c:v>
                </c:pt>
                <c:pt idx="11">
                  <c:v>13</c:v>
                </c:pt>
                <c:pt idx="12">
                  <c:v>13.5</c:v>
                </c:pt>
                <c:pt idx="13">
                  <c:v>14</c:v>
                </c:pt>
                <c:pt idx="14">
                  <c:v>14.5</c:v>
                </c:pt>
                <c:pt idx="15">
                  <c:v>15</c:v>
                </c:pt>
                <c:pt idx="16">
                  <c:v>15.5</c:v>
                </c:pt>
                <c:pt idx="17">
                  <c:v>16</c:v>
                </c:pt>
                <c:pt idx="18">
                  <c:v>16.5</c:v>
                </c:pt>
                <c:pt idx="19">
                  <c:v>17</c:v>
                </c:pt>
                <c:pt idx="20">
                  <c:v>17.5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  <c:pt idx="24">
                  <c:v>19.5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21.5</c:v>
                </c:pt>
                <c:pt idx="29">
                  <c:v>22</c:v>
                </c:pt>
                <c:pt idx="30">
                  <c:v>22.5</c:v>
                </c:pt>
                <c:pt idx="31">
                  <c:v>23</c:v>
                </c:pt>
                <c:pt idx="32">
                  <c:v>23.5</c:v>
                </c:pt>
                <c:pt idx="33">
                  <c:v>24</c:v>
                </c:pt>
                <c:pt idx="34">
                  <c:v>24.5</c:v>
                </c:pt>
                <c:pt idx="35">
                  <c:v>25</c:v>
                </c:pt>
                <c:pt idx="36">
                  <c:v>25.5</c:v>
                </c:pt>
                <c:pt idx="37">
                  <c:v>26</c:v>
                </c:pt>
                <c:pt idx="38">
                  <c:v>26.5</c:v>
                </c:pt>
                <c:pt idx="39">
                  <c:v>27</c:v>
                </c:pt>
                <c:pt idx="40">
                  <c:v>27.5</c:v>
                </c:pt>
                <c:pt idx="41">
                  <c:v>28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</c:numCache>
            </c:numRef>
          </c:xVal>
          <c:yVal>
            <c:numRef>
              <c:f>'2'!$B$30:$B$94</c:f>
              <c:numCache>
                <c:formatCode>General</c:formatCode>
                <c:ptCount val="65"/>
                <c:pt idx="0">
                  <c:v>66.34</c:v>
                </c:pt>
                <c:pt idx="1">
                  <c:v>54.95</c:v>
                </c:pt>
                <c:pt idx="2">
                  <c:v>46.52</c:v>
                </c:pt>
                <c:pt idx="3">
                  <c:v>40.130000000000003</c:v>
                </c:pt>
                <c:pt idx="4">
                  <c:v>35.159999999999997</c:v>
                </c:pt>
                <c:pt idx="5">
                  <c:v>31.21</c:v>
                </c:pt>
                <c:pt idx="6">
                  <c:v>28.02</c:v>
                </c:pt>
                <c:pt idx="7">
                  <c:v>25.41</c:v>
                </c:pt>
                <c:pt idx="8">
                  <c:v>23.23</c:v>
                </c:pt>
                <c:pt idx="9">
                  <c:v>21.41</c:v>
                </c:pt>
                <c:pt idx="10">
                  <c:v>19.850000000000001</c:v>
                </c:pt>
                <c:pt idx="11">
                  <c:v>18.52</c:v>
                </c:pt>
                <c:pt idx="12">
                  <c:v>17.36</c:v>
                </c:pt>
                <c:pt idx="13">
                  <c:v>16.350000000000001</c:v>
                </c:pt>
                <c:pt idx="14">
                  <c:v>15.47</c:v>
                </c:pt>
                <c:pt idx="15">
                  <c:v>14.68</c:v>
                </c:pt>
                <c:pt idx="16">
                  <c:v>13.98</c:v>
                </c:pt>
                <c:pt idx="17">
                  <c:v>13.36</c:v>
                </c:pt>
                <c:pt idx="18">
                  <c:v>12.8</c:v>
                </c:pt>
                <c:pt idx="19">
                  <c:v>12.29</c:v>
                </c:pt>
                <c:pt idx="20">
                  <c:v>11.84</c:v>
                </c:pt>
                <c:pt idx="21">
                  <c:v>11.42</c:v>
                </c:pt>
                <c:pt idx="22">
                  <c:v>11.04</c:v>
                </c:pt>
                <c:pt idx="23">
                  <c:v>10.69</c:v>
                </c:pt>
                <c:pt idx="24">
                  <c:v>10.37</c:v>
                </c:pt>
                <c:pt idx="25">
                  <c:v>10.07</c:v>
                </c:pt>
                <c:pt idx="26">
                  <c:v>9.8000000000000007</c:v>
                </c:pt>
                <c:pt idx="27">
                  <c:v>9.5399999999999991</c:v>
                </c:pt>
                <c:pt idx="28">
                  <c:v>9.31</c:v>
                </c:pt>
                <c:pt idx="29">
                  <c:v>9.09</c:v>
                </c:pt>
                <c:pt idx="30">
                  <c:v>8.8800000000000008</c:v>
                </c:pt>
                <c:pt idx="31">
                  <c:v>8.69</c:v>
                </c:pt>
                <c:pt idx="32">
                  <c:v>8.51</c:v>
                </c:pt>
                <c:pt idx="33">
                  <c:v>8.34</c:v>
                </c:pt>
                <c:pt idx="34">
                  <c:v>8.18</c:v>
                </c:pt>
                <c:pt idx="35">
                  <c:v>8.0299999999999994</c:v>
                </c:pt>
                <c:pt idx="36">
                  <c:v>7.89</c:v>
                </c:pt>
                <c:pt idx="37">
                  <c:v>7.76</c:v>
                </c:pt>
                <c:pt idx="38">
                  <c:v>7.63</c:v>
                </c:pt>
                <c:pt idx="39">
                  <c:v>7.51</c:v>
                </c:pt>
                <c:pt idx="40">
                  <c:v>7.4</c:v>
                </c:pt>
                <c:pt idx="41">
                  <c:v>7.29</c:v>
                </c:pt>
                <c:pt idx="42">
                  <c:v>7.19</c:v>
                </c:pt>
                <c:pt idx="43">
                  <c:v>7.09</c:v>
                </c:pt>
                <c:pt idx="44">
                  <c:v>7</c:v>
                </c:pt>
                <c:pt idx="45">
                  <c:v>6.91</c:v>
                </c:pt>
                <c:pt idx="46">
                  <c:v>6.82</c:v>
                </c:pt>
                <c:pt idx="47">
                  <c:v>6.74</c:v>
                </c:pt>
                <c:pt idx="48">
                  <c:v>6.66</c:v>
                </c:pt>
                <c:pt idx="49">
                  <c:v>6.59</c:v>
                </c:pt>
                <c:pt idx="50">
                  <c:v>6.52</c:v>
                </c:pt>
                <c:pt idx="51">
                  <c:v>6.45</c:v>
                </c:pt>
                <c:pt idx="52">
                  <c:v>6.38</c:v>
                </c:pt>
                <c:pt idx="53">
                  <c:v>6.32</c:v>
                </c:pt>
                <c:pt idx="54">
                  <c:v>6.26</c:v>
                </c:pt>
                <c:pt idx="55">
                  <c:v>6.2</c:v>
                </c:pt>
                <c:pt idx="56">
                  <c:v>6.15</c:v>
                </c:pt>
                <c:pt idx="57">
                  <c:v>6.09</c:v>
                </c:pt>
                <c:pt idx="58">
                  <c:v>6.04</c:v>
                </c:pt>
                <c:pt idx="59">
                  <c:v>5.99</c:v>
                </c:pt>
                <c:pt idx="60">
                  <c:v>5.94</c:v>
                </c:pt>
                <c:pt idx="61">
                  <c:v>5.89</c:v>
                </c:pt>
                <c:pt idx="62">
                  <c:v>5.85</c:v>
                </c:pt>
                <c:pt idx="63">
                  <c:v>5.8</c:v>
                </c:pt>
                <c:pt idx="64">
                  <c:v>5.76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03-4ED1-97C6-E367E910D351}"/>
            </c:ext>
          </c:extLst>
        </c:ser>
        <c:ser>
          <c:idx val="2"/>
          <c:order val="2"/>
          <c:tx>
            <c:v>5-point beta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'2'!$A$33:$A$95</c:f>
              <c:numCache>
                <c:formatCode>General</c:formatCode>
                <c:ptCount val="63"/>
                <c:pt idx="0">
                  <c:v>9</c:v>
                </c:pt>
                <c:pt idx="1">
                  <c:v>9.5</c:v>
                </c:pt>
                <c:pt idx="2">
                  <c:v>10</c:v>
                </c:pt>
                <c:pt idx="3">
                  <c:v>10.5</c:v>
                </c:pt>
                <c:pt idx="4">
                  <c:v>11</c:v>
                </c:pt>
                <c:pt idx="5">
                  <c:v>11.5</c:v>
                </c:pt>
                <c:pt idx="6">
                  <c:v>12</c:v>
                </c:pt>
                <c:pt idx="7">
                  <c:v>12.5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  <c:pt idx="13">
                  <c:v>15.5</c:v>
                </c:pt>
                <c:pt idx="14">
                  <c:v>16</c:v>
                </c:pt>
                <c:pt idx="15">
                  <c:v>16.5</c:v>
                </c:pt>
                <c:pt idx="16">
                  <c:v>17</c:v>
                </c:pt>
                <c:pt idx="17">
                  <c:v>17.5</c:v>
                </c:pt>
                <c:pt idx="18">
                  <c:v>18</c:v>
                </c:pt>
                <c:pt idx="19">
                  <c:v>18.5</c:v>
                </c:pt>
                <c:pt idx="20">
                  <c:v>19</c:v>
                </c:pt>
                <c:pt idx="21">
                  <c:v>19.5</c:v>
                </c:pt>
                <c:pt idx="22">
                  <c:v>20</c:v>
                </c:pt>
                <c:pt idx="23">
                  <c:v>20.5</c:v>
                </c:pt>
                <c:pt idx="24">
                  <c:v>21</c:v>
                </c:pt>
                <c:pt idx="25">
                  <c:v>21.5</c:v>
                </c:pt>
                <c:pt idx="26">
                  <c:v>22</c:v>
                </c:pt>
                <c:pt idx="27">
                  <c:v>22.5</c:v>
                </c:pt>
                <c:pt idx="28">
                  <c:v>23</c:v>
                </c:pt>
                <c:pt idx="29">
                  <c:v>23.5</c:v>
                </c:pt>
                <c:pt idx="30">
                  <c:v>24</c:v>
                </c:pt>
                <c:pt idx="31">
                  <c:v>24.5</c:v>
                </c:pt>
                <c:pt idx="32">
                  <c:v>25</c:v>
                </c:pt>
                <c:pt idx="33">
                  <c:v>25.5</c:v>
                </c:pt>
                <c:pt idx="34">
                  <c:v>26</c:v>
                </c:pt>
                <c:pt idx="35">
                  <c:v>26.5</c:v>
                </c:pt>
                <c:pt idx="36">
                  <c:v>27</c:v>
                </c:pt>
                <c:pt idx="37">
                  <c:v>27.5</c:v>
                </c:pt>
                <c:pt idx="38">
                  <c:v>28</c:v>
                </c:pt>
                <c:pt idx="39">
                  <c:v>28.5</c:v>
                </c:pt>
                <c:pt idx="40">
                  <c:v>29</c:v>
                </c:pt>
                <c:pt idx="41">
                  <c:v>29.5</c:v>
                </c:pt>
                <c:pt idx="42">
                  <c:v>30</c:v>
                </c:pt>
                <c:pt idx="43">
                  <c:v>30.5</c:v>
                </c:pt>
                <c:pt idx="44">
                  <c:v>31</c:v>
                </c:pt>
                <c:pt idx="45">
                  <c:v>31.5</c:v>
                </c:pt>
                <c:pt idx="46">
                  <c:v>32</c:v>
                </c:pt>
                <c:pt idx="47">
                  <c:v>32.5</c:v>
                </c:pt>
                <c:pt idx="48">
                  <c:v>33</c:v>
                </c:pt>
                <c:pt idx="49">
                  <c:v>33.5</c:v>
                </c:pt>
                <c:pt idx="50">
                  <c:v>34</c:v>
                </c:pt>
                <c:pt idx="51">
                  <c:v>34.5</c:v>
                </c:pt>
                <c:pt idx="52">
                  <c:v>35</c:v>
                </c:pt>
                <c:pt idx="53">
                  <c:v>35.5</c:v>
                </c:pt>
                <c:pt idx="54">
                  <c:v>36</c:v>
                </c:pt>
                <c:pt idx="55">
                  <c:v>36.5</c:v>
                </c:pt>
                <c:pt idx="56">
                  <c:v>37</c:v>
                </c:pt>
                <c:pt idx="57">
                  <c:v>37.5</c:v>
                </c:pt>
                <c:pt idx="58">
                  <c:v>38</c:v>
                </c:pt>
                <c:pt idx="59">
                  <c:v>38.5</c:v>
                </c:pt>
                <c:pt idx="60">
                  <c:v>39</c:v>
                </c:pt>
                <c:pt idx="61">
                  <c:v>39.5</c:v>
                </c:pt>
                <c:pt idx="62">
                  <c:v>40</c:v>
                </c:pt>
              </c:numCache>
            </c:numRef>
          </c:xVal>
          <c:yVal>
            <c:numRef>
              <c:f>'2'!$C$33:$C$95</c:f>
              <c:numCache>
                <c:formatCode>General</c:formatCode>
                <c:ptCount val="63"/>
                <c:pt idx="0">
                  <c:v>104.85</c:v>
                </c:pt>
                <c:pt idx="1">
                  <c:v>81.98</c:v>
                </c:pt>
                <c:pt idx="2">
                  <c:v>65.7</c:v>
                </c:pt>
                <c:pt idx="3">
                  <c:v>53.77</c:v>
                </c:pt>
                <c:pt idx="4">
                  <c:v>44.82</c:v>
                </c:pt>
                <c:pt idx="5">
                  <c:v>37.950000000000003</c:v>
                </c:pt>
                <c:pt idx="6">
                  <c:v>32.590000000000003</c:v>
                </c:pt>
                <c:pt idx="7">
                  <c:v>28.32</c:v>
                </c:pt>
                <c:pt idx="8">
                  <c:v>24.88</c:v>
                </c:pt>
                <c:pt idx="9">
                  <c:v>22.07</c:v>
                </c:pt>
                <c:pt idx="10">
                  <c:v>19.75</c:v>
                </c:pt>
                <c:pt idx="11">
                  <c:v>17.8</c:v>
                </c:pt>
                <c:pt idx="12">
                  <c:v>16.16</c:v>
                </c:pt>
                <c:pt idx="13">
                  <c:v>14.76</c:v>
                </c:pt>
                <c:pt idx="14">
                  <c:v>13.56</c:v>
                </c:pt>
                <c:pt idx="15">
                  <c:v>12.52</c:v>
                </c:pt>
                <c:pt idx="16">
                  <c:v>11.62</c:v>
                </c:pt>
                <c:pt idx="17">
                  <c:v>10.83</c:v>
                </c:pt>
                <c:pt idx="18">
                  <c:v>10.130000000000001</c:v>
                </c:pt>
                <c:pt idx="19">
                  <c:v>9.51</c:v>
                </c:pt>
                <c:pt idx="20">
                  <c:v>8.9499999999999993</c:v>
                </c:pt>
                <c:pt idx="21">
                  <c:v>8.4600000000000009</c:v>
                </c:pt>
                <c:pt idx="22">
                  <c:v>8.02</c:v>
                </c:pt>
                <c:pt idx="23">
                  <c:v>7.62</c:v>
                </c:pt>
                <c:pt idx="24">
                  <c:v>7.25</c:v>
                </c:pt>
                <c:pt idx="25">
                  <c:v>6.92</c:v>
                </c:pt>
                <c:pt idx="26">
                  <c:v>6.62</c:v>
                </c:pt>
                <c:pt idx="27">
                  <c:v>6.35</c:v>
                </c:pt>
                <c:pt idx="28">
                  <c:v>6.09</c:v>
                </c:pt>
                <c:pt idx="29">
                  <c:v>5.86</c:v>
                </c:pt>
                <c:pt idx="30">
                  <c:v>5.65</c:v>
                </c:pt>
                <c:pt idx="31">
                  <c:v>5.45</c:v>
                </c:pt>
                <c:pt idx="32">
                  <c:v>5.26</c:v>
                </c:pt>
                <c:pt idx="33">
                  <c:v>5.09</c:v>
                </c:pt>
                <c:pt idx="34">
                  <c:v>4.93</c:v>
                </c:pt>
                <c:pt idx="35">
                  <c:v>4.78</c:v>
                </c:pt>
                <c:pt idx="36">
                  <c:v>4.6500000000000004</c:v>
                </c:pt>
                <c:pt idx="37">
                  <c:v>4.5199999999999996</c:v>
                </c:pt>
                <c:pt idx="38">
                  <c:v>4.3899999999999997</c:v>
                </c:pt>
                <c:pt idx="39">
                  <c:v>4.28</c:v>
                </c:pt>
                <c:pt idx="40">
                  <c:v>4.17</c:v>
                </c:pt>
                <c:pt idx="41">
                  <c:v>4.07</c:v>
                </c:pt>
                <c:pt idx="42">
                  <c:v>3.98</c:v>
                </c:pt>
                <c:pt idx="43">
                  <c:v>3.89</c:v>
                </c:pt>
                <c:pt idx="44">
                  <c:v>3.8</c:v>
                </c:pt>
                <c:pt idx="45">
                  <c:v>3.72</c:v>
                </c:pt>
                <c:pt idx="46">
                  <c:v>3.64</c:v>
                </c:pt>
                <c:pt idx="47">
                  <c:v>3.57</c:v>
                </c:pt>
                <c:pt idx="48">
                  <c:v>3.5</c:v>
                </c:pt>
                <c:pt idx="49">
                  <c:v>3.43</c:v>
                </c:pt>
                <c:pt idx="50">
                  <c:v>3.37</c:v>
                </c:pt>
                <c:pt idx="51">
                  <c:v>3.31</c:v>
                </c:pt>
                <c:pt idx="52">
                  <c:v>3.25</c:v>
                </c:pt>
                <c:pt idx="53">
                  <c:v>3.2</c:v>
                </c:pt>
                <c:pt idx="54">
                  <c:v>3.15</c:v>
                </c:pt>
                <c:pt idx="55">
                  <c:v>3.1</c:v>
                </c:pt>
                <c:pt idx="56">
                  <c:v>3.05</c:v>
                </c:pt>
                <c:pt idx="57">
                  <c:v>3</c:v>
                </c:pt>
                <c:pt idx="58">
                  <c:v>2.96</c:v>
                </c:pt>
                <c:pt idx="59">
                  <c:v>2.92</c:v>
                </c:pt>
                <c:pt idx="60">
                  <c:v>2.88</c:v>
                </c:pt>
                <c:pt idx="61">
                  <c:v>2.84</c:v>
                </c:pt>
                <c:pt idx="62">
                  <c:v>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03-4ED1-97C6-E367E910D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289952"/>
        <c:axId val="1464279872"/>
      </c:scatterChart>
      <c:valAx>
        <c:axId val="14642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79872"/>
        <c:crosses val="autoZero"/>
        <c:crossBetween val="midCat"/>
      </c:valAx>
      <c:valAx>
        <c:axId val="14642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8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for Time vs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'2'!$A$2:$A$6</c:f>
              <c:numCache>
                <c:formatCode>General</c:formatCode>
                <c:ptCount val="5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16.2</c:v>
                </c:pt>
                <c:pt idx="4">
                  <c:v>0.1</c:v>
                </c:pt>
              </c:numCache>
            </c:numRef>
          </c:xVal>
          <c:yVal>
            <c:numRef>
              <c:f>'2'!$C$2:$C$6</c:f>
              <c:numCache>
                <c:formatCode>General</c:formatCode>
                <c:ptCount val="5"/>
                <c:pt idx="0">
                  <c:v>5.72</c:v>
                </c:pt>
                <c:pt idx="1">
                  <c:v>7.73</c:v>
                </c:pt>
                <c:pt idx="2">
                  <c:v>10.11</c:v>
                </c:pt>
                <c:pt idx="3">
                  <c:v>13.13</c:v>
                </c:pt>
                <c:pt idx="4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6-444F-9B5C-771A76578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32832"/>
        <c:axId val="205433312"/>
      </c:scatterChart>
      <c:valAx>
        <c:axId val="20543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3312"/>
        <c:crosses val="autoZero"/>
        <c:crossBetween val="midCat"/>
      </c:valAx>
      <c:valAx>
        <c:axId val="20543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'3&amp;4'!$A$2:$A$26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</c:numCache>
            </c:numRef>
          </c:xVal>
          <c:yVal>
            <c:numRef>
              <c:f>'3&amp;4'!$B$2:$B$26</c:f>
              <c:numCache>
                <c:formatCode>General</c:formatCode>
                <c:ptCount val="25"/>
                <c:pt idx="0">
                  <c:v>2.5380491769800284</c:v>
                </c:pt>
                <c:pt idx="1">
                  <c:v>2.5361934967214386</c:v>
                </c:pt>
                <c:pt idx="2">
                  <c:v>2.5344283190570023</c:v>
                </c:pt>
                <c:pt idx="3">
                  <c:v>2.5327492301231191</c:v>
                </c:pt>
                <c:pt idx="4">
                  <c:v>2.5311520313228564</c:v>
                </c:pt>
                <c:pt idx="5">
                  <c:v>2.5296327288272686</c:v>
                </c:pt>
                <c:pt idx="6">
                  <c:v>2.5281875235887488</c:v>
                </c:pt>
                <c:pt idx="7">
                  <c:v>2.5268128018414258</c:v>
                </c:pt>
                <c:pt idx="8">
                  <c:v>2.5255051260648709</c:v>
                </c:pt>
                <c:pt idx="9">
                  <c:v>2.5242612263885054</c:v>
                </c:pt>
                <c:pt idx="10">
                  <c:v>2.5230779924152196</c:v>
                </c:pt>
                <c:pt idx="11">
                  <c:v>2.5219524654437611</c:v>
                </c:pt>
                <c:pt idx="12">
                  <c:v>2.5208818310704406</c:v>
                </c:pt>
                <c:pt idx="13">
                  <c:v>2.5198634121516563</c:v>
                </c:pt>
                <c:pt idx="14">
                  <c:v>2.5188946621096404</c:v>
                </c:pt>
                <c:pt idx="15">
                  <c:v>2.517973158564689</c:v>
                </c:pt>
                <c:pt idx="16">
                  <c:v>2.5170965972779489</c:v>
                </c:pt>
                <c:pt idx="17">
                  <c:v>2.5162627863896239</c:v>
                </c:pt>
                <c:pt idx="18">
                  <c:v>2.5154696409381803</c:v>
                </c:pt>
                <c:pt idx="19">
                  <c:v>2.5147151776468579</c:v>
                </c:pt>
                <c:pt idx="20">
                  <c:v>2.513997509964446</c:v>
                </c:pt>
                <c:pt idx="21">
                  <c:v>2.5133148433479233</c:v>
                </c:pt>
                <c:pt idx="22">
                  <c:v>2.5126654707751621</c:v>
                </c:pt>
                <c:pt idx="23">
                  <c:v>2.5120477684764881</c:v>
                </c:pt>
                <c:pt idx="24">
                  <c:v>2.5114601918744075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0-4D5B-9D70-65BD9D1E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54623"/>
        <c:axId val="709563263"/>
      </c:scatterChart>
      <c:valAx>
        <c:axId val="70955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63263"/>
        <c:crosses val="autoZero"/>
        <c:crossBetween val="midCat"/>
      </c:valAx>
      <c:valAx>
        <c:axId val="70956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5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'3&amp;4'!$D$2:$D$31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'3&amp;4'!$E$2:$E$31</c:f>
              <c:numCache>
                <c:formatCode>General</c:formatCode>
                <c:ptCount val="30"/>
                <c:pt idx="0">
                  <c:v>2.4829302985752499</c:v>
                </c:pt>
                <c:pt idx="1">
                  <c:v>2.4666930963125857</c:v>
                </c:pt>
                <c:pt idx="2">
                  <c:v>2.4512477917487701</c:v>
                </c:pt>
                <c:pt idx="3">
                  <c:v>2.4365557635772936</c:v>
                </c:pt>
                <c:pt idx="4">
                  <c:v>2.4225802740749915</c:v>
                </c:pt>
                <c:pt idx="5">
                  <c:v>2.4092863772386011</c:v>
                </c:pt>
                <c:pt idx="6">
                  <c:v>2.3966408314015495</c:v>
                </c:pt>
                <c:pt idx="7">
                  <c:v>2.3846120161124738</c:v>
                </c:pt>
                <c:pt idx="8">
                  <c:v>2.3731698530676208</c:v>
                </c:pt>
                <c:pt idx="9">
                  <c:v>2.3622857308994218</c:v>
                </c:pt>
                <c:pt idx="10">
                  <c:v>2.3519324336331704</c:v>
                </c:pt>
                <c:pt idx="11">
                  <c:v>2.3420840726329093</c:v>
                </c:pt>
                <c:pt idx="12">
                  <c:v>2.3327160218663554</c:v>
                </c:pt>
                <c:pt idx="13">
                  <c:v>2.3238048563269933</c:v>
                </c:pt>
                <c:pt idx="14">
                  <c:v>2.3153282934593551</c:v>
                </c:pt>
                <c:pt idx="15">
                  <c:v>2.3072651374410276</c:v>
                </c:pt>
                <c:pt idx="16">
                  <c:v>2.2995952261820545</c:v>
                </c:pt>
                <c:pt idx="17">
                  <c:v>2.2922993809092098</c:v>
                </c:pt>
                <c:pt idx="18">
                  <c:v>2.2853593582090754</c:v>
                </c:pt>
                <c:pt idx="19">
                  <c:v>2.278757804410005</c:v>
                </c:pt>
                <c:pt idx="20">
                  <c:v>2.2724782121889042</c:v>
                </c:pt>
                <c:pt idx="21">
                  <c:v>2.2665048792943279</c:v>
                </c:pt>
                <c:pt idx="22">
                  <c:v>2.2608228692826686</c:v>
                </c:pt>
                <c:pt idx="23">
                  <c:v>2.2554179741692706</c:v>
                </c:pt>
                <c:pt idx="24">
                  <c:v>2.2502766789010664</c:v>
                </c:pt>
                <c:pt idx="25">
                  <c:v>2.2453861275619045</c:v>
                </c:pt>
                <c:pt idx="26">
                  <c:v>2.240734091226062</c:v>
                </c:pt>
                <c:pt idx="27">
                  <c:v>2.2363089373795622</c:v>
                </c:pt>
                <c:pt idx="28">
                  <c:v>2.2320996008328291</c:v>
                </c:pt>
                <c:pt idx="29">
                  <c:v>2.2280955560519504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F-47FD-8642-20A7D3168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56671"/>
        <c:axId val="789351391"/>
      </c:scatterChart>
      <c:valAx>
        <c:axId val="78935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51391"/>
        <c:crosses val="autoZero"/>
        <c:crossBetween val="midCat"/>
      </c:valAx>
      <c:valAx>
        <c:axId val="7893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5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10</xdr:row>
      <xdr:rowOff>152400</xdr:rowOff>
    </xdr:from>
    <xdr:to>
      <xdr:col>14</xdr:col>
      <xdr:colOff>83820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558F6-3BEE-835A-8681-E3DF5523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335281</xdr:colOff>
      <xdr:row>26</xdr:row>
      <xdr:rowOff>138126</xdr:rowOff>
    </xdr:from>
    <xdr:to>
      <xdr:col>14</xdr:col>
      <xdr:colOff>30481</xdr:colOff>
      <xdr:row>41</xdr:row>
      <xdr:rowOff>138125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D75A3B-56D7-3F08-3A5A-048D9F93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301062</xdr:colOff>
      <xdr:row>18</xdr:row>
      <xdr:rowOff>59516</xdr:rowOff>
    </xdr:from>
    <xdr:to>
      <xdr:col>13</xdr:col>
      <xdr:colOff>199028</xdr:colOff>
      <xdr:row>33</xdr:row>
      <xdr:rowOff>59516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93EA9-E444-3FC8-43DB-B62AFF160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2</xdr:row>
      <xdr:rowOff>7620</xdr:rowOff>
    </xdr:from>
    <xdr:to>
      <xdr:col>18</xdr:col>
      <xdr:colOff>160020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9C80B-50FC-BE15-53BA-BAF907E4F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80010</xdr:rowOff>
    </xdr:from>
    <xdr:to>
      <xdr:col>13</xdr:col>
      <xdr:colOff>472440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18FF3-46C9-DB3F-2EBF-9E024B3CC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525780</xdr:colOff>
      <xdr:row>18</xdr:row>
      <xdr:rowOff>26670</xdr:rowOff>
    </xdr:from>
    <xdr:to>
      <xdr:col>13</xdr:col>
      <xdr:colOff>220980</xdr:colOff>
      <xdr:row>33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E53CC-EE85-4EC9-B2A3-49661DD76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EDFF-9677-4218-A599-E4F8D4DB0349}">
  <dimension ref="A1:O23"/>
  <sheetViews>
    <sheetView zoomScale="79" workbookViewId="0">
      <selection activeCell="F36" sqref="F36"/>
    </sheetView>
  </sheetViews>
  <sheetFormatPr defaultRowHeight="14.4" x14ac:dyDescent="0.3"/>
  <sheetData>
    <row r="1" spans="2:15" ht="28.8" x14ac:dyDescent="0.3">
      <c r="B1" t="s">
        <v>6</v>
      </c>
      <c r="C1" s="2" t="s">
        <v>7</v>
      </c>
      <c r="I1" s="2" t="s">
        <v>8</v>
      </c>
      <c r="J1" t="s">
        <v>10</v>
      </c>
      <c r="K1" s="2" t="s">
        <v>9</v>
      </c>
    </row>
    <row r="2" spans="2:15" x14ac:dyDescent="0.3">
      <c r="B2" t="s">
        <v>0</v>
      </c>
      <c r="C2">
        <v>9.9260000000000002</v>
      </c>
      <c r="E2">
        <v>3.3</v>
      </c>
      <c r="F2">
        <v>3.28</v>
      </c>
      <c r="I2">
        <v>13.13</v>
      </c>
      <c r="J2">
        <v>16.2</v>
      </c>
      <c r="K2">
        <v>0.08</v>
      </c>
    </row>
    <row r="3" spans="2:15" x14ac:dyDescent="0.3">
      <c r="B3" t="s">
        <v>1</v>
      </c>
      <c r="C3">
        <v>9.8979999999999997</v>
      </c>
      <c r="I3">
        <v>5.72</v>
      </c>
      <c r="J3">
        <v>40</v>
      </c>
      <c r="K3">
        <v>1.1000000000000001</v>
      </c>
      <c r="N3">
        <v>40</v>
      </c>
      <c r="O3">
        <v>5.72</v>
      </c>
    </row>
    <row r="4" spans="2:15" x14ac:dyDescent="0.3">
      <c r="B4" t="s">
        <v>2</v>
      </c>
      <c r="C4">
        <v>9.8569999999999993</v>
      </c>
      <c r="I4">
        <v>7</v>
      </c>
      <c r="J4">
        <v>34</v>
      </c>
      <c r="K4">
        <v>1</v>
      </c>
      <c r="N4">
        <v>32</v>
      </c>
      <c r="O4">
        <v>7.73</v>
      </c>
    </row>
    <row r="5" spans="2:15" x14ac:dyDescent="0.3">
      <c r="B5" t="s">
        <v>3</v>
      </c>
      <c r="C5">
        <v>9.8759999999999994</v>
      </c>
      <c r="I5">
        <v>7.73</v>
      </c>
      <c r="J5">
        <v>32</v>
      </c>
      <c r="K5">
        <v>0.7</v>
      </c>
      <c r="N5">
        <v>24</v>
      </c>
      <c r="O5">
        <v>10.11</v>
      </c>
    </row>
    <row r="6" spans="2:15" x14ac:dyDescent="0.3">
      <c r="B6" t="s">
        <v>4</v>
      </c>
      <c r="C6">
        <f>C2+C4</f>
        <v>19.783000000000001</v>
      </c>
      <c r="I6">
        <v>10.11</v>
      </c>
      <c r="J6">
        <v>24</v>
      </c>
      <c r="K6">
        <v>0.3</v>
      </c>
      <c r="N6">
        <v>14</v>
      </c>
      <c r="O6">
        <v>14.73</v>
      </c>
    </row>
    <row r="7" spans="2:15" x14ac:dyDescent="0.3">
      <c r="B7" t="s">
        <v>5</v>
      </c>
      <c r="C7">
        <f>C3+C5</f>
        <v>19.774000000000001</v>
      </c>
      <c r="I7">
        <v>14.73</v>
      </c>
      <c r="J7">
        <v>14</v>
      </c>
      <c r="K7">
        <v>-0.12</v>
      </c>
      <c r="N7">
        <v>0.1</v>
      </c>
      <c r="O7">
        <v>27.2</v>
      </c>
    </row>
    <row r="8" spans="2:15" x14ac:dyDescent="0.3">
      <c r="I8">
        <v>27.2</v>
      </c>
      <c r="J8">
        <v>0.1</v>
      </c>
      <c r="K8">
        <v>-0.9</v>
      </c>
    </row>
    <row r="9" spans="2:15" x14ac:dyDescent="0.3">
      <c r="B9" s="1"/>
      <c r="C9" s="1"/>
      <c r="D9" s="1"/>
      <c r="E9" s="1"/>
    </row>
    <row r="10" spans="2:15" x14ac:dyDescent="0.3">
      <c r="B10" s="1"/>
      <c r="C10" s="1"/>
      <c r="D10" s="1"/>
      <c r="E10" s="1"/>
    </row>
    <row r="12" spans="2:15" x14ac:dyDescent="0.3">
      <c r="B12" t="s">
        <v>11</v>
      </c>
    </row>
    <row r="13" spans="2:15" x14ac:dyDescent="0.3">
      <c r="B13" t="s">
        <v>12</v>
      </c>
      <c r="C13">
        <v>5</v>
      </c>
    </row>
    <row r="14" spans="2:15" x14ac:dyDescent="0.3">
      <c r="B14" t="s">
        <v>13</v>
      </c>
      <c r="C14">
        <v>2.35</v>
      </c>
    </row>
    <row r="15" spans="2:15" x14ac:dyDescent="0.3">
      <c r="B15" t="s">
        <v>14</v>
      </c>
      <c r="C15">
        <f>(C13/C14)-1</f>
        <v>1.1276595744680851</v>
      </c>
      <c r="D15" t="s">
        <v>15</v>
      </c>
    </row>
    <row r="16" spans="2:15" x14ac:dyDescent="0.3">
      <c r="B16" t="s">
        <v>16</v>
      </c>
      <c r="D16">
        <f>2*PI()*500*C15</f>
        <v>3542.6470348991279</v>
      </c>
    </row>
    <row r="18" spans="1:5" x14ac:dyDescent="0.3">
      <c r="B18" t="s">
        <v>17</v>
      </c>
      <c r="D18">
        <v>1.4</v>
      </c>
      <c r="E18" t="s">
        <v>18</v>
      </c>
    </row>
    <row r="21" spans="1:5" x14ac:dyDescent="0.3">
      <c r="A21" t="s">
        <v>20</v>
      </c>
      <c r="B21" t="s">
        <v>19</v>
      </c>
      <c r="C21" t="s">
        <v>22</v>
      </c>
      <c r="D21" t="s">
        <v>25</v>
      </c>
    </row>
    <row r="22" spans="1:5" x14ac:dyDescent="0.3">
      <c r="C22" t="s">
        <v>23</v>
      </c>
      <c r="D22" t="s">
        <v>26</v>
      </c>
    </row>
    <row r="23" spans="1:5" x14ac:dyDescent="0.3">
      <c r="C23" t="s">
        <v>24</v>
      </c>
      <c r="D23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8174-DA6C-4574-A75B-CFBBBCB01D33}">
  <dimension ref="A1:I95"/>
  <sheetViews>
    <sheetView zoomScale="82" workbookViewId="0">
      <selection activeCell="H13" sqref="H13"/>
    </sheetView>
  </sheetViews>
  <sheetFormatPr defaultRowHeight="14.4" x14ac:dyDescent="0.3"/>
  <cols>
    <col min="1" max="1" width="9" bestFit="1" customWidth="1"/>
    <col min="2" max="2" width="14.21875" bestFit="1" customWidth="1"/>
    <col min="3" max="4" width="12" bestFit="1" customWidth="1"/>
  </cols>
  <sheetData>
    <row r="1" spans="1:9" ht="28.8" x14ac:dyDescent="0.3">
      <c r="A1" t="s">
        <v>10</v>
      </c>
      <c r="B1" s="2" t="s">
        <v>9</v>
      </c>
      <c r="C1" s="2" t="s">
        <v>8</v>
      </c>
      <c r="D1" t="s">
        <v>27</v>
      </c>
    </row>
    <row r="2" spans="1:9" x14ac:dyDescent="0.3">
      <c r="A2">
        <v>40</v>
      </c>
      <c r="B2">
        <v>1.1000000000000001</v>
      </c>
      <c r="C2">
        <v>5.72</v>
      </c>
      <c r="D2">
        <f>ROUND(C$5*EXP(G$2*((1/A2)-(1/A$5))),2)</f>
        <v>5.72</v>
      </c>
      <c r="F2" t="s">
        <v>28</v>
      </c>
      <c r="G2">
        <f>LN(C5/C2)/((1/A5)-(1/A2))</f>
        <v>22.623664375382479</v>
      </c>
      <c r="I2" s="4" t="s">
        <v>30</v>
      </c>
    </row>
    <row r="3" spans="1:9" x14ac:dyDescent="0.3">
      <c r="A3">
        <v>32</v>
      </c>
      <c r="B3">
        <v>0.7</v>
      </c>
      <c r="C3">
        <v>7.73</v>
      </c>
      <c r="D3">
        <f>ROUND(C$5*EXP(G$2*((1/A3)-(1/A$5))),2)</f>
        <v>6.59</v>
      </c>
      <c r="F3" t="s">
        <v>29</v>
      </c>
      <c r="G3">
        <f>LN((I6)/I7)/((1/H6)-(1/H7))</f>
        <v>42.0723225549186</v>
      </c>
    </row>
    <row r="4" spans="1:9" x14ac:dyDescent="0.3">
      <c r="A4">
        <v>24</v>
      </c>
      <c r="B4">
        <v>0.3</v>
      </c>
      <c r="C4">
        <v>10.11</v>
      </c>
      <c r="D4">
        <f>ROUND(C$5*EXP(G$2*((1/A4)-(1/A$5))),2)</f>
        <v>8.34</v>
      </c>
      <c r="I4">
        <v>-0.53259999999999996</v>
      </c>
    </row>
    <row r="5" spans="1:9" x14ac:dyDescent="0.3">
      <c r="A5">
        <v>16.2</v>
      </c>
      <c r="B5">
        <v>0.08</v>
      </c>
      <c r="C5" s="3">
        <v>13.13</v>
      </c>
      <c r="D5">
        <f>ROUND(C$5*EXP(G$2*((1/A5)-(1/A$5))),2)</f>
        <v>13.13</v>
      </c>
    </row>
    <row r="6" spans="1:9" x14ac:dyDescent="0.3">
      <c r="A6">
        <v>0.1</v>
      </c>
      <c r="B6">
        <v>-0.9</v>
      </c>
      <c r="C6">
        <v>27.2</v>
      </c>
      <c r="D6">
        <f>ROUND(C$5*EXP(G$2*((1/A6)-(1/A$5))),2)</f>
        <v>5.82222118833948E+98</v>
      </c>
      <c r="H6">
        <v>16.2</v>
      </c>
      <c r="I6">
        <f>-0.5326*H6+24.74</f>
        <v>16.111879999999999</v>
      </c>
    </row>
    <row r="7" spans="1:9" x14ac:dyDescent="0.3">
      <c r="H7">
        <v>40</v>
      </c>
      <c r="I7">
        <f>-0.5326*H7+24.74</f>
        <v>3.4359999999999999</v>
      </c>
    </row>
    <row r="16" spans="1:9" x14ac:dyDescent="0.3">
      <c r="A16">
        <v>0.5</v>
      </c>
      <c r="B16">
        <f t="shared" ref="B16:B47" si="0">ROUND(C$5*EXP(G$2*((1/A16)-(1/A$5))),2)</f>
        <v>1.4535430909171601E+20</v>
      </c>
      <c r="C16">
        <f>ROUND(C$5*EXP(G$3*((1/A16)-(1/A$5))),2)</f>
        <v>3.4192611937956998E+36</v>
      </c>
    </row>
    <row r="17" spans="1:3" x14ac:dyDescent="0.3">
      <c r="A17">
        <v>1</v>
      </c>
      <c r="B17">
        <f t="shared" si="0"/>
        <v>21731780632.950001</v>
      </c>
      <c r="C17">
        <f t="shared" ref="C17:C80" si="1">ROUND(C$5*EXP(G$3*((1/A17)-(1/A$5))),2)</f>
        <v>1.82875173393709E+18</v>
      </c>
    </row>
    <row r="18" spans="1:3" x14ac:dyDescent="0.3">
      <c r="A18">
        <v>1.5</v>
      </c>
      <c r="B18">
        <f t="shared" si="0"/>
        <v>11534119.49</v>
      </c>
      <c r="C18">
        <f t="shared" si="1"/>
        <v>1484438611170.8301</v>
      </c>
    </row>
    <row r="19" spans="1:3" x14ac:dyDescent="0.3">
      <c r="A19">
        <v>2</v>
      </c>
      <c r="B19">
        <f t="shared" si="0"/>
        <v>265722.92</v>
      </c>
      <c r="C19">
        <f t="shared" si="1"/>
        <v>1337414377.5999999</v>
      </c>
    </row>
    <row r="20" spans="1:3" x14ac:dyDescent="0.3">
      <c r="A20">
        <v>2.5</v>
      </c>
      <c r="B20">
        <f t="shared" si="0"/>
        <v>27662.78</v>
      </c>
      <c r="C20">
        <f t="shared" si="1"/>
        <v>19910778.23</v>
      </c>
    </row>
    <row r="21" spans="1:3" x14ac:dyDescent="0.3">
      <c r="A21">
        <v>3</v>
      </c>
      <c r="B21">
        <f t="shared" si="0"/>
        <v>6121.72</v>
      </c>
      <c r="C21">
        <f t="shared" si="1"/>
        <v>1204951.96</v>
      </c>
    </row>
    <row r="22" spans="1:3" x14ac:dyDescent="0.3">
      <c r="A22">
        <v>3.5</v>
      </c>
      <c r="B22">
        <f t="shared" si="0"/>
        <v>2084.4899999999998</v>
      </c>
      <c r="C22">
        <f t="shared" si="1"/>
        <v>162511.87</v>
      </c>
    </row>
    <row r="23" spans="1:3" x14ac:dyDescent="0.3">
      <c r="A23">
        <v>4</v>
      </c>
      <c r="B23">
        <f t="shared" si="0"/>
        <v>929.17</v>
      </c>
      <c r="C23">
        <f t="shared" si="1"/>
        <v>36167.760000000002</v>
      </c>
    </row>
    <row r="24" spans="1:3" x14ac:dyDescent="0.3">
      <c r="A24">
        <v>4.5</v>
      </c>
      <c r="B24">
        <f t="shared" si="0"/>
        <v>495.64</v>
      </c>
      <c r="C24">
        <f t="shared" si="1"/>
        <v>11240.15</v>
      </c>
    </row>
    <row r="25" spans="1:3" x14ac:dyDescent="0.3">
      <c r="A25">
        <v>5</v>
      </c>
      <c r="B25">
        <f t="shared" si="0"/>
        <v>299.8</v>
      </c>
      <c r="C25">
        <f t="shared" si="1"/>
        <v>4412.99</v>
      </c>
    </row>
    <row r="26" spans="1:3" x14ac:dyDescent="0.3">
      <c r="A26">
        <v>5.5</v>
      </c>
      <c r="B26">
        <f t="shared" si="0"/>
        <v>198.69</v>
      </c>
      <c r="C26">
        <f t="shared" si="1"/>
        <v>2053.61</v>
      </c>
    </row>
    <row r="27" spans="1:3" x14ac:dyDescent="0.3">
      <c r="A27">
        <v>6</v>
      </c>
      <c r="B27">
        <f t="shared" si="0"/>
        <v>141.03</v>
      </c>
      <c r="C27">
        <f t="shared" si="1"/>
        <v>1085.6099999999999</v>
      </c>
    </row>
    <row r="28" spans="1:3" x14ac:dyDescent="0.3">
      <c r="A28">
        <v>6.5</v>
      </c>
      <c r="B28">
        <f t="shared" si="0"/>
        <v>105.52</v>
      </c>
      <c r="C28">
        <f t="shared" si="1"/>
        <v>633.02</v>
      </c>
    </row>
    <row r="29" spans="1:3" x14ac:dyDescent="0.3">
      <c r="A29">
        <v>7</v>
      </c>
      <c r="B29">
        <f t="shared" si="0"/>
        <v>82.3</v>
      </c>
      <c r="C29">
        <f t="shared" si="1"/>
        <v>398.69</v>
      </c>
    </row>
    <row r="30" spans="1:3" x14ac:dyDescent="0.3">
      <c r="A30">
        <v>7.5</v>
      </c>
      <c r="B30">
        <f t="shared" si="0"/>
        <v>66.34</v>
      </c>
      <c r="C30">
        <f t="shared" si="1"/>
        <v>267.06</v>
      </c>
    </row>
    <row r="31" spans="1:3" x14ac:dyDescent="0.3">
      <c r="A31">
        <v>8</v>
      </c>
      <c r="B31">
        <f t="shared" si="0"/>
        <v>54.95</v>
      </c>
      <c r="C31">
        <f t="shared" si="1"/>
        <v>188.08</v>
      </c>
    </row>
    <row r="32" spans="1:3" x14ac:dyDescent="0.3">
      <c r="A32">
        <v>8.5</v>
      </c>
      <c r="B32">
        <f t="shared" si="0"/>
        <v>46.52</v>
      </c>
      <c r="C32">
        <f t="shared" si="1"/>
        <v>138.04</v>
      </c>
    </row>
    <row r="33" spans="1:3" x14ac:dyDescent="0.3">
      <c r="A33">
        <v>9</v>
      </c>
      <c r="B33">
        <f t="shared" si="0"/>
        <v>40.130000000000003</v>
      </c>
      <c r="C33">
        <f t="shared" si="1"/>
        <v>104.85</v>
      </c>
    </row>
    <row r="34" spans="1:3" x14ac:dyDescent="0.3">
      <c r="A34">
        <v>9.5</v>
      </c>
      <c r="B34">
        <f t="shared" si="0"/>
        <v>35.159999999999997</v>
      </c>
      <c r="C34">
        <f t="shared" si="1"/>
        <v>81.98</v>
      </c>
    </row>
    <row r="35" spans="1:3" x14ac:dyDescent="0.3">
      <c r="A35">
        <v>10</v>
      </c>
      <c r="B35">
        <f t="shared" si="0"/>
        <v>31.21</v>
      </c>
      <c r="C35">
        <f t="shared" si="1"/>
        <v>65.7</v>
      </c>
    </row>
    <row r="36" spans="1:3" x14ac:dyDescent="0.3">
      <c r="A36">
        <v>10.5</v>
      </c>
      <c r="B36">
        <f t="shared" si="0"/>
        <v>28.02</v>
      </c>
      <c r="C36">
        <f t="shared" si="1"/>
        <v>53.77</v>
      </c>
    </row>
    <row r="37" spans="1:3" x14ac:dyDescent="0.3">
      <c r="A37">
        <v>11</v>
      </c>
      <c r="B37">
        <f t="shared" si="0"/>
        <v>25.41</v>
      </c>
      <c r="C37">
        <f t="shared" si="1"/>
        <v>44.82</v>
      </c>
    </row>
    <row r="38" spans="1:3" x14ac:dyDescent="0.3">
      <c r="A38">
        <v>11.5</v>
      </c>
      <c r="B38">
        <f t="shared" si="0"/>
        <v>23.23</v>
      </c>
      <c r="C38">
        <f t="shared" si="1"/>
        <v>37.950000000000003</v>
      </c>
    </row>
    <row r="39" spans="1:3" x14ac:dyDescent="0.3">
      <c r="A39">
        <v>12</v>
      </c>
      <c r="B39">
        <f t="shared" si="0"/>
        <v>21.41</v>
      </c>
      <c r="C39">
        <f t="shared" si="1"/>
        <v>32.590000000000003</v>
      </c>
    </row>
    <row r="40" spans="1:3" x14ac:dyDescent="0.3">
      <c r="A40">
        <v>12.5</v>
      </c>
      <c r="B40">
        <f t="shared" si="0"/>
        <v>19.850000000000001</v>
      </c>
      <c r="C40">
        <f t="shared" si="1"/>
        <v>28.32</v>
      </c>
    </row>
    <row r="41" spans="1:3" x14ac:dyDescent="0.3">
      <c r="A41">
        <v>13</v>
      </c>
      <c r="B41">
        <f t="shared" si="0"/>
        <v>18.52</v>
      </c>
      <c r="C41">
        <f t="shared" si="1"/>
        <v>24.88</v>
      </c>
    </row>
    <row r="42" spans="1:3" x14ac:dyDescent="0.3">
      <c r="A42">
        <v>13.5</v>
      </c>
      <c r="B42">
        <f t="shared" si="0"/>
        <v>17.36</v>
      </c>
      <c r="C42">
        <f t="shared" si="1"/>
        <v>22.07</v>
      </c>
    </row>
    <row r="43" spans="1:3" x14ac:dyDescent="0.3">
      <c r="A43">
        <v>14</v>
      </c>
      <c r="B43">
        <f t="shared" si="0"/>
        <v>16.350000000000001</v>
      </c>
      <c r="C43">
        <f t="shared" si="1"/>
        <v>19.75</v>
      </c>
    </row>
    <row r="44" spans="1:3" x14ac:dyDescent="0.3">
      <c r="A44">
        <v>14.5</v>
      </c>
      <c r="B44">
        <f t="shared" si="0"/>
        <v>15.47</v>
      </c>
      <c r="C44">
        <f t="shared" si="1"/>
        <v>17.8</v>
      </c>
    </row>
    <row r="45" spans="1:3" x14ac:dyDescent="0.3">
      <c r="A45">
        <v>15</v>
      </c>
      <c r="B45">
        <f t="shared" si="0"/>
        <v>14.68</v>
      </c>
      <c r="C45">
        <f t="shared" si="1"/>
        <v>16.16</v>
      </c>
    </row>
    <row r="46" spans="1:3" x14ac:dyDescent="0.3">
      <c r="A46">
        <v>15.5</v>
      </c>
      <c r="B46">
        <f t="shared" si="0"/>
        <v>13.98</v>
      </c>
      <c r="C46">
        <f t="shared" si="1"/>
        <v>14.76</v>
      </c>
    </row>
    <row r="47" spans="1:3" x14ac:dyDescent="0.3">
      <c r="A47">
        <v>16</v>
      </c>
      <c r="B47">
        <f t="shared" si="0"/>
        <v>13.36</v>
      </c>
      <c r="C47">
        <f t="shared" si="1"/>
        <v>13.56</v>
      </c>
    </row>
    <row r="48" spans="1:3" x14ac:dyDescent="0.3">
      <c r="A48">
        <v>16.5</v>
      </c>
      <c r="B48">
        <f t="shared" ref="B48:B79" si="2">ROUND(C$5*EXP(G$2*((1/A48)-(1/A$5))),2)</f>
        <v>12.8</v>
      </c>
      <c r="C48">
        <f t="shared" si="1"/>
        <v>12.52</v>
      </c>
    </row>
    <row r="49" spans="1:3" x14ac:dyDescent="0.3">
      <c r="A49">
        <v>17</v>
      </c>
      <c r="B49">
        <f t="shared" si="2"/>
        <v>12.29</v>
      </c>
      <c r="C49">
        <f t="shared" si="1"/>
        <v>11.62</v>
      </c>
    </row>
    <row r="50" spans="1:3" x14ac:dyDescent="0.3">
      <c r="A50">
        <v>17.5</v>
      </c>
      <c r="B50">
        <f t="shared" si="2"/>
        <v>11.84</v>
      </c>
      <c r="C50">
        <f t="shared" si="1"/>
        <v>10.83</v>
      </c>
    </row>
    <row r="51" spans="1:3" x14ac:dyDescent="0.3">
      <c r="A51">
        <v>18</v>
      </c>
      <c r="B51">
        <f t="shared" si="2"/>
        <v>11.42</v>
      </c>
      <c r="C51">
        <f t="shared" si="1"/>
        <v>10.130000000000001</v>
      </c>
    </row>
    <row r="52" spans="1:3" x14ac:dyDescent="0.3">
      <c r="A52">
        <v>18.5</v>
      </c>
      <c r="B52">
        <f t="shared" si="2"/>
        <v>11.04</v>
      </c>
      <c r="C52">
        <f t="shared" si="1"/>
        <v>9.51</v>
      </c>
    </row>
    <row r="53" spans="1:3" x14ac:dyDescent="0.3">
      <c r="A53">
        <v>19</v>
      </c>
      <c r="B53">
        <f t="shared" si="2"/>
        <v>10.69</v>
      </c>
      <c r="C53">
        <f t="shared" si="1"/>
        <v>8.9499999999999993</v>
      </c>
    </row>
    <row r="54" spans="1:3" x14ac:dyDescent="0.3">
      <c r="A54">
        <v>19.5</v>
      </c>
      <c r="B54">
        <f t="shared" si="2"/>
        <v>10.37</v>
      </c>
      <c r="C54">
        <f t="shared" si="1"/>
        <v>8.4600000000000009</v>
      </c>
    </row>
    <row r="55" spans="1:3" x14ac:dyDescent="0.3">
      <c r="A55">
        <v>20</v>
      </c>
      <c r="B55">
        <f t="shared" si="2"/>
        <v>10.07</v>
      </c>
      <c r="C55">
        <f t="shared" si="1"/>
        <v>8.02</v>
      </c>
    </row>
    <row r="56" spans="1:3" x14ac:dyDescent="0.3">
      <c r="A56">
        <v>20.5</v>
      </c>
      <c r="B56">
        <f t="shared" si="2"/>
        <v>9.8000000000000007</v>
      </c>
      <c r="C56">
        <f t="shared" si="1"/>
        <v>7.62</v>
      </c>
    </row>
    <row r="57" spans="1:3" x14ac:dyDescent="0.3">
      <c r="A57">
        <v>21</v>
      </c>
      <c r="B57">
        <f t="shared" si="2"/>
        <v>9.5399999999999991</v>
      </c>
      <c r="C57">
        <f t="shared" si="1"/>
        <v>7.25</v>
      </c>
    </row>
    <row r="58" spans="1:3" x14ac:dyDescent="0.3">
      <c r="A58">
        <v>21.5</v>
      </c>
      <c r="B58">
        <f t="shared" si="2"/>
        <v>9.31</v>
      </c>
      <c r="C58">
        <f t="shared" si="1"/>
        <v>6.92</v>
      </c>
    </row>
    <row r="59" spans="1:3" x14ac:dyDescent="0.3">
      <c r="A59">
        <v>22</v>
      </c>
      <c r="B59">
        <f t="shared" si="2"/>
        <v>9.09</v>
      </c>
      <c r="C59">
        <f t="shared" si="1"/>
        <v>6.62</v>
      </c>
    </row>
    <row r="60" spans="1:3" x14ac:dyDescent="0.3">
      <c r="A60">
        <v>22.5</v>
      </c>
      <c r="B60">
        <f t="shared" si="2"/>
        <v>8.8800000000000008</v>
      </c>
      <c r="C60">
        <f t="shared" si="1"/>
        <v>6.35</v>
      </c>
    </row>
    <row r="61" spans="1:3" x14ac:dyDescent="0.3">
      <c r="A61">
        <v>23</v>
      </c>
      <c r="B61">
        <f t="shared" si="2"/>
        <v>8.69</v>
      </c>
      <c r="C61">
        <f t="shared" si="1"/>
        <v>6.09</v>
      </c>
    </row>
    <row r="62" spans="1:3" x14ac:dyDescent="0.3">
      <c r="A62">
        <v>23.5</v>
      </c>
      <c r="B62">
        <f t="shared" si="2"/>
        <v>8.51</v>
      </c>
      <c r="C62">
        <f t="shared" si="1"/>
        <v>5.86</v>
      </c>
    </row>
    <row r="63" spans="1:3" x14ac:dyDescent="0.3">
      <c r="A63">
        <v>24</v>
      </c>
      <c r="B63">
        <f t="shared" si="2"/>
        <v>8.34</v>
      </c>
      <c r="C63">
        <f t="shared" si="1"/>
        <v>5.65</v>
      </c>
    </row>
    <row r="64" spans="1:3" x14ac:dyDescent="0.3">
      <c r="A64">
        <v>24.5</v>
      </c>
      <c r="B64">
        <f t="shared" si="2"/>
        <v>8.18</v>
      </c>
      <c r="C64">
        <f t="shared" si="1"/>
        <v>5.45</v>
      </c>
    </row>
    <row r="65" spans="1:3" x14ac:dyDescent="0.3">
      <c r="A65">
        <v>25</v>
      </c>
      <c r="B65">
        <f t="shared" si="2"/>
        <v>8.0299999999999994</v>
      </c>
      <c r="C65">
        <f t="shared" si="1"/>
        <v>5.26</v>
      </c>
    </row>
    <row r="66" spans="1:3" x14ac:dyDescent="0.3">
      <c r="A66">
        <v>25.5</v>
      </c>
      <c r="B66">
        <f t="shared" si="2"/>
        <v>7.89</v>
      </c>
      <c r="C66">
        <f t="shared" si="1"/>
        <v>5.09</v>
      </c>
    </row>
    <row r="67" spans="1:3" x14ac:dyDescent="0.3">
      <c r="A67">
        <v>26</v>
      </c>
      <c r="B67">
        <f t="shared" si="2"/>
        <v>7.76</v>
      </c>
      <c r="C67">
        <f t="shared" si="1"/>
        <v>4.93</v>
      </c>
    </row>
    <row r="68" spans="1:3" x14ac:dyDescent="0.3">
      <c r="A68">
        <v>26.5</v>
      </c>
      <c r="B68">
        <f t="shared" si="2"/>
        <v>7.63</v>
      </c>
      <c r="C68">
        <f t="shared" si="1"/>
        <v>4.78</v>
      </c>
    </row>
    <row r="69" spans="1:3" x14ac:dyDescent="0.3">
      <c r="A69">
        <v>27</v>
      </c>
      <c r="B69">
        <f t="shared" si="2"/>
        <v>7.51</v>
      </c>
      <c r="C69">
        <f t="shared" si="1"/>
        <v>4.6500000000000004</v>
      </c>
    </row>
    <row r="70" spans="1:3" x14ac:dyDescent="0.3">
      <c r="A70">
        <v>27.5</v>
      </c>
      <c r="B70">
        <f t="shared" si="2"/>
        <v>7.4</v>
      </c>
      <c r="C70">
        <f t="shared" si="1"/>
        <v>4.5199999999999996</v>
      </c>
    </row>
    <row r="71" spans="1:3" x14ac:dyDescent="0.3">
      <c r="A71">
        <v>28</v>
      </c>
      <c r="B71">
        <f t="shared" si="2"/>
        <v>7.29</v>
      </c>
      <c r="C71">
        <f t="shared" si="1"/>
        <v>4.3899999999999997</v>
      </c>
    </row>
    <row r="72" spans="1:3" x14ac:dyDescent="0.3">
      <c r="A72">
        <v>28.5</v>
      </c>
      <c r="B72">
        <f t="shared" si="2"/>
        <v>7.19</v>
      </c>
      <c r="C72">
        <f t="shared" si="1"/>
        <v>4.28</v>
      </c>
    </row>
    <row r="73" spans="1:3" x14ac:dyDescent="0.3">
      <c r="A73">
        <v>29</v>
      </c>
      <c r="B73">
        <f t="shared" si="2"/>
        <v>7.09</v>
      </c>
      <c r="C73">
        <f t="shared" si="1"/>
        <v>4.17</v>
      </c>
    </row>
    <row r="74" spans="1:3" x14ac:dyDescent="0.3">
      <c r="A74">
        <v>29.5</v>
      </c>
      <c r="B74">
        <f t="shared" si="2"/>
        <v>7</v>
      </c>
      <c r="C74">
        <f t="shared" si="1"/>
        <v>4.07</v>
      </c>
    </row>
    <row r="75" spans="1:3" x14ac:dyDescent="0.3">
      <c r="A75">
        <v>30</v>
      </c>
      <c r="B75">
        <f t="shared" si="2"/>
        <v>6.91</v>
      </c>
      <c r="C75">
        <f t="shared" si="1"/>
        <v>3.98</v>
      </c>
    </row>
    <row r="76" spans="1:3" x14ac:dyDescent="0.3">
      <c r="A76">
        <v>30.5</v>
      </c>
      <c r="B76">
        <f t="shared" si="2"/>
        <v>6.82</v>
      </c>
      <c r="C76">
        <f t="shared" si="1"/>
        <v>3.89</v>
      </c>
    </row>
    <row r="77" spans="1:3" x14ac:dyDescent="0.3">
      <c r="A77">
        <v>31</v>
      </c>
      <c r="B77">
        <f t="shared" si="2"/>
        <v>6.74</v>
      </c>
      <c r="C77">
        <f t="shared" si="1"/>
        <v>3.8</v>
      </c>
    </row>
    <row r="78" spans="1:3" x14ac:dyDescent="0.3">
      <c r="A78">
        <v>31.5</v>
      </c>
      <c r="B78">
        <f t="shared" si="2"/>
        <v>6.66</v>
      </c>
      <c r="C78">
        <f t="shared" si="1"/>
        <v>3.72</v>
      </c>
    </row>
    <row r="79" spans="1:3" x14ac:dyDescent="0.3">
      <c r="A79">
        <v>32</v>
      </c>
      <c r="B79">
        <f t="shared" si="2"/>
        <v>6.59</v>
      </c>
      <c r="C79">
        <f t="shared" si="1"/>
        <v>3.64</v>
      </c>
    </row>
    <row r="80" spans="1:3" x14ac:dyDescent="0.3">
      <c r="A80">
        <v>32.5</v>
      </c>
      <c r="B80">
        <f t="shared" ref="B80:B111" si="3">ROUND(C$5*EXP(G$2*((1/A80)-(1/A$5))),2)</f>
        <v>6.52</v>
      </c>
      <c r="C80">
        <f t="shared" si="1"/>
        <v>3.57</v>
      </c>
    </row>
    <row r="81" spans="1:3" x14ac:dyDescent="0.3">
      <c r="A81">
        <v>33</v>
      </c>
      <c r="B81">
        <f t="shared" si="3"/>
        <v>6.45</v>
      </c>
      <c r="C81">
        <f t="shared" ref="C81:C95" si="4">ROUND(C$5*EXP(G$3*((1/A81)-(1/A$5))),2)</f>
        <v>3.5</v>
      </c>
    </row>
    <row r="82" spans="1:3" x14ac:dyDescent="0.3">
      <c r="A82">
        <v>33.5</v>
      </c>
      <c r="B82">
        <f t="shared" si="3"/>
        <v>6.38</v>
      </c>
      <c r="C82">
        <f t="shared" si="4"/>
        <v>3.43</v>
      </c>
    </row>
    <row r="83" spans="1:3" x14ac:dyDescent="0.3">
      <c r="A83">
        <v>34</v>
      </c>
      <c r="B83">
        <f t="shared" si="3"/>
        <v>6.32</v>
      </c>
      <c r="C83">
        <f t="shared" si="4"/>
        <v>3.37</v>
      </c>
    </row>
    <row r="84" spans="1:3" x14ac:dyDescent="0.3">
      <c r="A84">
        <v>34.5</v>
      </c>
      <c r="B84">
        <f t="shared" si="3"/>
        <v>6.26</v>
      </c>
      <c r="C84">
        <f t="shared" si="4"/>
        <v>3.31</v>
      </c>
    </row>
    <row r="85" spans="1:3" x14ac:dyDescent="0.3">
      <c r="A85">
        <v>35</v>
      </c>
      <c r="B85">
        <f t="shared" si="3"/>
        <v>6.2</v>
      </c>
      <c r="C85">
        <f t="shared" si="4"/>
        <v>3.25</v>
      </c>
    </row>
    <row r="86" spans="1:3" x14ac:dyDescent="0.3">
      <c r="A86">
        <v>35.5</v>
      </c>
      <c r="B86">
        <f t="shared" si="3"/>
        <v>6.15</v>
      </c>
      <c r="C86">
        <f t="shared" si="4"/>
        <v>3.2</v>
      </c>
    </row>
    <row r="87" spans="1:3" x14ac:dyDescent="0.3">
      <c r="A87">
        <v>36</v>
      </c>
      <c r="B87">
        <f t="shared" si="3"/>
        <v>6.09</v>
      </c>
      <c r="C87">
        <f t="shared" si="4"/>
        <v>3.15</v>
      </c>
    </row>
    <row r="88" spans="1:3" x14ac:dyDescent="0.3">
      <c r="A88">
        <v>36.5</v>
      </c>
      <c r="B88">
        <f t="shared" si="3"/>
        <v>6.04</v>
      </c>
      <c r="C88">
        <f t="shared" si="4"/>
        <v>3.1</v>
      </c>
    </row>
    <row r="89" spans="1:3" x14ac:dyDescent="0.3">
      <c r="A89">
        <v>37</v>
      </c>
      <c r="B89">
        <f t="shared" si="3"/>
        <v>5.99</v>
      </c>
      <c r="C89">
        <f t="shared" si="4"/>
        <v>3.05</v>
      </c>
    </row>
    <row r="90" spans="1:3" x14ac:dyDescent="0.3">
      <c r="A90">
        <v>37.5</v>
      </c>
      <c r="B90">
        <f t="shared" si="3"/>
        <v>5.94</v>
      </c>
      <c r="C90">
        <f t="shared" si="4"/>
        <v>3</v>
      </c>
    </row>
    <row r="91" spans="1:3" x14ac:dyDescent="0.3">
      <c r="A91">
        <v>38</v>
      </c>
      <c r="B91">
        <f t="shared" si="3"/>
        <v>5.89</v>
      </c>
      <c r="C91">
        <f t="shared" si="4"/>
        <v>2.96</v>
      </c>
    </row>
    <row r="92" spans="1:3" x14ac:dyDescent="0.3">
      <c r="A92">
        <v>38.5</v>
      </c>
      <c r="B92">
        <f t="shared" si="3"/>
        <v>5.85</v>
      </c>
      <c r="C92">
        <f t="shared" si="4"/>
        <v>2.92</v>
      </c>
    </row>
    <row r="93" spans="1:3" x14ac:dyDescent="0.3">
      <c r="A93">
        <v>39</v>
      </c>
      <c r="B93">
        <f t="shared" si="3"/>
        <v>5.8</v>
      </c>
      <c r="C93">
        <f t="shared" si="4"/>
        <v>2.88</v>
      </c>
    </row>
    <row r="94" spans="1:3" x14ac:dyDescent="0.3">
      <c r="A94">
        <v>39.5</v>
      </c>
      <c r="B94">
        <f t="shared" si="3"/>
        <v>5.76</v>
      </c>
      <c r="C94">
        <f t="shared" si="4"/>
        <v>2.84</v>
      </c>
    </row>
    <row r="95" spans="1:3" x14ac:dyDescent="0.3">
      <c r="A95">
        <v>40</v>
      </c>
      <c r="B95">
        <f t="shared" si="3"/>
        <v>5.72</v>
      </c>
      <c r="C95">
        <f t="shared" si="4"/>
        <v>2.8</v>
      </c>
    </row>
  </sheetData>
  <sortState xmlns:xlrd2="http://schemas.microsoft.com/office/spreadsheetml/2017/richdata2" ref="A2:C6">
    <sortCondition ref="C6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38B9-46D3-4AA9-BC10-054756AAD4C0}">
  <dimension ref="A1:E31"/>
  <sheetViews>
    <sheetView tabSelected="1" topLeftCell="A5" workbookViewId="0">
      <selection activeCell="G15" sqref="G15"/>
    </sheetView>
  </sheetViews>
  <sheetFormatPr defaultRowHeight="14.4" x14ac:dyDescent="0.3"/>
  <sheetData>
    <row r="1" spans="1:5" x14ac:dyDescent="0.3">
      <c r="A1" t="s">
        <v>31</v>
      </c>
      <c r="B1" t="s">
        <v>32</v>
      </c>
      <c r="D1" t="s">
        <v>31</v>
      </c>
      <c r="E1" t="s">
        <v>33</v>
      </c>
    </row>
    <row r="2" spans="1:5" x14ac:dyDescent="0.3">
      <c r="A2">
        <v>0.1</v>
      </c>
      <c r="B2">
        <f>2.5+(2.54-2.5)*EXP(-A2/2)</f>
        <v>2.5380491769800284</v>
      </c>
      <c r="D2">
        <v>1</v>
      </c>
      <c r="E2">
        <f>2.15+(2.5-2.15)*EXP(-D2/20)</f>
        <v>2.4829302985752499</v>
      </c>
    </row>
    <row r="3" spans="1:5" x14ac:dyDescent="0.3">
      <c r="A3">
        <v>0.2</v>
      </c>
      <c r="B3">
        <f t="shared" ref="B3:B26" si="0">2.5+(2.54-2.5)*EXP(-A3/2)</f>
        <v>2.5361934967214386</v>
      </c>
      <c r="D3">
        <v>2</v>
      </c>
      <c r="E3">
        <f t="shared" ref="E3:E31" si="1">2.15+(2.5-2.15)*EXP(-D3/20)</f>
        <v>2.4666930963125857</v>
      </c>
    </row>
    <row r="4" spans="1:5" x14ac:dyDescent="0.3">
      <c r="A4">
        <v>0.3</v>
      </c>
      <c r="B4">
        <f t="shared" si="0"/>
        <v>2.5344283190570023</v>
      </c>
      <c r="D4">
        <v>3</v>
      </c>
      <c r="E4">
        <f t="shared" si="1"/>
        <v>2.4512477917487701</v>
      </c>
    </row>
    <row r="5" spans="1:5" x14ac:dyDescent="0.3">
      <c r="A5">
        <v>0.4</v>
      </c>
      <c r="B5">
        <f t="shared" si="0"/>
        <v>2.5327492301231191</v>
      </c>
      <c r="D5">
        <v>4</v>
      </c>
      <c r="E5">
        <f t="shared" si="1"/>
        <v>2.4365557635772936</v>
      </c>
    </row>
    <row r="6" spans="1:5" x14ac:dyDescent="0.3">
      <c r="A6">
        <v>0.5</v>
      </c>
      <c r="B6">
        <f t="shared" si="0"/>
        <v>2.5311520313228564</v>
      </c>
      <c r="D6">
        <v>5</v>
      </c>
      <c r="E6">
        <f t="shared" si="1"/>
        <v>2.4225802740749915</v>
      </c>
    </row>
    <row r="7" spans="1:5" x14ac:dyDescent="0.3">
      <c r="A7">
        <v>0.6</v>
      </c>
      <c r="B7">
        <f t="shared" si="0"/>
        <v>2.5296327288272686</v>
      </c>
      <c r="D7">
        <v>6</v>
      </c>
      <c r="E7">
        <f t="shared" si="1"/>
        <v>2.4092863772386011</v>
      </c>
    </row>
    <row r="8" spans="1:5" x14ac:dyDescent="0.3">
      <c r="A8">
        <v>0.7</v>
      </c>
      <c r="B8">
        <f t="shared" si="0"/>
        <v>2.5281875235887488</v>
      </c>
      <c r="D8">
        <v>7</v>
      </c>
      <c r="E8">
        <f t="shared" si="1"/>
        <v>2.3966408314015495</v>
      </c>
    </row>
    <row r="9" spans="1:5" x14ac:dyDescent="0.3">
      <c r="A9">
        <v>0.8</v>
      </c>
      <c r="B9">
        <f t="shared" si="0"/>
        <v>2.5268128018414258</v>
      </c>
      <c r="D9">
        <v>8</v>
      </c>
      <c r="E9">
        <f t="shared" si="1"/>
        <v>2.3846120161124738</v>
      </c>
    </row>
    <row r="10" spans="1:5" x14ac:dyDescent="0.3">
      <c r="A10">
        <v>0.9</v>
      </c>
      <c r="B10">
        <f t="shared" si="0"/>
        <v>2.5255051260648709</v>
      </c>
      <c r="D10">
        <v>9</v>
      </c>
      <c r="E10">
        <f t="shared" si="1"/>
        <v>2.3731698530676208</v>
      </c>
    </row>
    <row r="11" spans="1:5" x14ac:dyDescent="0.3">
      <c r="A11">
        <v>1</v>
      </c>
      <c r="B11">
        <f t="shared" si="0"/>
        <v>2.5242612263885054</v>
      </c>
      <c r="D11">
        <v>10</v>
      </c>
      <c r="E11">
        <f t="shared" si="1"/>
        <v>2.3622857308994218</v>
      </c>
    </row>
    <row r="12" spans="1:5" x14ac:dyDescent="0.3">
      <c r="A12">
        <v>1.1000000000000001</v>
      </c>
      <c r="B12">
        <f t="shared" si="0"/>
        <v>2.5230779924152196</v>
      </c>
      <c r="D12">
        <v>11</v>
      </c>
      <c r="E12">
        <f t="shared" si="1"/>
        <v>2.3519324336331704</v>
      </c>
    </row>
    <row r="13" spans="1:5" x14ac:dyDescent="0.3">
      <c r="A13">
        <v>1.2</v>
      </c>
      <c r="B13">
        <f t="shared" si="0"/>
        <v>2.5219524654437611</v>
      </c>
      <c r="D13">
        <v>12</v>
      </c>
      <c r="E13">
        <f t="shared" si="1"/>
        <v>2.3420840726329093</v>
      </c>
    </row>
    <row r="14" spans="1:5" x14ac:dyDescent="0.3">
      <c r="A14">
        <v>1.3</v>
      </c>
      <c r="B14">
        <f t="shared" si="0"/>
        <v>2.5208818310704406</v>
      </c>
      <c r="D14">
        <v>13</v>
      </c>
      <c r="E14">
        <f t="shared" si="1"/>
        <v>2.3327160218663554</v>
      </c>
    </row>
    <row r="15" spans="1:5" x14ac:dyDescent="0.3">
      <c r="A15">
        <v>1.4</v>
      </c>
      <c r="B15">
        <f t="shared" si="0"/>
        <v>2.5198634121516563</v>
      </c>
      <c r="D15">
        <v>14</v>
      </c>
      <c r="E15">
        <f t="shared" si="1"/>
        <v>2.3238048563269933</v>
      </c>
    </row>
    <row r="16" spans="1:5" x14ac:dyDescent="0.3">
      <c r="A16">
        <v>1.5</v>
      </c>
      <c r="B16">
        <f t="shared" si="0"/>
        <v>2.5188946621096404</v>
      </c>
      <c r="D16">
        <v>15</v>
      </c>
      <c r="E16">
        <f t="shared" si="1"/>
        <v>2.3153282934593551</v>
      </c>
    </row>
    <row r="17" spans="1:5" x14ac:dyDescent="0.3">
      <c r="A17">
        <v>1.6</v>
      </c>
      <c r="B17">
        <f t="shared" si="0"/>
        <v>2.517973158564689</v>
      </c>
      <c r="D17">
        <v>16</v>
      </c>
      <c r="E17">
        <f t="shared" si="1"/>
        <v>2.3072651374410276</v>
      </c>
    </row>
    <row r="18" spans="1:5" x14ac:dyDescent="0.3">
      <c r="A18">
        <v>1.7</v>
      </c>
      <c r="B18">
        <f t="shared" si="0"/>
        <v>2.5170965972779489</v>
      </c>
      <c r="D18">
        <v>17</v>
      </c>
      <c r="E18">
        <f t="shared" si="1"/>
        <v>2.2995952261820545</v>
      </c>
    </row>
    <row r="19" spans="1:5" x14ac:dyDescent="0.3">
      <c r="A19">
        <v>1.8</v>
      </c>
      <c r="B19">
        <f t="shared" si="0"/>
        <v>2.5162627863896239</v>
      </c>
      <c r="D19">
        <v>18</v>
      </c>
      <c r="E19">
        <f t="shared" si="1"/>
        <v>2.2922993809092098</v>
      </c>
    </row>
    <row r="20" spans="1:5" x14ac:dyDescent="0.3">
      <c r="A20">
        <v>1.9</v>
      </c>
      <c r="B20">
        <f t="shared" si="0"/>
        <v>2.5154696409381803</v>
      </c>
      <c r="D20">
        <v>19</v>
      </c>
      <c r="E20">
        <f t="shared" si="1"/>
        <v>2.2853593582090754</v>
      </c>
    </row>
    <row r="21" spans="1:5" x14ac:dyDescent="0.3">
      <c r="A21">
        <v>2</v>
      </c>
      <c r="B21">
        <f t="shared" si="0"/>
        <v>2.5147151776468579</v>
      </c>
      <c r="D21">
        <v>20</v>
      </c>
      <c r="E21">
        <f t="shared" si="1"/>
        <v>2.278757804410005</v>
      </c>
    </row>
    <row r="22" spans="1:5" x14ac:dyDescent="0.3">
      <c r="A22">
        <v>2.1</v>
      </c>
      <c r="B22">
        <f t="shared" si="0"/>
        <v>2.513997509964446</v>
      </c>
      <c r="D22">
        <v>21</v>
      </c>
      <c r="E22">
        <f t="shared" si="1"/>
        <v>2.2724782121889042</v>
      </c>
    </row>
    <row r="23" spans="1:5" x14ac:dyDescent="0.3">
      <c r="A23">
        <v>2.2000000000000002</v>
      </c>
      <c r="B23">
        <f t="shared" si="0"/>
        <v>2.5133148433479233</v>
      </c>
      <c r="D23">
        <v>22</v>
      </c>
      <c r="E23">
        <f t="shared" si="1"/>
        <v>2.2665048792943279</v>
      </c>
    </row>
    <row r="24" spans="1:5" x14ac:dyDescent="0.3">
      <c r="A24">
        <v>2.2999999999999998</v>
      </c>
      <c r="B24">
        <f t="shared" si="0"/>
        <v>2.5126654707751621</v>
      </c>
      <c r="D24">
        <v>23</v>
      </c>
      <c r="E24">
        <f t="shared" si="1"/>
        <v>2.2608228692826686</v>
      </c>
    </row>
    <row r="25" spans="1:5" x14ac:dyDescent="0.3">
      <c r="A25">
        <v>2.4</v>
      </c>
      <c r="B25">
        <f t="shared" si="0"/>
        <v>2.5120477684764881</v>
      </c>
      <c r="D25">
        <v>24</v>
      </c>
      <c r="E25">
        <f t="shared" si="1"/>
        <v>2.2554179741692706</v>
      </c>
    </row>
    <row r="26" spans="1:5" x14ac:dyDescent="0.3">
      <c r="A26">
        <v>2.5</v>
      </c>
      <c r="B26">
        <f t="shared" si="0"/>
        <v>2.5114601918744075</v>
      </c>
      <c r="D26">
        <v>25</v>
      </c>
      <c r="E26">
        <f t="shared" si="1"/>
        <v>2.2502766789010664</v>
      </c>
    </row>
    <row r="27" spans="1:5" x14ac:dyDescent="0.3">
      <c r="D27">
        <v>26</v>
      </c>
      <c r="E27">
        <f t="shared" si="1"/>
        <v>2.2453861275619045</v>
      </c>
    </row>
    <row r="28" spans="1:5" x14ac:dyDescent="0.3">
      <c r="D28">
        <v>27</v>
      </c>
      <c r="E28">
        <f t="shared" si="1"/>
        <v>2.240734091226062</v>
      </c>
    </row>
    <row r="29" spans="1:5" x14ac:dyDescent="0.3">
      <c r="D29">
        <v>28</v>
      </c>
      <c r="E29">
        <f t="shared" si="1"/>
        <v>2.2363089373795622</v>
      </c>
    </row>
    <row r="30" spans="1:5" x14ac:dyDescent="0.3">
      <c r="D30">
        <v>29</v>
      </c>
      <c r="E30">
        <f t="shared" si="1"/>
        <v>2.2320996008328291</v>
      </c>
    </row>
    <row r="31" spans="1:5" x14ac:dyDescent="0.3">
      <c r="D31">
        <v>30</v>
      </c>
      <c r="E31">
        <f t="shared" si="1"/>
        <v>2.2280955560519504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1&amp;2</vt:lpstr>
      <vt:lpstr>2</vt:lpstr>
      <vt:lpstr>3&amp;4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Guillory</dc:creator>
  <cp:lastModifiedBy>Sunzid Hassan</cp:lastModifiedBy>
  <dcterms:created xsi:type="dcterms:W3CDTF">2025-01-14T20:21:05Z</dcterms:created>
  <dcterms:modified xsi:type="dcterms:W3CDTF">2025-01-25T03:26:34Z</dcterms:modified>
</cp:coreProperties>
</file>