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zi\Documents\Study\LaTech\BIOM_510_Bioinstrumentation\HW\5\"/>
    </mc:Choice>
  </mc:AlternateContent>
  <xr:revisionPtr revIDLastSave="0" documentId="13_ncr:1_{DCFA691A-EA5C-40C2-93F6-B35DD3C4A36E}" xr6:coauthVersionLast="47" xr6:coauthVersionMax="47" xr10:uidLastSave="{00000000-0000-0000-0000-000000000000}"/>
  <bookViews>
    <workbookView xWindow="-105" yWindow="0" windowWidth="14610" windowHeight="15585" activeTab="1" xr2:uid="{0A82C310-CB32-46F5-8457-DBF612197A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2" i="2"/>
  <c r="B3" i="2"/>
  <c r="E3" i="2" s="1"/>
  <c r="B4" i="2"/>
  <c r="E4" i="2" s="1"/>
  <c r="B5" i="2"/>
  <c r="E5" i="2" s="1"/>
  <c r="B6" i="2"/>
  <c r="E6" i="2" s="1"/>
  <c r="B7" i="2"/>
  <c r="E7" i="2" s="1"/>
  <c r="B8" i="2"/>
  <c r="E8" i="2" s="1"/>
  <c r="B2" i="2"/>
  <c r="E2" i="2" s="1"/>
  <c r="A4" i="2"/>
  <c r="A5" i="2" s="1"/>
  <c r="A6" i="2" s="1"/>
  <c r="A7" i="2" s="1"/>
  <c r="A8" i="2" s="1"/>
  <c r="A3" i="2"/>
  <c r="G5" i="2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3" i="1"/>
  <c r="B4" i="1"/>
  <c r="B5" i="1"/>
  <c r="B6" i="1"/>
  <c r="B7" i="1"/>
  <c r="B8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4" i="1"/>
  <c r="A5" i="1" s="1"/>
  <c r="A6" i="1" s="1"/>
  <c r="A7" i="1" s="1"/>
  <c r="A8" i="1" s="1"/>
  <c r="A3" i="1"/>
  <c r="D3" i="1" l="1"/>
  <c r="D4" i="1"/>
  <c r="D5" i="1"/>
  <c r="D6" i="1"/>
  <c r="D7" i="1"/>
  <c r="D8" i="1"/>
  <c r="D2" i="1"/>
  <c r="C3" i="1"/>
  <c r="C4" i="1"/>
  <c r="C5" i="1"/>
  <c r="C6" i="1"/>
  <c r="C7" i="1"/>
  <c r="C8" i="1"/>
  <c r="B2" i="1"/>
  <c r="C2" i="1" s="1"/>
  <c r="I4" i="1"/>
  <c r="I5" i="1"/>
  <c r="I3" i="1"/>
  <c r="I2" i="1"/>
</calcChain>
</file>

<file path=xl/sharedStrings.xml><?xml version="1.0" encoding="utf-8"?>
<sst xmlns="http://schemas.openxmlformats.org/spreadsheetml/2006/main" count="7" uniqueCount="7">
  <si>
    <t>C_i</t>
  </si>
  <si>
    <t>C_f</t>
  </si>
  <si>
    <t>R_f</t>
  </si>
  <si>
    <t>L_f</t>
  </si>
  <si>
    <t>K</t>
  </si>
  <si>
    <t>Cp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</si>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</sst>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Sheet1!$A$2:$A$78</c:f>
              <c:numCache>
                <c:formatCode>_(* #,##0_);_(* \(#,##0\);_(* "-"??_);_(@_)</c:formatCode>
                <c:ptCount val="77"/>
                <c:pt idx="0" formatCode="General">
                  <c:v>10</c:v>
                </c:pt>
                <c:pt idx="1">
                  <c:v>12</c:v>
                </c:pt>
                <c:pt idx="2">
                  <c:v>14.399999999999999</c:v>
                </c:pt>
                <c:pt idx="3">
                  <c:v>17.279999999999998</c:v>
                </c:pt>
                <c:pt idx="4">
                  <c:v>20.735999999999997</c:v>
                </c:pt>
                <c:pt idx="5">
                  <c:v>24.883199999999995</c:v>
                </c:pt>
                <c:pt idx="6">
                  <c:v>29.859839999999991</c:v>
                </c:pt>
                <c:pt idx="7">
                  <c:v>35.831807999999988</c:v>
                </c:pt>
                <c:pt idx="8">
                  <c:v>42.998169599999983</c:v>
                </c:pt>
                <c:pt idx="9">
                  <c:v>51.597803519999978</c:v>
                </c:pt>
                <c:pt idx="10">
                  <c:v>61.917364223999968</c:v>
                </c:pt>
                <c:pt idx="11">
                  <c:v>74.300837068799964</c:v>
                </c:pt>
                <c:pt idx="12">
                  <c:v>89.16100448255996</c:v>
                </c:pt>
                <c:pt idx="13">
                  <c:v>106.99320537907195</c:v>
                </c:pt>
                <c:pt idx="14">
                  <c:v>128.39184645488635</c:v>
                </c:pt>
                <c:pt idx="15">
                  <c:v>154.07021574586361</c:v>
                </c:pt>
                <c:pt idx="16">
                  <c:v>184.88425889503631</c:v>
                </c:pt>
                <c:pt idx="17">
                  <c:v>221.86111067404357</c:v>
                </c:pt>
                <c:pt idx="18">
                  <c:v>266.23333280885225</c:v>
                </c:pt>
                <c:pt idx="19">
                  <c:v>319.47999937062269</c:v>
                </c:pt>
                <c:pt idx="20">
                  <c:v>383.37599924474722</c:v>
                </c:pt>
                <c:pt idx="21">
                  <c:v>460.05119909369665</c:v>
                </c:pt>
                <c:pt idx="22">
                  <c:v>552.06143891243596</c:v>
                </c:pt>
                <c:pt idx="23">
                  <c:v>662.47372669492313</c:v>
                </c:pt>
                <c:pt idx="24">
                  <c:v>794.96847203390769</c:v>
                </c:pt>
                <c:pt idx="25">
                  <c:v>953.9621664406892</c:v>
                </c:pt>
                <c:pt idx="26">
                  <c:v>1144.7545997288271</c:v>
                </c:pt>
                <c:pt idx="27">
                  <c:v>1373.7055196745926</c:v>
                </c:pt>
                <c:pt idx="28">
                  <c:v>1648.4466236095111</c:v>
                </c:pt>
                <c:pt idx="29">
                  <c:v>1978.1359483314131</c:v>
                </c:pt>
                <c:pt idx="30">
                  <c:v>2373.7631379976956</c:v>
                </c:pt>
                <c:pt idx="31">
                  <c:v>2848.5157655972348</c:v>
                </c:pt>
                <c:pt idx="32">
                  <c:v>3418.2189187166819</c:v>
                </c:pt>
                <c:pt idx="33">
                  <c:v>4101.8627024600182</c:v>
                </c:pt>
                <c:pt idx="34">
                  <c:v>4922.2352429520215</c:v>
                </c:pt>
                <c:pt idx="35">
                  <c:v>5906.6822915424254</c:v>
                </c:pt>
                <c:pt idx="36">
                  <c:v>7088.0187498509104</c:v>
                </c:pt>
                <c:pt idx="37">
                  <c:v>8505.6224998210928</c:v>
                </c:pt>
                <c:pt idx="38">
                  <c:v>10206.746999785311</c:v>
                </c:pt>
                <c:pt idx="39">
                  <c:v>12248.096399742373</c:v>
                </c:pt>
                <c:pt idx="40">
                  <c:v>14697.715679690848</c:v>
                </c:pt>
                <c:pt idx="41">
                  <c:v>17637.258815629015</c:v>
                </c:pt>
                <c:pt idx="42">
                  <c:v>21164.710578754817</c:v>
                </c:pt>
                <c:pt idx="43">
                  <c:v>25397.652694505781</c:v>
                </c:pt>
                <c:pt idx="44">
                  <c:v>30477.183233406937</c:v>
                </c:pt>
                <c:pt idx="45">
                  <c:v>36572.619880088321</c:v>
                </c:pt>
                <c:pt idx="46">
                  <c:v>43887.143856105984</c:v>
                </c:pt>
                <c:pt idx="47">
                  <c:v>52664.572627327179</c:v>
                </c:pt>
                <c:pt idx="48">
                  <c:v>63197.487152792615</c:v>
                </c:pt>
                <c:pt idx="49">
                  <c:v>75836.984583351135</c:v>
                </c:pt>
                <c:pt idx="50">
                  <c:v>91004.381500021365</c:v>
                </c:pt>
                <c:pt idx="51">
                  <c:v>109205.25780002563</c:v>
                </c:pt>
                <c:pt idx="52">
                  <c:v>131046.30936003075</c:v>
                </c:pt>
                <c:pt idx="53">
                  <c:v>157255.57123203689</c:v>
                </c:pt>
                <c:pt idx="54">
                  <c:v>188706.68547844427</c:v>
                </c:pt>
                <c:pt idx="55">
                  <c:v>226448.02257413312</c:v>
                </c:pt>
                <c:pt idx="56">
                  <c:v>271737.62708895974</c:v>
                </c:pt>
                <c:pt idx="57">
                  <c:v>326085.15250675165</c:v>
                </c:pt>
                <c:pt idx="58">
                  <c:v>391302.18300810194</c:v>
                </c:pt>
                <c:pt idx="59">
                  <c:v>469562.61960972234</c:v>
                </c:pt>
                <c:pt idx="60">
                  <c:v>563475.14353166684</c:v>
                </c:pt>
                <c:pt idx="61">
                  <c:v>676170.1722380002</c:v>
                </c:pt>
                <c:pt idx="62">
                  <c:v>811404.20668560022</c:v>
                </c:pt>
                <c:pt idx="63">
                  <c:v>973685.04802272026</c:v>
                </c:pt>
                <c:pt idx="64">
                  <c:v>1168422.0576272642</c:v>
                </c:pt>
                <c:pt idx="65">
                  <c:v>1402106.4691527169</c:v>
                </c:pt>
                <c:pt idx="66">
                  <c:v>1682527.7629832602</c:v>
                </c:pt>
                <c:pt idx="67">
                  <c:v>2019033.3155799122</c:v>
                </c:pt>
                <c:pt idx="68">
                  <c:v>2422839.9786958946</c:v>
                </c:pt>
                <c:pt idx="69">
                  <c:v>2907407.9744350733</c:v>
                </c:pt>
                <c:pt idx="70">
                  <c:v>3488889.5693220878</c:v>
                </c:pt>
                <c:pt idx="71">
                  <c:v>4186667.4831865053</c:v>
                </c:pt>
                <c:pt idx="72">
                  <c:v>5024000.9798238063</c:v>
                </c:pt>
                <c:pt idx="73">
                  <c:v>6028801.1757885674</c:v>
                </c:pt>
                <c:pt idx="74">
                  <c:v>7234561.4109462807</c:v>
                </c:pt>
                <c:pt idx="75">
                  <c:v>8681473.6931355372</c:v>
                </c:pt>
                <c:pt idx="76">
                  <c:v>10417768.431762645</c:v>
                </c:pt>
              </c:numCache>
            </c:numRef>
          </c:xVal>
          <c:yVal>
            <c:numRef>
              <c:f>Sheet1!$C$2:$C$78</c:f>
              <c:numCache>
                <c:formatCode>General</c:formatCode>
                <c:ptCount val="77"/>
                <c:pt idx="0">
                  <c:v>-80.000004255649543</c:v>
                </c:pt>
                <c:pt idx="1">
                  <c:v>-78.41638120718153</c:v>
                </c:pt>
                <c:pt idx="2">
                  <c:v>-76.832758982605256</c:v>
                </c:pt>
                <c:pt idx="3">
                  <c:v>-75.249137944431595</c:v>
                </c:pt>
                <c:pt idx="4">
                  <c:v>-73.665518614674511</c:v>
                </c:pt>
                <c:pt idx="5">
                  <c:v>-72.081901745030763</c:v>
                </c:pt>
                <c:pt idx="6">
                  <c:v>-70.498288417936664</c:v>
                </c:pt>
                <c:pt idx="7">
                  <c:v>-68.914680192085868</c:v>
                </c:pt>
                <c:pt idx="8">
                  <c:v>-67.331079311967059</c:v>
                </c:pt>
                <c:pt idx="9">
                  <c:v>-65.747489009581301</c:v>
                </c:pt>
                <c:pt idx="10">
                  <c:v>-64.163913938880114</c:v>
                </c:pt>
                <c:pt idx="11">
                  <c:v>-62.580360801284272</c:v>
                </c:pt>
                <c:pt idx="12">
                  <c:v>-60.996839246280985</c:v>
                </c:pt>
                <c:pt idx="13">
                  <c:v>-59.413363167973429</c:v>
                </c:pt>
                <c:pt idx="14">
                  <c:v>-57.829952571468333</c:v>
                </c:pt>
                <c:pt idx="15">
                  <c:v>-56.246636259139819</c:v>
                </c:pt>
                <c:pt idx="16">
                  <c:v>-54.66345569608356</c:v>
                </c:pt>
                <c:pt idx="17">
                  <c:v>-53.080470570638816</c:v>
                </c:pt>
                <c:pt idx="18">
                  <c:v>-51.497766789664972</c:v>
                </c:pt>
                <c:pt idx="19">
                  <c:v>-49.91546796714411</c:v>
                </c:pt>
                <c:pt idx="20">
                  <c:v>-48.333751916856791</c:v>
                </c:pt>
                <c:pt idx="21">
                  <c:v>-46.752874296527651</c:v>
                </c:pt>
                <c:pt idx="22">
                  <c:v>-45.173202437815519</c:v>
                </c:pt>
                <c:pt idx="23">
                  <c:v>-43.595263612663402</c:v>
                </c:pt>
                <c:pt idx="24">
                  <c:v>-42.019813613070113</c:v>
                </c:pt>
                <c:pt idx="25">
                  <c:v>-40.447933610945341</c:v>
                </c:pt>
                <c:pt idx="26">
                  <c:v>-38.881165767266673</c:v>
                </c:pt>
                <c:pt idx="27">
                  <c:v>-37.321700663646276</c:v>
                </c:pt>
                <c:pt idx="28">
                  <c:v>-35.772631450184448</c:v>
                </c:pt>
                <c:pt idx="29">
                  <c:v>-34.238288631345434</c:v>
                </c:pt>
                <c:pt idx="30">
                  <c:v>-32.7246616680426</c:v>
                </c:pt>
                <c:pt idx="31">
                  <c:v>-31.239892182580235</c:v>
                </c:pt>
                <c:pt idx="32">
                  <c:v>-29.794778726959343</c:v>
                </c:pt>
                <c:pt idx="33">
                  <c:v>-28.403155765474754</c:v>
                </c:pt>
                <c:pt idx="34">
                  <c:v>-27.081903668712847</c:v>
                </c:pt>
                <c:pt idx="35">
                  <c:v>-25.850253347770771</c:v>
                </c:pt>
                <c:pt idx="36">
                  <c:v>-24.728071113395128</c:v>
                </c:pt>
                <c:pt idx="37">
                  <c:v>-23.733084384345041</c:v>
                </c:pt>
                <c:pt idx="38">
                  <c:v>-22.877570816746232</c:v>
                </c:pt>
                <c:pt idx="39">
                  <c:v>-22.165615177092594</c:v>
                </c:pt>
                <c:pt idx="40">
                  <c:v>-21.59211654679314</c:v>
                </c:pt>
                <c:pt idx="41">
                  <c:v>-21.144022281290098</c:v>
                </c:pt>
                <c:pt idx="42">
                  <c:v>-20.803200299829975</c:v>
                </c:pt>
                <c:pt idx="43">
                  <c:v>-20.549736370243437</c:v>
                </c:pt>
                <c:pt idx="44">
                  <c:v>-20.364602758587282</c:v>
                </c:pt>
                <c:pt idx="45">
                  <c:v>-20.231248466094222</c:v>
                </c:pt>
                <c:pt idx="46">
                  <c:v>-20.136197359354338</c:v>
                </c:pt>
                <c:pt idx="47">
                  <c:v>-20.068981432430476</c:v>
                </c:pt>
                <c:pt idx="48">
                  <c:v>-20.021738407023054</c:v>
                </c:pt>
                <c:pt idx="49">
                  <c:v>-19.988704388825273</c:v>
                </c:pt>
                <c:pt idx="50">
                  <c:v>-19.965728588429425</c:v>
                </c:pt>
                <c:pt idx="51">
                  <c:v>-19.949863713510197</c:v>
                </c:pt>
                <c:pt idx="52">
                  <c:v>-19.939043991970468</c:v>
                </c:pt>
                <c:pt idx="53">
                  <c:v>-19.931843317556879</c:v>
                </c:pt>
                <c:pt idx="54">
                  <c:v>-19.927299108506777</c:v>
                </c:pt>
                <c:pt idx="55">
                  <c:v>-19.924786493305206</c:v>
                </c:pt>
                <c:pt idx="56">
                  <c:v>-19.923928504062999</c:v>
                </c:pt>
                <c:pt idx="57">
                  <c:v>-19.924529081374839</c:v>
                </c:pt>
                <c:pt idx="58">
                  <c:v>-19.926516247990861</c:v>
                </c:pt>
                <c:pt idx="59">
                  <c:v>-19.929883585019404</c:v>
                </c:pt>
                <c:pt idx="60">
                  <c:v>-19.934621720989753</c:v>
                </c:pt>
                <c:pt idx="61">
                  <c:v>-19.940641589023663</c:v>
                </c:pt>
                <c:pt idx="62">
                  <c:v>-19.947708361981761</c:v>
                </c:pt>
                <c:pt idx="63">
                  <c:v>-19.95541979973428</c:v>
                </c:pt>
                <c:pt idx="64">
                  <c:v>-19.963255952741331</c:v>
                </c:pt>
                <c:pt idx="65">
                  <c:v>-19.970689978867618</c:v>
                </c:pt>
                <c:pt idx="66">
                  <c:v>-19.977307626975531</c:v>
                </c:pt>
                <c:pt idx="67">
                  <c:v>-19.982877264570352</c:v>
                </c:pt>
                <c:pt idx="68">
                  <c:v>-19.987349428011107</c:v>
                </c:pt>
                <c:pt idx="69">
                  <c:v>-19.990807232579957</c:v>
                </c:pt>
                <c:pt idx="70">
                  <c:v>-19.993403669983621</c:v>
                </c:pt>
                <c:pt idx="71">
                  <c:v>-19.995310873267343</c:v>
                </c:pt>
                <c:pt idx="72">
                  <c:v>-19.996689296672841</c:v>
                </c:pt>
                <c:pt idx="73">
                  <c:v>-19.997673936291317</c:v>
                </c:pt>
                <c:pt idx="74">
                  <c:v>-19.998371415262401</c:v>
                </c:pt>
                <c:pt idx="75">
                  <c:v>-19.99886255336294</c:v>
                </c:pt>
                <c:pt idx="76">
                  <c:v>-19.999206948733878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39-4F32-9F7A-29A2A0A1E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805407"/>
        <c:axId val="2121803007"/>
      </c:scatterChart>
      <c:valAx>
        <c:axId val="2121805407"/>
        <c:scaling>
          <c:logBase val="10"/>
          <c:orientation val="minMax"/>
          <c:max val="100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803007"/>
        <c:crosses val="autoZero"/>
        <c:crossBetween val="midCat"/>
      </c:valAx>
      <c:valAx>
        <c:axId val="212180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Magnitude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805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023941382327209"/>
          <c:y val="7.938711402824869E-2"/>
          <c:w val="0.71604330708661412"/>
          <c:h val="0.69930069533842221"/>
        </c:manualLayout>
      </c:layout>
      <c:scatterChart>
        <c:scatterStyle val="lineMarker"/>
        <c:varyColors val="0"/>
        <c:ser>
          <c:idx val="0"/>
          <c:order val="0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Sheet1!$A$2:$A$78</c:f>
              <c:numCache>
                <c:formatCode>_(* #,##0_);_(* \(#,##0\);_(* "-"??_);_(@_)</c:formatCode>
                <c:ptCount val="77"/>
                <c:pt idx="0" formatCode="General">
                  <c:v>10</c:v>
                </c:pt>
                <c:pt idx="1">
                  <c:v>12</c:v>
                </c:pt>
                <c:pt idx="2">
                  <c:v>14.399999999999999</c:v>
                </c:pt>
                <c:pt idx="3">
                  <c:v>17.279999999999998</c:v>
                </c:pt>
                <c:pt idx="4">
                  <c:v>20.735999999999997</c:v>
                </c:pt>
                <c:pt idx="5">
                  <c:v>24.883199999999995</c:v>
                </c:pt>
                <c:pt idx="6">
                  <c:v>29.859839999999991</c:v>
                </c:pt>
                <c:pt idx="7">
                  <c:v>35.831807999999988</c:v>
                </c:pt>
                <c:pt idx="8">
                  <c:v>42.998169599999983</c:v>
                </c:pt>
                <c:pt idx="9">
                  <c:v>51.597803519999978</c:v>
                </c:pt>
                <c:pt idx="10">
                  <c:v>61.917364223999968</c:v>
                </c:pt>
                <c:pt idx="11">
                  <c:v>74.300837068799964</c:v>
                </c:pt>
                <c:pt idx="12">
                  <c:v>89.16100448255996</c:v>
                </c:pt>
                <c:pt idx="13">
                  <c:v>106.99320537907195</c:v>
                </c:pt>
                <c:pt idx="14">
                  <c:v>128.39184645488635</c:v>
                </c:pt>
                <c:pt idx="15">
                  <c:v>154.07021574586361</c:v>
                </c:pt>
                <c:pt idx="16">
                  <c:v>184.88425889503631</c:v>
                </c:pt>
                <c:pt idx="17">
                  <c:v>221.86111067404357</c:v>
                </c:pt>
                <c:pt idx="18">
                  <c:v>266.23333280885225</c:v>
                </c:pt>
                <c:pt idx="19">
                  <c:v>319.47999937062269</c:v>
                </c:pt>
                <c:pt idx="20">
                  <c:v>383.37599924474722</c:v>
                </c:pt>
                <c:pt idx="21">
                  <c:v>460.05119909369665</c:v>
                </c:pt>
                <c:pt idx="22">
                  <c:v>552.06143891243596</c:v>
                </c:pt>
                <c:pt idx="23">
                  <c:v>662.47372669492313</c:v>
                </c:pt>
                <c:pt idx="24">
                  <c:v>794.96847203390769</c:v>
                </c:pt>
                <c:pt idx="25">
                  <c:v>953.9621664406892</c:v>
                </c:pt>
                <c:pt idx="26">
                  <c:v>1144.7545997288271</c:v>
                </c:pt>
                <c:pt idx="27">
                  <c:v>1373.7055196745926</c:v>
                </c:pt>
                <c:pt idx="28">
                  <c:v>1648.4466236095111</c:v>
                </c:pt>
                <c:pt idx="29">
                  <c:v>1978.1359483314131</c:v>
                </c:pt>
                <c:pt idx="30">
                  <c:v>2373.7631379976956</c:v>
                </c:pt>
                <c:pt idx="31">
                  <c:v>2848.5157655972348</c:v>
                </c:pt>
                <c:pt idx="32">
                  <c:v>3418.2189187166819</c:v>
                </c:pt>
                <c:pt idx="33">
                  <c:v>4101.8627024600182</c:v>
                </c:pt>
                <c:pt idx="34">
                  <c:v>4922.2352429520215</c:v>
                </c:pt>
                <c:pt idx="35">
                  <c:v>5906.6822915424254</c:v>
                </c:pt>
                <c:pt idx="36">
                  <c:v>7088.0187498509104</c:v>
                </c:pt>
                <c:pt idx="37">
                  <c:v>8505.6224998210928</c:v>
                </c:pt>
                <c:pt idx="38">
                  <c:v>10206.746999785311</c:v>
                </c:pt>
                <c:pt idx="39">
                  <c:v>12248.096399742373</c:v>
                </c:pt>
                <c:pt idx="40">
                  <c:v>14697.715679690848</c:v>
                </c:pt>
                <c:pt idx="41">
                  <c:v>17637.258815629015</c:v>
                </c:pt>
                <c:pt idx="42">
                  <c:v>21164.710578754817</c:v>
                </c:pt>
                <c:pt idx="43">
                  <c:v>25397.652694505781</c:v>
                </c:pt>
                <c:pt idx="44">
                  <c:v>30477.183233406937</c:v>
                </c:pt>
                <c:pt idx="45">
                  <c:v>36572.619880088321</c:v>
                </c:pt>
                <c:pt idx="46">
                  <c:v>43887.143856105984</c:v>
                </c:pt>
                <c:pt idx="47">
                  <c:v>52664.572627327179</c:v>
                </c:pt>
                <c:pt idx="48">
                  <c:v>63197.487152792615</c:v>
                </c:pt>
                <c:pt idx="49">
                  <c:v>75836.984583351135</c:v>
                </c:pt>
                <c:pt idx="50">
                  <c:v>91004.381500021365</c:v>
                </c:pt>
                <c:pt idx="51">
                  <c:v>109205.25780002563</c:v>
                </c:pt>
                <c:pt idx="52">
                  <c:v>131046.30936003075</c:v>
                </c:pt>
                <c:pt idx="53">
                  <c:v>157255.57123203689</c:v>
                </c:pt>
                <c:pt idx="54">
                  <c:v>188706.68547844427</c:v>
                </c:pt>
                <c:pt idx="55">
                  <c:v>226448.02257413312</c:v>
                </c:pt>
                <c:pt idx="56">
                  <c:v>271737.62708895974</c:v>
                </c:pt>
                <c:pt idx="57">
                  <c:v>326085.15250675165</c:v>
                </c:pt>
                <c:pt idx="58">
                  <c:v>391302.18300810194</c:v>
                </c:pt>
                <c:pt idx="59">
                  <c:v>469562.61960972234</c:v>
                </c:pt>
                <c:pt idx="60">
                  <c:v>563475.14353166684</c:v>
                </c:pt>
                <c:pt idx="61">
                  <c:v>676170.1722380002</c:v>
                </c:pt>
                <c:pt idx="62">
                  <c:v>811404.20668560022</c:v>
                </c:pt>
                <c:pt idx="63">
                  <c:v>973685.04802272026</c:v>
                </c:pt>
                <c:pt idx="64">
                  <c:v>1168422.0576272642</c:v>
                </c:pt>
                <c:pt idx="65">
                  <c:v>1402106.4691527169</c:v>
                </c:pt>
                <c:pt idx="66">
                  <c:v>1682527.7629832602</c:v>
                </c:pt>
                <c:pt idx="67">
                  <c:v>2019033.3155799122</c:v>
                </c:pt>
                <c:pt idx="68">
                  <c:v>2422839.9786958946</c:v>
                </c:pt>
                <c:pt idx="69">
                  <c:v>2907407.9744350733</c:v>
                </c:pt>
                <c:pt idx="70">
                  <c:v>3488889.5693220878</c:v>
                </c:pt>
                <c:pt idx="71">
                  <c:v>4186667.4831865053</c:v>
                </c:pt>
                <c:pt idx="72">
                  <c:v>5024000.9798238063</c:v>
                </c:pt>
                <c:pt idx="73">
                  <c:v>6028801.1757885674</c:v>
                </c:pt>
                <c:pt idx="74">
                  <c:v>7234561.4109462807</c:v>
                </c:pt>
                <c:pt idx="75">
                  <c:v>8681473.6931355372</c:v>
                </c:pt>
                <c:pt idx="76">
                  <c:v>10417768.431762645</c:v>
                </c:pt>
              </c:numCache>
            </c:numRef>
          </c:xVal>
          <c:yVal>
            <c:numRef>
              <c:f>Sheet1!$D$2:$D$78</c:f>
              <c:numCache>
                <c:formatCode>General</c:formatCode>
                <c:ptCount val="77"/>
                <c:pt idx="0">
                  <c:v>89.943277196807657</c:v>
                </c:pt>
                <c:pt idx="1">
                  <c:v>89.931932645950695</c:v>
                </c:pt>
                <c:pt idx="2">
                  <c:v>89.918319192043271</c:v>
                </c:pt>
                <c:pt idx="3">
                  <c:v>89.901983059659315</c:v>
                </c:pt>
                <c:pt idx="4">
                  <c:v>89.882379722061501</c:v>
                </c:pt>
                <c:pt idx="5">
                  <c:v>89.858855753686314</c:v>
                </c:pt>
                <c:pt idx="6">
                  <c:v>89.830627055126413</c:v>
                </c:pt>
                <c:pt idx="7">
                  <c:v>89.796752726565174</c:v>
                </c:pt>
                <c:pt idx="8">
                  <c:v>89.756103721870176</c:v>
                </c:pt>
                <c:pt idx="9">
                  <c:v>89.707325243824016</c:v>
                </c:pt>
                <c:pt idx="10">
                  <c:v>89.648791636231053</c:v>
                </c:pt>
                <c:pt idx="11">
                  <c:v>89.578552285252002</c:v>
                </c:pt>
                <c:pt idx="12">
                  <c:v>89.494266754232086</c:v>
                </c:pt>
                <c:pt idx="13">
                  <c:v>89.393127037451436</c:v>
                </c:pt>
                <c:pt idx="14">
                  <c:v>89.27176442348113</c:v>
                </c:pt>
                <c:pt idx="15">
                  <c:v>89.126138005598094</c:v>
                </c:pt>
                <c:pt idx="16">
                  <c:v>88.951401368140367</c:v>
                </c:pt>
                <c:pt idx="17">
                  <c:v>88.741743428251453</c:v>
                </c:pt>
                <c:pt idx="18">
                  <c:v>88.490198857921698</c:v>
                </c:pt>
                <c:pt idx="19">
                  <c:v>88.188423025911959</c:v>
                </c:pt>
                <c:pt idx="20">
                  <c:v>87.826426125698489</c:v>
                </c:pt>
                <c:pt idx="21">
                  <c:v>87.392261355562454</c:v>
                </c:pt>
                <c:pt idx="22">
                  <c:v>86.87166315533976</c:v>
                </c:pt>
                <c:pt idx="23">
                  <c:v>86.247634387920584</c:v>
                </c:pt>
                <c:pt idx="24">
                  <c:v>85.499987350280961</c:v>
                </c:pt>
                <c:pt idx="25">
                  <c:v>84.604854868205095</c:v>
                </c:pt>
                <c:pt idx="26">
                  <c:v>83.534208076376828</c:v>
                </c:pt>
                <c:pt idx="27">
                  <c:v>82.255452274697305</c:v>
                </c:pt>
                <c:pt idx="28">
                  <c:v>80.731229074347084</c:v>
                </c:pt>
                <c:pt idx="29">
                  <c:v>78.919640776932781</c:v>
                </c:pt>
                <c:pt idx="30">
                  <c:v>76.775237688541438</c:v>
                </c:pt>
                <c:pt idx="31">
                  <c:v>74.251262973420964</c:v>
                </c:pt>
                <c:pt idx="32">
                  <c:v>71.303786607520777</c:v>
                </c:pt>
                <c:pt idx="33">
                  <c:v>67.898356394790994</c:v>
                </c:pt>
                <c:pt idx="34">
                  <c:v>64.019414042406211</c:v>
                </c:pt>
                <c:pt idx="35">
                  <c:v>59.681665965178738</c:v>
                </c:pt>
                <c:pt idx="36">
                  <c:v>54.940761894679795</c:v>
                </c:pt>
                <c:pt idx="37">
                  <c:v>49.898660049192955</c:v>
                </c:pt>
                <c:pt idx="38">
                  <c:v>44.698665056981909</c:v>
                </c:pt>
                <c:pt idx="39">
                  <c:v>39.50815483688627</c:v>
                </c:pt>
                <c:pt idx="40">
                  <c:v>34.492973531182564</c:v>
                </c:pt>
                <c:pt idx="41">
                  <c:v>29.792376604719049</c:v>
                </c:pt>
                <c:pt idx="42">
                  <c:v>25.503071299968937</c:v>
                </c:pt>
                <c:pt idx="43">
                  <c:v>21.67561176138193</c:v>
                </c:pt>
                <c:pt idx="44">
                  <c:v>18.320633024336921</c:v>
                </c:pt>
                <c:pt idx="45">
                  <c:v>15.419806881544892</c:v>
                </c:pt>
                <c:pt idx="46">
                  <c:v>12.937082450704061</c:v>
                </c:pt>
                <c:pt idx="47">
                  <c:v>10.827800711271848</c:v>
                </c:pt>
                <c:pt idx="48">
                  <c:v>9.0450339465032528</c:v>
                </c:pt>
                <c:pt idx="49">
                  <c:v>7.5434701119300112</c:v>
                </c:pt>
                <c:pt idx="50">
                  <c:v>6.2814847363737307</c:v>
                </c:pt>
                <c:pt idx="51">
                  <c:v>5.2220216133390371</c:v>
                </c:pt>
                <c:pt idx="52">
                  <c:v>4.3327612314543069</c:v>
                </c:pt>
                <c:pt idx="53">
                  <c:v>3.5859053636114528</c:v>
                </c:pt>
                <c:pt idx="54">
                  <c:v>2.9577875605846673</c:v>
                </c:pt>
                <c:pt idx="55">
                  <c:v>2.4284375760596513</c:v>
                </c:pt>
                <c:pt idx="56">
                  <c:v>1.9811750817506812</c:v>
                </c:pt>
                <c:pt idx="57">
                  <c:v>1.6022728449194565</c:v>
                </c:pt>
                <c:pt idx="58">
                  <c:v>1.2806993509622882</c:v>
                </c:pt>
                <c:pt idx="59">
                  <c:v>1.0079139293890367</c:v>
                </c:pt>
                <c:pt idx="60">
                  <c:v>0.7776391133261199</c:v>
                </c:pt>
                <c:pt idx="61">
                  <c:v>0.58549221030781784</c:v>
                </c:pt>
                <c:pt idx="62">
                  <c:v>0.42837172322484829</c:v>
                </c:pt>
                <c:pt idx="63">
                  <c:v>0.3036213252184834</c:v>
                </c:pt>
                <c:pt idx="64">
                  <c:v>0.20820507814285835</c:v>
                </c:pt>
                <c:pt idx="65">
                  <c:v>0.13824539834495631</c:v>
                </c:pt>
                <c:pt idx="66">
                  <c:v>8.9123946361590323E-2</c:v>
                </c:pt>
                <c:pt idx="67">
                  <c:v>5.6010744462608085E-2</c:v>
                </c:pt>
                <c:pt idx="68">
                  <c:v>3.447180397108876E-2</c:v>
                </c:pt>
                <c:pt idx="69">
                  <c:v>2.0869193912159384E-2</c:v>
                </c:pt>
                <c:pt idx="70">
                  <c:v>1.247676379233814E-2</c:v>
                </c:pt>
                <c:pt idx="71">
                  <c:v>7.3901925022168552E-3</c:v>
                </c:pt>
                <c:pt idx="72">
                  <c:v>4.3477536236410548E-3</c:v>
                </c:pt>
                <c:pt idx="73">
                  <c:v>2.545415724208135E-3</c:v>
                </c:pt>
                <c:pt idx="74">
                  <c:v>1.4850735791495865E-3</c:v>
                </c:pt>
                <c:pt idx="75">
                  <c:v>8.6432030687500969E-4</c:v>
                </c:pt>
                <c:pt idx="76">
                  <c:v>5.0217477974943221E-4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8A-4538-83D6-116DFE0BE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186264"/>
        <c:axId val="651186656"/>
      </c:scatterChart>
      <c:valAx>
        <c:axId val="651186264"/>
        <c:scaling>
          <c:logBase val="10"/>
          <c:orientation val="minMax"/>
          <c:max val="10000000"/>
          <c:min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layout>
            <c:manualLayout>
              <c:xMode val="edge"/>
              <c:yMode val="edge"/>
              <c:x val="0.49208195078653477"/>
              <c:y val="0.8821890921618044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186656"/>
        <c:crossesAt val="-90"/>
        <c:crossBetween val="midCat"/>
      </c:valAx>
      <c:valAx>
        <c:axId val="6511866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Phase (degrees)</a:t>
                </a:r>
              </a:p>
            </c:rich>
          </c:tx>
          <c:layout>
            <c:manualLayout>
              <c:xMode val="edge"/>
              <c:yMode val="edge"/>
              <c:x val="5.6643135125350713E-2"/>
              <c:y val="0.1911565221014039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186264"/>
        <c:crossesAt val="-15"/>
        <c:crossBetween val="midCat"/>
        <c:majorUnit val="45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Sheet2!$D$2:$D$8</c:f>
              <c:numCache>
                <c:formatCode>General</c:formatCode>
                <c:ptCount val="7"/>
                <c:pt idx="0">
                  <c:v>6.2831853071795862E-4</c:v>
                </c:pt>
                <c:pt idx="1">
                  <c:v>6.2831853071795866E-3</c:v>
                </c:pt>
                <c:pt idx="2">
                  <c:v>6.2831853071795868E-2</c:v>
                </c:pt>
                <c:pt idx="3">
                  <c:v>0.62831853071795862</c:v>
                </c:pt>
                <c:pt idx="4">
                  <c:v>6.2831853071795862</c:v>
                </c:pt>
                <c:pt idx="5">
                  <c:v>62.831853071795862</c:v>
                </c:pt>
                <c:pt idx="6">
                  <c:v>628.31853071795865</c:v>
                </c:pt>
              </c:numCache>
            </c:numRef>
          </c:xVal>
          <c:yVal>
            <c:numRef>
              <c:f>Sheet2!$E$2:$E$8</c:f>
              <c:numCache>
                <c:formatCode>General</c:formatCode>
                <c:ptCount val="7"/>
                <c:pt idx="0">
                  <c:v>-226.02060425622227</c:v>
                </c:pt>
                <c:pt idx="1">
                  <c:v>-206.02103418604824</c:v>
                </c:pt>
                <c:pt idx="2">
                  <c:v>-186.06381365110605</c:v>
                </c:pt>
                <c:pt idx="3">
                  <c:v>-169.03089986991944</c:v>
                </c:pt>
                <c:pt idx="4">
                  <c:v>-166.06381365110605</c:v>
                </c:pt>
                <c:pt idx="5">
                  <c:v>-166.02103418604824</c:v>
                </c:pt>
                <c:pt idx="6">
                  <c:v>-166.02060425622227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7A-45DD-95D5-BD4799FCC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805407"/>
        <c:axId val="2121803007"/>
      </c:scatterChart>
      <c:valAx>
        <c:axId val="212180540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803007"/>
        <c:crosses val="autoZero"/>
        <c:crossBetween val="midCat"/>
      </c:valAx>
      <c:valAx>
        <c:axId val="2121803007"/>
        <c:scaling>
          <c:orientation val="minMax"/>
          <c:max val="-15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Magnitude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crossAx val="2121805407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192541</xdr:colOff>
      <xdr:row>11</xdr:row>
      <xdr:rowOff>29778</xdr:rowOff>
    </xdr:from>
    <xdr:to>
      <xdr:col>13</xdr:col>
      <xdr:colOff>376238</xdr:colOff>
      <xdr:row>25</xdr:row>
      <xdr:rowOff>105978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830EBE-4C08-1DFE-1C1A-7946C622E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498231</xdr:colOff>
      <xdr:row>25</xdr:row>
      <xdr:rowOff>186469</xdr:rowOff>
    </xdr:from>
    <xdr:to>
      <xdr:col>13</xdr:col>
      <xdr:colOff>71072</xdr:colOff>
      <xdr:row>40</xdr:row>
      <xdr:rowOff>72169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249532-D69B-0DF9-7C63-333CCC19A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195262</xdr:colOff>
      <xdr:row>13</xdr:row>
      <xdr:rowOff>23812</xdr:rowOff>
    </xdr:from>
    <xdr:to>
      <xdr:col>8</xdr:col>
      <xdr:colOff>309562</xdr:colOff>
      <xdr:row>27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EF6AEB-C9C4-7334-2BE4-CA816656FC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285F4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285F4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285F4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BB16-8A7F-454B-A40C-7BD864CDB9E3}">
  <dimension ref="A2:I128"/>
  <sheetViews>
    <sheetView zoomScale="130" zoomScaleNormal="130" workbookViewId="0">
      <selection activeCell="G13" sqref="G13"/>
    </sheetView>
  </sheetViews>
  <sheetFormatPr defaultRowHeight="15" x14ac:dyDescent="0.25"/>
  <cols>
    <col min="1" max="1" width="16.140625" bestFit="1" customWidth="1"/>
    <col min="2" max="2" width="11" bestFit="1" customWidth="1"/>
    <col min="9" max="9" width="11" bestFit="1" customWidth="1"/>
  </cols>
  <sheetData>
    <row r="2" spans="1:9" x14ac:dyDescent="0.25">
      <c r="A2">
        <v>10</v>
      </c>
      <c r="B2">
        <f>(A2*$I$2*SQRT((A2*$I$5)^2+$I$4^2))/(SQRT((1-A2^2*$I$3*$I$5)^2+A2^2*$I$3^2*$I$4^2))</f>
        <v>9.9999951005035994E-5</v>
      </c>
      <c r="C2">
        <f>20*LOG10(B2)</f>
        <v>-80.000004255649543</v>
      </c>
      <c r="D2">
        <f>DEGREES(ATAN2($I$4,A2*$I$5)+ATAN2(0,A2*$I$2)-ATAN2((1-A2^2*$I$3*$I$5),A2*$I$3*$I$4))</f>
        <v>89.943277196807657</v>
      </c>
      <c r="H2" t="s">
        <v>0</v>
      </c>
      <c r="I2">
        <f>10*10^(-9)</f>
        <v>1E-8</v>
      </c>
    </row>
    <row r="3" spans="1:9" x14ac:dyDescent="0.25">
      <c r="A3" s="1">
        <f>A2*1.2</f>
        <v>12</v>
      </c>
      <c r="B3">
        <f t="shared" ref="B3:B66" si="0">(A3*$I$2*SQRT((A3*$I$5)^2+$I$4^2))/(SQRT((1-A3^2*$I$3*$I$5)^2+A3^2*$I$3^2*$I$4^2))</f>
        <v>1.1999991533672963E-4</v>
      </c>
      <c r="C3">
        <f t="shared" ref="C3:C66" si="1">20*LOG10(B3)</f>
        <v>-78.41638120718153</v>
      </c>
      <c r="D3">
        <f t="shared" ref="D3:D66" si="2">DEGREES(ATAN2($I$4,A3*$I$5)+ATAN2(0,A3*$I$2)-ATAN2((1-A3^2*$I$3*$I$5),A3*$I$3*$I$4))</f>
        <v>89.931932645950695</v>
      </c>
      <c r="H3" t="s">
        <v>1</v>
      </c>
      <c r="I3">
        <f>100*10^(-9)</f>
        <v>1.0000000000000001E-7</v>
      </c>
    </row>
    <row r="4" spans="1:9" x14ac:dyDescent="0.25">
      <c r="A4" s="1">
        <f t="shared" ref="A4:A67" si="3">A3*1.2</f>
        <v>14.399999999999999</v>
      </c>
      <c r="B4">
        <f t="shared" si="0"/>
        <v>1.4399985370193685E-4</v>
      </c>
      <c r="C4">
        <f t="shared" si="1"/>
        <v>-76.832758982605256</v>
      </c>
      <c r="D4">
        <f t="shared" si="2"/>
        <v>89.918319192043271</v>
      </c>
      <c r="H4" t="s">
        <v>2</v>
      </c>
      <c r="I4">
        <f>1*10^(3)</f>
        <v>1000</v>
      </c>
    </row>
    <row r="5" spans="1:9" x14ac:dyDescent="0.25">
      <c r="A5" s="1">
        <f t="shared" si="3"/>
        <v>17.279999999999998</v>
      </c>
      <c r="B5">
        <f t="shared" si="0"/>
        <v>1.7279974719711642E-4</v>
      </c>
      <c r="C5">
        <f t="shared" si="1"/>
        <v>-75.249137944431595</v>
      </c>
      <c r="D5">
        <f t="shared" si="2"/>
        <v>89.901983059659315</v>
      </c>
      <c r="H5" t="s">
        <v>3</v>
      </c>
      <c r="I5">
        <f>1*10^(-3)</f>
        <v>1E-3</v>
      </c>
    </row>
    <row r="6" spans="1:9" x14ac:dyDescent="0.25">
      <c r="A6" s="1">
        <f t="shared" si="3"/>
        <v>20.735999999999997</v>
      </c>
      <c r="B6">
        <f t="shared" si="0"/>
        <v>2.0735956315703896E-4</v>
      </c>
      <c r="C6">
        <f t="shared" si="1"/>
        <v>-73.665518614674511</v>
      </c>
      <c r="D6">
        <f t="shared" si="2"/>
        <v>89.882379722061501</v>
      </c>
    </row>
    <row r="7" spans="1:9" x14ac:dyDescent="0.25">
      <c r="A7" s="1">
        <f t="shared" si="3"/>
        <v>24.883199999999995</v>
      </c>
      <c r="B7">
        <f t="shared" si="0"/>
        <v>2.4883124513641288E-4</v>
      </c>
      <c r="C7">
        <f t="shared" si="1"/>
        <v>-72.081901745030763</v>
      </c>
      <c r="D7">
        <f t="shared" si="2"/>
        <v>89.858855753686314</v>
      </c>
    </row>
    <row r="8" spans="1:9" x14ac:dyDescent="0.25">
      <c r="A8" s="1">
        <f t="shared" si="3"/>
        <v>29.859839999999991</v>
      </c>
      <c r="B8">
        <f t="shared" si="0"/>
        <v>2.9859709559833307E-4</v>
      </c>
      <c r="C8">
        <f t="shared" si="1"/>
        <v>-70.498288417936664</v>
      </c>
      <c r="D8">
        <f t="shared" si="2"/>
        <v>89.830627055126413</v>
      </c>
    </row>
    <row r="9" spans="1:9" x14ac:dyDescent="0.25">
      <c r="A9" s="1">
        <f t="shared" si="3"/>
        <v>35.831807999999988</v>
      </c>
      <c r="B9">
        <f t="shared" si="0"/>
        <v>3.5831582600041824E-4</v>
      </c>
      <c r="C9">
        <f t="shared" si="1"/>
        <v>-68.914680192085868</v>
      </c>
      <c r="D9">
        <f t="shared" si="2"/>
        <v>89.796752726565174</v>
      </c>
    </row>
    <row r="10" spans="1:9" x14ac:dyDescent="0.25">
      <c r="A10" s="1">
        <f t="shared" si="3"/>
        <v>42.998169599999983</v>
      </c>
      <c r="B10">
        <f t="shared" si="0"/>
        <v>4.299778011048932E-4</v>
      </c>
      <c r="C10">
        <f t="shared" si="1"/>
        <v>-67.331079311967059</v>
      </c>
      <c r="D10">
        <f t="shared" si="2"/>
        <v>89.756103721870176</v>
      </c>
    </row>
    <row r="11" spans="1:9" x14ac:dyDescent="0.25">
      <c r="A11" s="1">
        <f t="shared" si="3"/>
        <v>51.597803519999978</v>
      </c>
      <c r="B11">
        <f t="shared" si="0"/>
        <v>5.1597130486149233E-4</v>
      </c>
      <c r="C11">
        <f t="shared" si="1"/>
        <v>-65.747489009581301</v>
      </c>
      <c r="D11">
        <f t="shared" si="2"/>
        <v>89.707325243824016</v>
      </c>
    </row>
    <row r="12" spans="1:9" x14ac:dyDescent="0.25">
      <c r="A12" s="1">
        <f t="shared" si="3"/>
        <v>61.917364223999968</v>
      </c>
      <c r="B12">
        <f t="shared" si="0"/>
        <v>6.191620123151794E-4</v>
      </c>
      <c r="C12">
        <f t="shared" si="1"/>
        <v>-64.163913938880114</v>
      </c>
      <c r="D12">
        <f t="shared" si="2"/>
        <v>89.648791636231053</v>
      </c>
    </row>
    <row r="13" spans="1:9" x14ac:dyDescent="0.25">
      <c r="A13" s="1">
        <f t="shared" si="3"/>
        <v>74.300837068799964</v>
      </c>
      <c r="B13">
        <f t="shared" si="0"/>
        <v>7.4298827442703609E-4</v>
      </c>
      <c r="C13">
        <f t="shared" si="1"/>
        <v>-62.580360801284272</v>
      </c>
      <c r="D13">
        <f t="shared" si="2"/>
        <v>89.578552285252002</v>
      </c>
    </row>
    <row r="14" spans="1:9" x14ac:dyDescent="0.25">
      <c r="A14" s="1">
        <f t="shared" si="3"/>
        <v>89.16100448255996</v>
      </c>
      <c r="B14">
        <f t="shared" si="0"/>
        <v>8.9157531910653896E-4</v>
      </c>
      <c r="C14">
        <f t="shared" si="1"/>
        <v>-60.996839246280985</v>
      </c>
      <c r="D14">
        <f t="shared" si="2"/>
        <v>89.494266754232086</v>
      </c>
    </row>
    <row r="15" spans="1:9" x14ac:dyDescent="0.25">
      <c r="A15" s="1">
        <f t="shared" si="3"/>
        <v>106.99320537907195</v>
      </c>
      <c r="B15">
        <f t="shared" si="0"/>
        <v>1.0698720492905787E-3</v>
      </c>
      <c r="C15">
        <f t="shared" si="1"/>
        <v>-59.413363167973429</v>
      </c>
      <c r="D15">
        <f t="shared" si="2"/>
        <v>89.393127037451436</v>
      </c>
    </row>
    <row r="16" spans="1:9" x14ac:dyDescent="0.25">
      <c r="A16" s="1">
        <f t="shared" si="3"/>
        <v>128.39184645488635</v>
      </c>
      <c r="B16">
        <f t="shared" si="0"/>
        <v>1.2838147806103286E-3</v>
      </c>
      <c r="C16">
        <f t="shared" si="1"/>
        <v>-57.829952571468333</v>
      </c>
      <c r="D16">
        <f t="shared" si="2"/>
        <v>89.27176442348113</v>
      </c>
    </row>
    <row r="17" spans="1:4" x14ac:dyDescent="0.25">
      <c r="A17" s="1">
        <f t="shared" si="3"/>
        <v>154.07021574586361</v>
      </c>
      <c r="B17">
        <f t="shared" si="0"/>
        <v>1.5405230011613352E-3</v>
      </c>
      <c r="C17">
        <f t="shared" si="1"/>
        <v>-56.246636259139819</v>
      </c>
      <c r="D17">
        <f t="shared" si="2"/>
        <v>89.126138005598094</v>
      </c>
    </row>
    <row r="18" spans="1:4" x14ac:dyDescent="0.25">
      <c r="A18" s="1">
        <f t="shared" si="3"/>
        <v>184.88425889503631</v>
      </c>
      <c r="B18">
        <f t="shared" si="0"/>
        <v>1.8485330306248866E-3</v>
      </c>
      <c r="C18">
        <f t="shared" si="1"/>
        <v>-54.66345569608356</v>
      </c>
      <c r="D18">
        <f t="shared" si="2"/>
        <v>88.951401368140367</v>
      </c>
    </row>
    <row r="19" spans="1:4" x14ac:dyDescent="0.25">
      <c r="A19" s="1">
        <f t="shared" si="3"/>
        <v>221.86111067404357</v>
      </c>
      <c r="B19">
        <f t="shared" si="0"/>
        <v>2.2180762490548924E-3</v>
      </c>
      <c r="C19">
        <f t="shared" si="1"/>
        <v>-53.080470570638816</v>
      </c>
      <c r="D19">
        <f t="shared" si="2"/>
        <v>88.741743428251453</v>
      </c>
    </row>
    <row r="20" spans="1:4" x14ac:dyDescent="0.25">
      <c r="A20" s="1">
        <f t="shared" si="3"/>
        <v>266.23333280885225</v>
      </c>
      <c r="B20">
        <f t="shared" si="0"/>
        <v>2.6614092410257636E-3</v>
      </c>
      <c r="C20">
        <f t="shared" si="1"/>
        <v>-51.497766789664972</v>
      </c>
      <c r="D20">
        <f t="shared" si="2"/>
        <v>88.490198857921698</v>
      </c>
    </row>
    <row r="21" spans="1:4" x14ac:dyDescent="0.25">
      <c r="A21" s="1">
        <f t="shared" si="3"/>
        <v>319.47999937062269</v>
      </c>
      <c r="B21">
        <f t="shared" si="0"/>
        <v>3.1932035369315417E-3</v>
      </c>
      <c r="C21">
        <f t="shared" si="1"/>
        <v>-49.91546796714411</v>
      </c>
      <c r="D21">
        <f t="shared" si="2"/>
        <v>88.188423025911959</v>
      </c>
    </row>
    <row r="22" spans="1:4" x14ac:dyDescent="0.25">
      <c r="A22" s="1">
        <f t="shared" si="3"/>
        <v>383.37599924474722</v>
      </c>
      <c r="B22">
        <f t="shared" si="0"/>
        <v>3.8310022244795435E-3</v>
      </c>
      <c r="C22">
        <f t="shared" si="1"/>
        <v>-48.333751916856791</v>
      </c>
      <c r="D22">
        <f t="shared" si="2"/>
        <v>87.826426125698489</v>
      </c>
    </row>
    <row r="23" spans="1:4" x14ac:dyDescent="0.25">
      <c r="A23" s="1">
        <f t="shared" si="3"/>
        <v>460.05119909369665</v>
      </c>
      <c r="B23">
        <f t="shared" si="0"/>
        <v>4.5957488285932957E-3</v>
      </c>
      <c r="C23">
        <f t="shared" si="1"/>
        <v>-46.752874296527651</v>
      </c>
      <c r="D23">
        <f t="shared" si="2"/>
        <v>87.392261355562454</v>
      </c>
    </row>
    <row r="24" spans="1:4" x14ac:dyDescent="0.25">
      <c r="A24" s="1">
        <f t="shared" si="3"/>
        <v>552.06143891243596</v>
      </c>
      <c r="B24">
        <f t="shared" si="0"/>
        <v>5.5123892627232914E-3</v>
      </c>
      <c r="C24">
        <f t="shared" si="1"/>
        <v>-45.173202437815519</v>
      </c>
      <c r="D24">
        <f t="shared" si="2"/>
        <v>86.87166315533976</v>
      </c>
    </row>
    <row r="25" spans="1:4" x14ac:dyDescent="0.25">
      <c r="A25" s="1">
        <f t="shared" si="3"/>
        <v>662.47372669492313</v>
      </c>
      <c r="B25">
        <f t="shared" si="0"/>
        <v>6.6105382023941396E-3</v>
      </c>
      <c r="C25">
        <f t="shared" si="1"/>
        <v>-43.595263612663402</v>
      </c>
      <c r="D25">
        <f t="shared" si="2"/>
        <v>86.247634387920584</v>
      </c>
    </row>
    <row r="26" spans="1:4" x14ac:dyDescent="0.25">
      <c r="A26" s="1">
        <f t="shared" si="3"/>
        <v>794.96847203390769</v>
      </c>
      <c r="B26">
        <f t="shared" si="0"/>
        <v>7.9251833662272488E-3</v>
      </c>
      <c r="C26">
        <f t="shared" si="1"/>
        <v>-42.019813613070113</v>
      </c>
      <c r="D26">
        <f t="shared" si="2"/>
        <v>85.499987350280961</v>
      </c>
    </row>
    <row r="27" spans="1:4" x14ac:dyDescent="0.25">
      <c r="A27" s="1">
        <f t="shared" si="3"/>
        <v>953.9621664406892</v>
      </c>
      <c r="B27">
        <f t="shared" si="0"/>
        <v>9.4973691648010915E-3</v>
      </c>
      <c r="C27">
        <f t="shared" si="1"/>
        <v>-40.447933610945341</v>
      </c>
      <c r="D27">
        <f t="shared" si="2"/>
        <v>84.604854868205095</v>
      </c>
    </row>
    <row r="28" spans="1:4" x14ac:dyDescent="0.25">
      <c r="A28" s="1">
        <f t="shared" si="3"/>
        <v>1144.7545997288271</v>
      </c>
      <c r="B28">
        <f t="shared" si="0"/>
        <v>1.1374746106556701E-2</v>
      </c>
      <c r="C28">
        <f t="shared" si="1"/>
        <v>-38.881165767266673</v>
      </c>
      <c r="D28">
        <f t="shared" si="2"/>
        <v>83.534208076376828</v>
      </c>
    </row>
    <row r="29" spans="1:4" x14ac:dyDescent="0.25">
      <c r="A29" s="1">
        <f t="shared" si="3"/>
        <v>1373.7055196745926</v>
      </c>
      <c r="B29">
        <f t="shared" si="0"/>
        <v>1.3611781429495703E-2</v>
      </c>
      <c r="C29">
        <f t="shared" si="1"/>
        <v>-37.321700663646276</v>
      </c>
      <c r="D29">
        <f t="shared" si="2"/>
        <v>82.255452274697305</v>
      </c>
    </row>
    <row r="30" spans="1:4" x14ac:dyDescent="0.25">
      <c r="A30" s="1">
        <f t="shared" si="3"/>
        <v>1648.4466236095111</v>
      </c>
      <c r="B30">
        <f t="shared" si="0"/>
        <v>1.6269283518052523E-2</v>
      </c>
      <c r="C30">
        <f t="shared" si="1"/>
        <v>-35.772631450184448</v>
      </c>
      <c r="D30">
        <f t="shared" si="2"/>
        <v>80.731229074347084</v>
      </c>
    </row>
    <row r="31" spans="1:4" x14ac:dyDescent="0.25">
      <c r="A31" s="1">
        <f t="shared" si="3"/>
        <v>1978.1359483314131</v>
      </c>
      <c r="B31">
        <f t="shared" si="0"/>
        <v>1.9412683252907324E-2</v>
      </c>
      <c r="C31">
        <f t="shared" si="1"/>
        <v>-34.238288631345434</v>
      </c>
      <c r="D31">
        <f t="shared" si="2"/>
        <v>78.919640776932781</v>
      </c>
    </row>
    <row r="32" spans="1:4" x14ac:dyDescent="0.25">
      <c r="A32" s="1">
        <f t="shared" si="3"/>
        <v>2373.7631379976956</v>
      </c>
      <c r="B32">
        <f t="shared" si="0"/>
        <v>2.3108242509511628E-2</v>
      </c>
      <c r="C32">
        <f t="shared" si="1"/>
        <v>-32.7246616680426</v>
      </c>
      <c r="D32">
        <f t="shared" si="2"/>
        <v>76.775237688541438</v>
      </c>
    </row>
    <row r="33" spans="1:4" x14ac:dyDescent="0.25">
      <c r="A33" s="1">
        <f t="shared" si="3"/>
        <v>2848.5157655972348</v>
      </c>
      <c r="B33">
        <f t="shared" si="0"/>
        <v>2.7416082031325374E-2</v>
      </c>
      <c r="C33">
        <f t="shared" si="1"/>
        <v>-31.239892182580235</v>
      </c>
      <c r="D33">
        <f t="shared" si="2"/>
        <v>74.251262973420964</v>
      </c>
    </row>
    <row r="34" spans="1:4" x14ac:dyDescent="0.25">
      <c r="A34" s="1">
        <f t="shared" si="3"/>
        <v>3418.2189187166819</v>
      </c>
      <c r="B34">
        <f t="shared" si="0"/>
        <v>3.2378823443725668E-2</v>
      </c>
      <c r="C34">
        <f t="shared" si="1"/>
        <v>-29.794778726959343</v>
      </c>
      <c r="D34">
        <f t="shared" si="2"/>
        <v>71.303786607520777</v>
      </c>
    </row>
    <row r="35" spans="1:4" x14ac:dyDescent="0.25">
      <c r="A35" s="1">
        <f t="shared" si="3"/>
        <v>4101.8627024600182</v>
      </c>
      <c r="B35">
        <f t="shared" si="0"/>
        <v>3.8005129064653052E-2</v>
      </c>
      <c r="C35">
        <f t="shared" si="1"/>
        <v>-28.403155765474754</v>
      </c>
      <c r="D35">
        <f t="shared" si="2"/>
        <v>67.898356394790994</v>
      </c>
    </row>
    <row r="36" spans="1:4" x14ac:dyDescent="0.25">
      <c r="A36" s="1">
        <f t="shared" si="3"/>
        <v>4922.2352429520215</v>
      </c>
      <c r="B36">
        <f t="shared" si="0"/>
        <v>4.424913818009317E-2</v>
      </c>
      <c r="C36">
        <f t="shared" si="1"/>
        <v>-27.081903668712847</v>
      </c>
      <c r="D36">
        <f t="shared" si="2"/>
        <v>64.019414042406211</v>
      </c>
    </row>
    <row r="37" spans="1:4" x14ac:dyDescent="0.25">
      <c r="A37" s="1">
        <f t="shared" si="3"/>
        <v>5906.6822915424254</v>
      </c>
      <c r="B37">
        <f t="shared" si="0"/>
        <v>5.0990272464786025E-2</v>
      </c>
      <c r="C37">
        <f t="shared" si="1"/>
        <v>-25.850253347770771</v>
      </c>
      <c r="D37">
        <f t="shared" si="2"/>
        <v>59.681665965178738</v>
      </c>
    </row>
    <row r="38" spans="1:4" x14ac:dyDescent="0.25">
      <c r="A38" s="1">
        <f t="shared" si="3"/>
        <v>7088.0187498509104</v>
      </c>
      <c r="B38">
        <f t="shared" si="0"/>
        <v>5.8022500952555948E-2</v>
      </c>
      <c r="C38">
        <f t="shared" si="1"/>
        <v>-24.728071113395128</v>
      </c>
      <c r="D38">
        <f t="shared" si="2"/>
        <v>54.940761894679795</v>
      </c>
    </row>
    <row r="39" spans="1:4" x14ac:dyDescent="0.25">
      <c r="A39" s="1">
        <f t="shared" si="3"/>
        <v>8505.6224998210928</v>
      </c>
      <c r="B39">
        <f t="shared" si="0"/>
        <v>6.5064752300962869E-2</v>
      </c>
      <c r="C39">
        <f t="shared" si="1"/>
        <v>-23.733084384345041</v>
      </c>
      <c r="D39">
        <f t="shared" si="2"/>
        <v>49.898660049192955</v>
      </c>
    </row>
    <row r="40" spans="1:4" x14ac:dyDescent="0.25">
      <c r="A40" s="1">
        <f t="shared" si="3"/>
        <v>10206.746999785311</v>
      </c>
      <c r="B40">
        <f t="shared" si="0"/>
        <v>7.1799506491589254E-2</v>
      </c>
      <c r="C40">
        <f t="shared" si="1"/>
        <v>-22.877570816746232</v>
      </c>
      <c r="D40">
        <f t="shared" si="2"/>
        <v>44.698665056981909</v>
      </c>
    </row>
    <row r="41" spans="1:4" x14ac:dyDescent="0.25">
      <c r="A41" s="1">
        <f t="shared" si="3"/>
        <v>12248.096399742373</v>
      </c>
      <c r="B41">
        <f t="shared" si="0"/>
        <v>7.7932613577237644E-2</v>
      </c>
      <c r="C41">
        <f t="shared" si="1"/>
        <v>-22.165615177092594</v>
      </c>
      <c r="D41">
        <f t="shared" si="2"/>
        <v>39.50815483688627</v>
      </c>
    </row>
    <row r="42" spans="1:4" x14ac:dyDescent="0.25">
      <c r="A42" s="1">
        <f t="shared" si="3"/>
        <v>14697.715679690848</v>
      </c>
      <c r="B42">
        <f t="shared" si="0"/>
        <v>8.3251903597930749E-2</v>
      </c>
      <c r="C42">
        <f t="shared" si="1"/>
        <v>-21.59211654679314</v>
      </c>
      <c r="D42">
        <f t="shared" si="2"/>
        <v>34.492973531182564</v>
      </c>
    </row>
    <row r="43" spans="1:4" x14ac:dyDescent="0.25">
      <c r="A43" s="1">
        <f t="shared" si="3"/>
        <v>17637.258815629015</v>
      </c>
      <c r="B43">
        <f t="shared" si="0"/>
        <v>8.7659479165260873E-2</v>
      </c>
      <c r="C43">
        <f t="shared" si="1"/>
        <v>-21.144022281290098</v>
      </c>
      <c r="D43">
        <f t="shared" si="2"/>
        <v>29.792376604719049</v>
      </c>
    </row>
    <row r="44" spans="1:4" x14ac:dyDescent="0.25">
      <c r="A44" s="1">
        <f t="shared" si="3"/>
        <v>21164.710578754817</v>
      </c>
      <c r="B44">
        <f t="shared" si="0"/>
        <v>9.1167487256085825E-2</v>
      </c>
      <c r="C44">
        <f t="shared" si="1"/>
        <v>-20.803200299829975</v>
      </c>
      <c r="D44">
        <f t="shared" si="2"/>
        <v>25.503071299968937</v>
      </c>
    </row>
    <row r="45" spans="1:4" x14ac:dyDescent="0.25">
      <c r="A45" s="1">
        <f t="shared" si="3"/>
        <v>25397.652694505781</v>
      </c>
      <c r="B45">
        <f t="shared" si="0"/>
        <v>9.3867052629579784E-2</v>
      </c>
      <c r="C45">
        <f t="shared" si="1"/>
        <v>-20.549736370243437</v>
      </c>
      <c r="D45">
        <f t="shared" si="2"/>
        <v>21.67561176138193</v>
      </c>
    </row>
    <row r="46" spans="1:4" x14ac:dyDescent="0.25">
      <c r="A46" s="1">
        <f t="shared" si="3"/>
        <v>30477.183233406937</v>
      </c>
      <c r="B46">
        <f t="shared" si="0"/>
        <v>9.5889236812908715E-2</v>
      </c>
      <c r="C46">
        <f t="shared" si="1"/>
        <v>-20.364602758587282</v>
      </c>
      <c r="D46">
        <f t="shared" si="2"/>
        <v>18.320633024336921</v>
      </c>
    </row>
    <row r="47" spans="1:4" x14ac:dyDescent="0.25">
      <c r="A47" s="1">
        <f t="shared" si="3"/>
        <v>36572.619880088321</v>
      </c>
      <c r="B47">
        <f t="shared" si="0"/>
        <v>9.7372781653031162E-2</v>
      </c>
      <c r="C47">
        <f t="shared" si="1"/>
        <v>-20.231248466094222</v>
      </c>
      <c r="D47">
        <f t="shared" si="2"/>
        <v>15.419806881544892</v>
      </c>
    </row>
    <row r="48" spans="1:4" x14ac:dyDescent="0.25">
      <c r="A48" s="1">
        <f t="shared" si="3"/>
        <v>43887.143856105984</v>
      </c>
      <c r="B48">
        <f t="shared" si="0"/>
        <v>9.8444199539730798E-2</v>
      </c>
      <c r="C48">
        <f t="shared" si="1"/>
        <v>-20.136197359354338</v>
      </c>
      <c r="D48">
        <f t="shared" si="2"/>
        <v>12.937082450704061</v>
      </c>
    </row>
    <row r="49" spans="1:4" x14ac:dyDescent="0.25">
      <c r="A49" s="1">
        <f t="shared" si="3"/>
        <v>52664.572627327179</v>
      </c>
      <c r="B49">
        <f t="shared" si="0"/>
        <v>9.9208967172318765E-2</v>
      </c>
      <c r="C49">
        <f t="shared" si="1"/>
        <v>-20.068981432430476</v>
      </c>
      <c r="D49">
        <f t="shared" si="2"/>
        <v>10.827800711271848</v>
      </c>
    </row>
    <row r="50" spans="1:4" x14ac:dyDescent="0.25">
      <c r="A50" s="1">
        <f t="shared" si="3"/>
        <v>63197.487152792615</v>
      </c>
      <c r="B50">
        <f t="shared" si="0"/>
        <v>9.9750040261131309E-2</v>
      </c>
      <c r="C50">
        <f t="shared" si="1"/>
        <v>-20.021738407023054</v>
      </c>
      <c r="D50">
        <f t="shared" si="2"/>
        <v>9.0450339465032528</v>
      </c>
    </row>
    <row r="51" spans="1:4" x14ac:dyDescent="0.25">
      <c r="A51" s="1">
        <f t="shared" si="3"/>
        <v>75836.984583351135</v>
      </c>
      <c r="B51">
        <f t="shared" si="0"/>
        <v>0.10013013012540177</v>
      </c>
      <c r="C51">
        <f t="shared" si="1"/>
        <v>-19.988704388825273</v>
      </c>
      <c r="D51">
        <f t="shared" si="2"/>
        <v>7.5434701119300112</v>
      </c>
    </row>
    <row r="52" spans="1:4" x14ac:dyDescent="0.25">
      <c r="A52" s="1">
        <f t="shared" si="3"/>
        <v>91004.381500021365</v>
      </c>
      <c r="B52">
        <f t="shared" si="0"/>
        <v>0.10039534363633781</v>
      </c>
      <c r="C52">
        <f t="shared" si="1"/>
        <v>-19.965728588429425</v>
      </c>
      <c r="D52">
        <f t="shared" si="2"/>
        <v>6.2814847363737307</v>
      </c>
    </row>
    <row r="53" spans="1:4" x14ac:dyDescent="0.25">
      <c r="A53" s="1">
        <f t="shared" si="3"/>
        <v>109205.25780002563</v>
      </c>
      <c r="B53">
        <f t="shared" si="0"/>
        <v>0.10057888442701392</v>
      </c>
      <c r="C53">
        <f t="shared" si="1"/>
        <v>-19.949863713510197</v>
      </c>
      <c r="D53">
        <f t="shared" si="2"/>
        <v>5.2220216133390371</v>
      </c>
    </row>
    <row r="54" spans="1:4" x14ac:dyDescent="0.25">
      <c r="A54" s="1">
        <f t="shared" si="3"/>
        <v>131046.30936003075</v>
      </c>
      <c r="B54">
        <f t="shared" si="0"/>
        <v>0.1007042502373599</v>
      </c>
      <c r="C54">
        <f t="shared" si="1"/>
        <v>-19.939043991970468</v>
      </c>
      <c r="D54">
        <f t="shared" si="2"/>
        <v>4.3327612314543069</v>
      </c>
    </row>
    <row r="55" spans="1:4" x14ac:dyDescent="0.25">
      <c r="A55" s="1">
        <f t="shared" si="3"/>
        <v>157255.57123203689</v>
      </c>
      <c r="B55">
        <f t="shared" si="0"/>
        <v>0.10078776950875822</v>
      </c>
      <c r="C55">
        <f t="shared" si="1"/>
        <v>-19.931843317556879</v>
      </c>
      <c r="D55">
        <f t="shared" si="2"/>
        <v>3.5859053636114528</v>
      </c>
    </row>
    <row r="56" spans="1:4" x14ac:dyDescent="0.25">
      <c r="A56" s="1">
        <f t="shared" si="3"/>
        <v>188706.68547844427</v>
      </c>
      <c r="B56">
        <f t="shared" si="0"/>
        <v>0.10084051258295779</v>
      </c>
      <c r="C56">
        <f t="shared" si="1"/>
        <v>-19.927299108506777</v>
      </c>
      <c r="D56">
        <f t="shared" si="2"/>
        <v>2.9577875605846673</v>
      </c>
    </row>
    <row r="57" spans="1:4" x14ac:dyDescent="0.25">
      <c r="A57" s="1">
        <f t="shared" si="3"/>
        <v>226448.02257413312</v>
      </c>
      <c r="B57">
        <f t="shared" si="0"/>
        <v>0.10086968749379648</v>
      </c>
      <c r="C57">
        <f t="shared" si="1"/>
        <v>-19.924786493305206</v>
      </c>
      <c r="D57">
        <f t="shared" si="2"/>
        <v>2.4284375760596513</v>
      </c>
    </row>
    <row r="58" spans="1:4" x14ac:dyDescent="0.25">
      <c r="A58" s="1">
        <f t="shared" si="3"/>
        <v>271737.62708895974</v>
      </c>
      <c r="B58">
        <f t="shared" si="0"/>
        <v>0.10087965185955865</v>
      </c>
      <c r="C58">
        <f t="shared" si="1"/>
        <v>-19.923928504062999</v>
      </c>
      <c r="D58">
        <f t="shared" si="2"/>
        <v>1.9811750817506812</v>
      </c>
    </row>
    <row r="59" spans="1:4" x14ac:dyDescent="0.25">
      <c r="A59" s="1">
        <f t="shared" si="3"/>
        <v>326085.15250675165</v>
      </c>
      <c r="B59">
        <f t="shared" si="0"/>
        <v>0.10087267687620917</v>
      </c>
      <c r="C59">
        <f t="shared" si="1"/>
        <v>-19.924529081374839</v>
      </c>
      <c r="D59">
        <f t="shared" si="2"/>
        <v>1.6022728449194565</v>
      </c>
    </row>
    <row r="60" spans="1:4" x14ac:dyDescent="0.25">
      <c r="A60" s="1">
        <f t="shared" si="3"/>
        <v>391302.18300810194</v>
      </c>
      <c r="B60">
        <f t="shared" si="0"/>
        <v>0.10084960176284864</v>
      </c>
      <c r="C60">
        <f t="shared" si="1"/>
        <v>-19.926516247990861</v>
      </c>
      <c r="D60">
        <f t="shared" si="2"/>
        <v>1.2806993509622882</v>
      </c>
    </row>
    <row r="61" spans="1:4" x14ac:dyDescent="0.25">
      <c r="A61" s="1">
        <f t="shared" si="3"/>
        <v>469562.61960972234</v>
      </c>
      <c r="B61">
        <f t="shared" si="0"/>
        <v>0.10081051206747646</v>
      </c>
      <c r="C61">
        <f t="shared" si="1"/>
        <v>-19.929883585019404</v>
      </c>
      <c r="D61">
        <f t="shared" si="2"/>
        <v>1.0079139293890367</v>
      </c>
    </row>
    <row r="62" spans="1:4" x14ac:dyDescent="0.25">
      <c r="A62" s="1">
        <f t="shared" si="3"/>
        <v>563475.14353166684</v>
      </c>
      <c r="B62">
        <f t="shared" si="0"/>
        <v>0.10075553512471554</v>
      </c>
      <c r="C62">
        <f t="shared" si="1"/>
        <v>-19.934621720989753</v>
      </c>
      <c r="D62">
        <f t="shared" si="2"/>
        <v>0.7776391133261199</v>
      </c>
    </row>
    <row r="63" spans="1:4" x14ac:dyDescent="0.25">
      <c r="A63" s="1">
        <f t="shared" si="3"/>
        <v>676170.1722380002</v>
      </c>
      <c r="B63">
        <f t="shared" si="0"/>
        <v>0.10068572939202922</v>
      </c>
      <c r="C63">
        <f t="shared" si="1"/>
        <v>-19.940641589023663</v>
      </c>
      <c r="D63">
        <f t="shared" si="2"/>
        <v>0.58549221030781784</v>
      </c>
    </row>
    <row r="64" spans="1:4" x14ac:dyDescent="0.25">
      <c r="A64" s="1">
        <f t="shared" si="3"/>
        <v>811404.20668560022</v>
      </c>
      <c r="B64">
        <f t="shared" si="0"/>
        <v>0.10060384557206881</v>
      </c>
      <c r="C64">
        <f t="shared" si="1"/>
        <v>-19.947708361981761</v>
      </c>
      <c r="D64">
        <f t="shared" si="2"/>
        <v>0.42837172322484829</v>
      </c>
    </row>
    <row r="65" spans="1:4" x14ac:dyDescent="0.25">
      <c r="A65" s="1">
        <f t="shared" si="3"/>
        <v>973685.04802272026</v>
      </c>
      <c r="B65">
        <f t="shared" si="0"/>
        <v>0.10051456789936486</v>
      </c>
      <c r="C65">
        <f t="shared" si="1"/>
        <v>-19.95541979973428</v>
      </c>
      <c r="D65">
        <f t="shared" si="2"/>
        <v>0.3036213252184834</v>
      </c>
    </row>
    <row r="66" spans="1:4" x14ac:dyDescent="0.25">
      <c r="A66" s="1">
        <f t="shared" si="3"/>
        <v>1168422.0576272642</v>
      </c>
      <c r="B66">
        <f t="shared" si="0"/>
        <v>0.10042392751859122</v>
      </c>
      <c r="C66">
        <f t="shared" si="1"/>
        <v>-19.963255952741331</v>
      </c>
      <c r="D66">
        <f t="shared" si="2"/>
        <v>0.20820507814285835</v>
      </c>
    </row>
    <row r="67" spans="1:4" x14ac:dyDescent="0.25">
      <c r="A67" s="1">
        <f t="shared" si="3"/>
        <v>1402106.4691527169</v>
      </c>
      <c r="B67">
        <f t="shared" ref="B67:B78" si="4">(A67*$I$2*SQRT((A67*$I$5)^2+$I$4^2))/(SQRT((1-A67^2*$I$3*$I$5)^2+A67^2*$I$3^2*$I$4^2))</f>
        <v>0.10033801407218362</v>
      </c>
      <c r="C67">
        <f t="shared" ref="C67:C78" si="5">20*LOG10(B67)</f>
        <v>-19.970689978867618</v>
      </c>
      <c r="D67">
        <f t="shared" ref="D67:D78" si="6">DEGREES(ATAN2($I$4,A67*$I$5)+ATAN2(0,A67*$I$2)-ATAN2((1-A67^2*$I$3*$I$5),A67*$I$3*$I$4))</f>
        <v>0.13824539834495631</v>
      </c>
    </row>
    <row r="68" spans="1:4" x14ac:dyDescent="0.25">
      <c r="A68" s="1">
        <f t="shared" ref="A68:A78" si="7">A67*1.2</f>
        <v>1682527.7629832602</v>
      </c>
      <c r="B68">
        <f t="shared" si="4"/>
        <v>0.10026159716908674</v>
      </c>
      <c r="C68">
        <f t="shared" si="5"/>
        <v>-19.977307626975531</v>
      </c>
      <c r="D68">
        <f t="shared" si="6"/>
        <v>8.9123946361590323E-2</v>
      </c>
    </row>
    <row r="69" spans="1:4" x14ac:dyDescent="0.25">
      <c r="A69" s="1">
        <f t="shared" si="7"/>
        <v>2019033.3155799122</v>
      </c>
      <c r="B69">
        <f t="shared" si="4"/>
        <v>0.10019732721115997</v>
      </c>
      <c r="C69">
        <f t="shared" si="5"/>
        <v>-19.982877264570352</v>
      </c>
      <c r="D69">
        <f t="shared" si="6"/>
        <v>5.6010744462608085E-2</v>
      </c>
    </row>
    <row r="70" spans="1:4" x14ac:dyDescent="0.25">
      <c r="A70" s="1">
        <f t="shared" si="7"/>
        <v>2422839.9786958946</v>
      </c>
      <c r="B70">
        <f t="shared" si="4"/>
        <v>0.1001457512063724</v>
      </c>
      <c r="C70">
        <f t="shared" si="5"/>
        <v>-19.987349428011107</v>
      </c>
      <c r="D70">
        <f t="shared" si="6"/>
        <v>3.447180397108876E-2</v>
      </c>
    </row>
    <row r="71" spans="1:4" x14ac:dyDescent="0.25">
      <c r="A71" s="1">
        <f t="shared" si="7"/>
        <v>2907407.9744350733</v>
      </c>
      <c r="B71">
        <f t="shared" si="4"/>
        <v>0.10010589167180702</v>
      </c>
      <c r="C71">
        <f t="shared" si="5"/>
        <v>-19.990807232579957</v>
      </c>
      <c r="D71">
        <f t="shared" si="6"/>
        <v>2.0869193912159384E-2</v>
      </c>
    </row>
    <row r="72" spans="1:4" x14ac:dyDescent="0.25">
      <c r="A72" s="1">
        <f t="shared" si="7"/>
        <v>3488889.5693220878</v>
      </c>
      <c r="B72">
        <f t="shared" si="4"/>
        <v>0.10007597189986076</v>
      </c>
      <c r="C72">
        <f t="shared" si="5"/>
        <v>-19.993403669983621</v>
      </c>
      <c r="D72">
        <f t="shared" si="6"/>
        <v>1.247676379233814E-2</v>
      </c>
    </row>
    <row r="73" spans="1:4" x14ac:dyDescent="0.25">
      <c r="A73" s="1">
        <f t="shared" si="7"/>
        <v>4186667.4831865053</v>
      </c>
      <c r="B73">
        <f t="shared" si="4"/>
        <v>0.10005400014139851</v>
      </c>
      <c r="C73">
        <f t="shared" si="5"/>
        <v>-19.995310873267343</v>
      </c>
      <c r="D73">
        <f t="shared" si="6"/>
        <v>7.3901925022168552E-3</v>
      </c>
    </row>
    <row r="74" spans="1:4" x14ac:dyDescent="0.25">
      <c r="A74" s="1">
        <f t="shared" si="7"/>
        <v>5024000.9798238063</v>
      </c>
      <c r="B74">
        <f t="shared" si="4"/>
        <v>0.10003812314566703</v>
      </c>
      <c r="C74">
        <f t="shared" si="5"/>
        <v>-19.996689296672841</v>
      </c>
      <c r="D74">
        <f t="shared" si="6"/>
        <v>4.3477536236410548E-3</v>
      </c>
    </row>
    <row r="75" spans="1:4" x14ac:dyDescent="0.25">
      <c r="A75" s="1">
        <f t="shared" si="7"/>
        <v>6028801.1757885674</v>
      </c>
      <c r="B75">
        <f t="shared" si="4"/>
        <v>0.10002678338421291</v>
      </c>
      <c r="C75">
        <f t="shared" si="5"/>
        <v>-19.997673936291317</v>
      </c>
      <c r="D75">
        <f t="shared" si="6"/>
        <v>2.545415724208135E-3</v>
      </c>
    </row>
    <row r="76" spans="1:4" x14ac:dyDescent="0.25">
      <c r="A76" s="1">
        <f t="shared" si="7"/>
        <v>7234561.4109462807</v>
      </c>
      <c r="B76">
        <f t="shared" si="4"/>
        <v>0.10001875153257749</v>
      </c>
      <c r="C76">
        <f t="shared" si="5"/>
        <v>-19.998371415262401</v>
      </c>
      <c r="D76">
        <f t="shared" si="6"/>
        <v>1.4850735791495865E-3</v>
      </c>
    </row>
    <row r="77" spans="1:4" x14ac:dyDescent="0.25">
      <c r="A77" s="1">
        <f t="shared" si="7"/>
        <v>8681473.6931355372</v>
      </c>
      <c r="B77">
        <f t="shared" si="4"/>
        <v>0.1000130961958297</v>
      </c>
      <c r="C77">
        <f t="shared" si="5"/>
        <v>-19.99886255336294</v>
      </c>
      <c r="D77">
        <f t="shared" si="6"/>
        <v>8.6432030687500969E-4</v>
      </c>
    </row>
    <row r="78" spans="1:4" x14ac:dyDescent="0.25">
      <c r="A78" s="1">
        <f t="shared" si="7"/>
        <v>10417768.431762645</v>
      </c>
      <c r="B78">
        <f t="shared" si="4"/>
        <v>0.10000913075694502</v>
      </c>
      <c r="C78">
        <f t="shared" si="5"/>
        <v>-19.999206948733878</v>
      </c>
      <c r="D78">
        <f t="shared" si="6"/>
        <v>5.0217477974943221E-4</v>
      </c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FF03-2981-4BB5-B58D-2CD7EF4EEE9B}">
  <dimension ref="A2:G11"/>
  <sheetViews>
    <sheetView tabSelected="1" workbookViewId="0">
      <selection activeCell="D2" sqref="D2:E8"/>
    </sheetView>
  </sheetViews>
  <sheetFormatPr defaultRowHeight="15" x14ac:dyDescent="0.25"/>
  <cols>
    <col min="7" max="7" width="12" bestFit="1" customWidth="1"/>
  </cols>
  <sheetData>
    <row r="2" spans="1:7" x14ac:dyDescent="0.25">
      <c r="A2">
        <v>1E-4</v>
      </c>
      <c r="B2" s="2">
        <f>($G$5*$G$7*$G$6*A2)/(SQRT($G$7^2*$G$6^2*A2^2+1))</f>
        <v>4.9999975000018756E-12</v>
      </c>
      <c r="D2">
        <f>A2*2*PI()</f>
        <v>6.2831853071795862E-4</v>
      </c>
      <c r="E2">
        <f>20*LOG10(B2)</f>
        <v>-226.02060425622227</v>
      </c>
    </row>
    <row r="3" spans="1:7" x14ac:dyDescent="0.25">
      <c r="A3">
        <f>A2*10</f>
        <v>1E-3</v>
      </c>
      <c r="B3" s="2">
        <f t="shared" ref="B3:B8" si="0">($G$5*$G$7*$G$6*A3)/(SQRT($G$7^2*$G$6^2*A3^2+1))</f>
        <v>4.9997500187484389E-11</v>
      </c>
      <c r="D3">
        <f t="shared" ref="D3:D8" si="1">A3*2*PI()</f>
        <v>6.2831853071795866E-3</v>
      </c>
      <c r="E3">
        <f>20*LOG10(B3)</f>
        <v>-206.02103418604824</v>
      </c>
    </row>
    <row r="4" spans="1:7" x14ac:dyDescent="0.25">
      <c r="A4">
        <f t="shared" ref="A4:A11" si="2">A3*10</f>
        <v>0.01</v>
      </c>
      <c r="B4" s="2">
        <f t="shared" si="0"/>
        <v>4.9751859510499466E-10</v>
      </c>
      <c r="D4">
        <f t="shared" si="1"/>
        <v>6.2831853071795868E-2</v>
      </c>
      <c r="E4">
        <f>20*LOG10(B4)</f>
        <v>-186.06381365110605</v>
      </c>
    </row>
    <row r="5" spans="1:7" x14ac:dyDescent="0.25">
      <c r="A5">
        <f t="shared" si="2"/>
        <v>0.1</v>
      </c>
      <c r="B5" s="2">
        <f t="shared" si="0"/>
        <v>3.535533905932738E-9</v>
      </c>
      <c r="D5">
        <f t="shared" si="1"/>
        <v>0.62831853071795862</v>
      </c>
      <c r="E5">
        <f>20*LOG10(B5)</f>
        <v>-169.03089986991944</v>
      </c>
      <c r="F5" t="s">
        <v>4</v>
      </c>
      <c r="G5">
        <f>0.000000005</f>
        <v>5.0000000000000001E-9</v>
      </c>
    </row>
    <row r="6" spans="1:7" x14ac:dyDescent="0.25">
      <c r="A6">
        <f t="shared" si="2"/>
        <v>1</v>
      </c>
      <c r="B6" s="2">
        <f t="shared" si="0"/>
        <v>4.9751859510499457E-9</v>
      </c>
      <c r="D6">
        <f t="shared" si="1"/>
        <v>6.2831853071795862</v>
      </c>
      <c r="E6">
        <f>20*LOG10(B6)</f>
        <v>-166.06381365110605</v>
      </c>
      <c r="F6" t="s">
        <v>5</v>
      </c>
      <c r="G6" s="2">
        <v>1.0000000000000001E-9</v>
      </c>
    </row>
    <row r="7" spans="1:7" x14ac:dyDescent="0.25">
      <c r="A7">
        <f t="shared" si="2"/>
        <v>10</v>
      </c>
      <c r="B7" s="2">
        <f t="shared" si="0"/>
        <v>4.999750018748438E-9</v>
      </c>
      <c r="D7">
        <f t="shared" si="1"/>
        <v>62.831853071795862</v>
      </c>
      <c r="E7">
        <f>20*LOG10(B7)</f>
        <v>-166.02103418604824</v>
      </c>
      <c r="F7" t="s">
        <v>6</v>
      </c>
      <c r="G7" s="2">
        <v>10000000000</v>
      </c>
    </row>
    <row r="8" spans="1:7" x14ac:dyDescent="0.25">
      <c r="A8">
        <f t="shared" si="2"/>
        <v>100</v>
      </c>
      <c r="B8" s="2">
        <f t="shared" si="0"/>
        <v>4.9999975000018754E-9</v>
      </c>
      <c r="D8">
        <f t="shared" si="1"/>
        <v>628.31853071795865</v>
      </c>
      <c r="E8">
        <f>20*LOG10(B8)</f>
        <v>-166.02060425622227</v>
      </c>
    </row>
    <row r="9" spans="1:7" x14ac:dyDescent="0.25">
      <c r="B9" s="2"/>
    </row>
    <row r="10" spans="1:7" x14ac:dyDescent="0.25">
      <c r="B10" s="2"/>
    </row>
    <row r="11" spans="1:7" x14ac:dyDescent="0.25">
      <c r="B1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Sunzid Hassan</dc:creator>
  <cp:lastModifiedBy>Sunzid Hassan</cp:lastModifiedBy>
  <dcterms:created xsi:type="dcterms:W3CDTF">2025-01-28T00:20:26Z</dcterms:created>
  <dcterms:modified xsi:type="dcterms:W3CDTF">2025-02-20T04:29:28Z</dcterms:modified>
</cp:coreProperties>
</file>