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DELL 7480\Desktop\"/>
    </mc:Choice>
  </mc:AlternateContent>
  <xr:revisionPtr revIDLastSave="0" documentId="13_ncr:1_{FE0FE4E7-95F6-4D2C-A403-ADA646063FFA}" xr6:coauthVersionLast="47" xr6:coauthVersionMax="47" xr10:uidLastSave="{00000000-0000-0000-0000-000000000000}"/>
  <bookViews>
    <workbookView xWindow="9600" yWindow="0" windowWidth="9600" windowHeight="10200" xr2:uid="{00000000-000D-0000-FFFF-FFFF00000000}"/>
  </bookViews>
  <sheets>
    <sheet name="Лист1" sheetId="1" r:id="rId1"/>
  </sheets>
  <calcPr calcId="181029"/>
</workbook>
</file>

<file path=xl/calcChain.xml><?xml version="1.0" encoding="utf-8"?>
<calcChain xmlns="http://schemas.openxmlformats.org/spreadsheetml/2006/main">
  <c r="B67" i="1" l="1"/>
  <c r="D66" i="1"/>
  <c r="B66" i="1"/>
  <c r="B62" i="1"/>
  <c r="B61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AL14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AL15" i="1"/>
  <c r="B14" i="1"/>
  <c r="B15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B12" i="1"/>
  <c r="D9" i="1"/>
  <c r="D52" i="1"/>
  <c r="F56" i="1"/>
  <c r="B56" i="1"/>
  <c r="B52" i="1"/>
  <c r="B51" i="1"/>
  <c r="D47" i="1"/>
  <c r="B46" i="1"/>
  <c r="B34" i="1"/>
  <c r="D35" i="1" s="1"/>
  <c r="B45" i="1"/>
  <c r="B44" i="1"/>
  <c r="F44" i="1"/>
  <c r="F45" i="1"/>
  <c r="F46" i="1"/>
  <c r="F47" i="1"/>
  <c r="F48" i="1"/>
  <c r="F43" i="1"/>
  <c r="B42" i="1"/>
  <c r="B47" i="1"/>
  <c r="B35" i="1"/>
  <c r="B33" i="1"/>
  <c r="B32" i="1"/>
  <c r="B31" i="1"/>
  <c r="F32" i="1"/>
  <c r="F33" i="1"/>
  <c r="F34" i="1"/>
  <c r="F35" i="1"/>
  <c r="F36" i="1"/>
  <c r="F31" i="1"/>
  <c r="B30" i="1"/>
  <c r="G9" i="1"/>
  <c r="E9" i="1"/>
  <c r="B9" i="1"/>
  <c r="F7" i="1"/>
  <c r="C7" i="1"/>
  <c r="F6" i="1"/>
  <c r="C6" i="1"/>
  <c r="F5" i="1"/>
  <c r="C5" i="1"/>
  <c r="F4" i="1"/>
  <c r="C4" i="1"/>
  <c r="F3" i="1"/>
  <c r="C3" i="1"/>
  <c r="C2" i="1"/>
  <c r="B43" i="1" l="1"/>
</calcChain>
</file>

<file path=xl/sharedStrings.xml><?xml version="1.0" encoding="utf-8"?>
<sst xmlns="http://schemas.openxmlformats.org/spreadsheetml/2006/main" count="40" uniqueCount="37">
  <si>
    <t>N</t>
  </si>
  <si>
    <t>β max</t>
  </si>
  <si>
    <t>φ max=|βmax − βmax1|</t>
  </si>
  <si>
    <t>I max</t>
  </si>
  <si>
    <t>β min</t>
  </si>
  <si>
    <t>φ min=|βmin − βmax|</t>
  </si>
  <si>
    <t>I min</t>
  </si>
  <si>
    <t>θ I</t>
  </si>
  <si>
    <t>β, ...</t>
  </si>
  <si>
    <t>φ=|β − βmax1|,…</t>
  </si>
  <si>
    <t>I(ф), дел</t>
  </si>
  <si>
    <t>у э(ф)=I(ф)эксп / I max</t>
  </si>
  <si>
    <t>у Т(ф)=I(ф)теор/I max= a*cos^2 ф+b</t>
  </si>
  <si>
    <t>ПОГРЕШНОСТИ</t>
  </si>
  <si>
    <t>SI max</t>
  </si>
  <si>
    <t>_I max</t>
  </si>
  <si>
    <t>_SI max</t>
  </si>
  <si>
    <t>t P,N</t>
  </si>
  <si>
    <t>d_I max</t>
  </si>
  <si>
    <t>dI max</t>
  </si>
  <si>
    <t>+ -</t>
  </si>
  <si>
    <t>d_I min</t>
  </si>
  <si>
    <t>dI min</t>
  </si>
  <si>
    <t>_SI min</t>
  </si>
  <si>
    <t>SI min</t>
  </si>
  <si>
    <t>_I min</t>
  </si>
  <si>
    <t>+-</t>
  </si>
  <si>
    <t>I ест</t>
  </si>
  <si>
    <t>I полн</t>
  </si>
  <si>
    <t>*</t>
  </si>
  <si>
    <t>+</t>
  </si>
  <si>
    <t>cos^2(ф)</t>
  </si>
  <si>
    <t>I(ф)=</t>
  </si>
  <si>
    <t>_P</t>
  </si>
  <si>
    <t>d_P</t>
  </si>
  <si>
    <t>P=</t>
  </si>
  <si>
    <t>бP=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</si>
</sst>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>
    <font>
      <sz val="10"/>
      <color rgb="FF000000"/>
      <name val="Arial"/>
      <scheme val="minor"/>
    </font>
    <font>
      <sz val="11"/>
      <color rgb="FF000000"/>
      <name val="Calibri"/>
    </font>
    <font>
      <sz val="10"/>
      <color theme="1"/>
      <name val="Arial"/>
      <scheme val="minor"/>
    </font>
    <font>
      <sz val="9"/>
      <color rgb="FF000000"/>
      <name val="&quot;Google Sans Mono&quot;"/>
    </font>
    <font>
      <sz val="11"/>
      <color theme="1"/>
      <name val="Calibri"/>
    </font>
    <font>
      <sz val="10"/>
      <color rgb="FF000000"/>
      <name val="Arial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  <xf numFmtId="0" fontId="2" fillId="0" borderId="0" xfId="0" applyFont="1"/>
    <xf numFmtId="0" fontId="3" fillId="2" borderId="0" xfId="0" applyFont="1" applyFill="1"/>
    <xf numFmtId="0" fontId="4" fillId="0" borderId="0" xfId="0" applyFont="1"/>
    <xf numFmtId="0" fontId="2" fillId="0" borderId="0" xfId="0" applyFont="1"/>
    <xf numFmtId="0" fontId="0" fillId="0" borderId="0" xfId="0"/>
    <xf numFmtId="2" fontId="0" fillId="0" borderId="0" xfId="0" applyNumberFormat="1"/>
    <xf numFmtId="2" fontId="5" fillId="0" borderId="0" xfId="0" applyNumberFormat="1" applyFont="1"/>
    <xf numFmtId="0" fontId="5" fillId="0" borderId="0" xfId="0" applyFont="1"/>
    <xf numFmtId="0" fontId="5" fillId="0" borderId="0" xfId="0" quotePrefix="1" applyFont="1"/>
    <xf numFmtId="164" fontId="0" fillId="0" borderId="0" xfId="0" applyNumberFormat="1"/>
    <xf numFmtId="0" fontId="6" fillId="0" borderId="0" xfId="0" applyFont="1"/>
    <xf numFmtId="0" fontId="7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8.2625328083989508E-2"/>
          <c:y val="0.17175925925925928"/>
          <c:w val="0.88605424321959758"/>
          <c:h val="0.6803262613006707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Лист1!$B$14:$AL$14</c:f>
              <c:numCache>
                <c:formatCode>General</c:formatCode>
                <c:ptCount val="37"/>
                <c:pt idx="0">
                  <c:v>0.92871690427698583</c:v>
                </c:pt>
                <c:pt idx="1">
                  <c:v>0.96537678207739308</c:v>
                </c:pt>
                <c:pt idx="2">
                  <c:v>0.97759674134419561</c:v>
                </c:pt>
                <c:pt idx="3">
                  <c:v>0.96537678207739308</c:v>
                </c:pt>
                <c:pt idx="4">
                  <c:v>0.91649694501018331</c:v>
                </c:pt>
                <c:pt idx="5">
                  <c:v>0.85539714867617112</c:v>
                </c:pt>
                <c:pt idx="6">
                  <c:v>0.75763747454175157</c:v>
                </c:pt>
                <c:pt idx="7">
                  <c:v>0.65987780040733202</c:v>
                </c:pt>
                <c:pt idx="8">
                  <c:v>0.53767820773930752</c:v>
                </c:pt>
                <c:pt idx="9">
                  <c:v>0.43991853360488803</c:v>
                </c:pt>
                <c:pt idx="10">
                  <c:v>0.36659877800407337</c:v>
                </c:pt>
                <c:pt idx="11">
                  <c:v>0.34215885947046842</c:v>
                </c:pt>
                <c:pt idx="12">
                  <c:v>0.37881873727087578</c:v>
                </c:pt>
                <c:pt idx="13">
                  <c:v>0.45213849287169044</c:v>
                </c:pt>
                <c:pt idx="14">
                  <c:v>0.56211812627291247</c:v>
                </c:pt>
                <c:pt idx="15">
                  <c:v>0.67209775967413443</c:v>
                </c:pt>
                <c:pt idx="16">
                  <c:v>0.76985743380855398</c:v>
                </c:pt>
                <c:pt idx="17">
                  <c:v>0.85539714867617112</c:v>
                </c:pt>
                <c:pt idx="18">
                  <c:v>0.91649694501018331</c:v>
                </c:pt>
                <c:pt idx="19">
                  <c:v>0.96537678207739308</c:v>
                </c:pt>
                <c:pt idx="20">
                  <c:v>0.97759674134419561</c:v>
                </c:pt>
                <c:pt idx="21">
                  <c:v>0.95315682281059066</c:v>
                </c:pt>
                <c:pt idx="22">
                  <c:v>0.91649694501018331</c:v>
                </c:pt>
                <c:pt idx="23">
                  <c:v>0.85539714867617112</c:v>
                </c:pt>
                <c:pt idx="24">
                  <c:v>0.75763747454175157</c:v>
                </c:pt>
                <c:pt idx="25">
                  <c:v>0.65987780040733202</c:v>
                </c:pt>
                <c:pt idx="26">
                  <c:v>0.53767820773930752</c:v>
                </c:pt>
                <c:pt idx="27">
                  <c:v>0.43991853360488803</c:v>
                </c:pt>
                <c:pt idx="28">
                  <c:v>0.3543788187372709</c:v>
                </c:pt>
                <c:pt idx="29">
                  <c:v>0.32993890020366601</c:v>
                </c:pt>
                <c:pt idx="30">
                  <c:v>0.3543788187372709</c:v>
                </c:pt>
                <c:pt idx="31">
                  <c:v>0.42769857433808556</c:v>
                </c:pt>
                <c:pt idx="32">
                  <c:v>0.52545824847250511</c:v>
                </c:pt>
                <c:pt idx="33">
                  <c:v>0.6476578411405296</c:v>
                </c:pt>
                <c:pt idx="34">
                  <c:v>0.75763747454175157</c:v>
                </c:pt>
                <c:pt idx="35">
                  <c:v>0.8431771894093687</c:v>
                </c:pt>
                <c:pt idx="36">
                  <c:v>0.85539714867617112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DC-4D4D-A2EF-1D8F2C46CADA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Лист1!$B$15:$AL$15</c:f>
              <c:numCache>
                <c:formatCode>General</c:formatCode>
                <c:ptCount val="37"/>
                <c:pt idx="0">
                  <c:v>0.91473035957803528</c:v>
                </c:pt>
                <c:pt idx="1">
                  <c:v>0.97582681933683557</c:v>
                </c:pt>
                <c:pt idx="2">
                  <c:v>0.99979776945847798</c:v>
                </c:pt>
                <c:pt idx="3">
                  <c:v>0.98375195958474559</c:v>
                </c:pt>
                <c:pt idx="4">
                  <c:v>0.92962475119734367</c:v>
                </c:pt>
                <c:pt idx="5">
                  <c:v>0.84394468446031035</c:v>
                </c:pt>
                <c:pt idx="6">
                  <c:v>0.73704603992524398</c:v>
                </c:pt>
                <c:pt idx="7">
                  <c:v>0.62182237177904143</c:v>
                </c:pt>
                <c:pt idx="8">
                  <c:v>0.51217135492036614</c:v>
                </c:pt>
                <c:pt idx="9">
                  <c:v>0.42131852025903216</c:v>
                </c:pt>
                <c:pt idx="10">
                  <c:v>0.36022206050023153</c:v>
                </c:pt>
                <c:pt idx="11">
                  <c:v>0.33625111037858946</c:v>
                </c:pt>
                <c:pt idx="12">
                  <c:v>0.35229692025232173</c:v>
                </c:pt>
                <c:pt idx="13">
                  <c:v>0.40642412863972371</c:v>
                </c:pt>
                <c:pt idx="14">
                  <c:v>0.49210419537675681</c:v>
                </c:pt>
                <c:pt idx="15">
                  <c:v>0.59900283991182313</c:v>
                </c:pt>
                <c:pt idx="16">
                  <c:v>0.71422650805802579</c:v>
                </c:pt>
                <c:pt idx="17">
                  <c:v>0.82387752491670085</c:v>
                </c:pt>
                <c:pt idx="18">
                  <c:v>0.91473035957803528</c:v>
                </c:pt>
                <c:pt idx="19">
                  <c:v>0.97582681933683557</c:v>
                </c:pt>
                <c:pt idx="20">
                  <c:v>0.99979776945847798</c:v>
                </c:pt>
                <c:pt idx="21">
                  <c:v>0.98375195958474559</c:v>
                </c:pt>
                <c:pt idx="22">
                  <c:v>0.92962475119734334</c:v>
                </c:pt>
                <c:pt idx="23">
                  <c:v>0.84394468446031046</c:v>
                </c:pt>
                <c:pt idx="24">
                  <c:v>0.73704603992524387</c:v>
                </c:pt>
                <c:pt idx="25">
                  <c:v>0.62182237177904143</c:v>
                </c:pt>
                <c:pt idx="26">
                  <c:v>0.51217135492036647</c:v>
                </c:pt>
                <c:pt idx="27">
                  <c:v>0.42131852025903227</c:v>
                </c:pt>
                <c:pt idx="28">
                  <c:v>0.36022206050023142</c:v>
                </c:pt>
                <c:pt idx="29">
                  <c:v>0.3362511103785894</c:v>
                </c:pt>
                <c:pt idx="30">
                  <c:v>0.35229692025232168</c:v>
                </c:pt>
                <c:pt idx="31">
                  <c:v>0.40642412863972355</c:v>
                </c:pt>
                <c:pt idx="32">
                  <c:v>0.49210419537675698</c:v>
                </c:pt>
                <c:pt idx="33">
                  <c:v>0.59900283991182335</c:v>
                </c:pt>
                <c:pt idx="34">
                  <c:v>0.71422650805802568</c:v>
                </c:pt>
                <c:pt idx="35">
                  <c:v>0.82387752491670085</c:v>
                </c:pt>
                <c:pt idx="36">
                  <c:v>0.82387752491670119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DC-4D4D-A2EF-1D8F2C46CA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4160248"/>
        <c:axId val="424163848"/>
      </c:lineChart>
      <c:catAx>
        <c:axId val="424160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163848"/>
        <c:crosses val="autoZero"/>
        <c:auto val="1"/>
        <c:lblAlgn val="ctr"/>
        <c:lblOffset val="100"/>
        <c:noMultiLvlLbl val="0"/>
      </c:catAx>
      <c:valAx>
        <c:axId val="424163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24160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635000</xdr:colOff>
      <xdr:row>18</xdr:row>
      <xdr:rowOff>101600</xdr:rowOff>
    </xdr:from>
    <xdr:to>
      <xdr:col>35</xdr:col>
      <xdr:colOff>317500</xdr:colOff>
      <xdr:row>48</xdr:row>
      <xdr:rowOff>165100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E2616BF-7366-C40A-B34E-BD829A61D2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L67"/>
  <sheetViews>
    <sheetView tabSelected="1" zoomScale="70" zoomScaleNormal="70" workbookViewId="0">
      <selection activeCell="B68" sqref="B68"/>
    </sheetView>
  </sheetViews>
  <sheetFormatPr defaultColWidth="12.6328125" defaultRowHeight="15.75" customHeight="1"/>
  <sheetData>
    <row r="1" spans="1:38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38" ht="15.75" customHeight="1">
      <c r="A2" s="2">
        <v>1</v>
      </c>
      <c r="B2" s="3">
        <v>31</v>
      </c>
      <c r="C2" s="3">
        <f t="shared" ref="C2:C7" si="0">B2-B$2</f>
        <v>0</v>
      </c>
      <c r="D2" s="3">
        <v>82</v>
      </c>
      <c r="E2" s="3">
        <v>117</v>
      </c>
      <c r="F2" s="3">
        <v>90</v>
      </c>
      <c r="G2" s="3">
        <v>28</v>
      </c>
      <c r="H2" s="6">
        <v>0.5</v>
      </c>
    </row>
    <row r="3" spans="1:38" ht="15.75" customHeight="1">
      <c r="A3" s="2">
        <v>2</v>
      </c>
      <c r="B3" s="3">
        <v>206</v>
      </c>
      <c r="C3" s="3">
        <f t="shared" si="0"/>
        <v>175</v>
      </c>
      <c r="D3" s="3">
        <v>83</v>
      </c>
      <c r="E3" s="3">
        <v>300</v>
      </c>
      <c r="F3" s="3">
        <f t="shared" ref="F3:F7" si="1">E3-E$2</f>
        <v>183</v>
      </c>
      <c r="G3" s="3">
        <v>28</v>
      </c>
      <c r="H3" s="7"/>
    </row>
    <row r="4" spans="1:38" ht="15.75" customHeight="1">
      <c r="A4" s="2">
        <v>3</v>
      </c>
      <c r="B4" s="3">
        <v>29</v>
      </c>
      <c r="C4" s="3">
        <f t="shared" si="0"/>
        <v>-2</v>
      </c>
      <c r="D4" s="3">
        <v>82</v>
      </c>
      <c r="E4" s="3">
        <v>120</v>
      </c>
      <c r="F4" s="3">
        <f t="shared" si="1"/>
        <v>3</v>
      </c>
      <c r="G4" s="3">
        <v>28</v>
      </c>
      <c r="H4" s="7"/>
    </row>
    <row r="5" spans="1:38" ht="15.75" customHeight="1">
      <c r="A5" s="2">
        <v>4</v>
      </c>
      <c r="B5" s="3">
        <v>207</v>
      </c>
      <c r="C5" s="3">
        <f t="shared" si="0"/>
        <v>176</v>
      </c>
      <c r="D5" s="3">
        <v>83</v>
      </c>
      <c r="E5" s="3">
        <v>301</v>
      </c>
      <c r="F5" s="3">
        <f t="shared" si="1"/>
        <v>184</v>
      </c>
      <c r="G5" s="3">
        <v>27</v>
      </c>
      <c r="H5" s="7"/>
    </row>
    <row r="6" spans="1:38" ht="15.75" customHeight="1">
      <c r="A6" s="2">
        <v>5</v>
      </c>
      <c r="B6" s="3">
        <v>30</v>
      </c>
      <c r="C6" s="3">
        <f t="shared" si="0"/>
        <v>-1</v>
      </c>
      <c r="D6" s="3">
        <v>80</v>
      </c>
      <c r="E6" s="3">
        <v>122</v>
      </c>
      <c r="F6" s="3">
        <f t="shared" si="1"/>
        <v>5</v>
      </c>
      <c r="G6" s="3">
        <v>27</v>
      </c>
      <c r="H6" s="7"/>
    </row>
    <row r="7" spans="1:38" ht="15.75" customHeight="1">
      <c r="A7" s="2">
        <v>6</v>
      </c>
      <c r="B7" s="3">
        <v>208</v>
      </c>
      <c r="C7" s="3">
        <f t="shared" si="0"/>
        <v>177</v>
      </c>
      <c r="D7" s="3">
        <v>81</v>
      </c>
      <c r="E7" s="3">
        <v>102</v>
      </c>
      <c r="F7" s="3">
        <f t="shared" si="1"/>
        <v>-15</v>
      </c>
      <c r="G7" s="3">
        <v>27</v>
      </c>
      <c r="H7" s="7"/>
    </row>
    <row r="9" spans="1:38" ht="15.75" customHeight="1">
      <c r="A9" s="1">
        <v>0</v>
      </c>
      <c r="B9" s="4">
        <f>MAX(B2:B7)</f>
        <v>208</v>
      </c>
      <c r="D9" s="3">
        <f>MAX(D2:D7)</f>
        <v>83</v>
      </c>
      <c r="E9" s="3">
        <f>MIN(E2:E7)</f>
        <v>102</v>
      </c>
      <c r="G9" s="3">
        <f>MIN(G2:G7)</f>
        <v>27</v>
      </c>
    </row>
    <row r="11" spans="1:38" ht="15.75" customHeight="1">
      <c r="A11" s="5" t="s">
        <v>8</v>
      </c>
      <c r="B11" s="3">
        <v>10</v>
      </c>
      <c r="C11" s="3">
        <v>20</v>
      </c>
      <c r="D11" s="3">
        <v>30</v>
      </c>
      <c r="E11" s="3">
        <v>40</v>
      </c>
      <c r="F11" s="3">
        <v>50</v>
      </c>
      <c r="G11" s="3">
        <v>60</v>
      </c>
      <c r="H11" s="3">
        <v>70</v>
      </c>
      <c r="I11" s="3">
        <v>80</v>
      </c>
      <c r="J11" s="3">
        <v>90</v>
      </c>
      <c r="K11" s="3">
        <v>100</v>
      </c>
      <c r="L11" s="3">
        <v>110</v>
      </c>
      <c r="M11" s="3">
        <v>120</v>
      </c>
      <c r="N11" s="3">
        <v>130</v>
      </c>
      <c r="O11" s="3">
        <v>140</v>
      </c>
      <c r="P11" s="3">
        <v>150</v>
      </c>
      <c r="Q11" s="3">
        <v>160</v>
      </c>
      <c r="R11" s="3">
        <v>170</v>
      </c>
      <c r="S11" s="3">
        <v>180</v>
      </c>
      <c r="T11" s="3">
        <v>190</v>
      </c>
      <c r="U11" s="3">
        <v>200</v>
      </c>
      <c r="V11" s="3">
        <v>210</v>
      </c>
      <c r="W11" s="3">
        <v>220</v>
      </c>
      <c r="X11" s="3">
        <v>230</v>
      </c>
      <c r="Y11" s="3">
        <v>240</v>
      </c>
      <c r="Z11" s="3">
        <v>250</v>
      </c>
      <c r="AA11" s="3">
        <v>260</v>
      </c>
      <c r="AB11" s="3">
        <v>270</v>
      </c>
      <c r="AC11" s="3">
        <v>280</v>
      </c>
      <c r="AD11" s="3">
        <v>290</v>
      </c>
      <c r="AE11" s="3">
        <v>300</v>
      </c>
      <c r="AF11" s="3">
        <v>310</v>
      </c>
      <c r="AG11" s="3">
        <v>320</v>
      </c>
      <c r="AH11" s="3">
        <v>330</v>
      </c>
      <c r="AI11" s="3">
        <v>340</v>
      </c>
      <c r="AJ11" s="3">
        <v>350</v>
      </c>
      <c r="AK11" s="3">
        <v>360</v>
      </c>
      <c r="AL11" s="3">
        <v>0</v>
      </c>
    </row>
    <row r="12" spans="1:38" ht="15.75" customHeight="1">
      <c r="A12" s="5" t="s">
        <v>9</v>
      </c>
      <c r="B12" s="3">
        <f>ABS(B11-$B$2)</f>
        <v>21</v>
      </c>
      <c r="C12" s="3">
        <f t="shared" ref="C12:AL12" si="2">ABS(C11-$B$2)</f>
        <v>11</v>
      </c>
      <c r="D12" s="3">
        <f t="shared" si="2"/>
        <v>1</v>
      </c>
      <c r="E12" s="3">
        <f t="shared" si="2"/>
        <v>9</v>
      </c>
      <c r="F12" s="3">
        <f t="shared" si="2"/>
        <v>19</v>
      </c>
      <c r="G12" s="3">
        <f t="shared" si="2"/>
        <v>29</v>
      </c>
      <c r="H12" s="3">
        <f t="shared" si="2"/>
        <v>39</v>
      </c>
      <c r="I12" s="3">
        <f t="shared" si="2"/>
        <v>49</v>
      </c>
      <c r="J12" s="3">
        <f t="shared" si="2"/>
        <v>59</v>
      </c>
      <c r="K12" s="3">
        <f t="shared" si="2"/>
        <v>69</v>
      </c>
      <c r="L12" s="3">
        <f t="shared" si="2"/>
        <v>79</v>
      </c>
      <c r="M12" s="3">
        <f t="shared" si="2"/>
        <v>89</v>
      </c>
      <c r="N12" s="3">
        <f t="shared" si="2"/>
        <v>99</v>
      </c>
      <c r="O12" s="3">
        <f t="shared" si="2"/>
        <v>109</v>
      </c>
      <c r="P12" s="3">
        <f t="shared" si="2"/>
        <v>119</v>
      </c>
      <c r="Q12" s="3">
        <f t="shared" si="2"/>
        <v>129</v>
      </c>
      <c r="R12" s="3">
        <f t="shared" si="2"/>
        <v>139</v>
      </c>
      <c r="S12" s="3">
        <f t="shared" si="2"/>
        <v>149</v>
      </c>
      <c r="T12" s="3">
        <f t="shared" si="2"/>
        <v>159</v>
      </c>
      <c r="U12" s="3">
        <f t="shared" si="2"/>
        <v>169</v>
      </c>
      <c r="V12" s="3">
        <f t="shared" si="2"/>
        <v>179</v>
      </c>
      <c r="W12" s="3">
        <f t="shared" si="2"/>
        <v>189</v>
      </c>
      <c r="X12" s="3">
        <f t="shared" si="2"/>
        <v>199</v>
      </c>
      <c r="Y12" s="3">
        <f t="shared" si="2"/>
        <v>209</v>
      </c>
      <c r="Z12" s="3">
        <f t="shared" si="2"/>
        <v>219</v>
      </c>
      <c r="AA12" s="3">
        <f t="shared" si="2"/>
        <v>229</v>
      </c>
      <c r="AB12" s="3">
        <f t="shared" si="2"/>
        <v>239</v>
      </c>
      <c r="AC12" s="3">
        <f t="shared" si="2"/>
        <v>249</v>
      </c>
      <c r="AD12" s="3">
        <f t="shared" si="2"/>
        <v>259</v>
      </c>
      <c r="AE12" s="3">
        <f t="shared" si="2"/>
        <v>269</v>
      </c>
      <c r="AF12" s="3">
        <f t="shared" si="2"/>
        <v>279</v>
      </c>
      <c r="AG12" s="3">
        <f t="shared" si="2"/>
        <v>289</v>
      </c>
      <c r="AH12" s="3">
        <f t="shared" si="2"/>
        <v>299</v>
      </c>
      <c r="AI12" s="3">
        <f t="shared" si="2"/>
        <v>309</v>
      </c>
      <c r="AJ12" s="3">
        <f t="shared" si="2"/>
        <v>319</v>
      </c>
      <c r="AK12" s="3">
        <f t="shared" si="2"/>
        <v>329</v>
      </c>
      <c r="AL12" s="3">
        <f t="shared" si="2"/>
        <v>31</v>
      </c>
    </row>
    <row r="13" spans="1:38" ht="15.75" customHeight="1">
      <c r="A13" s="5" t="s">
        <v>10</v>
      </c>
      <c r="B13" s="3">
        <v>76</v>
      </c>
      <c r="C13" s="3">
        <v>79</v>
      </c>
      <c r="D13" s="3">
        <v>80</v>
      </c>
      <c r="E13" s="3">
        <v>79</v>
      </c>
      <c r="F13" s="3">
        <v>75</v>
      </c>
      <c r="G13" s="3">
        <v>70</v>
      </c>
      <c r="H13" s="3">
        <v>62</v>
      </c>
      <c r="I13" s="3">
        <v>54</v>
      </c>
      <c r="J13" s="3">
        <v>44</v>
      </c>
      <c r="K13" s="3">
        <v>36</v>
      </c>
      <c r="L13" s="3">
        <v>30</v>
      </c>
      <c r="M13" s="3">
        <v>28</v>
      </c>
      <c r="N13" s="3">
        <v>31</v>
      </c>
      <c r="O13" s="3">
        <v>37</v>
      </c>
      <c r="P13" s="3">
        <v>46</v>
      </c>
      <c r="Q13" s="3">
        <v>55</v>
      </c>
      <c r="R13" s="3">
        <v>63</v>
      </c>
      <c r="S13" s="3">
        <v>70</v>
      </c>
      <c r="T13" s="3">
        <v>75</v>
      </c>
      <c r="U13" s="3">
        <v>79</v>
      </c>
      <c r="V13" s="3">
        <v>80</v>
      </c>
      <c r="W13" s="3">
        <v>78</v>
      </c>
      <c r="X13" s="3">
        <v>75</v>
      </c>
      <c r="Y13" s="3">
        <v>70</v>
      </c>
      <c r="Z13" s="3">
        <v>62</v>
      </c>
      <c r="AA13" s="3">
        <v>54</v>
      </c>
      <c r="AB13" s="3">
        <v>44</v>
      </c>
      <c r="AC13" s="3">
        <v>36</v>
      </c>
      <c r="AD13" s="3">
        <v>29</v>
      </c>
      <c r="AE13" s="3">
        <v>27</v>
      </c>
      <c r="AF13" s="3">
        <v>29</v>
      </c>
      <c r="AG13" s="3">
        <v>35</v>
      </c>
      <c r="AH13" s="3">
        <v>43</v>
      </c>
      <c r="AI13" s="3">
        <v>53</v>
      </c>
      <c r="AJ13" s="3">
        <v>62</v>
      </c>
      <c r="AK13" s="3">
        <v>69</v>
      </c>
      <c r="AL13" s="3">
        <v>70</v>
      </c>
    </row>
    <row r="14" spans="1:38" ht="15.75" customHeight="1">
      <c r="A14" s="14" t="s">
        <v>11</v>
      </c>
      <c r="B14" s="3">
        <f>B13/$B$35</f>
        <v>0.92871690427698583</v>
      </c>
      <c r="C14" s="3">
        <f t="shared" ref="C14:AL14" si="3">C13/$B$35</f>
        <v>0.96537678207739308</v>
      </c>
      <c r="D14" s="3">
        <f t="shared" si="3"/>
        <v>0.97759674134419561</v>
      </c>
      <c r="E14" s="3">
        <f t="shared" si="3"/>
        <v>0.96537678207739308</v>
      </c>
      <c r="F14" s="3">
        <f t="shared" si="3"/>
        <v>0.91649694501018331</v>
      </c>
      <c r="G14" s="3">
        <f t="shared" si="3"/>
        <v>0.85539714867617112</v>
      </c>
      <c r="H14" s="3">
        <f t="shared" si="3"/>
        <v>0.75763747454175157</v>
      </c>
      <c r="I14" s="3">
        <f t="shared" si="3"/>
        <v>0.65987780040733202</v>
      </c>
      <c r="J14" s="3">
        <f t="shared" si="3"/>
        <v>0.53767820773930752</v>
      </c>
      <c r="K14" s="3">
        <f t="shared" si="3"/>
        <v>0.43991853360488803</v>
      </c>
      <c r="L14" s="3">
        <f t="shared" si="3"/>
        <v>0.36659877800407337</v>
      </c>
      <c r="M14" s="3">
        <f t="shared" si="3"/>
        <v>0.34215885947046842</v>
      </c>
      <c r="N14" s="3">
        <f t="shared" si="3"/>
        <v>0.37881873727087578</v>
      </c>
      <c r="O14" s="3">
        <f t="shared" si="3"/>
        <v>0.45213849287169044</v>
      </c>
      <c r="P14" s="3">
        <f t="shared" si="3"/>
        <v>0.56211812627291247</v>
      </c>
      <c r="Q14" s="3">
        <f t="shared" si="3"/>
        <v>0.67209775967413443</v>
      </c>
      <c r="R14" s="3">
        <f t="shared" si="3"/>
        <v>0.76985743380855398</v>
      </c>
      <c r="S14" s="3">
        <f t="shared" si="3"/>
        <v>0.85539714867617112</v>
      </c>
      <c r="T14" s="3">
        <f t="shared" si="3"/>
        <v>0.91649694501018331</v>
      </c>
      <c r="U14" s="3">
        <f t="shared" si="3"/>
        <v>0.96537678207739308</v>
      </c>
      <c r="V14" s="3">
        <f t="shared" si="3"/>
        <v>0.97759674134419561</v>
      </c>
      <c r="W14" s="3">
        <f t="shared" si="3"/>
        <v>0.95315682281059066</v>
      </c>
      <c r="X14" s="3">
        <f t="shared" si="3"/>
        <v>0.91649694501018331</v>
      </c>
      <c r="Y14" s="3">
        <f t="shared" si="3"/>
        <v>0.85539714867617112</v>
      </c>
      <c r="Z14" s="3">
        <f t="shared" si="3"/>
        <v>0.75763747454175157</v>
      </c>
      <c r="AA14" s="3">
        <f t="shared" si="3"/>
        <v>0.65987780040733202</v>
      </c>
      <c r="AB14" s="3">
        <f t="shared" si="3"/>
        <v>0.53767820773930752</v>
      </c>
      <c r="AC14" s="3">
        <f t="shared" si="3"/>
        <v>0.43991853360488803</v>
      </c>
      <c r="AD14" s="3">
        <f t="shared" si="3"/>
        <v>0.3543788187372709</v>
      </c>
      <c r="AE14" s="3">
        <f t="shared" si="3"/>
        <v>0.32993890020366601</v>
      </c>
      <c r="AF14" s="3">
        <f t="shared" si="3"/>
        <v>0.3543788187372709</v>
      </c>
      <c r="AG14" s="3">
        <f t="shared" si="3"/>
        <v>0.42769857433808556</v>
      </c>
      <c r="AH14" s="3">
        <f t="shared" si="3"/>
        <v>0.52545824847250511</v>
      </c>
      <c r="AI14" s="3">
        <f t="shared" si="3"/>
        <v>0.6476578411405296</v>
      </c>
      <c r="AJ14" s="3">
        <f t="shared" si="3"/>
        <v>0.75763747454175157</v>
      </c>
      <c r="AK14" s="3">
        <f t="shared" si="3"/>
        <v>0.8431771894093687</v>
      </c>
      <c r="AL14" s="3">
        <f t="shared" si="3"/>
        <v>0.85539714867617112</v>
      </c>
    </row>
    <row r="15" spans="1:38" ht="15.75" customHeight="1">
      <c r="A15" s="14" t="s">
        <v>12</v>
      </c>
      <c r="B15">
        <f>($B$56*POWER(COS(RADIANS(B12)),2)+$F$56)/$B$35</f>
        <v>0.91473035957803528</v>
      </c>
      <c r="C15">
        <f t="shared" ref="C15:AL15" si="4">($B$56*POWER(COS(RADIANS(C12)),2)+$F$56)/$B$35</f>
        <v>0.97582681933683557</v>
      </c>
      <c r="D15">
        <f t="shared" si="4"/>
        <v>0.99979776945847798</v>
      </c>
      <c r="E15">
        <f t="shared" si="4"/>
        <v>0.98375195958474559</v>
      </c>
      <c r="F15">
        <f t="shared" si="4"/>
        <v>0.92962475119734367</v>
      </c>
      <c r="G15">
        <f t="shared" si="4"/>
        <v>0.84394468446031035</v>
      </c>
      <c r="H15">
        <f t="shared" si="4"/>
        <v>0.73704603992524398</v>
      </c>
      <c r="I15">
        <f t="shared" si="4"/>
        <v>0.62182237177904143</v>
      </c>
      <c r="J15">
        <f t="shared" si="4"/>
        <v>0.51217135492036614</v>
      </c>
      <c r="K15">
        <f t="shared" si="4"/>
        <v>0.42131852025903216</v>
      </c>
      <c r="L15">
        <f t="shared" si="4"/>
        <v>0.36022206050023153</v>
      </c>
      <c r="M15">
        <f t="shared" si="4"/>
        <v>0.33625111037858946</v>
      </c>
      <c r="N15">
        <f t="shared" si="4"/>
        <v>0.35229692025232173</v>
      </c>
      <c r="O15">
        <f t="shared" si="4"/>
        <v>0.40642412863972371</v>
      </c>
      <c r="P15">
        <f t="shared" si="4"/>
        <v>0.49210419537675681</v>
      </c>
      <c r="Q15">
        <f t="shared" si="4"/>
        <v>0.59900283991182313</v>
      </c>
      <c r="R15">
        <f t="shared" si="4"/>
        <v>0.71422650805802579</v>
      </c>
      <c r="S15">
        <f t="shared" si="4"/>
        <v>0.82387752491670085</v>
      </c>
      <c r="T15">
        <f t="shared" si="4"/>
        <v>0.91473035957803528</v>
      </c>
      <c r="U15">
        <f t="shared" si="4"/>
        <v>0.97582681933683557</v>
      </c>
      <c r="V15">
        <f t="shared" si="4"/>
        <v>0.99979776945847798</v>
      </c>
      <c r="W15">
        <f t="shared" si="4"/>
        <v>0.98375195958474559</v>
      </c>
      <c r="X15">
        <f t="shared" si="4"/>
        <v>0.92962475119734334</v>
      </c>
      <c r="Y15">
        <f t="shared" si="4"/>
        <v>0.84394468446031046</v>
      </c>
      <c r="Z15">
        <f t="shared" si="4"/>
        <v>0.73704603992524387</v>
      </c>
      <c r="AA15">
        <f t="shared" si="4"/>
        <v>0.62182237177904143</v>
      </c>
      <c r="AB15">
        <f t="shared" si="4"/>
        <v>0.51217135492036647</v>
      </c>
      <c r="AC15">
        <f t="shared" si="4"/>
        <v>0.42131852025903227</v>
      </c>
      <c r="AD15">
        <f t="shared" si="4"/>
        <v>0.36022206050023142</v>
      </c>
      <c r="AE15">
        <f t="shared" si="4"/>
        <v>0.3362511103785894</v>
      </c>
      <c r="AF15">
        <f t="shared" si="4"/>
        <v>0.35229692025232168</v>
      </c>
      <c r="AG15">
        <f t="shared" si="4"/>
        <v>0.40642412863972355</v>
      </c>
      <c r="AH15">
        <f t="shared" si="4"/>
        <v>0.49210419537675698</v>
      </c>
      <c r="AI15">
        <f t="shared" si="4"/>
        <v>0.59900283991182335</v>
      </c>
      <c r="AJ15">
        <f t="shared" si="4"/>
        <v>0.71422650805802568</v>
      </c>
      <c r="AK15">
        <f t="shared" si="4"/>
        <v>0.82387752491670085</v>
      </c>
      <c r="AL15">
        <f t="shared" si="4"/>
        <v>0.82387752491670119</v>
      </c>
    </row>
    <row r="16" spans="1:38" ht="15.75" customHeight="1"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</row>
    <row r="17" spans="1:20" ht="15.75" customHeight="1">
      <c r="A17" s="13"/>
    </row>
    <row r="18" spans="1:20" ht="15.75" customHeight="1">
      <c r="A18" s="1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</row>
    <row r="19" spans="1:20" ht="15.75" customHeight="1">
      <c r="A19" s="1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</row>
    <row r="20" spans="1:20" ht="15.75" customHeight="1">
      <c r="A20" s="1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ht="15.75" customHeight="1">
      <c r="A21" s="1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ht="14.5">
      <c r="A22" s="1"/>
    </row>
    <row r="23" spans="1:20" ht="15.75" customHeight="1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 ht="12.5">
      <c r="A24" s="3"/>
    </row>
    <row r="29" spans="1:20" ht="15.75" customHeight="1">
      <c r="A29" t="s">
        <v>13</v>
      </c>
      <c r="D29" t="s">
        <v>17</v>
      </c>
    </row>
    <row r="30" spans="1:20" ht="15.75" customHeight="1">
      <c r="A30" t="s">
        <v>15</v>
      </c>
      <c r="B30">
        <f>SUM(D2:D7)/6</f>
        <v>81.833333333333329</v>
      </c>
      <c r="D30" s="9">
        <v>2.6</v>
      </c>
    </row>
    <row r="31" spans="1:20" ht="15.75" customHeight="1">
      <c r="A31" t="s">
        <v>14</v>
      </c>
      <c r="B31">
        <f>SQRT(SUM(F31:F36)/5)</f>
        <v>1.1690451944500122</v>
      </c>
      <c r="F31">
        <f>POWER(D2-$B$30,2)</f>
        <v>2.7777777777779358E-2</v>
      </c>
    </row>
    <row r="32" spans="1:20" ht="15.75" customHeight="1">
      <c r="A32" t="s">
        <v>16</v>
      </c>
      <c r="B32">
        <f>B31/SQRT(6)</f>
        <v>0.47726070210921184</v>
      </c>
      <c r="F32">
        <f t="shared" ref="F32:F36" si="5">POWER(D3-$B$30,2)</f>
        <v>1.3611111111111223</v>
      </c>
    </row>
    <row r="33" spans="1:6" ht="15.75" customHeight="1">
      <c r="A33" s="10" t="s">
        <v>19</v>
      </c>
      <c r="B33">
        <f>D30*B32</f>
        <v>1.2408778254839508</v>
      </c>
      <c r="F33">
        <f t="shared" si="5"/>
        <v>2.7777777777779358E-2</v>
      </c>
    </row>
    <row r="34" spans="1:6" ht="15.75" customHeight="1">
      <c r="A34" s="10" t="s">
        <v>18</v>
      </c>
      <c r="B34">
        <f>SQRT(POWER(B33,2)+POWER(H2,2))</f>
        <v>1.3378257651046261</v>
      </c>
      <c r="F34">
        <f t="shared" si="5"/>
        <v>1.3611111111111223</v>
      </c>
    </row>
    <row r="35" spans="1:6" ht="15.75" customHeight="1">
      <c r="A35" s="10" t="s">
        <v>3</v>
      </c>
      <c r="B35" s="12">
        <f>B30</f>
        <v>81.833333333333329</v>
      </c>
      <c r="C35" s="11" t="s">
        <v>20</v>
      </c>
      <c r="D35" s="12">
        <f>B34</f>
        <v>1.3378257651046261</v>
      </c>
      <c r="F35">
        <f t="shared" si="5"/>
        <v>3.3611111111110938</v>
      </c>
    </row>
    <row r="36" spans="1:6" ht="15.75" customHeight="1">
      <c r="F36">
        <f t="shared" si="5"/>
        <v>0.69444444444443654</v>
      </c>
    </row>
    <row r="42" spans="1:6" ht="15.75" customHeight="1">
      <c r="A42" s="10" t="s">
        <v>25</v>
      </c>
      <c r="B42">
        <f>SUM(G2:G7)/6</f>
        <v>27.5</v>
      </c>
    </row>
    <row r="43" spans="1:6" ht="15.75" customHeight="1">
      <c r="A43" s="10" t="s">
        <v>24</v>
      </c>
      <c r="B43">
        <f>SQRT(SUM(F43:F48)/5)</f>
        <v>0.54772255750516607</v>
      </c>
      <c r="F43">
        <f>POWER(G2-$B$42,2)</f>
        <v>0.25</v>
      </c>
    </row>
    <row r="44" spans="1:6" ht="15.75" customHeight="1">
      <c r="A44" s="10" t="s">
        <v>23</v>
      </c>
      <c r="B44">
        <f>B43/SQRT(6)</f>
        <v>0.22360679774997896</v>
      </c>
      <c r="F44">
        <f t="shared" ref="F44:F48" si="6">POWER(G3-$B$42,2)</f>
        <v>0.25</v>
      </c>
    </row>
    <row r="45" spans="1:6" ht="15.75" customHeight="1">
      <c r="A45" s="10" t="s">
        <v>22</v>
      </c>
      <c r="B45">
        <f>D30*B44</f>
        <v>0.58137767414994534</v>
      </c>
      <c r="F45">
        <f t="shared" si="6"/>
        <v>0.25</v>
      </c>
    </row>
    <row r="46" spans="1:6" ht="15.75" customHeight="1">
      <c r="A46" s="10" t="s">
        <v>21</v>
      </c>
      <c r="B46">
        <f>SQRT(POWER(B45,2)+POWER(H2,2))</f>
        <v>0.76681158050723264</v>
      </c>
      <c r="F46">
        <f t="shared" si="6"/>
        <v>0.25</v>
      </c>
    </row>
    <row r="47" spans="1:6" ht="15.75" customHeight="1">
      <c r="A47" s="10" t="s">
        <v>6</v>
      </c>
      <c r="B47" s="12">
        <f>B42</f>
        <v>27.5</v>
      </c>
      <c r="C47" s="11" t="s">
        <v>26</v>
      </c>
      <c r="D47" s="12">
        <f>B46</f>
        <v>0.76681158050723264</v>
      </c>
      <c r="F47">
        <f t="shared" si="6"/>
        <v>0.25</v>
      </c>
    </row>
    <row r="48" spans="1:6" ht="15.75" customHeight="1">
      <c r="F48">
        <f t="shared" si="6"/>
        <v>0.25</v>
      </c>
    </row>
    <row r="51" spans="1:6" ht="15.75" customHeight="1">
      <c r="A51" s="10" t="s">
        <v>27</v>
      </c>
      <c r="B51">
        <f>2*B47</f>
        <v>55</v>
      </c>
    </row>
    <row r="52" spans="1:6" ht="15.75" customHeight="1">
      <c r="A52" s="10" t="s">
        <v>28</v>
      </c>
      <c r="B52">
        <f>B35-B51*0.5</f>
        <v>54.333333333333329</v>
      </c>
      <c r="D52" s="8">
        <f>(34*POWER(COS(RADIANS(230)),2)+17)/52</f>
        <v>0.59707655730119602</v>
      </c>
    </row>
    <row r="56" spans="1:6" ht="15.75" customHeight="1">
      <c r="A56" s="10" t="s">
        <v>32</v>
      </c>
      <c r="B56">
        <f>B52</f>
        <v>54.333333333333329</v>
      </c>
      <c r="C56" s="11" t="s">
        <v>29</v>
      </c>
      <c r="D56" s="10" t="s">
        <v>31</v>
      </c>
      <c r="E56" s="11" t="s">
        <v>30</v>
      </c>
      <c r="F56" s="10">
        <f>B51*0.5</f>
        <v>27.5</v>
      </c>
    </row>
    <row r="61" spans="1:6" ht="15.75" customHeight="1">
      <c r="A61" s="10" t="s">
        <v>33</v>
      </c>
      <c r="B61">
        <f>(B30-B42)/(B30+B42)</f>
        <v>0.49695121951219512</v>
      </c>
    </row>
    <row r="62" spans="1:6" ht="15.75" customHeight="1">
      <c r="A62" s="10" t="s">
        <v>34</v>
      </c>
      <c r="B62">
        <f>(2/POWER(B30+B42,2))*SQRT(POWER(B42*B34,2)+POWER(B30*B46,2))</f>
        <v>1.2170289592287048E-2</v>
      </c>
    </row>
    <row r="63" spans="1:6" ht="15.75" customHeight="1">
      <c r="A63" s="10"/>
    </row>
    <row r="66" spans="1:4" ht="15.75" customHeight="1">
      <c r="A66" s="10" t="s">
        <v>35</v>
      </c>
      <c r="B66">
        <f>B61</f>
        <v>0.49695121951219512</v>
      </c>
      <c r="C66" s="11" t="s">
        <v>26</v>
      </c>
      <c r="D66">
        <f>B62</f>
        <v>1.2170289592287048E-2</v>
      </c>
    </row>
    <row r="67" spans="1:4" ht="15.75" customHeight="1">
      <c r="A67" s="10" t="s">
        <v>36</v>
      </c>
      <c r="B67">
        <f>B62/B61</f>
        <v>2.4489907891227927E-2</v>
      </c>
    </row>
  </sheetData>
  <mergeCells count="3">
    <mergeCell ref="H2:H7"/>
    <mergeCell ref="B16:S16"/>
    <mergeCell ref="B23:T23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Pop Pop</cp:lastModifiedBy>
  <dcterms:modified xsi:type="dcterms:W3CDTF">2024-11-10T20:21:26Z</dcterms:modified>
</cp:coreProperties>
</file>