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thers\Sabbir Pol 8 BU\"/>
    </mc:Choice>
  </mc:AlternateContent>
  <xr:revisionPtr revIDLastSave="0" documentId="8_{CA52DD89-C082-4737-B203-A0CE101C84B2}" xr6:coauthVersionLast="36" xr6:coauthVersionMax="36" xr10:uidLastSave="{00000000-0000-0000-0000-000000000000}"/>
  <bookViews>
    <workbookView xWindow="0" yWindow="0" windowWidth="19200" windowHeight="8130" activeTab="2" xr2:uid="{2AEF46C9-B234-4134-BF6B-24C035D30AFA}"/>
  </bookViews>
  <sheets>
    <sheet name=" Question no 2" sheetId="2" r:id="rId1"/>
    <sheet name=" Question no 3" sheetId="4" r:id="rId2"/>
    <sheet name=" Question no 4" sheetId="5" r:id="rId3"/>
    <sheet name="Question no 1" sheetId="1" r:id="rId4"/>
  </sheets>
  <definedNames>
    <definedName name="_xlnm._FilterDatabase" localSheetId="0" hidden="1">' Question no 2'!$J$24:$O$24</definedName>
    <definedName name="_xlnm._FilterDatabase" localSheetId="1" hidden="1">' Question no 3'!$K$45:$M$47</definedName>
    <definedName name="_xlnm._FilterDatabase" localSheetId="3" hidden="1">'Question no 1'!$A$3:$G$80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4" i="1" l="1"/>
  <c r="I114" i="1"/>
  <c r="H114" i="1"/>
  <c r="M47" i="4" l="1"/>
  <c r="M46" i="4"/>
  <c r="M45" i="4"/>
  <c r="L35" i="4" l="1"/>
  <c r="M35" i="4" s="1"/>
  <c r="L34" i="4"/>
  <c r="M34" i="4" s="1"/>
  <c r="G88" i="4"/>
  <c r="G69" i="4"/>
  <c r="K35" i="4"/>
  <c r="N35" i="4" s="1"/>
  <c r="K34" i="4"/>
  <c r="K33" i="4"/>
  <c r="G50" i="4"/>
  <c r="N34" i="4" l="1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L33" i="4" l="1"/>
  <c r="M33" i="4" l="1"/>
  <c r="N33" i="4"/>
  <c r="M30" i="2"/>
  <c r="N30" i="2" s="1"/>
  <c r="O30" i="2" s="1"/>
  <c r="P30" i="2" s="1"/>
  <c r="M28" i="2"/>
  <c r="N28" i="2" s="1"/>
  <c r="O28" i="2" s="1"/>
  <c r="M26" i="2"/>
  <c r="N26" i="2" s="1"/>
  <c r="O26" i="2" s="1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M27" i="2" s="1"/>
  <c r="N27" i="2" s="1"/>
  <c r="O27" i="2" s="1"/>
  <c r="P27" i="2" s="1"/>
  <c r="H45" i="2"/>
  <c r="H44" i="2"/>
  <c r="H43" i="2"/>
  <c r="H42" i="2"/>
  <c r="H41" i="2"/>
  <c r="H40" i="2"/>
  <c r="H39" i="2"/>
  <c r="H38" i="2"/>
  <c r="M25" i="2" s="1"/>
  <c r="N25" i="2" s="1"/>
  <c r="O25" i="2" s="1"/>
  <c r="H37" i="2"/>
  <c r="H36" i="2"/>
  <c r="M29" i="2" s="1"/>
  <c r="N29" i="2" s="1"/>
  <c r="O29" i="2" s="1"/>
  <c r="P29" i="2" s="1"/>
  <c r="H35" i="2"/>
  <c r="P25" i="2" l="1"/>
  <c r="P26" i="2"/>
  <c r="P28" i="2"/>
  <c r="P21" i="1"/>
  <c r="X59" i="1"/>
  <c r="W59" i="1"/>
  <c r="V59" i="1"/>
  <c r="P59" i="1"/>
  <c r="O59" i="1"/>
  <c r="N59" i="1"/>
  <c r="X40" i="1"/>
  <c r="W40" i="1"/>
  <c r="V40" i="1"/>
  <c r="P40" i="1"/>
  <c r="O40" i="1"/>
  <c r="N40" i="1"/>
  <c r="X20" i="1"/>
  <c r="W20" i="1"/>
  <c r="V20" i="1"/>
  <c r="N21" i="1"/>
  <c r="O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N66" i="1" l="1"/>
  <c r="N67" i="1"/>
  <c r="N69" i="1"/>
  <c r="N68" i="1"/>
  <c r="N70" i="1"/>
  <c r="G4" i="1"/>
  <c r="G80" i="1" l="1"/>
  <c r="N65" i="1"/>
  <c r="N71" i="1" s="1"/>
</calcChain>
</file>

<file path=xl/sharedStrings.xml><?xml version="1.0" encoding="utf-8"?>
<sst xmlns="http://schemas.openxmlformats.org/spreadsheetml/2006/main" count="1101" uniqueCount="109">
  <si>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</si>
  <si>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</si>
  <si>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</si>
  <si>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</si>
  <si>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</si>
  <si>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</si>
  <si>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</si>
  <si>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</si>
  <si>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</si>
  <si>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</si>
  <si>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</si>
  <si>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</si>
  <si>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</si>
  <si>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</si>
  <si>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</si>
  <si>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</si>
  <si>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</si>
  <si>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</si>
  <si>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</si>
  <si>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</si>
  <si>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</si>
  <si>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</si>
  <si>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</si>
  <si>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Total =</t>
  </si>
  <si>
    <t>Barishal Sales report of XYZ company</t>
  </si>
  <si>
    <t>Chittagong Sales report of XYZ company</t>
  </si>
  <si>
    <t>Dhaka Sales report of XYZ company</t>
  </si>
  <si>
    <t>Khulna Sales report of XYZ company</t>
  </si>
  <si>
    <t>Rajshahi Sales report of XYZ company</t>
  </si>
  <si>
    <t>Sylhet Sales report of XYZ company</t>
  </si>
  <si>
    <t xml:space="preserve">Region </t>
  </si>
  <si>
    <t>Total  sales (BDT)</t>
  </si>
  <si>
    <t xml:space="preserve">Barishal </t>
  </si>
  <si>
    <t xml:space="preserve"> </t>
  </si>
  <si>
    <t xml:space="preserve">Arif Hossain sold Smartphone Sales report of XYZ company </t>
  </si>
  <si>
    <t>Row Labels</t>
  </si>
  <si>
    <t>Grand Total</t>
  </si>
  <si>
    <t>Sum of Total Sales (BDT)</t>
  </si>
  <si>
    <t xml:space="preserve">Id </t>
  </si>
  <si>
    <t>Name</t>
  </si>
  <si>
    <t>Salary</t>
  </si>
  <si>
    <t>Sales</t>
  </si>
  <si>
    <t>Bonus</t>
  </si>
  <si>
    <t>Total</t>
  </si>
  <si>
    <t xml:space="preserve">Statistics of sales represantative </t>
  </si>
  <si>
    <t>January</t>
  </si>
  <si>
    <t>Oishi das</t>
  </si>
  <si>
    <t>parvez Hasan</t>
  </si>
  <si>
    <t xml:space="preserve">Eva Karim </t>
  </si>
  <si>
    <t xml:space="preserve">Farhan Islam </t>
  </si>
  <si>
    <t>Average</t>
  </si>
  <si>
    <t xml:space="preserve">Part 2 </t>
  </si>
  <si>
    <t>NO 1</t>
  </si>
  <si>
    <t>NO 2</t>
  </si>
  <si>
    <t>Expenses</t>
  </si>
  <si>
    <t>Profit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</si>
  <si>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</si>
  <si>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</si>
  <si>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</si>
  <si>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</si>
  <si>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</si>
  <si>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</si>
  <si>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</si>
  <si>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</si>
  <si>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</si>
  <si>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</si>
  <si>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</si>
  <si>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r>
      <rPr>
        <b/>
        <sz val="11"/>
        <color theme="1"/>
        <rFont val="Calibri"/>
        <family val="2"/>
        <scheme val="minor"/>
      </rPr>
      <t>Month</t>
    </r>
    <r>
      <rPr>
        <sz val="11"/>
        <color theme="1"/>
        <rFont val="Calibri"/>
        <family val="2"/>
        <scheme val="minor"/>
      </rPr>
      <t xml:space="preserve"> </t>
    </r>
  </si>
  <si>
    <t>Yearly Report</t>
  </si>
  <si>
    <t>NO 4</t>
  </si>
  <si>
    <t xml:space="preserve">Month </t>
  </si>
  <si>
    <t xml:space="preserve">January </t>
  </si>
  <si>
    <t>february</t>
  </si>
  <si>
    <t>Retail profit</t>
  </si>
  <si>
    <t>Profit /Loss</t>
  </si>
  <si>
    <t xml:space="preserve">Item </t>
  </si>
  <si>
    <t>category</t>
  </si>
  <si>
    <t>Unit Price</t>
  </si>
  <si>
    <t>Table</t>
  </si>
  <si>
    <t>Office rent</t>
  </si>
  <si>
    <t>Advertisement</t>
  </si>
  <si>
    <t>Warehouse rent</t>
  </si>
  <si>
    <t xml:space="preserve">internet </t>
  </si>
  <si>
    <t>staff salary</t>
  </si>
  <si>
    <t xml:space="preserve">Administration </t>
  </si>
  <si>
    <t>Computer bill</t>
  </si>
  <si>
    <t>Voucher</t>
  </si>
  <si>
    <t>Printing materials</t>
  </si>
  <si>
    <t xml:space="preserve">Additional cost </t>
  </si>
  <si>
    <t>Rent Expenses</t>
  </si>
  <si>
    <t>Marketing expenses</t>
  </si>
  <si>
    <t>Office expenses</t>
  </si>
  <si>
    <t>Operation expenses</t>
  </si>
  <si>
    <t>Expenses report of XYZ Company</t>
  </si>
  <si>
    <t xml:space="preserve">February Sales report of XYZ company  </t>
  </si>
  <si>
    <t>January Sales report of XYZ company</t>
  </si>
  <si>
    <t>March Sales report of XYZ company</t>
  </si>
  <si>
    <t>February</t>
  </si>
  <si>
    <t xml:space="preserve">March  </t>
  </si>
  <si>
    <t>Category</t>
  </si>
  <si>
    <t xml:space="preserve">Product </t>
  </si>
  <si>
    <t>NO 3</t>
  </si>
  <si>
    <t>Sales report of XYZ company</t>
  </si>
  <si>
    <t>A,B</t>
  </si>
  <si>
    <t>C</t>
  </si>
  <si>
    <t xml:space="preserve">D </t>
  </si>
  <si>
    <t>E</t>
  </si>
  <si>
    <t>A ,B,C,D</t>
  </si>
  <si>
    <t>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</si>
</sst>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/>
    <xf numFmtId="0" fontId="0" fillId="12" borderId="0" xfId="0" applyFill="1" applyBorder="1" applyAlignment="1">
      <alignment vertic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12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11" borderId="0" xfId="0" applyFill="1"/>
    <xf numFmtId="0" fontId="0" fillId="0" borderId="1" xfId="0" applyFill="1" applyBorder="1" applyAlignment="1">
      <alignment horizontal="center"/>
    </xf>
    <xf numFmtId="0" fontId="1" fillId="0" borderId="1" xfId="0" applyFont="1" applyBorder="1"/>
    <xf numFmtId="0" fontId="0" fillId="7" borderId="1" xfId="0" applyFill="1" applyBorder="1" applyAlignment="1">
      <alignment horizontal="center"/>
    </xf>
    <xf numFmtId="1" fontId="0" fillId="0" borderId="1" xfId="0" applyNumberFormat="1" applyBorder="1"/>
    <xf numFmtId="0" fontId="0" fillId="16" borderId="1" xfId="0" applyFill="1" applyBorder="1"/>
    <xf numFmtId="0" fontId="0" fillId="12" borderId="0" xfId="0" applyFill="1"/>
    <xf numFmtId="0" fontId="0" fillId="10" borderId="1" xfId="0" applyFill="1" applyBorder="1"/>
    <xf numFmtId="0" fontId="2" fillId="12" borderId="0" xfId="0" applyFont="1" applyFill="1"/>
    <xf numFmtId="0" fontId="0" fillId="15" borderId="0" xfId="0" applyFill="1"/>
    <xf numFmtId="0" fontId="3" fillId="15" borderId="0" xfId="0" applyFont="1" applyFill="1"/>
    <xf numFmtId="0" fontId="4" fillId="15" borderId="0" xfId="0" applyFont="1" applyFill="1"/>
    <xf numFmtId="0" fontId="4" fillId="15" borderId="0" xfId="0" applyFont="1" applyFill="1" applyAlignment="1">
      <alignment horizontal="center"/>
    </xf>
    <xf numFmtId="0" fontId="5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5" fillId="15" borderId="0" xfId="0" applyFont="1" applyFill="1"/>
    <xf numFmtId="0" fontId="6" fillId="15" borderId="0" xfId="0" applyFont="1" applyFill="1" applyAlignment="1">
      <alignment horizontal="center"/>
    </xf>
    <xf numFmtId="0" fontId="7" fillId="15" borderId="0" xfId="0" applyFont="1" applyFill="1"/>
    <xf numFmtId="0" fontId="0" fillId="13" borderId="1" xfId="0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' Question no 2'!$O$24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Question no 2'!$K$25:$K$30</c:f>
              <c:strCache>
                <c:ptCount val="6"/>
                <c:pt idx="0">
                  <c:v>Nabila Sultana</c:v>
                </c:pt>
                <c:pt idx="1">
                  <c:v>Arif Hossain</c:v>
                </c:pt>
                <c:pt idx="2">
                  <c:v>parvez Hasan</c:v>
                </c:pt>
                <c:pt idx="3">
                  <c:v>Eva Karim </c:v>
                </c:pt>
                <c:pt idx="4">
                  <c:v>Oishi das</c:v>
                </c:pt>
                <c:pt idx="5">
                  <c:v>Farhan Islam </c:v>
                </c:pt>
              </c:strCache>
            </c:strRef>
          </c:cat>
          <c:val>
            <c:numRef>
              <c:f>' Question no 2'!$O$25:$O$30</c:f>
              <c:numCache>
                <c:formatCode>General</c:formatCode>
                <c:ptCount val="6"/>
                <c:pt idx="0">
                  <c:v>364000</c:v>
                </c:pt>
                <c:pt idx="1">
                  <c:v>170800</c:v>
                </c:pt>
                <c:pt idx="2">
                  <c:v>122000</c:v>
                </c:pt>
                <c:pt idx="3">
                  <c:v>87600</c:v>
                </c:pt>
                <c:pt idx="4">
                  <c:v>80400</c:v>
                </c:pt>
                <c:pt idx="5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A-46FD-9529-FF15B72F88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3176792"/>
        <c:axId val="413177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Question no 2'!$L$24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1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 Question no 2'!$K$25:$K$30</c15:sqref>
                        </c15:formulaRef>
                      </c:ext>
                    </c:extLst>
                    <c:strCache>
                      <c:ptCount val="6"/>
                      <c:pt idx="0">
                        <c:v>Nabila Sultana</c:v>
                      </c:pt>
                      <c:pt idx="1">
                        <c:v>Arif Hossain</c:v>
                      </c:pt>
                      <c:pt idx="2">
                        <c:v>parvez Hasan</c:v>
                      </c:pt>
                      <c:pt idx="3">
                        <c:v>Eva Karim </c:v>
                      </c:pt>
                      <c:pt idx="4">
                        <c:v>Oishi das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 Question no 2'!$L$25:$L$30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CA-46FD-9529-FF15B72F88B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2'!$M$24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2'!$K$25:$K$30</c15:sqref>
                        </c15:formulaRef>
                      </c:ext>
                    </c:extLst>
                    <c:strCache>
                      <c:ptCount val="6"/>
                      <c:pt idx="0">
                        <c:v>Nabila Sultana</c:v>
                      </c:pt>
                      <c:pt idx="1">
                        <c:v>Arif Hossain</c:v>
                      </c:pt>
                      <c:pt idx="2">
                        <c:v>parvez Hasan</c:v>
                      </c:pt>
                      <c:pt idx="3">
                        <c:v>Eva Karim </c:v>
                      </c:pt>
                      <c:pt idx="4">
                        <c:v>Oishi das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2'!$M$25:$M$30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3340000</c:v>
                      </c:pt>
                      <c:pt idx="1">
                        <c:v>1760000</c:v>
                      </c:pt>
                      <c:pt idx="2">
                        <c:v>1150000</c:v>
                      </c:pt>
                      <c:pt idx="3">
                        <c:v>960000</c:v>
                      </c:pt>
                      <c:pt idx="4">
                        <c:v>840000</c:v>
                      </c:pt>
                      <c:pt idx="5">
                        <c:v>700000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CCA-46FD-9529-FF15B72F88B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2'!$N$24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solidFill>
                    <a:schemeClr val="accent3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2'!$K$25:$K$30</c15:sqref>
                        </c15:formulaRef>
                      </c:ext>
                    </c:extLst>
                    <c:strCache>
                      <c:ptCount val="6"/>
                      <c:pt idx="0">
                        <c:v>Nabila Sultana</c:v>
                      </c:pt>
                      <c:pt idx="1">
                        <c:v>Arif Hossain</c:v>
                      </c:pt>
                      <c:pt idx="2">
                        <c:v>parvez Hasan</c:v>
                      </c:pt>
                      <c:pt idx="3">
                        <c:v>Eva Karim </c:v>
                      </c:pt>
                      <c:pt idx="4">
                        <c:v>Oishi das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Question no 2'!$N$25:$N$30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334000</c:v>
                      </c:pt>
                      <c:pt idx="1">
                        <c:v>140800</c:v>
                      </c:pt>
                      <c:pt idx="2">
                        <c:v>92000</c:v>
                      </c:pt>
                      <c:pt idx="3">
                        <c:v>57600</c:v>
                      </c:pt>
                      <c:pt idx="4">
                        <c:v>50400</c:v>
                      </c:pt>
                      <c:pt idx="5">
                        <c:v>42000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CCA-46FD-9529-FF15B72F88B0}"/>
                  </c:ext>
                </c:extLst>
              </c15:ser>
            </c15:filteredBarSeries>
          </c:ext>
        </c:extLst>
      </c:barChart>
      <c:catAx>
        <c:axId val="413176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77776"/>
        <c:crosses val="autoZero"/>
        <c:auto val="1"/>
        <c:lblAlgn val="ctr"/>
        <c:lblOffset val="100"/>
        <c:noMultiLvlLbl val="0"/>
      </c:catAx>
      <c:valAx>
        <c:axId val="41317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7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9203849518809"/>
          <c:y val="6.9444444444444448E-2"/>
          <c:w val="0.78151704453232929"/>
          <c:h val="0.657067658209390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Question no 4'!$D$4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Question no 4'!$C$5:$C$16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Question no 4'!$D$5:$D$16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256-8503-20283930050C}"/>
            </c:ext>
          </c:extLst>
        </c:ser>
        <c:ser>
          <c:idx val="1"/>
          <c:order val="1"/>
          <c:tx>
            <c:strRef>
              <c:f>' Question no 4'!$E$4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Question no 4'!$C$5:$C$16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 Question no 4'!$E$5:$E$16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4-4256-8503-20283930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633464"/>
        <c:axId val="41863149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 Question no 4'!$F$4</c15:sqref>
                        </c15:formulaRef>
                      </c:ext>
                    </c:extLst>
                    <c:strCache>
                      <c:ptCount val="1"/>
                      <c:pt idx="0">
                        <c:v>Profit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 Question no 4'!$C$5:$C$16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 Question no 4'!$F$5:$F$16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-538500</c:v>
                      </c:pt>
                      <c:pt idx="1">
                        <c:v>175700</c:v>
                      </c:pt>
                      <c:pt idx="2">
                        <c:v>1095300</c:v>
                      </c:pt>
                      <c:pt idx="3">
                        <c:v>612200</c:v>
                      </c:pt>
                      <c:pt idx="4">
                        <c:v>889500</c:v>
                      </c:pt>
                      <c:pt idx="5">
                        <c:v>-50900</c:v>
                      </c:pt>
                      <c:pt idx="6">
                        <c:v>1567100</c:v>
                      </c:pt>
                      <c:pt idx="7">
                        <c:v>111200</c:v>
                      </c:pt>
                      <c:pt idx="8">
                        <c:v>90800</c:v>
                      </c:pt>
                      <c:pt idx="9">
                        <c:v>789200</c:v>
                      </c:pt>
                      <c:pt idx="10">
                        <c:v>274500</c:v>
                      </c:pt>
                      <c:pt idx="11">
                        <c:v>486100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454-4256-8503-20283930050C}"/>
                  </c:ext>
                </c:extLst>
              </c15:ser>
            </c15:filteredBarSeries>
          </c:ext>
        </c:extLst>
      </c:barChart>
      <c:catAx>
        <c:axId val="41863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1496"/>
        <c:crosses val="autoZero"/>
        <c:auto val="1"/>
        <c:lblAlgn val="ctr"/>
        <c:lblOffset val="100"/>
        <c:noMultiLvlLbl val="0"/>
      </c:catAx>
      <c:valAx>
        <c:axId val="41863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3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Question no 4'!$C$5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4'!$D$5:$F$5</c15:sqref>
                  </c15:fullRef>
                </c:ext>
              </c:extLst>
              <c:f>' Question no 4'!$F$5</c:f>
              <c:numCache>
                <c:formatCode>General</c:formatCode>
                <c:ptCount val="1"/>
                <c:pt idx="0">
                  <c:v>-538500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4-4C86-AF1B-5310DB53971C}"/>
            </c:ext>
          </c:extLst>
        </c:ser>
        <c:ser>
          <c:idx val="1"/>
          <c:order val="1"/>
          <c:tx>
            <c:strRef>
              <c:f>' Question no 4'!$C$6</c:f>
              <c:strCache>
                <c:ptCount val="1"/>
                <c:pt idx="0">
                  <c:v>February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4'!$D$6:$F$6</c15:sqref>
                  </c15:fullRef>
                </c:ext>
              </c:extLst>
              <c:f>' Question no 4'!$F$6</c:f>
              <c:numCache>
                <c:formatCode>General</c:formatCode>
                <c:ptCount val="1"/>
                <c:pt idx="0">
                  <c:v>175700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A4-4C86-AF1B-5310DB53971C}"/>
            </c:ext>
          </c:extLst>
        </c:ser>
        <c:ser>
          <c:idx val="2"/>
          <c:order val="2"/>
          <c:tx>
            <c:strRef>
              <c:f>' Question no 4'!$C$7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4'!$D$7:$F$7</c15:sqref>
                  </c15:fullRef>
                </c:ext>
              </c:extLst>
              <c:f>' Question no 4'!$F$7</c:f>
              <c:numCache>
                <c:formatCode>General</c:formatCode>
                <c:ptCount val="1"/>
                <c:pt idx="0">
                  <c:v>1095300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A4-4C86-AF1B-5310DB53971C}"/>
            </c:ext>
          </c:extLst>
        </c:ser>
        <c:ser>
          <c:idx val="3"/>
          <c:order val="3"/>
          <c:tx>
            <c:strRef>
              <c:f>' Question no 4'!$C$8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4'!$D$8:$F$8</c15:sqref>
                  </c15:fullRef>
                </c:ext>
              </c:extLst>
              <c:f>' Question no 4'!$F$8</c:f>
              <c:numCache>
                <c:formatCode>General</c:formatCode>
                <c:ptCount val="1"/>
                <c:pt idx="0">
                  <c:v>612200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A4-4C86-AF1B-5310DB53971C}"/>
            </c:ext>
          </c:extLst>
        </c:ser>
        <c:ser>
          <c:idx val="4"/>
          <c:order val="4"/>
          <c:tx>
            <c:strRef>
              <c:f>' Question no 4'!$C$9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4'!$D$9:$F$9</c15:sqref>
                  </c15:fullRef>
                </c:ext>
              </c:extLst>
              <c:f>' Question no 4'!$F$9</c:f>
              <c:numCache>
                <c:formatCode>General</c:formatCode>
                <c:ptCount val="1"/>
                <c:pt idx="0">
                  <c:v>889500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A4-4C86-AF1B-5310DB53971C}"/>
            </c:ext>
          </c:extLst>
        </c:ser>
        <c:ser>
          <c:idx val="5"/>
          <c:order val="5"/>
          <c:tx>
            <c:strRef>
              <c:f>' Question no 4'!$C$10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4'!$D$10:$F$10</c15:sqref>
                  </c15:fullRef>
                </c:ext>
              </c:extLst>
              <c:f>' Question no 4'!$F$10</c:f>
              <c:numCache>
                <c:formatCode>General</c:formatCode>
                <c:ptCount val="1"/>
                <c:pt idx="0">
                  <c:v>-50900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A4-4C86-AF1B-5310DB53971C}"/>
            </c:ext>
          </c:extLst>
        </c:ser>
        <c:ser>
          <c:idx val="6"/>
          <c:order val="6"/>
          <c:tx>
            <c:strRef>
              <c:f>' Question no 4'!$C$11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4'!$D$11:$F$11</c15:sqref>
                  </c15:fullRef>
                </c:ext>
              </c:extLst>
              <c:f>' Question no 4'!$F$11</c:f>
              <c:numCache>
                <c:formatCode>General</c:formatCode>
                <c:ptCount val="1"/>
                <c:pt idx="0">
                  <c:v>1567100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A4-4C86-AF1B-5310DB53971C}"/>
            </c:ext>
          </c:extLst>
        </c:ser>
        <c:ser>
          <c:idx val="7"/>
          <c:order val="7"/>
          <c:tx>
            <c:strRef>
              <c:f>' Question no 4'!$C$12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4'!$D$12:$F$12</c15:sqref>
                  </c15:fullRef>
                </c:ext>
              </c:extLst>
              <c:f>' Question no 4'!$F$12</c:f>
              <c:numCache>
                <c:formatCode>General</c:formatCode>
                <c:ptCount val="1"/>
                <c:pt idx="0">
                  <c:v>111200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A4-4C86-AF1B-5310DB53971C}"/>
            </c:ext>
          </c:extLst>
        </c:ser>
        <c:ser>
          <c:idx val="8"/>
          <c:order val="8"/>
          <c:tx>
            <c:strRef>
              <c:f>' Question no 4'!$C$13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4'!$D$13:$F$13</c15:sqref>
                  </c15:fullRef>
                </c:ext>
              </c:extLst>
              <c:f>' Question no 4'!$F$13</c:f>
              <c:numCache>
                <c:formatCode>General</c:formatCode>
                <c:ptCount val="1"/>
                <c:pt idx="0">
                  <c:v>90800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4-4C86-AF1B-5310DB53971C}"/>
            </c:ext>
          </c:extLst>
        </c:ser>
        <c:ser>
          <c:idx val="9"/>
          <c:order val="9"/>
          <c:tx>
            <c:strRef>
              <c:f>' Question no 4'!$C$14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4'!$D$14:$F$14</c15:sqref>
                  </c15:fullRef>
                </c:ext>
              </c:extLst>
              <c:f>' Question no 4'!$F$14</c:f>
              <c:numCache>
                <c:formatCode>General</c:formatCode>
                <c:ptCount val="1"/>
                <c:pt idx="0">
                  <c:v>789200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A4-4C86-AF1B-5310DB53971C}"/>
            </c:ext>
          </c:extLst>
        </c:ser>
        <c:ser>
          <c:idx val="10"/>
          <c:order val="10"/>
          <c:tx>
            <c:strRef>
              <c:f>' Question no 4'!$C$15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4'!$D$15:$F$15</c15:sqref>
                  </c15:fullRef>
                </c:ext>
              </c:extLst>
              <c:f>' Question no 4'!$F$15</c:f>
              <c:numCache>
                <c:formatCode>General</c:formatCode>
                <c:ptCount val="1"/>
                <c:pt idx="0">
                  <c:v>274500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A4-4C86-AF1B-5310DB53971C}"/>
            </c:ext>
          </c:extLst>
        </c:ser>
        <c:ser>
          <c:idx val="11"/>
          <c:order val="11"/>
          <c:tx>
            <c:strRef>
              <c:f>' Question no 4'!$C$16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 Question no 4'!$D$4:$F$4</c15:sqref>
                  </c15:fullRef>
                </c:ext>
              </c:extLst>
              <c:f>' Question no 4'!$F$4</c:f>
              <c:strCache>
                <c:ptCount val="1"/>
                <c:pt idx="0">
                  <c:v>Profit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Question no 4'!$D$16:$F$16</c15:sqref>
                  </c15:fullRef>
                </c:ext>
              </c:extLst>
              <c:f>' Question no 4'!$F$16</c:f>
              <c:numCache>
                <c:formatCode>General</c:formatCode>
                <c:ptCount val="1"/>
                <c:pt idx="0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A4-4C86-AF1B-5310DB53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50072"/>
        <c:axId val="490551384"/>
      </c:barChart>
      <c:catAx>
        <c:axId val="49055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51384"/>
        <c:crosses val="autoZero"/>
        <c:auto val="1"/>
        <c:lblAlgn val="ctr"/>
        <c:lblOffset val="100"/>
        <c:noMultiLvlLbl val="0"/>
      </c:catAx>
      <c:valAx>
        <c:axId val="4905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5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no 1'!$N$64</c:f>
              <c:strCache>
                <c:ptCount val="1"/>
                <c:pt idx="0">
                  <c:v>Total  sales (BDT)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AB5-4A25-8534-2B5D6FFC5122}"/>
              </c:ext>
            </c:extLst>
          </c:dPt>
          <c:dPt>
            <c:idx val="1"/>
            <c:bubble3D val="0"/>
            <c:explosion val="13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08-40BE-A65E-F3596771C6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B5-4A25-8534-2B5D6FFC512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AB5-4A25-8534-2B5D6FFC512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AB5-4A25-8534-2B5D6FFC512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AB5-4A25-8534-2B5D6FFC51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no 1'!$M$65:$M$70</c:f>
              <c:strCache>
                <c:ptCount val="6"/>
                <c:pt idx="0">
                  <c:v>Barishal </c:v>
                </c:pt>
                <c:pt idx="1">
                  <c:v>Chittagong</c:v>
                </c:pt>
                <c:pt idx="2">
                  <c:v>Dhaka</c:v>
                </c:pt>
                <c:pt idx="3">
                  <c:v>Khulna</c:v>
                </c:pt>
                <c:pt idx="4">
                  <c:v>Rajshahi</c:v>
                </c:pt>
                <c:pt idx="5">
                  <c:v>Sylhet</c:v>
                </c:pt>
              </c:strCache>
            </c:strRef>
          </c:cat>
          <c:val>
            <c:numRef>
              <c:f>'Question no 1'!$N$65:$N$70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5850000</c:v>
                </c:pt>
                <c:pt idx="3">
                  <c:v>4110000</c:v>
                </c:pt>
                <c:pt idx="4">
                  <c:v>4760000</c:v>
                </c:pt>
                <c:pt idx="5">
                  <c:v>4600000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8-40BE-A65E-F3596771C68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0719706911636046"/>
          <c:w val="0.80113429571303596"/>
          <c:h val="0.70946959755030625"/>
        </c:manualLayout>
      </c:layout>
      <c:pie3DChart>
        <c:varyColors val="1"/>
        <c:ser>
          <c:idx val="0"/>
          <c:order val="0"/>
          <c:tx>
            <c:v>Total</c:v>
          </c:tx>
          <c:explosion val="8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8E5-4F6A-8CD3-3540751DA7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8E5-4F6A-8CD3-3540751DA7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8E5-4F6A-8CD3-3540751DA7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8E5-4F6A-8CD3-3540751DA7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  <c:extLst>
            <c:ext xmlns:c16="http://schemas.microsoft.com/office/drawing/2014/chart" uri="{C3380CC4-5D6E-409C-BE32-E72D297353CC}">
              <c16:uniqueId val="{00000008-48E5-4F6A-8CD3-3540751DA77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80096237970263"/>
          <c:y val="0.2743150335374745"/>
          <c:w val="0.16731125301482244"/>
          <c:h val="0.3958660916155263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235671</xdr:colOff>
      <xdr:row>32</xdr:row>
      <xdr:rowOff>42422</xdr:rowOff>
    </xdr:from>
    <xdr:to>
      <xdr:col>16</xdr:col>
      <xdr:colOff>109980</xdr:colOff>
      <xdr:row>40</xdr:row>
      <xdr:rowOff>28282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563E1-DCAF-4F9B-8DA5-2E7FCE404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1</xdr:row>
      <xdr:rowOff>144780</xdr:rowOff>
    </xdr:from>
    <xdr:to>
      <xdr:col>14</xdr:col>
      <xdr:colOff>548640</xdr:colOff>
      <xdr:row>17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24FE5-4BCB-41B9-AE2F-F2E6739E6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381000</xdr:colOff>
      <xdr:row>1</xdr:row>
      <xdr:rowOff>121920</xdr:rowOff>
    </xdr:from>
    <xdr:to>
      <xdr:col>23</xdr:col>
      <xdr:colOff>76200</xdr:colOff>
      <xdr:row>17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F653C8-DE10-4E8D-8166-DB3BDC3F5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289408</xdr:colOff>
      <xdr:row>63</xdr:row>
      <xdr:rowOff>187356</xdr:rowOff>
    </xdr:from>
    <xdr:to>
      <xdr:col>23</xdr:col>
      <xdr:colOff>42274</xdr:colOff>
      <xdr:row>77</xdr:row>
      <xdr:rowOff>150286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6A2AD-1F26-4238-8DC5-AC364916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40105</xdr:colOff>
      <xdr:row>86</xdr:row>
      <xdr:rowOff>80210</xdr:rowOff>
    </xdr:from>
    <xdr:to>
      <xdr:col>11</xdr:col>
      <xdr:colOff>294670</xdr:colOff>
      <xdr:row>101</xdr:row>
      <xdr:rowOff>4755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14689F-8741-4195-A902-59EFF3414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BD\AppData\Local\Microsoft\Windows\INetCache\IE\CLXVXLRM\Office_final_project_09_MD_Rashed_khan_Excel_part%5b1%5d.xlsx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cific BD" refreshedDate="45561.131468287036" createdVersion="6" refreshedVersion="6" minRefreshableVersion="3" recordCount="77" xr:uid="{BAA2BE94-A125-4780-96E4-3BC3D8169E11}">
  <cacheSource type="worksheet">
    <worksheetSource ref="A3:G80" sheet=".xlsx].xlsx]Question no 1" r:id="rId2"/>
  </cacheSource>
  <cacheFields count="7">
    <cacheField name="Date" numFmtId="0">
      <sharedItems containsNonDate="0" containsDate="1" containsString="0" containsBlank="1" minDate="2024-01-05T00:00:00" maxDate="2024-03-31T00:00:00" count="77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  <m/>
      </sharedItems>
    </cacheField>
    <cacheField name="Region" numFmtId="0">
      <sharedItems containsBlank="1"/>
    </cacheField>
    <cacheField name="Sales Rep" numFmtId="0">
      <sharedItems containsBlank="1" count="7">
        <s v="Arif Hossain"/>
        <s v="Oishi Das"/>
        <s v="Parvez Hasan"/>
        <s v="Nabila Sultana"/>
        <s v="Eva Karim"/>
        <s v="Farhan Islam"/>
        <m/>
      </sharedItems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MixedTypes="1" containsNumber="1" containsInteger="1" minValue="20000" maxValue="70000" count="5">
        <n v="70000"/>
        <n v="50000"/>
        <n v="20000"/>
        <n v="30000"/>
        <s v="Total ="/>
      </sharedItems>
    </cacheField>
    <cacheField name="Total Sales (BDT)" numFmtId="0">
      <sharedItems containsSemiMixedTypes="0" containsString="0" containsNumber="1" containsInteger="1" minValue="80000" maxValue="286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x v="0"/>
    <s v="Barishal"/>
    <x v="0"/>
    <x v="0"/>
    <n v="5"/>
    <x v="0"/>
    <n v="350000"/>
  </r>
  <r>
    <x v="1"/>
    <s v="Chittagong"/>
    <x v="1"/>
    <x v="1"/>
    <n v="10"/>
    <x v="1"/>
    <n v="500000"/>
  </r>
  <r>
    <x v="2"/>
    <s v="Khulna"/>
    <x v="2"/>
    <x v="2"/>
    <n v="7"/>
    <x v="2"/>
    <n v="140000"/>
  </r>
  <r>
    <x v="3"/>
    <s v="Rajshahi"/>
    <x v="3"/>
    <x v="3"/>
    <n v="15"/>
    <x v="3"/>
    <n v="450000"/>
  </r>
  <r>
    <x v="4"/>
    <s v="Sylhet"/>
    <x v="4"/>
    <x v="0"/>
    <n v="3"/>
    <x v="0"/>
    <n v="210000"/>
  </r>
  <r>
    <x v="5"/>
    <s v="Dhaka"/>
    <x v="5"/>
    <x v="1"/>
    <n v="6"/>
    <x v="1"/>
    <n v="300000"/>
  </r>
  <r>
    <x v="6"/>
    <s v="Chittagong"/>
    <x v="2"/>
    <x v="2"/>
    <n v="4"/>
    <x v="2"/>
    <n v="80000"/>
  </r>
  <r>
    <x v="7"/>
    <s v="Khulna"/>
    <x v="3"/>
    <x v="3"/>
    <n v="10"/>
    <x v="3"/>
    <n v="300000"/>
  </r>
  <r>
    <x v="8"/>
    <s v="Barishal"/>
    <x v="0"/>
    <x v="0"/>
    <n v="8"/>
    <x v="0"/>
    <n v="560000"/>
  </r>
  <r>
    <x v="9"/>
    <s v="Sylhet"/>
    <x v="0"/>
    <x v="1"/>
    <n v="12"/>
    <x v="1"/>
    <n v="600000"/>
  </r>
  <r>
    <x v="10"/>
    <s v="Dhaka"/>
    <x v="1"/>
    <x v="2"/>
    <n v="9"/>
    <x v="2"/>
    <n v="180000"/>
  </r>
  <r>
    <x v="11"/>
    <s v="Chittagong"/>
    <x v="2"/>
    <x v="3"/>
    <n v="5"/>
    <x v="3"/>
    <n v="150000"/>
  </r>
  <r>
    <x v="12"/>
    <s v="Khulna"/>
    <x v="3"/>
    <x v="0"/>
    <n v="11"/>
    <x v="0"/>
    <n v="770000"/>
  </r>
  <r>
    <x v="13"/>
    <s v="Rajshahi"/>
    <x v="4"/>
    <x v="1"/>
    <n v="7"/>
    <x v="1"/>
    <n v="350000"/>
  </r>
  <r>
    <x v="14"/>
    <s v="Sylhet"/>
    <x v="5"/>
    <x v="2"/>
    <n v="6"/>
    <x v="2"/>
    <n v="120000"/>
  </r>
  <r>
    <x v="15"/>
    <s v="Dhaka"/>
    <x v="2"/>
    <x v="3"/>
    <n v="13"/>
    <x v="3"/>
    <n v="390000"/>
  </r>
  <r>
    <x v="16"/>
    <s v="Barishal"/>
    <x v="3"/>
    <x v="0"/>
    <n v="9"/>
    <x v="0"/>
    <n v="630000"/>
  </r>
  <r>
    <x v="17"/>
    <s v="Khulna"/>
    <x v="4"/>
    <x v="1"/>
    <n v="8"/>
    <x v="1"/>
    <n v="400000"/>
  </r>
  <r>
    <x v="18"/>
    <s v="Rajshahi"/>
    <x v="5"/>
    <x v="2"/>
    <n v="14"/>
    <x v="2"/>
    <n v="280000"/>
  </r>
  <r>
    <x v="19"/>
    <s v="Sylhet"/>
    <x v="2"/>
    <x v="3"/>
    <n v="7"/>
    <x v="3"/>
    <n v="210000"/>
  </r>
  <r>
    <x v="20"/>
    <s v="Dhaka"/>
    <x v="3"/>
    <x v="0"/>
    <n v="10"/>
    <x v="0"/>
    <n v="700000"/>
  </r>
  <r>
    <x v="21"/>
    <s v="Chittagong"/>
    <x v="0"/>
    <x v="1"/>
    <n v="5"/>
    <x v="1"/>
    <n v="250000"/>
  </r>
  <r>
    <x v="22"/>
    <s v="Barishal"/>
    <x v="1"/>
    <x v="2"/>
    <n v="8"/>
    <x v="2"/>
    <n v="160000"/>
  </r>
  <r>
    <x v="23"/>
    <s v="Rajshahi"/>
    <x v="2"/>
    <x v="3"/>
    <n v="6"/>
    <x v="3"/>
    <n v="180000"/>
  </r>
  <r>
    <x v="24"/>
    <s v="Sylhet"/>
    <x v="3"/>
    <x v="0"/>
    <n v="7"/>
    <x v="0"/>
    <n v="490000"/>
  </r>
  <r>
    <x v="25"/>
    <s v="Dhaka"/>
    <x v="4"/>
    <x v="0"/>
    <n v="8"/>
    <x v="0"/>
    <n v="560000"/>
  </r>
  <r>
    <x v="26"/>
    <s v="Chittagong"/>
    <x v="5"/>
    <x v="1"/>
    <n v="6"/>
    <x v="1"/>
    <n v="300000"/>
  </r>
  <r>
    <x v="27"/>
    <s v="Khulna"/>
    <x v="2"/>
    <x v="2"/>
    <n v="10"/>
    <x v="2"/>
    <n v="200000"/>
  </r>
  <r>
    <x v="28"/>
    <s v="Rajshahi"/>
    <x v="0"/>
    <x v="3"/>
    <n v="20"/>
    <x v="3"/>
    <n v="600000"/>
  </r>
  <r>
    <x v="29"/>
    <s v="Barishal"/>
    <x v="4"/>
    <x v="0"/>
    <n v="4"/>
    <x v="0"/>
    <n v="280000"/>
  </r>
  <r>
    <x v="30"/>
    <s v="Dhaka"/>
    <x v="5"/>
    <x v="1"/>
    <n v="9"/>
    <x v="1"/>
    <n v="450000"/>
  </r>
  <r>
    <x v="31"/>
    <s v="Chittagong"/>
    <x v="4"/>
    <x v="2"/>
    <n v="5"/>
    <x v="2"/>
    <n v="100000"/>
  </r>
  <r>
    <x v="32"/>
    <s v="Barishal"/>
    <x v="5"/>
    <x v="3"/>
    <n v="15"/>
    <x v="3"/>
    <n v="450000"/>
  </r>
  <r>
    <x v="33"/>
    <s v="Rajshahi"/>
    <x v="2"/>
    <x v="0"/>
    <n v="7"/>
    <x v="0"/>
    <n v="490000"/>
  </r>
  <r>
    <x v="34"/>
    <s v="Sylhet"/>
    <x v="3"/>
    <x v="1"/>
    <n v="11"/>
    <x v="1"/>
    <n v="550000"/>
  </r>
  <r>
    <x v="35"/>
    <s v="Dhaka"/>
    <x v="0"/>
    <x v="2"/>
    <n v="12"/>
    <x v="2"/>
    <n v="240000"/>
  </r>
  <r>
    <x v="36"/>
    <s v="Chittagong"/>
    <x v="0"/>
    <x v="3"/>
    <n v="10"/>
    <x v="3"/>
    <n v="300000"/>
  </r>
  <r>
    <x v="37"/>
    <s v="Khulna"/>
    <x v="1"/>
    <x v="0"/>
    <n v="9"/>
    <x v="0"/>
    <n v="630000"/>
  </r>
  <r>
    <x v="38"/>
    <s v="Rajshahi"/>
    <x v="2"/>
    <x v="1"/>
    <n v="8"/>
    <x v="1"/>
    <n v="400000"/>
  </r>
  <r>
    <x v="39"/>
    <s v="Sylhet"/>
    <x v="3"/>
    <x v="2"/>
    <n v="11"/>
    <x v="2"/>
    <n v="220000"/>
  </r>
  <r>
    <x v="40"/>
    <s v="Barishal"/>
    <x v="4"/>
    <x v="3"/>
    <n v="14"/>
    <x v="3"/>
    <n v="420000"/>
  </r>
  <r>
    <x v="41"/>
    <s v="Chittagong"/>
    <x v="5"/>
    <x v="0"/>
    <n v="10"/>
    <x v="0"/>
    <n v="700000"/>
  </r>
  <r>
    <x v="42"/>
    <s v="Khulna"/>
    <x v="2"/>
    <x v="1"/>
    <n v="9"/>
    <x v="1"/>
    <n v="450000"/>
  </r>
  <r>
    <x v="43"/>
    <s v="Rajshahi"/>
    <x v="3"/>
    <x v="2"/>
    <n v="13"/>
    <x v="2"/>
    <n v="260000"/>
  </r>
  <r>
    <x v="44"/>
    <s v="Sylhet"/>
    <x v="4"/>
    <x v="3"/>
    <n v="8"/>
    <x v="3"/>
    <n v="240000"/>
  </r>
  <r>
    <x v="45"/>
    <s v="Dhaka"/>
    <x v="5"/>
    <x v="0"/>
    <n v="12"/>
    <x v="0"/>
    <n v="840000"/>
  </r>
  <r>
    <x v="46"/>
    <s v="Chittagong"/>
    <x v="2"/>
    <x v="1"/>
    <n v="7"/>
    <x v="1"/>
    <n v="350000"/>
  </r>
  <r>
    <x v="47"/>
    <s v="Khulna"/>
    <x v="3"/>
    <x v="2"/>
    <n v="9"/>
    <x v="2"/>
    <n v="180000"/>
  </r>
  <r>
    <x v="48"/>
    <s v="Barishal"/>
    <x v="0"/>
    <x v="3"/>
    <n v="12"/>
    <x v="3"/>
    <n v="360000"/>
  </r>
  <r>
    <x v="49"/>
    <s v="Sylhet"/>
    <x v="1"/>
    <x v="0"/>
    <n v="5"/>
    <x v="0"/>
    <n v="350000"/>
  </r>
  <r>
    <x v="50"/>
    <s v="Dhaka"/>
    <x v="0"/>
    <x v="0"/>
    <n v="12"/>
    <x v="0"/>
    <n v="840000"/>
  </r>
  <r>
    <x v="51"/>
    <s v="Chittagong"/>
    <x v="0"/>
    <x v="1"/>
    <n v="8"/>
    <x v="1"/>
    <n v="400000"/>
  </r>
  <r>
    <x v="52"/>
    <s v="Khulna"/>
    <x v="4"/>
    <x v="2"/>
    <n v="7"/>
    <x v="2"/>
    <n v="140000"/>
  </r>
  <r>
    <x v="53"/>
    <s v="Rajshahi"/>
    <x v="5"/>
    <x v="3"/>
    <n v="9"/>
    <x v="3"/>
    <n v="270000"/>
  </r>
  <r>
    <x v="54"/>
    <s v="Sylhet"/>
    <x v="4"/>
    <x v="0"/>
    <n v="6"/>
    <x v="0"/>
    <n v="420000"/>
  </r>
  <r>
    <x v="55"/>
    <s v="Barishal"/>
    <x v="5"/>
    <x v="1"/>
    <n v="10"/>
    <x v="1"/>
    <n v="500000"/>
  </r>
  <r>
    <x v="56"/>
    <s v="Chittagong"/>
    <x v="2"/>
    <x v="2"/>
    <n v="8"/>
    <x v="2"/>
    <n v="160000"/>
  </r>
  <r>
    <x v="57"/>
    <s v="Barishal"/>
    <x v="3"/>
    <x v="3"/>
    <n v="13"/>
    <x v="3"/>
    <n v="390000"/>
  </r>
  <r>
    <x v="58"/>
    <s v="Rajshahi"/>
    <x v="0"/>
    <x v="0"/>
    <n v="9"/>
    <x v="0"/>
    <n v="630000"/>
  </r>
  <r>
    <x v="59"/>
    <s v="Sylhet"/>
    <x v="2"/>
    <x v="1"/>
    <n v="5"/>
    <x v="1"/>
    <n v="250000"/>
  </r>
  <r>
    <x v="60"/>
    <s v="Dhaka"/>
    <x v="1"/>
    <x v="2"/>
    <n v="11"/>
    <x v="2"/>
    <n v="220000"/>
  </r>
  <r>
    <x v="61"/>
    <s v="Chittagong"/>
    <x v="2"/>
    <x v="3"/>
    <n v="14"/>
    <x v="3"/>
    <n v="420000"/>
  </r>
  <r>
    <x v="62"/>
    <s v="Khulna"/>
    <x v="3"/>
    <x v="0"/>
    <n v="10"/>
    <x v="0"/>
    <n v="700000"/>
  </r>
  <r>
    <x v="63"/>
    <s v="Rajshahi"/>
    <x v="4"/>
    <x v="1"/>
    <n v="6"/>
    <x v="1"/>
    <n v="300000"/>
  </r>
  <r>
    <x v="64"/>
    <s v="Barishal"/>
    <x v="5"/>
    <x v="2"/>
    <n v="8"/>
    <x v="2"/>
    <n v="160000"/>
  </r>
  <r>
    <x v="65"/>
    <s v="Dhaka"/>
    <x v="2"/>
    <x v="3"/>
    <n v="12"/>
    <x v="3"/>
    <n v="360000"/>
  </r>
  <r>
    <x v="66"/>
    <s v="Chittagong"/>
    <x v="3"/>
    <x v="0"/>
    <n v="9"/>
    <x v="0"/>
    <n v="630000"/>
  </r>
  <r>
    <x v="67"/>
    <s v="Barishal"/>
    <x v="1"/>
    <x v="1"/>
    <n v="7"/>
    <x v="1"/>
    <n v="350000"/>
  </r>
  <r>
    <x v="68"/>
    <s v="Rajshahi"/>
    <x v="2"/>
    <x v="2"/>
    <n v="14"/>
    <x v="2"/>
    <n v="280000"/>
  </r>
  <r>
    <x v="69"/>
    <s v="Sylhet"/>
    <x v="3"/>
    <x v="3"/>
    <n v="8"/>
    <x v="3"/>
    <n v="240000"/>
  </r>
  <r>
    <x v="70"/>
    <s v="Dhaka"/>
    <x v="4"/>
    <x v="0"/>
    <n v="11"/>
    <x v="0"/>
    <n v="770000"/>
  </r>
  <r>
    <x v="71"/>
    <s v="Barishal"/>
    <x v="5"/>
    <x v="1"/>
    <n v="5"/>
    <x v="1"/>
    <n v="250000"/>
  </r>
  <r>
    <x v="72"/>
    <s v="Khulna"/>
    <x v="2"/>
    <x v="2"/>
    <n v="10"/>
    <x v="2"/>
    <n v="200000"/>
  </r>
  <r>
    <x v="73"/>
    <s v="Rajshahi"/>
    <x v="3"/>
    <x v="3"/>
    <n v="9"/>
    <x v="3"/>
    <n v="270000"/>
  </r>
  <r>
    <x v="74"/>
    <s v="Sylhet"/>
    <x v="5"/>
    <x v="0"/>
    <n v="10"/>
    <x v="0"/>
    <n v="700000"/>
  </r>
  <r>
    <x v="75"/>
    <s v="Barishal"/>
    <x v="3"/>
    <x v="3"/>
    <n v="5"/>
    <x v="3"/>
    <n v="150000"/>
  </r>
  <r>
    <x v="76"/>
    <m/>
    <x v="6"/>
    <x v="4"/>
    <m/>
    <x v="4"/>
    <n v="286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8747A-90BF-4EA3-BC3E-5547AC69FB9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89:C94" firstHeaderRow="1" firstDataRow="1" firstDataCol="1"/>
  <pivotFields count="7">
    <pivotField showAll="0"/>
    <pivotField showAll="0"/>
    <pivotField showAll="0"/>
    <pivotField axis="axisRow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8C916-DE4F-4302-88F8-28555B2C5A76}">
  <dimension ref="B5:S59"/>
  <sheetViews>
    <sheetView zoomScale="97" zoomScaleNormal="97" workbookViewId="0">
      <selection activeCell="L7" sqref="L7"/>
    </sheetView>
  </sheetViews>
  <sheetFormatPr defaultRowHeight="14.5" x14ac:dyDescent="0.35"/>
  <cols>
    <col min="1" max="1" width="12.90625" bestFit="1" customWidth="1"/>
    <col min="2" max="2" width="22.453125" customWidth="1"/>
    <col min="3" max="3" width="12.54296875" customWidth="1"/>
    <col min="9" max="9" width="15" customWidth="1"/>
    <col min="10" max="10" width="6.6328125" customWidth="1"/>
    <col min="11" max="11" width="13.54296875" customWidth="1"/>
    <col min="13" max="13" width="10.90625" customWidth="1"/>
    <col min="16" max="16" width="10.6328125" customWidth="1"/>
    <col min="18" max="18" width="10.90625" customWidth="1"/>
  </cols>
  <sheetData>
    <row r="5" ht="10.75" customHeight="1" x14ac:dyDescent="0.35"/>
    <row r="6" ht="24" customHeight="1" x14ac:dyDescent="0.35"/>
    <row r="7" ht="28.75" customHeight="1" x14ac:dyDescent="0.35"/>
    <row r="17" spans="2:19" ht="31" x14ac:dyDescent="0.7">
      <c r="D17" s="16"/>
      <c r="G17" s="33"/>
      <c r="H17" s="33"/>
      <c r="I17" s="36" t="s">
        <v>53</v>
      </c>
      <c r="J17" s="33"/>
      <c r="K17" s="33"/>
    </row>
    <row r="18" spans="2:19" ht="28.5" x14ac:dyDescent="0.65">
      <c r="I18" s="41" t="s">
        <v>107</v>
      </c>
    </row>
    <row r="22" spans="2:19" x14ac:dyDescent="0.35">
      <c r="B22" s="44" t="s">
        <v>44</v>
      </c>
      <c r="C22" s="44"/>
      <c r="D22" s="44"/>
      <c r="E22" s="44"/>
      <c r="F22" s="44"/>
      <c r="G22" s="17"/>
      <c r="J22" s="44" t="s">
        <v>44</v>
      </c>
      <c r="K22" s="44"/>
      <c r="L22" s="44"/>
      <c r="M22" s="44"/>
      <c r="N22" s="44"/>
      <c r="O22" s="17"/>
      <c r="P22" s="17"/>
    </row>
    <row r="23" spans="2:19" x14ac:dyDescent="0.35">
      <c r="B23" s="43" t="s">
        <v>45</v>
      </c>
      <c r="C23" s="43"/>
      <c r="D23" s="43"/>
      <c r="E23" s="43"/>
      <c r="F23" s="43"/>
      <c r="G23" s="43"/>
      <c r="J23" s="43" t="s">
        <v>45</v>
      </c>
      <c r="K23" s="43"/>
      <c r="L23" s="43"/>
      <c r="M23" s="43"/>
      <c r="N23" s="43"/>
      <c r="O23" s="43"/>
      <c r="P23" s="24"/>
    </row>
    <row r="24" spans="2:19" x14ac:dyDescent="0.35">
      <c r="B24" s="23" t="s">
        <v>38</v>
      </c>
      <c r="C24" s="23" t="s">
        <v>39</v>
      </c>
      <c r="D24" s="23" t="s">
        <v>40</v>
      </c>
      <c r="E24" s="23" t="s">
        <v>41</v>
      </c>
      <c r="F24" s="23" t="s">
        <v>42</v>
      </c>
      <c r="G24" s="23" t="s">
        <v>43</v>
      </c>
      <c r="J24" s="23" t="s">
        <v>38</v>
      </c>
      <c r="K24" s="23" t="s">
        <v>39</v>
      </c>
      <c r="L24" s="23" t="s">
        <v>40</v>
      </c>
      <c r="M24" s="23" t="s">
        <v>41</v>
      </c>
      <c r="N24" s="23" t="s">
        <v>42</v>
      </c>
      <c r="O24" s="23" t="s">
        <v>43</v>
      </c>
      <c r="P24" s="25" t="s">
        <v>50</v>
      </c>
    </row>
    <row r="25" spans="2:19" x14ac:dyDescent="0.35">
      <c r="B25" s="23">
        <v>2</v>
      </c>
      <c r="C25" s="23" t="s">
        <v>8</v>
      </c>
      <c r="D25" s="23">
        <v>30000</v>
      </c>
      <c r="E25" s="23"/>
      <c r="F25" s="23"/>
      <c r="G25" s="23"/>
      <c r="J25" s="23">
        <v>3</v>
      </c>
      <c r="K25" s="23" t="s">
        <v>17</v>
      </c>
      <c r="L25" s="23">
        <v>30000</v>
      </c>
      <c r="M25" s="23">
        <f>SUMIF(D35:D59,"Nabila Sultana",H35:H59)</f>
        <v>3340000</v>
      </c>
      <c r="N25" s="23">
        <f t="shared" ref="N25:N30" si="0">IF(M25&gt;=2000000,M25*10%,IF(M25&gt;=1000000,M25*8%,IF(M25&lt;1000000,M25*6%)))</f>
        <v>334000</v>
      </c>
      <c r="O25" s="23">
        <f t="shared" ref="O25:O30" si="1">SUM(L25+N25)</f>
        <v>364000</v>
      </c>
      <c r="P25" s="28">
        <f t="shared" ref="P25:P30" si="2">AVERAGE(O25:O30)</f>
        <v>149466.66666666666</v>
      </c>
      <c r="R25" t="s">
        <v>33</v>
      </c>
      <c r="S25" t="s">
        <v>33</v>
      </c>
    </row>
    <row r="26" spans="2:19" x14ac:dyDescent="0.35">
      <c r="B26" s="23">
        <v>5</v>
      </c>
      <c r="C26" s="23" t="s">
        <v>46</v>
      </c>
      <c r="D26" s="23">
        <v>30000</v>
      </c>
      <c r="E26" s="23"/>
      <c r="F26" s="23"/>
      <c r="G26" s="23"/>
      <c r="J26" s="23">
        <v>2</v>
      </c>
      <c r="K26" s="23" t="s">
        <v>8</v>
      </c>
      <c r="L26" s="23">
        <v>30000</v>
      </c>
      <c r="M26" s="23">
        <f>SUMIF(D35:D59,"Arif Hossain",H35:H59)</f>
        <v>1760000</v>
      </c>
      <c r="N26" s="23">
        <f t="shared" si="0"/>
        <v>140800</v>
      </c>
      <c r="O26" s="23">
        <f t="shared" si="1"/>
        <v>170800</v>
      </c>
      <c r="P26" s="11">
        <f t="shared" si="2"/>
        <v>106560</v>
      </c>
    </row>
    <row r="27" spans="2:19" x14ac:dyDescent="0.35">
      <c r="B27" s="23">
        <v>1</v>
      </c>
      <c r="C27" s="23" t="s">
        <v>47</v>
      </c>
      <c r="D27" s="23">
        <v>30000</v>
      </c>
      <c r="E27" s="23"/>
      <c r="F27" s="23"/>
      <c r="G27" s="23"/>
      <c r="J27" s="23">
        <v>1</v>
      </c>
      <c r="K27" s="23" t="s">
        <v>47</v>
      </c>
      <c r="L27" s="23">
        <v>30000</v>
      </c>
      <c r="M27" s="23">
        <f>SUMIF(D37:D61,"parvez Hasan",H37:H61)</f>
        <v>1150000</v>
      </c>
      <c r="N27" s="23">
        <f t="shared" si="0"/>
        <v>92000</v>
      </c>
      <c r="O27" s="23">
        <f t="shared" si="1"/>
        <v>122000</v>
      </c>
      <c r="P27" s="11">
        <f t="shared" si="2"/>
        <v>90500</v>
      </c>
    </row>
    <row r="28" spans="2:19" x14ac:dyDescent="0.35">
      <c r="B28" s="23">
        <v>3</v>
      </c>
      <c r="C28" s="23" t="s">
        <v>17</v>
      </c>
      <c r="D28" s="23">
        <v>30000</v>
      </c>
      <c r="E28" s="23"/>
      <c r="F28" s="23"/>
      <c r="G28" s="23"/>
      <c r="J28" s="23">
        <v>4</v>
      </c>
      <c r="K28" s="23" t="s">
        <v>48</v>
      </c>
      <c r="L28" s="23">
        <v>30000</v>
      </c>
      <c r="M28" s="23">
        <f>SUMIF(D35:D61,"Eva Karim",H35:H61)</f>
        <v>960000</v>
      </c>
      <c r="N28" s="23">
        <f t="shared" si="0"/>
        <v>57600</v>
      </c>
      <c r="O28" s="23">
        <f t="shared" si="1"/>
        <v>87600</v>
      </c>
      <c r="P28" s="11">
        <f t="shared" si="2"/>
        <v>80000</v>
      </c>
    </row>
    <row r="29" spans="2:19" x14ac:dyDescent="0.35">
      <c r="B29" s="23">
        <v>4</v>
      </c>
      <c r="C29" s="23" t="s">
        <v>48</v>
      </c>
      <c r="D29" s="23">
        <v>30000</v>
      </c>
      <c r="E29" s="23"/>
      <c r="F29" s="23"/>
      <c r="G29" s="23"/>
      <c r="J29" s="23">
        <v>5</v>
      </c>
      <c r="K29" s="23" t="s">
        <v>46</v>
      </c>
      <c r="L29" s="23">
        <v>30000</v>
      </c>
      <c r="M29" s="23">
        <f>SUMIF(D35:D59,"Oishi das",H35:H59)</f>
        <v>840000</v>
      </c>
      <c r="N29" s="23">
        <f t="shared" si="0"/>
        <v>50400</v>
      </c>
      <c r="O29" s="23">
        <f t="shared" si="1"/>
        <v>80400</v>
      </c>
      <c r="P29" s="11">
        <f t="shared" si="2"/>
        <v>76200</v>
      </c>
    </row>
    <row r="30" spans="2:19" x14ac:dyDescent="0.35">
      <c r="B30" s="23">
        <v>6</v>
      </c>
      <c r="C30" s="23" t="s">
        <v>49</v>
      </c>
      <c r="D30" s="23">
        <v>30000</v>
      </c>
      <c r="E30" s="23"/>
      <c r="F30" s="23"/>
      <c r="G30" s="23"/>
      <c r="J30" s="23">
        <v>6</v>
      </c>
      <c r="K30" s="23" t="s">
        <v>49</v>
      </c>
      <c r="L30" s="23">
        <v>30000</v>
      </c>
      <c r="M30" s="23">
        <f>SUMIF(D35:D59,"Farhan islam",H35:H59)</f>
        <v>700000</v>
      </c>
      <c r="N30" s="23">
        <f t="shared" si="0"/>
        <v>42000</v>
      </c>
      <c r="O30" s="23">
        <f t="shared" si="1"/>
        <v>72000</v>
      </c>
      <c r="P30" s="11">
        <f t="shared" si="2"/>
        <v>72000</v>
      </c>
    </row>
    <row r="31" spans="2:19" x14ac:dyDescent="0.35">
      <c r="B31" s="16"/>
      <c r="C31" s="16"/>
      <c r="D31" s="16"/>
      <c r="E31" s="16"/>
      <c r="F31" s="16"/>
      <c r="G31" s="16"/>
    </row>
    <row r="32" spans="2:19" x14ac:dyDescent="0.35">
      <c r="B32" s="42" t="s">
        <v>95</v>
      </c>
      <c r="C32" s="42"/>
      <c r="D32" s="42"/>
      <c r="E32" s="42"/>
      <c r="F32" s="42"/>
      <c r="G32" s="42"/>
      <c r="H32" s="42"/>
    </row>
    <row r="33" spans="2:11" x14ac:dyDescent="0.35">
      <c r="B33" s="42"/>
      <c r="C33" s="42"/>
      <c r="D33" s="42"/>
      <c r="E33" s="42"/>
      <c r="F33" s="42"/>
      <c r="G33" s="42"/>
      <c r="H33" s="42"/>
    </row>
    <row r="34" spans="2:11" ht="43.5" x14ac:dyDescent="0.35">
      <c r="B34" s="3" t="s">
        <v>0</v>
      </c>
      <c r="C34" s="3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</row>
    <row r="35" spans="2:11" ht="29" x14ac:dyDescent="0.35">
      <c r="B35" s="4">
        <v>45296</v>
      </c>
      <c r="C35" s="5" t="s">
        <v>7</v>
      </c>
      <c r="D35" s="5" t="s">
        <v>8</v>
      </c>
      <c r="E35" s="5" t="s">
        <v>9</v>
      </c>
      <c r="F35" s="5">
        <v>5</v>
      </c>
      <c r="G35" s="5">
        <v>70000</v>
      </c>
      <c r="H35" s="5">
        <f>F35*G35</f>
        <v>350000</v>
      </c>
    </row>
    <row r="36" spans="2:11" x14ac:dyDescent="0.35">
      <c r="B36" s="4">
        <v>45297</v>
      </c>
      <c r="C36" s="5" t="s">
        <v>10</v>
      </c>
      <c r="D36" s="5" t="s">
        <v>11</v>
      </c>
      <c r="E36" s="5" t="s">
        <v>12</v>
      </c>
      <c r="F36" s="5">
        <v>10</v>
      </c>
      <c r="G36" s="5">
        <v>50000</v>
      </c>
      <c r="H36" s="5">
        <f t="shared" ref="H36:H59" si="3">F36*G36</f>
        <v>500000</v>
      </c>
    </row>
    <row r="37" spans="2:11" ht="29" x14ac:dyDescent="0.35">
      <c r="B37" s="4">
        <v>45298</v>
      </c>
      <c r="C37" s="5" t="s">
        <v>13</v>
      </c>
      <c r="D37" s="5" t="s">
        <v>14</v>
      </c>
      <c r="E37" s="5" t="s">
        <v>15</v>
      </c>
      <c r="F37" s="5">
        <v>7</v>
      </c>
      <c r="G37" s="5">
        <v>20000</v>
      </c>
      <c r="H37" s="5">
        <f t="shared" si="3"/>
        <v>140000</v>
      </c>
    </row>
    <row r="38" spans="2:11" ht="29" x14ac:dyDescent="0.35">
      <c r="B38" s="4">
        <v>45299</v>
      </c>
      <c r="C38" s="5" t="s">
        <v>16</v>
      </c>
      <c r="D38" s="5" t="s">
        <v>17</v>
      </c>
      <c r="E38" s="5" t="s">
        <v>18</v>
      </c>
      <c r="F38" s="5">
        <v>15</v>
      </c>
      <c r="G38" s="5">
        <v>30000</v>
      </c>
      <c r="H38" s="5">
        <f t="shared" si="3"/>
        <v>450000</v>
      </c>
    </row>
    <row r="39" spans="2:11" ht="29" x14ac:dyDescent="0.35">
      <c r="B39" s="4">
        <v>45300</v>
      </c>
      <c r="C39" s="5" t="s">
        <v>19</v>
      </c>
      <c r="D39" s="5" t="s">
        <v>20</v>
      </c>
      <c r="E39" s="5" t="s">
        <v>9</v>
      </c>
      <c r="F39" s="5">
        <v>3</v>
      </c>
      <c r="G39" s="5">
        <v>70000</v>
      </c>
      <c r="H39" s="5">
        <f t="shared" si="3"/>
        <v>210000</v>
      </c>
    </row>
    <row r="40" spans="2:11" ht="29" x14ac:dyDescent="0.35">
      <c r="B40" s="4">
        <v>45301</v>
      </c>
      <c r="C40" s="5" t="s">
        <v>21</v>
      </c>
      <c r="D40" s="5" t="s">
        <v>22</v>
      </c>
      <c r="E40" s="5" t="s">
        <v>12</v>
      </c>
      <c r="F40" s="5">
        <v>6</v>
      </c>
      <c r="G40" s="5">
        <v>50000</v>
      </c>
      <c r="H40" s="5">
        <f t="shared" si="3"/>
        <v>300000</v>
      </c>
    </row>
    <row r="41" spans="2:11" ht="29" x14ac:dyDescent="0.35">
      <c r="B41" s="4">
        <v>45302</v>
      </c>
      <c r="C41" s="5" t="s">
        <v>10</v>
      </c>
      <c r="D41" s="5" t="s">
        <v>14</v>
      </c>
      <c r="E41" s="5" t="s">
        <v>15</v>
      </c>
      <c r="F41" s="5">
        <v>4</v>
      </c>
      <c r="G41" s="5">
        <v>20000</v>
      </c>
      <c r="H41" s="5">
        <f t="shared" si="3"/>
        <v>80000</v>
      </c>
    </row>
    <row r="42" spans="2:11" ht="29" x14ac:dyDescent="0.35">
      <c r="B42" s="4">
        <v>45303</v>
      </c>
      <c r="C42" s="5" t="s">
        <v>13</v>
      </c>
      <c r="D42" s="5" t="s">
        <v>17</v>
      </c>
      <c r="E42" s="5" t="s">
        <v>18</v>
      </c>
      <c r="F42" s="5">
        <v>10</v>
      </c>
      <c r="G42" s="5">
        <v>30000</v>
      </c>
      <c r="H42" s="5">
        <f t="shared" si="3"/>
        <v>300000</v>
      </c>
    </row>
    <row r="43" spans="2:11" ht="29" x14ac:dyDescent="0.35">
      <c r="B43" s="4">
        <v>45304</v>
      </c>
      <c r="C43" s="5" t="s">
        <v>7</v>
      </c>
      <c r="D43" s="5" t="s">
        <v>8</v>
      </c>
      <c r="E43" s="5" t="s">
        <v>9</v>
      </c>
      <c r="F43" s="5">
        <v>8</v>
      </c>
      <c r="G43" s="5">
        <v>70000</v>
      </c>
      <c r="H43" s="5">
        <f t="shared" si="3"/>
        <v>560000</v>
      </c>
      <c r="K43" t="s">
        <v>33</v>
      </c>
    </row>
    <row r="44" spans="2:11" ht="29" x14ac:dyDescent="0.35">
      <c r="B44" s="4">
        <v>45305</v>
      </c>
      <c r="C44" s="5" t="s">
        <v>19</v>
      </c>
      <c r="D44" s="5" t="s">
        <v>8</v>
      </c>
      <c r="E44" s="5" t="s">
        <v>12</v>
      </c>
      <c r="F44" s="5">
        <v>12</v>
      </c>
      <c r="G44" s="5">
        <v>50000</v>
      </c>
      <c r="H44" s="5">
        <f t="shared" si="3"/>
        <v>600000</v>
      </c>
    </row>
    <row r="45" spans="2:11" x14ac:dyDescent="0.35">
      <c r="B45" s="4">
        <v>45306</v>
      </c>
      <c r="C45" s="5" t="s">
        <v>21</v>
      </c>
      <c r="D45" s="5" t="s">
        <v>11</v>
      </c>
      <c r="E45" s="5" t="s">
        <v>15</v>
      </c>
      <c r="F45" s="5">
        <v>9</v>
      </c>
      <c r="G45" s="5">
        <v>20000</v>
      </c>
      <c r="H45" s="5">
        <f t="shared" si="3"/>
        <v>180000</v>
      </c>
    </row>
    <row r="46" spans="2:11" ht="29" x14ac:dyDescent="0.35">
      <c r="B46" s="4">
        <v>45307</v>
      </c>
      <c r="C46" s="5" t="s">
        <v>10</v>
      </c>
      <c r="D46" s="5" t="s">
        <v>14</v>
      </c>
      <c r="E46" s="5" t="s">
        <v>18</v>
      </c>
      <c r="F46" s="5">
        <v>5</v>
      </c>
      <c r="G46" s="5">
        <v>30000</v>
      </c>
      <c r="H46" s="5">
        <f t="shared" si="3"/>
        <v>150000</v>
      </c>
    </row>
    <row r="47" spans="2:11" ht="29" x14ac:dyDescent="0.35">
      <c r="B47" s="4">
        <v>45308</v>
      </c>
      <c r="C47" s="5" t="s">
        <v>13</v>
      </c>
      <c r="D47" s="5" t="s">
        <v>17</v>
      </c>
      <c r="E47" s="5" t="s">
        <v>9</v>
      </c>
      <c r="F47" s="5">
        <v>11</v>
      </c>
      <c r="G47" s="5">
        <v>70000</v>
      </c>
      <c r="H47" s="5">
        <f t="shared" si="3"/>
        <v>770000</v>
      </c>
    </row>
    <row r="48" spans="2:11" ht="29" x14ac:dyDescent="0.35">
      <c r="B48" s="4">
        <v>45309</v>
      </c>
      <c r="C48" s="5" t="s">
        <v>16</v>
      </c>
      <c r="D48" s="5" t="s">
        <v>20</v>
      </c>
      <c r="E48" s="5" t="s">
        <v>12</v>
      </c>
      <c r="F48" s="5">
        <v>7</v>
      </c>
      <c r="G48" s="5">
        <v>50000</v>
      </c>
      <c r="H48" s="5">
        <f t="shared" si="3"/>
        <v>350000</v>
      </c>
    </row>
    <row r="49" spans="2:8" ht="29" x14ac:dyDescent="0.35">
      <c r="B49" s="4">
        <v>45310</v>
      </c>
      <c r="C49" s="5" t="s">
        <v>19</v>
      </c>
      <c r="D49" s="5" t="s">
        <v>22</v>
      </c>
      <c r="E49" s="5" t="s">
        <v>15</v>
      </c>
      <c r="F49" s="5">
        <v>6</v>
      </c>
      <c r="G49" s="5">
        <v>20000</v>
      </c>
      <c r="H49" s="5">
        <f t="shared" si="3"/>
        <v>120000</v>
      </c>
    </row>
    <row r="50" spans="2:8" ht="29" x14ac:dyDescent="0.35">
      <c r="B50" s="4">
        <v>45311</v>
      </c>
      <c r="C50" s="5" t="s">
        <v>21</v>
      </c>
      <c r="D50" s="5" t="s">
        <v>14</v>
      </c>
      <c r="E50" s="5" t="s">
        <v>18</v>
      </c>
      <c r="F50" s="5">
        <v>13</v>
      </c>
      <c r="G50" s="5">
        <v>30000</v>
      </c>
      <c r="H50" s="5">
        <f t="shared" si="3"/>
        <v>390000</v>
      </c>
    </row>
    <row r="51" spans="2:8" ht="29" x14ac:dyDescent="0.35">
      <c r="B51" s="4">
        <v>45312</v>
      </c>
      <c r="C51" s="5" t="s">
        <v>7</v>
      </c>
      <c r="D51" s="5" t="s">
        <v>17</v>
      </c>
      <c r="E51" s="5" t="s">
        <v>9</v>
      </c>
      <c r="F51" s="5">
        <v>9</v>
      </c>
      <c r="G51" s="5">
        <v>70000</v>
      </c>
      <c r="H51" s="5">
        <f t="shared" si="3"/>
        <v>630000</v>
      </c>
    </row>
    <row r="52" spans="2:8" ht="29" x14ac:dyDescent="0.35">
      <c r="B52" s="4">
        <v>45313</v>
      </c>
      <c r="C52" s="5" t="s">
        <v>13</v>
      </c>
      <c r="D52" s="5" t="s">
        <v>20</v>
      </c>
      <c r="E52" s="5" t="s">
        <v>12</v>
      </c>
      <c r="F52" s="5">
        <v>8</v>
      </c>
      <c r="G52" s="5">
        <v>50000</v>
      </c>
      <c r="H52" s="5">
        <f t="shared" si="3"/>
        <v>400000</v>
      </c>
    </row>
    <row r="53" spans="2:8" ht="29" x14ac:dyDescent="0.35">
      <c r="B53" s="4">
        <v>45314</v>
      </c>
      <c r="C53" s="5" t="s">
        <v>16</v>
      </c>
      <c r="D53" s="5" t="s">
        <v>22</v>
      </c>
      <c r="E53" s="5" t="s">
        <v>15</v>
      </c>
      <c r="F53" s="5">
        <v>14</v>
      </c>
      <c r="G53" s="5">
        <v>20000</v>
      </c>
      <c r="H53" s="5">
        <f t="shared" si="3"/>
        <v>280000</v>
      </c>
    </row>
    <row r="54" spans="2:8" ht="29" x14ac:dyDescent="0.35">
      <c r="B54" s="4">
        <v>45315</v>
      </c>
      <c r="C54" s="5" t="s">
        <v>19</v>
      </c>
      <c r="D54" s="5" t="s">
        <v>14</v>
      </c>
      <c r="E54" s="5" t="s">
        <v>18</v>
      </c>
      <c r="F54" s="5">
        <v>7</v>
      </c>
      <c r="G54" s="5">
        <v>30000</v>
      </c>
      <c r="H54" s="5">
        <f t="shared" si="3"/>
        <v>210000</v>
      </c>
    </row>
    <row r="55" spans="2:8" ht="29" x14ac:dyDescent="0.35">
      <c r="B55" s="4">
        <v>45316</v>
      </c>
      <c r="C55" s="5" t="s">
        <v>21</v>
      </c>
      <c r="D55" s="5" t="s">
        <v>17</v>
      </c>
      <c r="E55" s="5" t="s">
        <v>9</v>
      </c>
      <c r="F55" s="5">
        <v>10</v>
      </c>
      <c r="G55" s="5">
        <v>70000</v>
      </c>
      <c r="H55" s="5">
        <f t="shared" si="3"/>
        <v>700000</v>
      </c>
    </row>
    <row r="56" spans="2:8" ht="29" x14ac:dyDescent="0.35">
      <c r="B56" s="4">
        <v>45317</v>
      </c>
      <c r="C56" s="5" t="s">
        <v>10</v>
      </c>
      <c r="D56" s="5" t="s">
        <v>8</v>
      </c>
      <c r="E56" s="5" t="s">
        <v>12</v>
      </c>
      <c r="F56" s="5">
        <v>5</v>
      </c>
      <c r="G56" s="5">
        <v>50000</v>
      </c>
      <c r="H56" s="5">
        <f t="shared" si="3"/>
        <v>250000</v>
      </c>
    </row>
    <row r="57" spans="2:8" x14ac:dyDescent="0.35">
      <c r="B57" s="4">
        <v>45318</v>
      </c>
      <c r="C57" s="5" t="s">
        <v>7</v>
      </c>
      <c r="D57" s="5" t="s">
        <v>11</v>
      </c>
      <c r="E57" s="5" t="s">
        <v>15</v>
      </c>
      <c r="F57" s="5">
        <v>8</v>
      </c>
      <c r="G57" s="5">
        <v>20000</v>
      </c>
      <c r="H57" s="5">
        <f t="shared" si="3"/>
        <v>160000</v>
      </c>
    </row>
    <row r="58" spans="2:8" ht="29" x14ac:dyDescent="0.35">
      <c r="B58" s="4">
        <v>45319</v>
      </c>
      <c r="C58" s="5" t="s">
        <v>16</v>
      </c>
      <c r="D58" s="5" t="s">
        <v>14</v>
      </c>
      <c r="E58" s="5" t="s">
        <v>18</v>
      </c>
      <c r="F58" s="5">
        <v>6</v>
      </c>
      <c r="G58" s="5">
        <v>30000</v>
      </c>
      <c r="H58" s="5">
        <f t="shared" si="3"/>
        <v>180000</v>
      </c>
    </row>
    <row r="59" spans="2:8" ht="29" x14ac:dyDescent="0.35">
      <c r="B59" s="4">
        <v>45320</v>
      </c>
      <c r="C59" s="5" t="s">
        <v>19</v>
      </c>
      <c r="D59" s="5" t="s">
        <v>17</v>
      </c>
      <c r="E59" s="5" t="s">
        <v>9</v>
      </c>
      <c r="F59" s="5">
        <v>7</v>
      </c>
      <c r="G59" s="5">
        <v>70000</v>
      </c>
      <c r="H59" s="5">
        <f t="shared" si="3"/>
        <v>490000</v>
      </c>
    </row>
  </sheetData>
  <sortState ref="J25:O30">
    <sortCondition ref="J24"/>
  </sortState>
  <mergeCells count="5">
    <mergeCell ref="B32:H33"/>
    <mergeCell ref="B23:G23"/>
    <mergeCell ref="B22:F22"/>
    <mergeCell ref="J22:N22"/>
    <mergeCell ref="J23:O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490E-1596-4C0D-95A2-19203F300E5D}">
  <dimension ref="A1:Y88"/>
  <sheetViews>
    <sheetView topLeftCell="A47" zoomScale="88" zoomScaleNormal="88" workbookViewId="0">
      <selection activeCell="N33" sqref="N33"/>
    </sheetView>
  </sheetViews>
  <sheetFormatPr defaultRowHeight="14.5" x14ac:dyDescent="0.35"/>
  <cols>
    <col min="3" max="3" width="16.1796875" customWidth="1"/>
    <col min="4" max="4" width="17.54296875" customWidth="1"/>
    <col min="5" max="5" width="17.90625" customWidth="1"/>
    <col min="6" max="6" width="9.6328125" customWidth="1"/>
    <col min="7" max="7" width="10.36328125" customWidth="1"/>
    <col min="8" max="8" width="12.1796875" customWidth="1"/>
    <col min="9" max="9" width="10.81640625" customWidth="1"/>
    <col min="11" max="11" width="10.54296875" customWidth="1"/>
    <col min="13" max="14" width="10.1796875" customWidth="1"/>
  </cols>
  <sheetData>
    <row r="1" spans="1:25" ht="33.5" x14ac:dyDescent="0.75">
      <c r="A1" s="30"/>
      <c r="B1" s="30"/>
      <c r="D1" s="30"/>
      <c r="F1" s="33"/>
      <c r="G1" s="33"/>
      <c r="H1" s="34" t="s">
        <v>101</v>
      </c>
      <c r="I1" s="39" t="s">
        <v>108</v>
      </c>
      <c r="J1" s="33"/>
    </row>
    <row r="2" spans="1:25" x14ac:dyDescent="0.35">
      <c r="A2" s="32"/>
      <c r="B2" s="32"/>
    </row>
    <row r="3" spans="1:25" x14ac:dyDescent="0.35">
      <c r="C3" s="54" t="s">
        <v>95</v>
      </c>
      <c r="D3" s="54"/>
      <c r="E3" s="54"/>
      <c r="F3" s="54"/>
      <c r="G3" s="54"/>
      <c r="H3" s="54"/>
      <c r="I3" s="54"/>
      <c r="K3" s="54" t="s">
        <v>94</v>
      </c>
      <c r="L3" s="54"/>
      <c r="M3" s="54"/>
      <c r="N3" s="54"/>
      <c r="O3" s="54"/>
      <c r="P3" s="54"/>
      <c r="Q3" s="54"/>
      <c r="S3" s="45" t="s">
        <v>96</v>
      </c>
      <c r="T3" s="45"/>
      <c r="U3" s="45"/>
      <c r="V3" s="45"/>
      <c r="W3" s="45"/>
      <c r="X3" s="45"/>
      <c r="Y3" s="46"/>
    </row>
    <row r="4" spans="1:25" ht="43.5" x14ac:dyDescent="0.35"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K4" s="3" t="s">
        <v>0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Q4" s="3" t="s">
        <v>6</v>
      </c>
      <c r="S4" s="47"/>
      <c r="T4" s="47"/>
      <c r="U4" s="47"/>
      <c r="V4" s="47"/>
      <c r="W4" s="47"/>
      <c r="X4" s="47"/>
      <c r="Y4" s="48"/>
    </row>
    <row r="5" spans="1:25" ht="43.5" x14ac:dyDescent="0.35">
      <c r="C5" s="4">
        <v>45296</v>
      </c>
      <c r="D5" s="5" t="s">
        <v>7</v>
      </c>
      <c r="E5" s="5" t="s">
        <v>8</v>
      </c>
      <c r="F5" s="5" t="s">
        <v>9</v>
      </c>
      <c r="G5" s="5">
        <v>5</v>
      </c>
      <c r="H5" s="5">
        <v>70000</v>
      </c>
      <c r="I5" s="5">
        <f>G5*H5</f>
        <v>350000</v>
      </c>
      <c r="K5" s="4">
        <v>45323</v>
      </c>
      <c r="L5" s="5" t="s">
        <v>21</v>
      </c>
      <c r="M5" s="5" t="s">
        <v>20</v>
      </c>
      <c r="N5" s="5" t="s">
        <v>9</v>
      </c>
      <c r="O5" s="5">
        <v>8</v>
      </c>
      <c r="P5" s="5">
        <v>70000</v>
      </c>
      <c r="Q5" s="5">
        <v>560000</v>
      </c>
      <c r="S5" s="3" t="s">
        <v>0</v>
      </c>
      <c r="T5" s="3" t="s">
        <v>1</v>
      </c>
      <c r="U5" s="3" t="s">
        <v>2</v>
      </c>
      <c r="V5" s="3" t="s">
        <v>3</v>
      </c>
      <c r="W5" s="3" t="s">
        <v>4</v>
      </c>
      <c r="X5" s="3" t="s">
        <v>5</v>
      </c>
      <c r="Y5" s="3" t="s">
        <v>6</v>
      </c>
    </row>
    <row r="6" spans="1:25" ht="29" x14ac:dyDescent="0.35">
      <c r="C6" s="4">
        <v>45297</v>
      </c>
      <c r="D6" s="5" t="s">
        <v>10</v>
      </c>
      <c r="E6" s="5" t="s">
        <v>11</v>
      </c>
      <c r="F6" s="5" t="s">
        <v>12</v>
      </c>
      <c r="G6" s="5">
        <v>10</v>
      </c>
      <c r="H6" s="5">
        <v>50000</v>
      </c>
      <c r="I6" s="5">
        <f t="shared" ref="I6:I29" si="0">G6*H6</f>
        <v>500000</v>
      </c>
      <c r="K6" s="4">
        <v>45324</v>
      </c>
      <c r="L6" s="5" t="s">
        <v>10</v>
      </c>
      <c r="M6" s="5" t="s">
        <v>22</v>
      </c>
      <c r="N6" s="5" t="s">
        <v>12</v>
      </c>
      <c r="O6" s="5">
        <v>6</v>
      </c>
      <c r="P6" s="5">
        <v>50000</v>
      </c>
      <c r="Q6" s="5">
        <v>300000</v>
      </c>
      <c r="S6" s="4">
        <v>45352</v>
      </c>
      <c r="T6" s="5" t="s">
        <v>21</v>
      </c>
      <c r="U6" s="5" t="s">
        <v>8</v>
      </c>
      <c r="V6" s="5" t="s">
        <v>9</v>
      </c>
      <c r="W6" s="5">
        <v>12</v>
      </c>
      <c r="X6" s="5">
        <v>70000</v>
      </c>
      <c r="Y6" s="5">
        <v>840000</v>
      </c>
    </row>
    <row r="7" spans="1:25" ht="29" x14ac:dyDescent="0.35">
      <c r="C7" s="4">
        <v>45298</v>
      </c>
      <c r="D7" s="5" t="s">
        <v>13</v>
      </c>
      <c r="E7" s="5" t="s">
        <v>14</v>
      </c>
      <c r="F7" s="5" t="s">
        <v>15</v>
      </c>
      <c r="G7" s="5">
        <v>7</v>
      </c>
      <c r="H7" s="5">
        <v>20000</v>
      </c>
      <c r="I7" s="5">
        <f t="shared" si="0"/>
        <v>140000</v>
      </c>
      <c r="K7" s="4">
        <v>45325</v>
      </c>
      <c r="L7" s="5" t="s">
        <v>13</v>
      </c>
      <c r="M7" s="5" t="s">
        <v>14</v>
      </c>
      <c r="N7" s="5" t="s">
        <v>15</v>
      </c>
      <c r="O7" s="5">
        <v>10</v>
      </c>
      <c r="P7" s="5">
        <v>20000</v>
      </c>
      <c r="Q7" s="5">
        <v>200000</v>
      </c>
      <c r="S7" s="4">
        <v>45353</v>
      </c>
      <c r="T7" s="5" t="s">
        <v>10</v>
      </c>
      <c r="U7" s="5" t="s">
        <v>8</v>
      </c>
      <c r="V7" s="5" t="s">
        <v>12</v>
      </c>
      <c r="W7" s="5">
        <v>8</v>
      </c>
      <c r="X7" s="5">
        <v>50000</v>
      </c>
      <c r="Y7" s="5">
        <v>400000</v>
      </c>
    </row>
    <row r="8" spans="1:25" ht="29" x14ac:dyDescent="0.35">
      <c r="C8" s="4">
        <v>45299</v>
      </c>
      <c r="D8" s="5" t="s">
        <v>16</v>
      </c>
      <c r="E8" s="5" t="s">
        <v>17</v>
      </c>
      <c r="F8" s="5" t="s">
        <v>18</v>
      </c>
      <c r="G8" s="5">
        <v>15</v>
      </c>
      <c r="H8" s="5">
        <v>30000</v>
      </c>
      <c r="I8" s="5">
        <f t="shared" si="0"/>
        <v>450000</v>
      </c>
      <c r="K8" s="4">
        <v>45326</v>
      </c>
      <c r="L8" s="5" t="s">
        <v>16</v>
      </c>
      <c r="M8" s="5" t="s">
        <v>8</v>
      </c>
      <c r="N8" s="5" t="s">
        <v>18</v>
      </c>
      <c r="O8" s="5">
        <v>20</v>
      </c>
      <c r="P8" s="5">
        <v>30000</v>
      </c>
      <c r="Q8" s="5">
        <v>600000</v>
      </c>
      <c r="S8" s="4">
        <v>45354</v>
      </c>
      <c r="T8" s="5" t="s">
        <v>13</v>
      </c>
      <c r="U8" s="5" t="s">
        <v>20</v>
      </c>
      <c r="V8" s="5" t="s">
        <v>15</v>
      </c>
      <c r="W8" s="5">
        <v>7</v>
      </c>
      <c r="X8" s="5">
        <v>20000</v>
      </c>
      <c r="Y8" s="5">
        <v>140000</v>
      </c>
    </row>
    <row r="9" spans="1:25" ht="29" x14ac:dyDescent="0.35">
      <c r="C9" s="4">
        <v>45300</v>
      </c>
      <c r="D9" s="5" t="s">
        <v>19</v>
      </c>
      <c r="E9" s="5" t="s">
        <v>20</v>
      </c>
      <c r="F9" s="5" t="s">
        <v>9</v>
      </c>
      <c r="G9" s="5">
        <v>3</v>
      </c>
      <c r="H9" s="5">
        <v>70000</v>
      </c>
      <c r="I9" s="5">
        <f t="shared" si="0"/>
        <v>210000</v>
      </c>
      <c r="K9" s="4">
        <v>45327</v>
      </c>
      <c r="L9" s="5" t="s">
        <v>7</v>
      </c>
      <c r="M9" s="5" t="s">
        <v>20</v>
      </c>
      <c r="N9" s="5" t="s">
        <v>9</v>
      </c>
      <c r="O9" s="5">
        <v>4</v>
      </c>
      <c r="P9" s="5">
        <v>70000</v>
      </c>
      <c r="Q9" s="5">
        <v>280000</v>
      </c>
      <c r="S9" s="4">
        <v>45355</v>
      </c>
      <c r="T9" s="5" t="s">
        <v>16</v>
      </c>
      <c r="U9" s="5" t="s">
        <v>22</v>
      </c>
      <c r="V9" s="5" t="s">
        <v>18</v>
      </c>
      <c r="W9" s="5">
        <v>9</v>
      </c>
      <c r="X9" s="5">
        <v>30000</v>
      </c>
      <c r="Y9" s="5">
        <v>270000</v>
      </c>
    </row>
    <row r="10" spans="1:25" ht="29" x14ac:dyDescent="0.35">
      <c r="C10" s="4">
        <v>45301</v>
      </c>
      <c r="D10" s="5" t="s">
        <v>21</v>
      </c>
      <c r="E10" s="5" t="s">
        <v>22</v>
      </c>
      <c r="F10" s="5" t="s">
        <v>12</v>
      </c>
      <c r="G10" s="5">
        <v>6</v>
      </c>
      <c r="H10" s="5">
        <v>50000</v>
      </c>
      <c r="I10" s="5">
        <f t="shared" si="0"/>
        <v>300000</v>
      </c>
      <c r="K10" s="4">
        <v>45328</v>
      </c>
      <c r="L10" s="5" t="s">
        <v>21</v>
      </c>
      <c r="M10" s="5" t="s">
        <v>22</v>
      </c>
      <c r="N10" s="5" t="s">
        <v>12</v>
      </c>
      <c r="O10" s="5">
        <v>9</v>
      </c>
      <c r="P10" s="5">
        <v>50000</v>
      </c>
      <c r="Q10" s="5">
        <v>450000</v>
      </c>
      <c r="S10" s="4">
        <v>45356</v>
      </c>
      <c r="T10" s="5" t="s">
        <v>19</v>
      </c>
      <c r="U10" s="5" t="s">
        <v>20</v>
      </c>
      <c r="V10" s="5" t="s">
        <v>9</v>
      </c>
      <c r="W10" s="5">
        <v>6</v>
      </c>
      <c r="X10" s="5">
        <v>70000</v>
      </c>
      <c r="Y10" s="5">
        <v>420000</v>
      </c>
    </row>
    <row r="11" spans="1:25" ht="29" x14ac:dyDescent="0.35">
      <c r="C11" s="4">
        <v>45302</v>
      </c>
      <c r="D11" s="5" t="s">
        <v>10</v>
      </c>
      <c r="E11" s="5" t="s">
        <v>14</v>
      </c>
      <c r="F11" s="5" t="s">
        <v>15</v>
      </c>
      <c r="G11" s="5">
        <v>4</v>
      </c>
      <c r="H11" s="5">
        <v>20000</v>
      </c>
      <c r="I11" s="5">
        <f t="shared" si="0"/>
        <v>80000</v>
      </c>
      <c r="K11" s="4">
        <v>45329</v>
      </c>
      <c r="L11" s="5" t="s">
        <v>10</v>
      </c>
      <c r="M11" s="5" t="s">
        <v>20</v>
      </c>
      <c r="N11" s="5" t="s">
        <v>15</v>
      </c>
      <c r="O11" s="5">
        <v>5</v>
      </c>
      <c r="P11" s="5">
        <v>20000</v>
      </c>
      <c r="Q11" s="5">
        <v>100000</v>
      </c>
      <c r="S11" s="4">
        <v>45357</v>
      </c>
      <c r="T11" s="5" t="s">
        <v>7</v>
      </c>
      <c r="U11" s="5" t="s">
        <v>22</v>
      </c>
      <c r="V11" s="5" t="s">
        <v>12</v>
      </c>
      <c r="W11" s="5">
        <v>10</v>
      </c>
      <c r="X11" s="5">
        <v>50000</v>
      </c>
      <c r="Y11" s="5">
        <v>500000</v>
      </c>
    </row>
    <row r="12" spans="1:25" ht="29" x14ac:dyDescent="0.35">
      <c r="C12" s="4">
        <v>45303</v>
      </c>
      <c r="D12" s="5" t="s">
        <v>13</v>
      </c>
      <c r="E12" s="5" t="s">
        <v>17</v>
      </c>
      <c r="F12" s="5" t="s">
        <v>18</v>
      </c>
      <c r="G12" s="5">
        <v>10</v>
      </c>
      <c r="H12" s="5">
        <v>30000</v>
      </c>
      <c r="I12" s="5">
        <f t="shared" si="0"/>
        <v>300000</v>
      </c>
      <c r="K12" s="4">
        <v>45330</v>
      </c>
      <c r="L12" s="5" t="s">
        <v>7</v>
      </c>
      <c r="M12" s="5" t="s">
        <v>22</v>
      </c>
      <c r="N12" s="5" t="s">
        <v>18</v>
      </c>
      <c r="O12" s="5">
        <v>15</v>
      </c>
      <c r="P12" s="5">
        <v>30000</v>
      </c>
      <c r="Q12" s="5">
        <v>450000</v>
      </c>
      <c r="S12" s="4">
        <v>45358</v>
      </c>
      <c r="T12" s="5" t="s">
        <v>10</v>
      </c>
      <c r="U12" s="5" t="s">
        <v>14</v>
      </c>
      <c r="V12" s="5" t="s">
        <v>15</v>
      </c>
      <c r="W12" s="5">
        <v>8</v>
      </c>
      <c r="X12" s="5">
        <v>20000</v>
      </c>
      <c r="Y12" s="5">
        <v>160000</v>
      </c>
    </row>
    <row r="13" spans="1:25" ht="29" x14ac:dyDescent="0.35">
      <c r="C13" s="4">
        <v>45304</v>
      </c>
      <c r="D13" s="5" t="s">
        <v>7</v>
      </c>
      <c r="E13" s="5" t="s">
        <v>8</v>
      </c>
      <c r="F13" s="5" t="s">
        <v>9</v>
      </c>
      <c r="G13" s="5">
        <v>8</v>
      </c>
      <c r="H13" s="5">
        <v>70000</v>
      </c>
      <c r="I13" s="5">
        <f t="shared" si="0"/>
        <v>560000</v>
      </c>
      <c r="K13" s="4">
        <v>45331</v>
      </c>
      <c r="L13" s="5" t="s">
        <v>16</v>
      </c>
      <c r="M13" s="5" t="s">
        <v>14</v>
      </c>
      <c r="N13" s="5" t="s">
        <v>9</v>
      </c>
      <c r="O13" s="5">
        <v>7</v>
      </c>
      <c r="P13" s="5">
        <v>70000</v>
      </c>
      <c r="Q13" s="5">
        <v>490000</v>
      </c>
      <c r="S13" s="4">
        <v>45359</v>
      </c>
      <c r="T13" s="5" t="s">
        <v>7</v>
      </c>
      <c r="U13" s="5" t="s">
        <v>17</v>
      </c>
      <c r="V13" s="5" t="s">
        <v>18</v>
      </c>
      <c r="W13" s="5">
        <v>13</v>
      </c>
      <c r="X13" s="5">
        <v>30000</v>
      </c>
      <c r="Y13" s="5">
        <v>390000</v>
      </c>
    </row>
    <row r="14" spans="1:25" ht="29" x14ac:dyDescent="0.35">
      <c r="C14" s="4">
        <v>45305</v>
      </c>
      <c r="D14" s="5" t="s">
        <v>19</v>
      </c>
      <c r="E14" s="5" t="s">
        <v>8</v>
      </c>
      <c r="F14" s="5" t="s">
        <v>12</v>
      </c>
      <c r="G14" s="5">
        <v>12</v>
      </c>
      <c r="H14" s="5">
        <v>50000</v>
      </c>
      <c r="I14" s="5">
        <f t="shared" si="0"/>
        <v>600000</v>
      </c>
      <c r="K14" s="4">
        <v>45332</v>
      </c>
      <c r="L14" s="5" t="s">
        <v>19</v>
      </c>
      <c r="M14" s="5" t="s">
        <v>17</v>
      </c>
      <c r="N14" s="5" t="s">
        <v>12</v>
      </c>
      <c r="O14" s="5">
        <v>11</v>
      </c>
      <c r="P14" s="5">
        <v>50000</v>
      </c>
      <c r="Q14" s="5">
        <v>550000</v>
      </c>
      <c r="S14" s="4">
        <v>45360</v>
      </c>
      <c r="T14" s="5" t="s">
        <v>16</v>
      </c>
      <c r="U14" s="5" t="s">
        <v>8</v>
      </c>
      <c r="V14" s="5" t="s">
        <v>9</v>
      </c>
      <c r="W14" s="5">
        <v>9</v>
      </c>
      <c r="X14" s="5">
        <v>70000</v>
      </c>
      <c r="Y14" s="5">
        <v>630000</v>
      </c>
    </row>
    <row r="15" spans="1:25" ht="29" x14ac:dyDescent="0.35">
      <c r="C15" s="4">
        <v>45306</v>
      </c>
      <c r="D15" s="5" t="s">
        <v>21</v>
      </c>
      <c r="E15" s="5" t="s">
        <v>11</v>
      </c>
      <c r="F15" s="5" t="s">
        <v>15</v>
      </c>
      <c r="G15" s="5">
        <v>9</v>
      </c>
      <c r="H15" s="5">
        <v>20000</v>
      </c>
      <c r="I15" s="5">
        <f t="shared" si="0"/>
        <v>180000</v>
      </c>
      <c r="K15" s="4">
        <v>45333</v>
      </c>
      <c r="L15" s="5" t="s">
        <v>21</v>
      </c>
      <c r="M15" s="5" t="s">
        <v>8</v>
      </c>
      <c r="N15" s="5" t="s">
        <v>15</v>
      </c>
      <c r="O15" s="5">
        <v>12</v>
      </c>
      <c r="P15" s="5">
        <v>20000</v>
      </c>
      <c r="Q15" s="5">
        <v>240000</v>
      </c>
      <c r="S15" s="4">
        <v>45361</v>
      </c>
      <c r="T15" s="5" t="s">
        <v>19</v>
      </c>
      <c r="U15" s="5" t="s">
        <v>14</v>
      </c>
      <c r="V15" s="5" t="s">
        <v>12</v>
      </c>
      <c r="W15" s="5">
        <v>5</v>
      </c>
      <c r="X15" s="5">
        <v>50000</v>
      </c>
      <c r="Y15" s="5">
        <v>250000</v>
      </c>
    </row>
    <row r="16" spans="1:25" ht="29" x14ac:dyDescent="0.35">
      <c r="C16" s="4">
        <v>45307</v>
      </c>
      <c r="D16" s="5" t="s">
        <v>10</v>
      </c>
      <c r="E16" s="5" t="s">
        <v>14</v>
      </c>
      <c r="F16" s="5" t="s">
        <v>18</v>
      </c>
      <c r="G16" s="5">
        <v>5</v>
      </c>
      <c r="H16" s="5">
        <v>30000</v>
      </c>
      <c r="I16" s="5">
        <f t="shared" si="0"/>
        <v>150000</v>
      </c>
      <c r="K16" s="4">
        <v>45334</v>
      </c>
      <c r="L16" s="5" t="s">
        <v>10</v>
      </c>
      <c r="M16" s="5" t="s">
        <v>8</v>
      </c>
      <c r="N16" s="5" t="s">
        <v>18</v>
      </c>
      <c r="O16" s="5">
        <v>10</v>
      </c>
      <c r="P16" s="5">
        <v>30000</v>
      </c>
      <c r="Q16" s="5">
        <v>300000</v>
      </c>
      <c r="S16" s="4">
        <v>45362</v>
      </c>
      <c r="T16" s="5" t="s">
        <v>21</v>
      </c>
      <c r="U16" s="5" t="s">
        <v>11</v>
      </c>
      <c r="V16" s="5" t="s">
        <v>15</v>
      </c>
      <c r="W16" s="5">
        <v>11</v>
      </c>
      <c r="X16" s="5">
        <v>20000</v>
      </c>
      <c r="Y16" s="5">
        <v>220000</v>
      </c>
    </row>
    <row r="17" spans="3:25" ht="29" x14ac:dyDescent="0.35">
      <c r="C17" s="4">
        <v>45308</v>
      </c>
      <c r="D17" s="5" t="s">
        <v>13</v>
      </c>
      <c r="E17" s="5" t="s">
        <v>17</v>
      </c>
      <c r="F17" s="5" t="s">
        <v>9</v>
      </c>
      <c r="G17" s="5">
        <v>11</v>
      </c>
      <c r="H17" s="5">
        <v>70000</v>
      </c>
      <c r="I17" s="5">
        <f t="shared" si="0"/>
        <v>770000</v>
      </c>
      <c r="K17" s="4">
        <v>45335</v>
      </c>
      <c r="L17" s="5" t="s">
        <v>13</v>
      </c>
      <c r="M17" s="5" t="s">
        <v>11</v>
      </c>
      <c r="N17" s="5" t="s">
        <v>9</v>
      </c>
      <c r="O17" s="5">
        <v>9</v>
      </c>
      <c r="P17" s="5">
        <v>70000</v>
      </c>
      <c r="Q17" s="5">
        <v>630000</v>
      </c>
      <c r="S17" s="4">
        <v>45363</v>
      </c>
      <c r="T17" s="5" t="s">
        <v>10</v>
      </c>
      <c r="U17" s="5" t="s">
        <v>14</v>
      </c>
      <c r="V17" s="5" t="s">
        <v>18</v>
      </c>
      <c r="W17" s="5">
        <v>14</v>
      </c>
      <c r="X17" s="5">
        <v>30000</v>
      </c>
      <c r="Y17" s="5">
        <v>420000</v>
      </c>
    </row>
    <row r="18" spans="3:25" ht="29" x14ac:dyDescent="0.35">
      <c r="C18" s="4">
        <v>45309</v>
      </c>
      <c r="D18" s="5" t="s">
        <v>16</v>
      </c>
      <c r="E18" s="5" t="s">
        <v>20</v>
      </c>
      <c r="F18" s="5" t="s">
        <v>12</v>
      </c>
      <c r="G18" s="5">
        <v>7</v>
      </c>
      <c r="H18" s="5">
        <v>50000</v>
      </c>
      <c r="I18" s="5">
        <f t="shared" si="0"/>
        <v>350000</v>
      </c>
      <c r="K18" s="4">
        <v>45336</v>
      </c>
      <c r="L18" s="5" t="s">
        <v>16</v>
      </c>
      <c r="M18" s="5" t="s">
        <v>14</v>
      </c>
      <c r="N18" s="5" t="s">
        <v>12</v>
      </c>
      <c r="O18" s="5">
        <v>8</v>
      </c>
      <c r="P18" s="5">
        <v>50000</v>
      </c>
      <c r="Q18" s="5">
        <v>400000</v>
      </c>
      <c r="S18" s="4">
        <v>45364</v>
      </c>
      <c r="T18" s="5" t="s">
        <v>13</v>
      </c>
      <c r="U18" s="5" t="s">
        <v>17</v>
      </c>
      <c r="V18" s="5" t="s">
        <v>9</v>
      </c>
      <c r="W18" s="5">
        <v>10</v>
      </c>
      <c r="X18" s="5">
        <v>70000</v>
      </c>
      <c r="Y18" s="5">
        <v>700000</v>
      </c>
    </row>
    <row r="19" spans="3:25" ht="29" x14ac:dyDescent="0.35">
      <c r="C19" s="4">
        <v>45310</v>
      </c>
      <c r="D19" s="5" t="s">
        <v>19</v>
      </c>
      <c r="E19" s="5" t="s">
        <v>22</v>
      </c>
      <c r="F19" s="5" t="s">
        <v>15</v>
      </c>
      <c r="G19" s="5">
        <v>6</v>
      </c>
      <c r="H19" s="5">
        <v>20000</v>
      </c>
      <c r="I19" s="5">
        <f t="shared" si="0"/>
        <v>120000</v>
      </c>
      <c r="K19" s="4">
        <v>45337</v>
      </c>
      <c r="L19" s="5" t="s">
        <v>19</v>
      </c>
      <c r="M19" s="5" t="s">
        <v>17</v>
      </c>
      <c r="N19" s="5" t="s">
        <v>15</v>
      </c>
      <c r="O19" s="5">
        <v>11</v>
      </c>
      <c r="P19" s="5">
        <v>20000</v>
      </c>
      <c r="Q19" s="5">
        <v>220000</v>
      </c>
      <c r="S19" s="4">
        <v>45365</v>
      </c>
      <c r="T19" s="5" t="s">
        <v>16</v>
      </c>
      <c r="U19" s="5" t="s">
        <v>20</v>
      </c>
      <c r="V19" s="5" t="s">
        <v>12</v>
      </c>
      <c r="W19" s="5">
        <v>6</v>
      </c>
      <c r="X19" s="5">
        <v>50000</v>
      </c>
      <c r="Y19" s="5">
        <v>300000</v>
      </c>
    </row>
    <row r="20" spans="3:25" ht="29" x14ac:dyDescent="0.35">
      <c r="C20" s="4">
        <v>45311</v>
      </c>
      <c r="D20" s="5" t="s">
        <v>21</v>
      </c>
      <c r="E20" s="5" t="s">
        <v>14</v>
      </c>
      <c r="F20" s="5" t="s">
        <v>18</v>
      </c>
      <c r="G20" s="5">
        <v>13</v>
      </c>
      <c r="H20" s="5">
        <v>30000</v>
      </c>
      <c r="I20" s="5">
        <f t="shared" si="0"/>
        <v>390000</v>
      </c>
      <c r="K20" s="4">
        <v>45338</v>
      </c>
      <c r="L20" s="5" t="s">
        <v>7</v>
      </c>
      <c r="M20" s="5" t="s">
        <v>20</v>
      </c>
      <c r="N20" s="5" t="s">
        <v>18</v>
      </c>
      <c r="O20" s="5">
        <v>14</v>
      </c>
      <c r="P20" s="5">
        <v>30000</v>
      </c>
      <c r="Q20" s="5">
        <v>420000</v>
      </c>
      <c r="S20" s="4">
        <v>45366</v>
      </c>
      <c r="T20" s="5" t="s">
        <v>7</v>
      </c>
      <c r="U20" s="5" t="s">
        <v>22</v>
      </c>
      <c r="V20" s="5" t="s">
        <v>15</v>
      </c>
      <c r="W20" s="5">
        <v>8</v>
      </c>
      <c r="X20" s="5">
        <v>20000</v>
      </c>
      <c r="Y20" s="5">
        <v>160000</v>
      </c>
    </row>
    <row r="21" spans="3:25" ht="29" x14ac:dyDescent="0.35">
      <c r="C21" s="4">
        <v>45312</v>
      </c>
      <c r="D21" s="5" t="s">
        <v>7</v>
      </c>
      <c r="E21" s="5" t="s">
        <v>17</v>
      </c>
      <c r="F21" s="5" t="s">
        <v>9</v>
      </c>
      <c r="G21" s="5">
        <v>9</v>
      </c>
      <c r="H21" s="5">
        <v>70000</v>
      </c>
      <c r="I21" s="5">
        <f t="shared" si="0"/>
        <v>630000</v>
      </c>
      <c r="K21" s="4">
        <v>45339</v>
      </c>
      <c r="L21" s="5" t="s">
        <v>10</v>
      </c>
      <c r="M21" s="5" t="s">
        <v>22</v>
      </c>
      <c r="N21" s="5" t="s">
        <v>9</v>
      </c>
      <c r="O21" s="5">
        <v>10</v>
      </c>
      <c r="P21" s="5">
        <v>70000</v>
      </c>
      <c r="Q21" s="5">
        <v>700000</v>
      </c>
      <c r="S21" s="4">
        <v>45367</v>
      </c>
      <c r="T21" s="5" t="s">
        <v>21</v>
      </c>
      <c r="U21" s="5" t="s">
        <v>14</v>
      </c>
      <c r="V21" s="5" t="s">
        <v>18</v>
      </c>
      <c r="W21" s="5">
        <v>12</v>
      </c>
      <c r="X21" s="5">
        <v>30000</v>
      </c>
      <c r="Y21" s="5">
        <v>360000</v>
      </c>
    </row>
    <row r="22" spans="3:25" ht="29" x14ac:dyDescent="0.35">
      <c r="C22" s="4">
        <v>45313</v>
      </c>
      <c r="D22" s="5" t="s">
        <v>13</v>
      </c>
      <c r="E22" s="5" t="s">
        <v>20</v>
      </c>
      <c r="F22" s="5" t="s">
        <v>12</v>
      </c>
      <c r="G22" s="5">
        <v>8</v>
      </c>
      <c r="H22" s="5">
        <v>50000</v>
      </c>
      <c r="I22" s="5">
        <f t="shared" si="0"/>
        <v>400000</v>
      </c>
      <c r="K22" s="4">
        <v>45340</v>
      </c>
      <c r="L22" s="5" t="s">
        <v>13</v>
      </c>
      <c r="M22" s="5" t="s">
        <v>14</v>
      </c>
      <c r="N22" s="5" t="s">
        <v>12</v>
      </c>
      <c r="O22" s="5">
        <v>9</v>
      </c>
      <c r="P22" s="5">
        <v>50000</v>
      </c>
      <c r="Q22" s="5">
        <v>450000</v>
      </c>
      <c r="S22" s="4">
        <v>45368</v>
      </c>
      <c r="T22" s="5" t="s">
        <v>10</v>
      </c>
      <c r="U22" s="5" t="s">
        <v>17</v>
      </c>
      <c r="V22" s="5" t="s">
        <v>9</v>
      </c>
      <c r="W22" s="5">
        <v>9</v>
      </c>
      <c r="X22" s="5">
        <v>70000</v>
      </c>
      <c r="Y22" s="5">
        <v>630000</v>
      </c>
    </row>
    <row r="23" spans="3:25" ht="29" x14ac:dyDescent="0.35">
      <c r="C23" s="4">
        <v>45314</v>
      </c>
      <c r="D23" s="5" t="s">
        <v>16</v>
      </c>
      <c r="E23" s="5" t="s">
        <v>22</v>
      </c>
      <c r="F23" s="5" t="s">
        <v>15</v>
      </c>
      <c r="G23" s="5">
        <v>14</v>
      </c>
      <c r="H23" s="5">
        <v>20000</v>
      </c>
      <c r="I23" s="5">
        <f t="shared" si="0"/>
        <v>280000</v>
      </c>
      <c r="K23" s="4">
        <v>45341</v>
      </c>
      <c r="L23" s="5" t="s">
        <v>16</v>
      </c>
      <c r="M23" s="5" t="s">
        <v>17</v>
      </c>
      <c r="N23" s="5" t="s">
        <v>15</v>
      </c>
      <c r="O23" s="5">
        <v>13</v>
      </c>
      <c r="P23" s="5">
        <v>20000</v>
      </c>
      <c r="Q23" s="5">
        <v>260000</v>
      </c>
      <c r="S23" s="4">
        <v>45369</v>
      </c>
      <c r="T23" s="5" t="s">
        <v>7</v>
      </c>
      <c r="U23" s="5" t="s">
        <v>11</v>
      </c>
      <c r="V23" s="5" t="s">
        <v>12</v>
      </c>
      <c r="W23" s="5">
        <v>7</v>
      </c>
      <c r="X23" s="5">
        <v>50000</v>
      </c>
      <c r="Y23" s="5">
        <v>350000</v>
      </c>
    </row>
    <row r="24" spans="3:25" ht="29" x14ac:dyDescent="0.35">
      <c r="C24" s="4">
        <v>45315</v>
      </c>
      <c r="D24" s="5" t="s">
        <v>19</v>
      </c>
      <c r="E24" s="5" t="s">
        <v>14</v>
      </c>
      <c r="F24" s="5" t="s">
        <v>18</v>
      </c>
      <c r="G24" s="5">
        <v>7</v>
      </c>
      <c r="H24" s="5">
        <v>30000</v>
      </c>
      <c r="I24" s="5">
        <f t="shared" si="0"/>
        <v>210000</v>
      </c>
      <c r="K24" s="4">
        <v>45342</v>
      </c>
      <c r="L24" s="5" t="s">
        <v>19</v>
      </c>
      <c r="M24" s="5" t="s">
        <v>20</v>
      </c>
      <c r="N24" s="5" t="s">
        <v>18</v>
      </c>
      <c r="O24" s="5">
        <v>8</v>
      </c>
      <c r="P24" s="5">
        <v>30000</v>
      </c>
      <c r="Q24" s="5">
        <v>240000</v>
      </c>
      <c r="S24" s="4">
        <v>45370</v>
      </c>
      <c r="T24" s="5" t="s">
        <v>16</v>
      </c>
      <c r="U24" s="5" t="s">
        <v>14</v>
      </c>
      <c r="V24" s="5" t="s">
        <v>15</v>
      </c>
      <c r="W24" s="5">
        <v>14</v>
      </c>
      <c r="X24" s="5">
        <v>20000</v>
      </c>
      <c r="Y24" s="5">
        <v>280000</v>
      </c>
    </row>
    <row r="25" spans="3:25" ht="29" x14ac:dyDescent="0.35">
      <c r="C25" s="4">
        <v>45316</v>
      </c>
      <c r="D25" s="5" t="s">
        <v>21</v>
      </c>
      <c r="E25" s="5" t="s">
        <v>17</v>
      </c>
      <c r="F25" s="5" t="s">
        <v>9</v>
      </c>
      <c r="G25" s="5">
        <v>10</v>
      </c>
      <c r="H25" s="5">
        <v>70000</v>
      </c>
      <c r="I25" s="5">
        <f t="shared" si="0"/>
        <v>700000</v>
      </c>
      <c r="K25" s="4">
        <v>45343</v>
      </c>
      <c r="L25" s="5" t="s">
        <v>21</v>
      </c>
      <c r="M25" s="5" t="s">
        <v>22</v>
      </c>
      <c r="N25" s="5" t="s">
        <v>9</v>
      </c>
      <c r="O25" s="5">
        <v>12</v>
      </c>
      <c r="P25" s="5">
        <v>70000</v>
      </c>
      <c r="Q25" s="5">
        <v>840000</v>
      </c>
      <c r="S25" s="4">
        <v>45371</v>
      </c>
      <c r="T25" s="5" t="s">
        <v>19</v>
      </c>
      <c r="U25" s="5" t="s">
        <v>17</v>
      </c>
      <c r="V25" s="5" t="s">
        <v>18</v>
      </c>
      <c r="W25" s="5">
        <v>8</v>
      </c>
      <c r="X25" s="5">
        <v>30000</v>
      </c>
      <c r="Y25" s="5">
        <v>240000</v>
      </c>
    </row>
    <row r="26" spans="3:25" ht="29" x14ac:dyDescent="0.35">
      <c r="C26" s="4">
        <v>45317</v>
      </c>
      <c r="D26" s="5" t="s">
        <v>10</v>
      </c>
      <c r="E26" s="5" t="s">
        <v>8</v>
      </c>
      <c r="F26" s="5" t="s">
        <v>12</v>
      </c>
      <c r="G26" s="5">
        <v>5</v>
      </c>
      <c r="H26" s="5">
        <v>50000</v>
      </c>
      <c r="I26" s="5">
        <f t="shared" si="0"/>
        <v>250000</v>
      </c>
      <c r="K26" s="4">
        <v>45344</v>
      </c>
      <c r="L26" s="5" t="s">
        <v>10</v>
      </c>
      <c r="M26" s="5" t="s">
        <v>14</v>
      </c>
      <c r="N26" s="5" t="s">
        <v>12</v>
      </c>
      <c r="O26" s="5">
        <v>7</v>
      </c>
      <c r="P26" s="5">
        <v>50000</v>
      </c>
      <c r="Q26" s="5">
        <v>350000</v>
      </c>
      <c r="S26" s="4">
        <v>45372</v>
      </c>
      <c r="T26" s="5" t="s">
        <v>21</v>
      </c>
      <c r="U26" s="5" t="s">
        <v>20</v>
      </c>
      <c r="V26" s="5" t="s">
        <v>9</v>
      </c>
      <c r="W26" s="5">
        <v>11</v>
      </c>
      <c r="X26" s="5">
        <v>70000</v>
      </c>
      <c r="Y26" s="5">
        <v>770000</v>
      </c>
    </row>
    <row r="27" spans="3:25" ht="29" x14ac:dyDescent="0.35">
      <c r="C27" s="4">
        <v>45318</v>
      </c>
      <c r="D27" s="5" t="s">
        <v>7</v>
      </c>
      <c r="E27" s="5" t="s">
        <v>11</v>
      </c>
      <c r="F27" s="5" t="s">
        <v>15</v>
      </c>
      <c r="G27" s="5">
        <v>8</v>
      </c>
      <c r="H27" s="5">
        <v>20000</v>
      </c>
      <c r="I27" s="5">
        <f t="shared" si="0"/>
        <v>160000</v>
      </c>
      <c r="K27" s="4">
        <v>45345</v>
      </c>
      <c r="L27" s="5" t="s">
        <v>13</v>
      </c>
      <c r="M27" s="5" t="s">
        <v>17</v>
      </c>
      <c r="N27" s="5" t="s">
        <v>15</v>
      </c>
      <c r="O27" s="5">
        <v>9</v>
      </c>
      <c r="P27" s="5">
        <v>20000</v>
      </c>
      <c r="Q27" s="5">
        <v>180000</v>
      </c>
      <c r="S27" s="4">
        <v>45373</v>
      </c>
      <c r="T27" s="5" t="s">
        <v>7</v>
      </c>
      <c r="U27" s="5" t="s">
        <v>22</v>
      </c>
      <c r="V27" s="5" t="s">
        <v>12</v>
      </c>
      <c r="W27" s="5">
        <v>5</v>
      </c>
      <c r="X27" s="5">
        <v>50000</v>
      </c>
      <c r="Y27" s="5">
        <v>250000</v>
      </c>
    </row>
    <row r="28" spans="3:25" ht="29" x14ac:dyDescent="0.35">
      <c r="C28" s="4">
        <v>45319</v>
      </c>
      <c r="D28" s="5" t="s">
        <v>16</v>
      </c>
      <c r="E28" s="5" t="s">
        <v>14</v>
      </c>
      <c r="F28" s="5" t="s">
        <v>18</v>
      </c>
      <c r="G28" s="5">
        <v>6</v>
      </c>
      <c r="H28" s="5">
        <v>30000</v>
      </c>
      <c r="I28" s="5">
        <f t="shared" si="0"/>
        <v>180000</v>
      </c>
      <c r="K28" s="4">
        <v>45346</v>
      </c>
      <c r="L28" s="5" t="s">
        <v>7</v>
      </c>
      <c r="M28" s="5" t="s">
        <v>8</v>
      </c>
      <c r="N28" s="5" t="s">
        <v>18</v>
      </c>
      <c r="O28" s="5">
        <v>12</v>
      </c>
      <c r="P28" s="5">
        <v>30000</v>
      </c>
      <c r="Q28" s="5">
        <v>360000</v>
      </c>
      <c r="S28" s="4">
        <v>45374</v>
      </c>
      <c r="T28" s="5" t="s">
        <v>13</v>
      </c>
      <c r="U28" s="5" t="s">
        <v>14</v>
      </c>
      <c r="V28" s="5" t="s">
        <v>15</v>
      </c>
      <c r="W28" s="5">
        <v>10</v>
      </c>
      <c r="X28" s="5">
        <v>20000</v>
      </c>
      <c r="Y28" s="5">
        <v>200000</v>
      </c>
    </row>
    <row r="29" spans="3:25" ht="29" x14ac:dyDescent="0.35">
      <c r="C29" s="4">
        <v>45320</v>
      </c>
      <c r="D29" s="5" t="s">
        <v>19</v>
      </c>
      <c r="E29" s="5" t="s">
        <v>17</v>
      </c>
      <c r="F29" s="5" t="s">
        <v>9</v>
      </c>
      <c r="G29" s="5">
        <v>7</v>
      </c>
      <c r="H29" s="5">
        <v>70000</v>
      </c>
      <c r="I29" s="5">
        <f t="shared" si="0"/>
        <v>490000</v>
      </c>
      <c r="K29" s="4">
        <v>45347</v>
      </c>
      <c r="L29" s="5" t="s">
        <v>19</v>
      </c>
      <c r="M29" s="5" t="s">
        <v>11</v>
      </c>
      <c r="N29" s="5" t="s">
        <v>9</v>
      </c>
      <c r="O29" s="5">
        <v>5</v>
      </c>
      <c r="P29" s="5">
        <v>70000</v>
      </c>
      <c r="Q29" s="5">
        <v>350000</v>
      </c>
      <c r="S29" s="4">
        <v>45375</v>
      </c>
      <c r="T29" s="5" t="s">
        <v>16</v>
      </c>
      <c r="U29" s="5" t="s">
        <v>17</v>
      </c>
      <c r="V29" s="5" t="s">
        <v>18</v>
      </c>
      <c r="W29" s="5">
        <v>9</v>
      </c>
      <c r="X29" s="5">
        <v>30000</v>
      </c>
      <c r="Y29" s="5">
        <v>270000</v>
      </c>
    </row>
    <row r="30" spans="3:25" ht="29" x14ac:dyDescent="0.35">
      <c r="S30" s="4">
        <v>45376</v>
      </c>
      <c r="T30" s="5" t="s">
        <v>19</v>
      </c>
      <c r="U30" s="5" t="s">
        <v>22</v>
      </c>
      <c r="V30" s="5" t="s">
        <v>9</v>
      </c>
      <c r="W30" s="5">
        <v>10</v>
      </c>
      <c r="X30" s="5">
        <v>70000</v>
      </c>
      <c r="Y30" s="5">
        <v>700000</v>
      </c>
    </row>
    <row r="31" spans="3:25" ht="29" x14ac:dyDescent="0.35">
      <c r="S31" s="4">
        <v>45381</v>
      </c>
      <c r="T31" s="5" t="s">
        <v>7</v>
      </c>
      <c r="U31" s="5" t="s">
        <v>17</v>
      </c>
      <c r="V31" s="5" t="s">
        <v>18</v>
      </c>
      <c r="W31" s="5">
        <v>5</v>
      </c>
      <c r="X31" s="5">
        <v>30000</v>
      </c>
      <c r="Y31" s="5">
        <v>150000</v>
      </c>
    </row>
    <row r="32" spans="3:25" x14ac:dyDescent="0.35">
      <c r="C32" s="52" t="s">
        <v>93</v>
      </c>
      <c r="D32" s="52"/>
      <c r="E32" s="52"/>
      <c r="F32" s="52"/>
      <c r="G32" s="52"/>
      <c r="J32" s="27" t="s">
        <v>70</v>
      </c>
      <c r="K32" s="27" t="s">
        <v>54</v>
      </c>
      <c r="L32" s="27" t="s">
        <v>41</v>
      </c>
      <c r="M32" s="27" t="s">
        <v>73</v>
      </c>
      <c r="N32" s="27" t="s">
        <v>74</v>
      </c>
    </row>
    <row r="33" spans="3:14" x14ac:dyDescent="0.35">
      <c r="J33" s="23" t="s">
        <v>71</v>
      </c>
      <c r="K33" s="23">
        <f>SUM(G36:G49)</f>
        <v>7854500</v>
      </c>
      <c r="L33" s="23">
        <f>SUM(I5:I29)</f>
        <v>8750000</v>
      </c>
      <c r="M33" s="23">
        <f>(L33-K33)</f>
        <v>895500</v>
      </c>
      <c r="N33" s="23" t="str">
        <f>IF(K33&gt;L33,"Loss",IF(K33&lt;L33,"Profit"))</f>
        <v>Profit</v>
      </c>
    </row>
    <row r="34" spans="3:14" x14ac:dyDescent="0.35">
      <c r="C34" s="53" t="s">
        <v>45</v>
      </c>
      <c r="D34" s="53"/>
      <c r="E34" s="53"/>
      <c r="F34" s="53"/>
      <c r="G34" s="53"/>
      <c r="J34" s="23" t="s">
        <v>72</v>
      </c>
      <c r="K34" s="23">
        <f>SUM(G55:G68)</f>
        <v>9998300</v>
      </c>
      <c r="L34" s="23">
        <f>SUM(Q5:Q29)</f>
        <v>9920000</v>
      </c>
      <c r="M34" s="23">
        <f t="shared" ref="M34:M35" si="1">(L34-K34)</f>
        <v>-78300</v>
      </c>
      <c r="N34" s="23" t="str">
        <f t="shared" ref="N34:N35" si="2">IF(K34&gt;L34,"Loss",IF(K34&lt;L34,"Profit"))</f>
        <v>Loss</v>
      </c>
    </row>
    <row r="35" spans="3:14" x14ac:dyDescent="0.35">
      <c r="C35" s="26" t="s">
        <v>75</v>
      </c>
      <c r="D35" s="26" t="s">
        <v>76</v>
      </c>
      <c r="E35" s="26" t="s">
        <v>4</v>
      </c>
      <c r="F35" s="26" t="s">
        <v>77</v>
      </c>
      <c r="G35" s="26" t="s">
        <v>43</v>
      </c>
      <c r="J35" s="23" t="s">
        <v>57</v>
      </c>
      <c r="K35" s="23">
        <f>SUM(G74:G87)</f>
        <v>8985700</v>
      </c>
      <c r="L35" s="23">
        <f>SUM(Y6:Y31)</f>
        <v>10000000</v>
      </c>
      <c r="M35" s="23">
        <f t="shared" si="1"/>
        <v>1014300</v>
      </c>
      <c r="N35" s="23" t="str">
        <f t="shared" si="2"/>
        <v>Profit</v>
      </c>
    </row>
    <row r="36" spans="3:14" x14ac:dyDescent="0.35">
      <c r="C36" s="11" t="s">
        <v>9</v>
      </c>
      <c r="D36" s="11" t="s">
        <v>3</v>
      </c>
      <c r="E36" s="11">
        <v>53</v>
      </c>
      <c r="F36" s="11">
        <v>60000</v>
      </c>
      <c r="G36" s="11">
        <v>3180000</v>
      </c>
    </row>
    <row r="37" spans="3:14" x14ac:dyDescent="0.35">
      <c r="C37" s="11" t="s">
        <v>12</v>
      </c>
      <c r="D37" s="11" t="s">
        <v>3</v>
      </c>
      <c r="E37" s="11">
        <v>48</v>
      </c>
      <c r="F37" s="11">
        <v>45000</v>
      </c>
      <c r="G37" s="11">
        <v>2160000</v>
      </c>
    </row>
    <row r="38" spans="3:14" x14ac:dyDescent="0.35">
      <c r="C38" s="11" t="s">
        <v>18</v>
      </c>
      <c r="D38" s="11" t="s">
        <v>3</v>
      </c>
      <c r="E38" s="11">
        <v>56</v>
      </c>
      <c r="F38" s="11">
        <v>26000</v>
      </c>
      <c r="G38" s="11">
        <v>1456000</v>
      </c>
    </row>
    <row r="39" spans="3:14" x14ac:dyDescent="0.35">
      <c r="C39" s="11" t="s">
        <v>78</v>
      </c>
      <c r="D39" s="11" t="s">
        <v>3</v>
      </c>
      <c r="E39" s="11">
        <v>48</v>
      </c>
      <c r="F39" s="11">
        <v>17000</v>
      </c>
      <c r="G39" s="11">
        <v>816000</v>
      </c>
    </row>
    <row r="40" spans="3:14" x14ac:dyDescent="0.35">
      <c r="C40" s="11" t="s">
        <v>79</v>
      </c>
      <c r="D40" s="11" t="s">
        <v>89</v>
      </c>
      <c r="E40" s="11"/>
      <c r="F40" s="11"/>
      <c r="G40" s="11">
        <v>12000</v>
      </c>
    </row>
    <row r="41" spans="3:14" x14ac:dyDescent="0.35">
      <c r="C41" s="11" t="s">
        <v>80</v>
      </c>
      <c r="D41" s="11" t="s">
        <v>90</v>
      </c>
      <c r="E41" s="11"/>
      <c r="F41" s="11"/>
      <c r="G41" s="11">
        <v>5000</v>
      </c>
    </row>
    <row r="42" spans="3:14" x14ac:dyDescent="0.35">
      <c r="C42" s="11" t="s">
        <v>81</v>
      </c>
      <c r="D42" s="11" t="s">
        <v>89</v>
      </c>
      <c r="E42" s="11"/>
      <c r="F42" s="11"/>
      <c r="G42" s="11">
        <v>8000</v>
      </c>
    </row>
    <row r="43" spans="3:14" x14ac:dyDescent="0.35">
      <c r="C43" s="11" t="s">
        <v>82</v>
      </c>
      <c r="D43" s="11" t="s">
        <v>91</v>
      </c>
      <c r="E43" s="11"/>
      <c r="F43" s="11"/>
      <c r="G43" s="11">
        <v>1500</v>
      </c>
    </row>
    <row r="44" spans="3:14" x14ac:dyDescent="0.35">
      <c r="C44" s="11" t="s">
        <v>83</v>
      </c>
      <c r="D44" s="11" t="s">
        <v>92</v>
      </c>
      <c r="E44" s="11">
        <v>5</v>
      </c>
      <c r="F44" s="11">
        <v>30000</v>
      </c>
      <c r="G44" s="11">
        <v>150000</v>
      </c>
      <c r="K44" s="29" t="s">
        <v>70</v>
      </c>
      <c r="L44" s="29" t="s">
        <v>99</v>
      </c>
      <c r="M44" s="29" t="s">
        <v>4</v>
      </c>
    </row>
    <row r="45" spans="3:14" x14ac:dyDescent="0.35">
      <c r="C45" s="11" t="s">
        <v>84</v>
      </c>
      <c r="D45" s="11" t="s">
        <v>92</v>
      </c>
      <c r="E45" s="11"/>
      <c r="F45" s="11"/>
      <c r="G45" s="11">
        <v>20000</v>
      </c>
      <c r="K45" s="31" t="s">
        <v>45</v>
      </c>
      <c r="L45" s="31" t="s">
        <v>100</v>
      </c>
      <c r="M45" s="31">
        <f>SUMIF(D36:D49,"Product",E36:E49)</f>
        <v>205</v>
      </c>
      <c r="N45" s="30" t="s">
        <v>33</v>
      </c>
    </row>
    <row r="46" spans="3:14" x14ac:dyDescent="0.35">
      <c r="C46" s="11" t="s">
        <v>85</v>
      </c>
      <c r="D46" s="11" t="s">
        <v>91</v>
      </c>
      <c r="E46" s="11"/>
      <c r="F46" s="11"/>
      <c r="G46" s="11">
        <v>2000</v>
      </c>
      <c r="K46" s="11" t="s">
        <v>57</v>
      </c>
      <c r="L46" s="11" t="s">
        <v>100</v>
      </c>
      <c r="M46" s="11">
        <f>SUMIF(D73:D86,"Product",E73:E86)</f>
        <v>236</v>
      </c>
    </row>
    <row r="47" spans="3:14" x14ac:dyDescent="0.35">
      <c r="C47" s="11" t="s">
        <v>86</v>
      </c>
      <c r="D47" s="11" t="s">
        <v>90</v>
      </c>
      <c r="E47" s="11"/>
      <c r="F47" s="11"/>
      <c r="G47" s="11">
        <v>3000</v>
      </c>
      <c r="K47" s="11" t="s">
        <v>97</v>
      </c>
      <c r="L47" s="11" t="s">
        <v>100</v>
      </c>
      <c r="M47" s="11">
        <f>SUMIF(D55:D69,"Product",E55:E69)</f>
        <v>244</v>
      </c>
    </row>
    <row r="48" spans="3:14" x14ac:dyDescent="0.35">
      <c r="C48" s="11" t="s">
        <v>87</v>
      </c>
      <c r="D48" s="11" t="s">
        <v>91</v>
      </c>
      <c r="E48" s="11"/>
      <c r="F48" s="11"/>
      <c r="G48" s="11">
        <v>1000</v>
      </c>
    </row>
    <row r="49" spans="3:7" x14ac:dyDescent="0.35">
      <c r="C49" s="11" t="s">
        <v>88</v>
      </c>
      <c r="D49" s="11"/>
      <c r="E49" s="11"/>
      <c r="F49" s="11"/>
      <c r="G49" s="11">
        <v>40000</v>
      </c>
    </row>
    <row r="50" spans="3:7" x14ac:dyDescent="0.35">
      <c r="F50" s="7" t="s">
        <v>23</v>
      </c>
      <c r="G50" s="7">
        <f>SUM(G36:G49)</f>
        <v>7854500</v>
      </c>
    </row>
    <row r="53" spans="3:7" x14ac:dyDescent="0.35">
      <c r="C53" s="53" t="s">
        <v>97</v>
      </c>
      <c r="D53" s="53"/>
      <c r="E53" s="53"/>
      <c r="F53" s="53"/>
      <c r="G53" s="53"/>
    </row>
    <row r="54" spans="3:7" x14ac:dyDescent="0.35">
      <c r="C54" s="26" t="s">
        <v>75</v>
      </c>
      <c r="D54" s="26" t="s">
        <v>76</v>
      </c>
      <c r="E54" s="26" t="s">
        <v>4</v>
      </c>
      <c r="F54" s="26" t="s">
        <v>77</v>
      </c>
      <c r="G54" s="26" t="s">
        <v>43</v>
      </c>
    </row>
    <row r="55" spans="3:7" x14ac:dyDescent="0.35">
      <c r="C55" s="11" t="s">
        <v>9</v>
      </c>
      <c r="D55" s="11" t="s">
        <v>3</v>
      </c>
      <c r="E55" s="11">
        <v>55</v>
      </c>
      <c r="F55" s="11">
        <v>60000</v>
      </c>
      <c r="G55" s="11">
        <v>3300000</v>
      </c>
    </row>
    <row r="56" spans="3:7" x14ac:dyDescent="0.35">
      <c r="C56" s="11" t="s">
        <v>12</v>
      </c>
      <c r="D56" s="11" t="s">
        <v>3</v>
      </c>
      <c r="E56" s="11">
        <v>50</v>
      </c>
      <c r="F56" s="11">
        <v>45000</v>
      </c>
      <c r="G56" s="11">
        <v>2250000</v>
      </c>
    </row>
    <row r="57" spans="3:7" x14ac:dyDescent="0.35">
      <c r="C57" s="11" t="s">
        <v>18</v>
      </c>
      <c r="D57" s="11" t="s">
        <v>3</v>
      </c>
      <c r="E57" s="11">
        <v>79</v>
      </c>
      <c r="F57" s="11">
        <v>26000</v>
      </c>
      <c r="G57" s="11">
        <v>2054000</v>
      </c>
    </row>
    <row r="58" spans="3:7" x14ac:dyDescent="0.35">
      <c r="C58" s="11" t="s">
        <v>78</v>
      </c>
      <c r="D58" s="11" t="s">
        <v>3</v>
      </c>
      <c r="E58" s="11">
        <v>60</v>
      </c>
      <c r="F58" s="11">
        <v>17000</v>
      </c>
      <c r="G58" s="11">
        <v>1020000</v>
      </c>
    </row>
    <row r="59" spans="3:7" x14ac:dyDescent="0.35">
      <c r="C59" s="11" t="s">
        <v>79</v>
      </c>
      <c r="D59" s="11" t="s">
        <v>89</v>
      </c>
      <c r="E59" s="11"/>
      <c r="F59" s="11"/>
      <c r="G59" s="11">
        <v>12000</v>
      </c>
    </row>
    <row r="60" spans="3:7" x14ac:dyDescent="0.35">
      <c r="C60" s="11" t="s">
        <v>80</v>
      </c>
      <c r="D60" s="11" t="s">
        <v>90</v>
      </c>
      <c r="E60" s="11"/>
      <c r="F60" s="11"/>
      <c r="G60" s="11">
        <v>8000</v>
      </c>
    </row>
    <row r="61" spans="3:7" x14ac:dyDescent="0.35">
      <c r="C61" s="11" t="s">
        <v>81</v>
      </c>
      <c r="D61" s="11" t="s">
        <v>89</v>
      </c>
      <c r="E61" s="11"/>
      <c r="F61" s="11"/>
      <c r="G61" s="11">
        <v>8000</v>
      </c>
    </row>
    <row r="62" spans="3:7" x14ac:dyDescent="0.35">
      <c r="C62" s="11" t="s">
        <v>82</v>
      </c>
      <c r="D62" s="11" t="s">
        <v>91</v>
      </c>
      <c r="E62" s="11"/>
      <c r="F62" s="11"/>
      <c r="G62" s="11">
        <v>1500</v>
      </c>
    </row>
    <row r="63" spans="3:7" x14ac:dyDescent="0.35">
      <c r="C63" s="11" t="s">
        <v>83</v>
      </c>
      <c r="D63" s="11" t="s">
        <v>92</v>
      </c>
      <c r="E63" s="11">
        <v>5</v>
      </c>
      <c r="F63" s="11">
        <v>30000</v>
      </c>
      <c r="G63" s="11">
        <v>150000</v>
      </c>
    </row>
    <row r="64" spans="3:7" x14ac:dyDescent="0.35">
      <c r="C64" s="11" t="s">
        <v>84</v>
      </c>
      <c r="D64" s="11" t="s">
        <v>92</v>
      </c>
      <c r="E64" s="11"/>
      <c r="F64" s="11"/>
      <c r="G64" s="11">
        <v>20000</v>
      </c>
    </row>
    <row r="65" spans="3:7" x14ac:dyDescent="0.35">
      <c r="C65" s="11" t="s">
        <v>85</v>
      </c>
      <c r="D65" s="11" t="s">
        <v>91</v>
      </c>
      <c r="E65" s="11"/>
      <c r="F65" s="11"/>
      <c r="G65" s="11">
        <v>3000</v>
      </c>
    </row>
    <row r="66" spans="3:7" x14ac:dyDescent="0.35">
      <c r="C66" s="11" t="s">
        <v>86</v>
      </c>
      <c r="D66" s="11" t="s">
        <v>90</v>
      </c>
      <c r="E66" s="11"/>
      <c r="F66" s="11"/>
      <c r="G66" s="11">
        <v>1000</v>
      </c>
    </row>
    <row r="67" spans="3:7" x14ac:dyDescent="0.35">
      <c r="C67" s="11" t="s">
        <v>87</v>
      </c>
      <c r="D67" s="11" t="s">
        <v>91</v>
      </c>
      <c r="E67" s="11"/>
      <c r="F67" s="11"/>
      <c r="G67" s="11">
        <v>800</v>
      </c>
    </row>
    <row r="68" spans="3:7" x14ac:dyDescent="0.35">
      <c r="C68" s="11" t="s">
        <v>88</v>
      </c>
      <c r="D68" s="11"/>
      <c r="E68" s="11"/>
      <c r="F68" s="11"/>
      <c r="G68" s="11">
        <v>1170000</v>
      </c>
    </row>
    <row r="69" spans="3:7" x14ac:dyDescent="0.35">
      <c r="F69" s="7" t="s">
        <v>23</v>
      </c>
      <c r="G69" s="7">
        <f>SUM(G55:G68)</f>
        <v>9998300</v>
      </c>
    </row>
    <row r="72" spans="3:7" x14ac:dyDescent="0.35">
      <c r="C72" s="49" t="s">
        <v>98</v>
      </c>
      <c r="D72" s="50"/>
      <c r="E72" s="50"/>
      <c r="F72" s="50"/>
      <c r="G72" s="51"/>
    </row>
    <row r="73" spans="3:7" x14ac:dyDescent="0.35">
      <c r="C73" s="26" t="s">
        <v>75</v>
      </c>
      <c r="D73" s="26" t="s">
        <v>76</v>
      </c>
      <c r="E73" s="26" t="s">
        <v>4</v>
      </c>
      <c r="F73" s="26" t="s">
        <v>77</v>
      </c>
      <c r="G73" s="26" t="s">
        <v>43</v>
      </c>
    </row>
    <row r="74" spans="3:7" x14ac:dyDescent="0.35">
      <c r="C74" s="11" t="s">
        <v>9</v>
      </c>
      <c r="D74" s="11" t="s">
        <v>3</v>
      </c>
      <c r="E74" s="11">
        <v>67</v>
      </c>
      <c r="F74" s="11">
        <v>60000</v>
      </c>
      <c r="G74" s="11">
        <v>4020000</v>
      </c>
    </row>
    <row r="75" spans="3:7" x14ac:dyDescent="0.35">
      <c r="C75" s="11" t="s">
        <v>12</v>
      </c>
      <c r="D75" s="11" t="s">
        <v>3</v>
      </c>
      <c r="E75" s="11">
        <v>41</v>
      </c>
      <c r="F75" s="11">
        <v>45000</v>
      </c>
      <c r="G75" s="11">
        <v>1845000</v>
      </c>
    </row>
    <row r="76" spans="3:7" x14ac:dyDescent="0.35">
      <c r="C76" s="11" t="s">
        <v>18</v>
      </c>
      <c r="D76" s="11" t="s">
        <v>3</v>
      </c>
      <c r="E76" s="11">
        <v>70</v>
      </c>
      <c r="F76" s="11">
        <v>26000</v>
      </c>
      <c r="G76" s="11">
        <v>1820000</v>
      </c>
    </row>
    <row r="77" spans="3:7" x14ac:dyDescent="0.35">
      <c r="C77" s="11" t="s">
        <v>78</v>
      </c>
      <c r="D77" s="11" t="s">
        <v>3</v>
      </c>
      <c r="E77" s="11">
        <v>58</v>
      </c>
      <c r="F77" s="11">
        <v>17000</v>
      </c>
      <c r="G77" s="11">
        <v>986000</v>
      </c>
    </row>
    <row r="78" spans="3:7" x14ac:dyDescent="0.35">
      <c r="C78" s="11" t="s">
        <v>79</v>
      </c>
      <c r="D78" s="11" t="s">
        <v>89</v>
      </c>
      <c r="E78" s="11"/>
      <c r="F78" s="11"/>
      <c r="G78" s="11">
        <v>13000</v>
      </c>
    </row>
    <row r="79" spans="3:7" x14ac:dyDescent="0.35">
      <c r="C79" s="11" t="s">
        <v>80</v>
      </c>
      <c r="D79" s="11" t="s">
        <v>90</v>
      </c>
      <c r="E79" s="11"/>
      <c r="F79" s="11"/>
      <c r="G79" s="11">
        <v>2000</v>
      </c>
    </row>
    <row r="80" spans="3:7" x14ac:dyDescent="0.35">
      <c r="C80" s="11" t="s">
        <v>81</v>
      </c>
      <c r="D80" s="11" t="s">
        <v>89</v>
      </c>
      <c r="E80" s="11"/>
      <c r="F80" s="11"/>
      <c r="G80" s="11">
        <v>8000</v>
      </c>
    </row>
    <row r="81" spans="3:7" x14ac:dyDescent="0.35">
      <c r="C81" s="11" t="s">
        <v>82</v>
      </c>
      <c r="D81" s="11" t="s">
        <v>91</v>
      </c>
      <c r="E81" s="11"/>
      <c r="F81" s="11"/>
      <c r="G81" s="11">
        <v>1500</v>
      </c>
    </row>
    <row r="82" spans="3:7" x14ac:dyDescent="0.35">
      <c r="C82" s="11" t="s">
        <v>83</v>
      </c>
      <c r="D82" s="11" t="s">
        <v>92</v>
      </c>
      <c r="E82" s="11">
        <v>5</v>
      </c>
      <c r="F82" s="11">
        <v>30000</v>
      </c>
      <c r="G82" s="11">
        <v>150000</v>
      </c>
    </row>
    <row r="83" spans="3:7" x14ac:dyDescent="0.35">
      <c r="C83" s="11" t="s">
        <v>84</v>
      </c>
      <c r="D83" s="11" t="s">
        <v>92</v>
      </c>
      <c r="E83" s="11"/>
      <c r="F83" s="11"/>
      <c r="G83" s="11">
        <v>20000</v>
      </c>
    </row>
    <row r="84" spans="3:7" x14ac:dyDescent="0.35">
      <c r="C84" s="11" t="s">
        <v>85</v>
      </c>
      <c r="D84" s="11" t="s">
        <v>91</v>
      </c>
      <c r="E84" s="11"/>
      <c r="F84" s="11"/>
      <c r="G84" s="11">
        <v>2000</v>
      </c>
    </row>
    <row r="85" spans="3:7" x14ac:dyDescent="0.35">
      <c r="C85" s="11" t="s">
        <v>86</v>
      </c>
      <c r="D85" s="11" t="s">
        <v>90</v>
      </c>
      <c r="E85" s="11"/>
      <c r="F85" s="11"/>
      <c r="G85" s="11">
        <v>7000</v>
      </c>
    </row>
    <row r="86" spans="3:7" x14ac:dyDescent="0.35">
      <c r="C86" s="11" t="s">
        <v>87</v>
      </c>
      <c r="D86" s="11" t="s">
        <v>91</v>
      </c>
      <c r="E86" s="11"/>
      <c r="F86" s="11"/>
      <c r="G86" s="11">
        <v>1200</v>
      </c>
    </row>
    <row r="87" spans="3:7" x14ac:dyDescent="0.35">
      <c r="C87" s="11" t="s">
        <v>88</v>
      </c>
      <c r="D87" s="11"/>
      <c r="E87" s="11"/>
      <c r="F87" s="11"/>
      <c r="G87" s="11">
        <v>110000</v>
      </c>
    </row>
    <row r="88" spans="3:7" x14ac:dyDescent="0.35">
      <c r="F88" s="7" t="s">
        <v>23</v>
      </c>
      <c r="G88" s="7">
        <f>SUM(G74:G87)</f>
        <v>8985700</v>
      </c>
    </row>
  </sheetData>
  <sortState ref="K45:M47">
    <sortCondition ref="M45"/>
  </sortState>
  <mergeCells count="7">
    <mergeCell ref="S3:Y4"/>
    <mergeCell ref="C72:G72"/>
    <mergeCell ref="C32:G32"/>
    <mergeCell ref="C34:G34"/>
    <mergeCell ref="C53:G53"/>
    <mergeCell ref="K3:Q3"/>
    <mergeCell ref="C3:I3"/>
  </mergeCells>
  <conditionalFormatting sqref="N33:N35">
    <cfRule type="containsText" dxfId="1" priority="2" operator="containsText" text="Loss">
      <formula>NOT(ISERROR(SEARCH("Loss",N33)))</formula>
    </cfRule>
  </conditionalFormatting>
  <conditionalFormatting sqref="N33:N35">
    <cfRule type="containsText" dxfId="0" priority="1" operator="containsText" text="Profit">
      <formula>NOT(ISERROR(SEARCH("Profit",N33)))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ED60-29F9-446D-AD95-3CDE87E4A4BC}">
  <dimension ref="C1:M16"/>
  <sheetViews>
    <sheetView tabSelected="1" topLeftCell="B3" workbookViewId="0">
      <selection activeCell="K22" sqref="K22"/>
    </sheetView>
  </sheetViews>
  <sheetFormatPr defaultRowHeight="14.5" x14ac:dyDescent="0.35"/>
  <cols>
    <col min="3" max="3" width="10.1796875" customWidth="1"/>
    <col min="4" max="4" width="9.90625" customWidth="1"/>
    <col min="5" max="5" width="9.453125" customWidth="1"/>
    <col min="6" max="6" width="10.1796875" customWidth="1"/>
    <col min="11" max="11" width="12.08984375" customWidth="1"/>
  </cols>
  <sheetData>
    <row r="1" spans="3:13" ht="31" x14ac:dyDescent="0.7">
      <c r="I1" s="33"/>
      <c r="J1" s="33"/>
      <c r="K1" s="35" t="s">
        <v>69</v>
      </c>
      <c r="L1" s="33"/>
      <c r="M1" s="33"/>
    </row>
    <row r="3" spans="3:13" x14ac:dyDescent="0.35">
      <c r="C3" s="55" t="s">
        <v>68</v>
      </c>
      <c r="D3" s="55"/>
      <c r="E3" s="55"/>
      <c r="F3" s="55"/>
    </row>
    <row r="4" spans="3:13" x14ac:dyDescent="0.35">
      <c r="C4" s="11" t="s">
        <v>67</v>
      </c>
      <c r="D4" s="26" t="s">
        <v>54</v>
      </c>
      <c r="E4" s="26" t="s">
        <v>41</v>
      </c>
      <c r="F4" s="26" t="s">
        <v>55</v>
      </c>
    </row>
    <row r="5" spans="3:13" x14ac:dyDescent="0.35">
      <c r="C5" s="11" t="s">
        <v>45</v>
      </c>
      <c r="D5" s="11">
        <v>9288500</v>
      </c>
      <c r="E5" s="11">
        <v>8750000</v>
      </c>
      <c r="F5" s="11">
        <v>-538500</v>
      </c>
    </row>
    <row r="6" spans="3:13" x14ac:dyDescent="0.35">
      <c r="C6" s="11" t="s">
        <v>56</v>
      </c>
      <c r="D6" s="11">
        <v>9744300</v>
      </c>
      <c r="E6" s="11">
        <v>9920000</v>
      </c>
      <c r="F6" s="11">
        <v>175700</v>
      </c>
    </row>
    <row r="7" spans="3:13" x14ac:dyDescent="0.35">
      <c r="C7" s="11" t="s">
        <v>57</v>
      </c>
      <c r="D7" s="11">
        <v>8904700</v>
      </c>
      <c r="E7" s="11">
        <v>10000000</v>
      </c>
      <c r="F7" s="11">
        <v>1095300</v>
      </c>
    </row>
    <row r="8" spans="3:13" x14ac:dyDescent="0.35">
      <c r="C8" s="11" t="s">
        <v>58</v>
      </c>
      <c r="D8" s="11">
        <v>7345200</v>
      </c>
      <c r="E8" s="11">
        <v>7957400</v>
      </c>
      <c r="F8" s="11">
        <v>612200</v>
      </c>
    </row>
    <row r="9" spans="3:13" x14ac:dyDescent="0.35">
      <c r="C9" s="11" t="s">
        <v>59</v>
      </c>
      <c r="D9" s="11">
        <v>8987000</v>
      </c>
      <c r="E9" s="11">
        <v>9876500</v>
      </c>
      <c r="F9" s="11">
        <v>889500</v>
      </c>
    </row>
    <row r="10" spans="3:13" x14ac:dyDescent="0.35">
      <c r="C10" s="11" t="s">
        <v>60</v>
      </c>
      <c r="D10" s="11">
        <v>5215400</v>
      </c>
      <c r="E10" s="11">
        <v>5164500</v>
      </c>
      <c r="F10" s="11">
        <v>-50900</v>
      </c>
    </row>
    <row r="11" spans="3:13" x14ac:dyDescent="0.35">
      <c r="C11" s="11" t="s">
        <v>61</v>
      </c>
      <c r="D11" s="11">
        <v>9976500</v>
      </c>
      <c r="E11" s="11">
        <v>11543600</v>
      </c>
      <c r="F11" s="11">
        <v>1567100</v>
      </c>
    </row>
    <row r="12" spans="3:13" x14ac:dyDescent="0.35">
      <c r="C12" s="11" t="s">
        <v>62</v>
      </c>
      <c r="D12" s="11">
        <v>7976700</v>
      </c>
      <c r="E12" s="11">
        <v>8087900</v>
      </c>
      <c r="F12" s="11">
        <v>111200</v>
      </c>
    </row>
    <row r="13" spans="3:13" x14ac:dyDescent="0.35">
      <c r="C13" s="11" t="s">
        <v>63</v>
      </c>
      <c r="D13" s="11">
        <v>9879000</v>
      </c>
      <c r="E13" s="11">
        <v>9969800</v>
      </c>
      <c r="F13" s="11">
        <v>90800</v>
      </c>
    </row>
    <row r="14" spans="3:13" x14ac:dyDescent="0.35">
      <c r="C14" s="11" t="s">
        <v>64</v>
      </c>
      <c r="D14" s="11">
        <v>6234800</v>
      </c>
      <c r="E14" s="11">
        <v>7024000</v>
      </c>
      <c r="F14" s="11">
        <v>789200</v>
      </c>
    </row>
    <row r="15" spans="3:13" x14ac:dyDescent="0.35">
      <c r="C15" s="11" t="s">
        <v>65</v>
      </c>
      <c r="D15" s="11">
        <v>4534800</v>
      </c>
      <c r="E15" s="11">
        <v>4809300</v>
      </c>
      <c r="F15" s="11">
        <v>274500</v>
      </c>
    </row>
    <row r="16" spans="3:13" x14ac:dyDescent="0.35">
      <c r="C16" s="11" t="s">
        <v>66</v>
      </c>
      <c r="D16" s="11">
        <v>8348700</v>
      </c>
      <c r="E16" s="11">
        <v>8834800</v>
      </c>
      <c r="F16" s="11">
        <v>486100</v>
      </c>
    </row>
  </sheetData>
  <mergeCells count="1">
    <mergeCell ref="C3:F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X114"/>
  <sheetViews>
    <sheetView zoomScale="71" zoomScaleNormal="71" workbookViewId="0">
      <selection activeCell="N2" sqref="N2"/>
    </sheetView>
  </sheetViews>
  <sheetFormatPr defaultRowHeight="14.5" x14ac:dyDescent="0.35"/>
  <cols>
    <col min="1" max="1" width="12.36328125" customWidth="1"/>
    <col min="2" max="2" width="10.36328125" customWidth="1"/>
    <col min="3" max="3" width="24.54296875" customWidth="1"/>
    <col min="4" max="4" width="12.6328125" customWidth="1"/>
    <col min="7" max="7" width="14.81640625" customWidth="1"/>
    <col min="9" max="9" width="6.1796875" customWidth="1"/>
    <col min="10" max="10" width="12.453125" customWidth="1"/>
    <col min="11" max="11" width="11.453125" customWidth="1"/>
    <col min="13" max="13" width="11.08984375" customWidth="1"/>
    <col min="14" max="14" width="10.54296875" customWidth="1"/>
    <col min="19" max="19" width="10" customWidth="1"/>
  </cols>
  <sheetData>
    <row r="1" spans="1:24" ht="31" x14ac:dyDescent="0.7">
      <c r="A1" s="37" t="s">
        <v>103</v>
      </c>
      <c r="I1" s="33"/>
      <c r="J1" s="35" t="s">
        <v>51</v>
      </c>
      <c r="K1" s="35" t="s">
        <v>52</v>
      </c>
      <c r="L1" s="33"/>
    </row>
    <row r="2" spans="1:24" ht="22.75" customHeight="1" x14ac:dyDescent="0.35">
      <c r="A2" s="56" t="s">
        <v>102</v>
      </c>
      <c r="B2" s="56"/>
      <c r="C2" s="56"/>
      <c r="D2" s="56"/>
      <c r="E2" s="56"/>
      <c r="F2" s="56"/>
      <c r="G2" s="56"/>
    </row>
    <row r="3" spans="1:24" ht="43.5" x14ac:dyDescent="0.3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J3" s="38" t="s">
        <v>104</v>
      </c>
      <c r="K3" s="30"/>
    </row>
    <row r="4" spans="1:24" ht="28.75" customHeight="1" x14ac:dyDescent="0.35">
      <c r="A4" s="4">
        <v>45296</v>
      </c>
      <c r="B4" s="5" t="s">
        <v>7</v>
      </c>
      <c r="C4" s="5" t="s">
        <v>8</v>
      </c>
      <c r="D4" s="5" t="s">
        <v>9</v>
      </c>
      <c r="E4" s="5">
        <v>5</v>
      </c>
      <c r="F4" s="5">
        <v>70000</v>
      </c>
      <c r="G4" s="5">
        <f>E4*F4</f>
        <v>350000</v>
      </c>
      <c r="J4" s="65" t="s">
        <v>24</v>
      </c>
      <c r="K4" s="65"/>
      <c r="L4" s="65"/>
      <c r="M4" s="65"/>
      <c r="N4" s="65"/>
      <c r="O4" s="65"/>
      <c r="P4" s="65"/>
      <c r="R4" s="66" t="s">
        <v>25</v>
      </c>
      <c r="S4" s="66"/>
      <c r="T4" s="66"/>
      <c r="U4" s="66"/>
      <c r="V4" s="66"/>
      <c r="W4" s="66"/>
      <c r="X4" s="66"/>
    </row>
    <row r="5" spans="1:24" x14ac:dyDescent="0.35">
      <c r="A5" s="4">
        <v>45297</v>
      </c>
      <c r="B5" s="5" t="s">
        <v>10</v>
      </c>
      <c r="C5" s="5" t="s">
        <v>11</v>
      </c>
      <c r="D5" s="5" t="s">
        <v>12</v>
      </c>
      <c r="E5" s="5">
        <v>10</v>
      </c>
      <c r="F5" s="5">
        <v>50000</v>
      </c>
      <c r="G5" s="5">
        <f t="shared" ref="G5:G68" si="0">E5*F5</f>
        <v>500000</v>
      </c>
      <c r="J5" s="65"/>
      <c r="K5" s="65"/>
      <c r="L5" s="65"/>
      <c r="M5" s="65"/>
      <c r="N5" s="65"/>
      <c r="O5" s="65"/>
      <c r="P5" s="65"/>
      <c r="R5" s="66"/>
      <c r="S5" s="66"/>
      <c r="T5" s="66"/>
      <c r="U5" s="66"/>
      <c r="V5" s="66"/>
      <c r="W5" s="66"/>
      <c r="X5" s="66"/>
    </row>
    <row r="6" spans="1:24" ht="43.5" x14ac:dyDescent="0.35">
      <c r="A6" s="4">
        <v>45298</v>
      </c>
      <c r="B6" s="5" t="s">
        <v>13</v>
      </c>
      <c r="C6" s="5" t="s">
        <v>14</v>
      </c>
      <c r="D6" s="5" t="s">
        <v>15</v>
      </c>
      <c r="E6" s="5">
        <v>7</v>
      </c>
      <c r="F6" s="5">
        <v>20000</v>
      </c>
      <c r="G6" s="5">
        <f t="shared" si="0"/>
        <v>140000</v>
      </c>
      <c r="J6" s="3" t="s">
        <v>0</v>
      </c>
      <c r="K6" s="3" t="s">
        <v>1</v>
      </c>
      <c r="L6" s="3" t="s">
        <v>2</v>
      </c>
      <c r="M6" s="3" t="s">
        <v>3</v>
      </c>
      <c r="N6" s="3" t="s">
        <v>4</v>
      </c>
      <c r="O6" s="3" t="s">
        <v>5</v>
      </c>
      <c r="P6" s="3" t="s">
        <v>6</v>
      </c>
      <c r="R6" s="3" t="s">
        <v>0</v>
      </c>
      <c r="S6" s="3" t="s">
        <v>1</v>
      </c>
      <c r="T6" s="3" t="s">
        <v>2</v>
      </c>
      <c r="U6" s="3" t="s">
        <v>3</v>
      </c>
      <c r="V6" s="3" t="s">
        <v>4</v>
      </c>
      <c r="W6" s="3" t="s">
        <v>5</v>
      </c>
      <c r="X6" s="3" t="s">
        <v>6</v>
      </c>
    </row>
    <row r="7" spans="1:24" ht="29" x14ac:dyDescent="0.35">
      <c r="A7" s="4">
        <v>45299</v>
      </c>
      <c r="B7" s="5" t="s">
        <v>16</v>
      </c>
      <c r="C7" s="5" t="s">
        <v>17</v>
      </c>
      <c r="D7" s="5" t="s">
        <v>18</v>
      </c>
      <c r="E7" s="5">
        <v>15</v>
      </c>
      <c r="F7" s="5">
        <v>30000</v>
      </c>
      <c r="G7" s="5">
        <f t="shared" si="0"/>
        <v>450000</v>
      </c>
      <c r="J7" s="4">
        <v>45296</v>
      </c>
      <c r="K7" s="5" t="s">
        <v>7</v>
      </c>
      <c r="L7" s="5" t="s">
        <v>8</v>
      </c>
      <c r="M7" s="5" t="s">
        <v>9</v>
      </c>
      <c r="N7" s="5">
        <v>5</v>
      </c>
      <c r="O7" s="5">
        <v>70000</v>
      </c>
      <c r="P7" s="5">
        <v>350000</v>
      </c>
      <c r="R7" s="4">
        <v>45297</v>
      </c>
      <c r="S7" s="5" t="s">
        <v>10</v>
      </c>
      <c r="T7" s="5" t="s">
        <v>11</v>
      </c>
      <c r="U7" s="5" t="s">
        <v>12</v>
      </c>
      <c r="V7" s="5">
        <v>10</v>
      </c>
      <c r="W7" s="5">
        <v>50000</v>
      </c>
      <c r="X7" s="5">
        <v>500000</v>
      </c>
    </row>
    <row r="8" spans="1:24" ht="29" x14ac:dyDescent="0.35">
      <c r="A8" s="4">
        <v>45300</v>
      </c>
      <c r="B8" s="5" t="s">
        <v>19</v>
      </c>
      <c r="C8" s="5" t="s">
        <v>20</v>
      </c>
      <c r="D8" s="5" t="s">
        <v>9</v>
      </c>
      <c r="E8" s="5">
        <v>3</v>
      </c>
      <c r="F8" s="5">
        <v>70000</v>
      </c>
      <c r="G8" s="5">
        <f t="shared" si="0"/>
        <v>210000</v>
      </c>
      <c r="J8" s="4">
        <v>45304</v>
      </c>
      <c r="K8" s="5" t="s">
        <v>7</v>
      </c>
      <c r="L8" s="5" t="s">
        <v>8</v>
      </c>
      <c r="M8" s="5" t="s">
        <v>9</v>
      </c>
      <c r="N8" s="5">
        <v>8</v>
      </c>
      <c r="O8" s="5">
        <v>70000</v>
      </c>
      <c r="P8" s="5">
        <v>560000</v>
      </c>
      <c r="R8" s="4">
        <v>45302</v>
      </c>
      <c r="S8" s="5" t="s">
        <v>10</v>
      </c>
      <c r="T8" s="5" t="s">
        <v>14</v>
      </c>
      <c r="U8" s="5" t="s">
        <v>15</v>
      </c>
      <c r="V8" s="5">
        <v>4</v>
      </c>
      <c r="W8" s="5">
        <v>20000</v>
      </c>
      <c r="X8" s="5">
        <v>80000</v>
      </c>
    </row>
    <row r="9" spans="1:24" ht="29" x14ac:dyDescent="0.35">
      <c r="A9" s="4">
        <v>45301</v>
      </c>
      <c r="B9" s="5" t="s">
        <v>21</v>
      </c>
      <c r="C9" s="5" t="s">
        <v>22</v>
      </c>
      <c r="D9" s="5" t="s">
        <v>12</v>
      </c>
      <c r="E9" s="5">
        <v>6</v>
      </c>
      <c r="F9" s="5">
        <v>50000</v>
      </c>
      <c r="G9" s="5">
        <f t="shared" si="0"/>
        <v>300000</v>
      </c>
      <c r="J9" s="4">
        <v>45312</v>
      </c>
      <c r="K9" s="5" t="s">
        <v>7</v>
      </c>
      <c r="L9" s="5" t="s">
        <v>17</v>
      </c>
      <c r="M9" s="5" t="s">
        <v>9</v>
      </c>
      <c r="N9" s="5">
        <v>9</v>
      </c>
      <c r="O9" s="5">
        <v>70000</v>
      </c>
      <c r="P9" s="5">
        <v>630000</v>
      </c>
      <c r="R9" s="4">
        <v>45307</v>
      </c>
      <c r="S9" s="5" t="s">
        <v>10</v>
      </c>
      <c r="T9" s="5" t="s">
        <v>14</v>
      </c>
      <c r="U9" s="5" t="s">
        <v>18</v>
      </c>
      <c r="V9" s="5">
        <v>5</v>
      </c>
      <c r="W9" s="5">
        <v>30000</v>
      </c>
      <c r="X9" s="5">
        <v>150000</v>
      </c>
    </row>
    <row r="10" spans="1:24" ht="29" x14ac:dyDescent="0.35">
      <c r="A10" s="4">
        <v>45302</v>
      </c>
      <c r="B10" s="5" t="s">
        <v>10</v>
      </c>
      <c r="C10" s="5" t="s">
        <v>14</v>
      </c>
      <c r="D10" s="5" t="s">
        <v>15</v>
      </c>
      <c r="E10" s="5">
        <v>4</v>
      </c>
      <c r="F10" s="5">
        <v>20000</v>
      </c>
      <c r="G10" s="5">
        <f t="shared" si="0"/>
        <v>80000</v>
      </c>
      <c r="J10" s="4">
        <v>45318</v>
      </c>
      <c r="K10" s="5" t="s">
        <v>7</v>
      </c>
      <c r="L10" s="5" t="s">
        <v>11</v>
      </c>
      <c r="M10" s="5" t="s">
        <v>15</v>
      </c>
      <c r="N10" s="5">
        <v>8</v>
      </c>
      <c r="O10" s="5">
        <v>20000</v>
      </c>
      <c r="P10" s="5">
        <v>160000</v>
      </c>
      <c r="R10" s="4">
        <v>45317</v>
      </c>
      <c r="S10" s="5" t="s">
        <v>10</v>
      </c>
      <c r="T10" s="5" t="s">
        <v>8</v>
      </c>
      <c r="U10" s="5" t="s">
        <v>12</v>
      </c>
      <c r="V10" s="5">
        <v>5</v>
      </c>
      <c r="W10" s="5">
        <v>50000</v>
      </c>
      <c r="X10" s="5">
        <v>250000</v>
      </c>
    </row>
    <row r="11" spans="1:24" ht="29" x14ac:dyDescent="0.35">
      <c r="A11" s="4">
        <v>45303</v>
      </c>
      <c r="B11" s="5" t="s">
        <v>13</v>
      </c>
      <c r="C11" s="5" t="s">
        <v>17</v>
      </c>
      <c r="D11" s="5" t="s">
        <v>18</v>
      </c>
      <c r="E11" s="5">
        <v>10</v>
      </c>
      <c r="F11" s="5">
        <v>30000</v>
      </c>
      <c r="G11" s="5">
        <f t="shared" si="0"/>
        <v>300000</v>
      </c>
      <c r="J11" s="4">
        <v>45327</v>
      </c>
      <c r="K11" s="5" t="s">
        <v>7</v>
      </c>
      <c r="L11" s="5" t="s">
        <v>20</v>
      </c>
      <c r="M11" s="5" t="s">
        <v>9</v>
      </c>
      <c r="N11" s="5">
        <v>4</v>
      </c>
      <c r="O11" s="5">
        <v>70000</v>
      </c>
      <c r="P11" s="5">
        <v>280000</v>
      </c>
      <c r="R11" s="4">
        <v>45324</v>
      </c>
      <c r="S11" s="5" t="s">
        <v>10</v>
      </c>
      <c r="T11" s="5" t="s">
        <v>22</v>
      </c>
      <c r="U11" s="5" t="s">
        <v>12</v>
      </c>
      <c r="V11" s="5">
        <v>6</v>
      </c>
      <c r="W11" s="5">
        <v>50000</v>
      </c>
      <c r="X11" s="5">
        <v>300000</v>
      </c>
    </row>
    <row r="12" spans="1:24" ht="29" x14ac:dyDescent="0.35">
      <c r="A12" s="4">
        <v>45304</v>
      </c>
      <c r="B12" s="5" t="s">
        <v>7</v>
      </c>
      <c r="C12" s="5" t="s">
        <v>8</v>
      </c>
      <c r="D12" s="5" t="s">
        <v>9</v>
      </c>
      <c r="E12" s="5">
        <v>8</v>
      </c>
      <c r="F12" s="5">
        <v>70000</v>
      </c>
      <c r="G12" s="5">
        <f t="shared" si="0"/>
        <v>560000</v>
      </c>
      <c r="J12" s="4">
        <v>45330</v>
      </c>
      <c r="K12" s="5" t="s">
        <v>7</v>
      </c>
      <c r="L12" s="5" t="s">
        <v>22</v>
      </c>
      <c r="M12" s="5" t="s">
        <v>18</v>
      </c>
      <c r="N12" s="5">
        <v>15</v>
      </c>
      <c r="O12" s="5">
        <v>30000</v>
      </c>
      <c r="P12" s="5">
        <v>450000</v>
      </c>
      <c r="R12" s="4">
        <v>45329</v>
      </c>
      <c r="S12" s="5" t="s">
        <v>10</v>
      </c>
      <c r="T12" s="5" t="s">
        <v>20</v>
      </c>
      <c r="U12" s="5" t="s">
        <v>15</v>
      </c>
      <c r="V12" s="5">
        <v>5</v>
      </c>
      <c r="W12" s="5">
        <v>20000</v>
      </c>
      <c r="X12" s="5">
        <v>100000</v>
      </c>
    </row>
    <row r="13" spans="1:24" ht="29" x14ac:dyDescent="0.35">
      <c r="A13" s="4">
        <v>45305</v>
      </c>
      <c r="B13" s="5" t="s">
        <v>19</v>
      </c>
      <c r="C13" s="5" t="s">
        <v>8</v>
      </c>
      <c r="D13" s="5" t="s">
        <v>12</v>
      </c>
      <c r="E13" s="5">
        <v>12</v>
      </c>
      <c r="F13" s="5">
        <v>50000</v>
      </c>
      <c r="G13" s="5">
        <f t="shared" si="0"/>
        <v>600000</v>
      </c>
      <c r="J13" s="4">
        <v>45338</v>
      </c>
      <c r="K13" s="5" t="s">
        <v>7</v>
      </c>
      <c r="L13" s="5" t="s">
        <v>20</v>
      </c>
      <c r="M13" s="5" t="s">
        <v>18</v>
      </c>
      <c r="N13" s="5">
        <v>14</v>
      </c>
      <c r="O13" s="5">
        <v>30000</v>
      </c>
      <c r="P13" s="5">
        <v>420000</v>
      </c>
      <c r="R13" s="4">
        <v>45334</v>
      </c>
      <c r="S13" s="5" t="s">
        <v>10</v>
      </c>
      <c r="T13" s="5" t="s">
        <v>8</v>
      </c>
      <c r="U13" s="5" t="s">
        <v>18</v>
      </c>
      <c r="V13" s="5">
        <v>10</v>
      </c>
      <c r="W13" s="5">
        <v>30000</v>
      </c>
      <c r="X13" s="5">
        <v>300000</v>
      </c>
    </row>
    <row r="14" spans="1:24" ht="29" x14ac:dyDescent="0.35">
      <c r="A14" s="4">
        <v>45306</v>
      </c>
      <c r="B14" s="5" t="s">
        <v>21</v>
      </c>
      <c r="C14" s="5" t="s">
        <v>11</v>
      </c>
      <c r="D14" s="5" t="s">
        <v>15</v>
      </c>
      <c r="E14" s="5">
        <v>9</v>
      </c>
      <c r="F14" s="5">
        <v>20000</v>
      </c>
      <c r="G14" s="5">
        <f t="shared" si="0"/>
        <v>180000</v>
      </c>
      <c r="J14" s="4">
        <v>45346</v>
      </c>
      <c r="K14" s="5" t="s">
        <v>7</v>
      </c>
      <c r="L14" s="5" t="s">
        <v>8</v>
      </c>
      <c r="M14" s="5" t="s">
        <v>18</v>
      </c>
      <c r="N14" s="5">
        <v>12</v>
      </c>
      <c r="O14" s="5">
        <v>30000</v>
      </c>
      <c r="P14" s="5">
        <v>360000</v>
      </c>
      <c r="R14" s="4">
        <v>45339</v>
      </c>
      <c r="S14" s="5" t="s">
        <v>10</v>
      </c>
      <c r="T14" s="5" t="s">
        <v>22</v>
      </c>
      <c r="U14" s="5" t="s">
        <v>9</v>
      </c>
      <c r="V14" s="5">
        <v>10</v>
      </c>
      <c r="W14" s="5">
        <v>70000</v>
      </c>
      <c r="X14" s="5">
        <v>700000</v>
      </c>
    </row>
    <row r="15" spans="1:24" ht="29" x14ac:dyDescent="0.35">
      <c r="A15" s="4">
        <v>45307</v>
      </c>
      <c r="B15" s="5" t="s">
        <v>10</v>
      </c>
      <c r="C15" s="5" t="s">
        <v>14</v>
      </c>
      <c r="D15" s="5" t="s">
        <v>18</v>
      </c>
      <c r="E15" s="5">
        <v>5</v>
      </c>
      <c r="F15" s="5">
        <v>30000</v>
      </c>
      <c r="G15" s="5">
        <f t="shared" si="0"/>
        <v>150000</v>
      </c>
      <c r="J15" s="4">
        <v>45357</v>
      </c>
      <c r="K15" s="5" t="s">
        <v>7</v>
      </c>
      <c r="L15" s="5" t="s">
        <v>22</v>
      </c>
      <c r="M15" s="5" t="s">
        <v>12</v>
      </c>
      <c r="N15" s="5">
        <v>10</v>
      </c>
      <c r="O15" s="5">
        <v>50000</v>
      </c>
      <c r="P15" s="5">
        <v>500000</v>
      </c>
      <c r="R15" s="4">
        <v>45344</v>
      </c>
      <c r="S15" s="5" t="s">
        <v>10</v>
      </c>
      <c r="T15" s="5" t="s">
        <v>14</v>
      </c>
      <c r="U15" s="5" t="s">
        <v>12</v>
      </c>
      <c r="V15" s="5">
        <v>7</v>
      </c>
      <c r="W15" s="5">
        <v>50000</v>
      </c>
      <c r="X15" s="5">
        <v>350000</v>
      </c>
    </row>
    <row r="16" spans="1:24" ht="29" x14ac:dyDescent="0.35">
      <c r="A16" s="4">
        <v>45308</v>
      </c>
      <c r="B16" s="5" t="s">
        <v>13</v>
      </c>
      <c r="C16" s="5" t="s">
        <v>17</v>
      </c>
      <c r="D16" s="5" t="s">
        <v>9</v>
      </c>
      <c r="E16" s="5">
        <v>11</v>
      </c>
      <c r="F16" s="5">
        <v>70000</v>
      </c>
      <c r="G16" s="5">
        <f t="shared" si="0"/>
        <v>770000</v>
      </c>
      <c r="J16" s="4">
        <v>45359</v>
      </c>
      <c r="K16" s="5" t="s">
        <v>7</v>
      </c>
      <c r="L16" s="5" t="s">
        <v>17</v>
      </c>
      <c r="M16" s="5" t="s">
        <v>18</v>
      </c>
      <c r="N16" s="5">
        <v>13</v>
      </c>
      <c r="O16" s="5">
        <v>30000</v>
      </c>
      <c r="P16" s="5">
        <v>390000</v>
      </c>
      <c r="R16" s="4">
        <v>45353</v>
      </c>
      <c r="S16" s="5" t="s">
        <v>10</v>
      </c>
      <c r="T16" s="5" t="s">
        <v>8</v>
      </c>
      <c r="U16" s="5" t="s">
        <v>12</v>
      </c>
      <c r="V16" s="5">
        <v>8</v>
      </c>
      <c r="W16" s="5">
        <v>50000</v>
      </c>
      <c r="X16" s="5">
        <v>400000</v>
      </c>
    </row>
    <row r="17" spans="1:24" ht="29" x14ac:dyDescent="0.35">
      <c r="A17" s="4">
        <v>45309</v>
      </c>
      <c r="B17" s="5" t="s">
        <v>16</v>
      </c>
      <c r="C17" s="5" t="s">
        <v>20</v>
      </c>
      <c r="D17" s="5" t="s">
        <v>12</v>
      </c>
      <c r="E17" s="5">
        <v>7</v>
      </c>
      <c r="F17" s="5">
        <v>50000</v>
      </c>
      <c r="G17" s="5">
        <f t="shared" si="0"/>
        <v>350000</v>
      </c>
      <c r="J17" s="4">
        <v>45366</v>
      </c>
      <c r="K17" s="5" t="s">
        <v>7</v>
      </c>
      <c r="L17" s="5" t="s">
        <v>22</v>
      </c>
      <c r="M17" s="5" t="s">
        <v>15</v>
      </c>
      <c r="N17" s="5">
        <v>8</v>
      </c>
      <c r="O17" s="5">
        <v>20000</v>
      </c>
      <c r="P17" s="5">
        <v>160000</v>
      </c>
      <c r="R17" s="4">
        <v>45358</v>
      </c>
      <c r="S17" s="5" t="s">
        <v>10</v>
      </c>
      <c r="T17" s="5" t="s">
        <v>14</v>
      </c>
      <c r="U17" s="5" t="s">
        <v>15</v>
      </c>
      <c r="V17" s="5">
        <v>8</v>
      </c>
      <c r="W17" s="5">
        <v>20000</v>
      </c>
      <c r="X17" s="5">
        <v>160000</v>
      </c>
    </row>
    <row r="18" spans="1:24" ht="29" x14ac:dyDescent="0.35">
      <c r="A18" s="4">
        <v>45310</v>
      </c>
      <c r="B18" s="5" t="s">
        <v>19</v>
      </c>
      <c r="C18" s="5" t="s">
        <v>22</v>
      </c>
      <c r="D18" s="5" t="s">
        <v>15</v>
      </c>
      <c r="E18" s="5">
        <v>6</v>
      </c>
      <c r="F18" s="5">
        <v>20000</v>
      </c>
      <c r="G18" s="5">
        <f t="shared" si="0"/>
        <v>120000</v>
      </c>
      <c r="J18" s="4">
        <v>45369</v>
      </c>
      <c r="K18" s="5" t="s">
        <v>7</v>
      </c>
      <c r="L18" s="5" t="s">
        <v>11</v>
      </c>
      <c r="M18" s="5" t="s">
        <v>12</v>
      </c>
      <c r="N18" s="5">
        <v>7</v>
      </c>
      <c r="O18" s="5">
        <v>50000</v>
      </c>
      <c r="P18" s="5">
        <v>350000</v>
      </c>
      <c r="R18" s="4">
        <v>45363</v>
      </c>
      <c r="S18" s="5" t="s">
        <v>10</v>
      </c>
      <c r="T18" s="5" t="s">
        <v>14</v>
      </c>
      <c r="U18" s="5" t="s">
        <v>18</v>
      </c>
      <c r="V18" s="5">
        <v>14</v>
      </c>
      <c r="W18" s="5">
        <v>30000</v>
      </c>
      <c r="X18" s="5">
        <v>420000</v>
      </c>
    </row>
    <row r="19" spans="1:24" ht="29" x14ac:dyDescent="0.35">
      <c r="A19" s="4">
        <v>45311</v>
      </c>
      <c r="B19" s="5" t="s">
        <v>21</v>
      </c>
      <c r="C19" s="5" t="s">
        <v>14</v>
      </c>
      <c r="D19" s="5" t="s">
        <v>18</v>
      </c>
      <c r="E19" s="5">
        <v>13</v>
      </c>
      <c r="F19" s="5">
        <v>30000</v>
      </c>
      <c r="G19" s="5">
        <f t="shared" si="0"/>
        <v>390000</v>
      </c>
      <c r="J19" s="4">
        <v>45373</v>
      </c>
      <c r="K19" s="5" t="s">
        <v>7</v>
      </c>
      <c r="L19" s="5" t="s">
        <v>22</v>
      </c>
      <c r="M19" s="5" t="s">
        <v>12</v>
      </c>
      <c r="N19" s="5">
        <v>5</v>
      </c>
      <c r="O19" s="5">
        <v>50000</v>
      </c>
      <c r="P19" s="5">
        <v>250000</v>
      </c>
      <c r="R19" s="4">
        <v>45368</v>
      </c>
      <c r="S19" s="5" t="s">
        <v>10</v>
      </c>
      <c r="T19" s="5" t="s">
        <v>17</v>
      </c>
      <c r="U19" s="5" t="s">
        <v>9</v>
      </c>
      <c r="V19" s="5">
        <v>9</v>
      </c>
      <c r="W19" s="5">
        <v>70000</v>
      </c>
      <c r="X19" s="5">
        <v>630000</v>
      </c>
    </row>
    <row r="20" spans="1:24" ht="29" x14ac:dyDescent="0.35">
      <c r="A20" s="4">
        <v>45312</v>
      </c>
      <c r="B20" s="5" t="s">
        <v>7</v>
      </c>
      <c r="C20" s="5" t="s">
        <v>17</v>
      </c>
      <c r="D20" s="5" t="s">
        <v>9</v>
      </c>
      <c r="E20" s="5">
        <v>9</v>
      </c>
      <c r="F20" s="5">
        <v>70000</v>
      </c>
      <c r="G20" s="5">
        <f t="shared" si="0"/>
        <v>630000</v>
      </c>
      <c r="J20" s="4">
        <v>45381</v>
      </c>
      <c r="K20" s="5" t="s">
        <v>7</v>
      </c>
      <c r="L20" s="5" t="s">
        <v>17</v>
      </c>
      <c r="M20" s="5" t="s">
        <v>18</v>
      </c>
      <c r="N20" s="5">
        <v>5</v>
      </c>
      <c r="O20" s="5">
        <v>30000</v>
      </c>
      <c r="P20" s="5">
        <v>150000</v>
      </c>
      <c r="U20" s="6" t="s">
        <v>23</v>
      </c>
      <c r="V20" s="7">
        <f>SUM(V7:V19)</f>
        <v>101</v>
      </c>
      <c r="W20" s="7">
        <f>SUM(W7:W19)</f>
        <v>540000</v>
      </c>
      <c r="X20" s="7">
        <f>SUM(X7:X19)</f>
        <v>4340000</v>
      </c>
    </row>
    <row r="21" spans="1:24" x14ac:dyDescent="0.35">
      <c r="A21" s="4">
        <v>45313</v>
      </c>
      <c r="B21" s="5" t="s">
        <v>13</v>
      </c>
      <c r="C21" s="5" t="s">
        <v>20</v>
      </c>
      <c r="D21" s="5" t="s">
        <v>12</v>
      </c>
      <c r="E21" s="5">
        <v>8</v>
      </c>
      <c r="F21" s="5">
        <v>50000</v>
      </c>
      <c r="G21" s="5">
        <f t="shared" si="0"/>
        <v>400000</v>
      </c>
      <c r="M21" s="6" t="s">
        <v>23</v>
      </c>
      <c r="N21" s="7">
        <f>SUM(N7:N20)</f>
        <v>123</v>
      </c>
      <c r="O21" s="7">
        <f>SUM(O7:O20)</f>
        <v>620000</v>
      </c>
      <c r="P21" s="7">
        <f>SUM(P7:P20)</f>
        <v>5010000</v>
      </c>
    </row>
    <row r="22" spans="1:24" x14ac:dyDescent="0.35">
      <c r="A22" s="4">
        <v>45314</v>
      </c>
      <c r="B22" s="5" t="s">
        <v>16</v>
      </c>
      <c r="C22" s="5" t="s">
        <v>22</v>
      </c>
      <c r="D22" s="5" t="s">
        <v>15</v>
      </c>
      <c r="E22" s="5">
        <v>14</v>
      </c>
      <c r="F22" s="5">
        <v>20000</v>
      </c>
      <c r="G22" s="5">
        <f t="shared" si="0"/>
        <v>280000</v>
      </c>
    </row>
    <row r="23" spans="1:24" x14ac:dyDescent="0.35">
      <c r="A23" s="4">
        <v>45315</v>
      </c>
      <c r="B23" s="5" t="s">
        <v>19</v>
      </c>
      <c r="C23" s="5" t="s">
        <v>14</v>
      </c>
      <c r="D23" s="5" t="s">
        <v>18</v>
      </c>
      <c r="E23" s="5">
        <v>7</v>
      </c>
      <c r="F23" s="5">
        <v>30000</v>
      </c>
      <c r="G23" s="5">
        <f t="shared" si="0"/>
        <v>210000</v>
      </c>
    </row>
    <row r="24" spans="1:24" x14ac:dyDescent="0.35">
      <c r="A24" s="4">
        <v>45316</v>
      </c>
      <c r="B24" s="5" t="s">
        <v>21</v>
      </c>
      <c r="C24" s="5" t="s">
        <v>17</v>
      </c>
      <c r="D24" s="5" t="s">
        <v>9</v>
      </c>
      <c r="E24" s="5">
        <v>10</v>
      </c>
      <c r="F24" s="5">
        <v>70000</v>
      </c>
      <c r="G24" s="5">
        <f t="shared" si="0"/>
        <v>700000</v>
      </c>
    </row>
    <row r="25" spans="1:24" x14ac:dyDescent="0.35">
      <c r="A25" s="4">
        <v>45317</v>
      </c>
      <c r="B25" s="5" t="s">
        <v>10</v>
      </c>
      <c r="C25" s="5" t="s">
        <v>8</v>
      </c>
      <c r="D25" s="5" t="s">
        <v>12</v>
      </c>
      <c r="E25" s="5">
        <v>5</v>
      </c>
      <c r="F25" s="5">
        <v>50000</v>
      </c>
      <c r="G25" s="5">
        <f t="shared" si="0"/>
        <v>250000</v>
      </c>
      <c r="J25" s="67" t="s">
        <v>26</v>
      </c>
      <c r="K25" s="67"/>
      <c r="L25" s="67"/>
      <c r="M25" s="67"/>
      <c r="N25" s="67"/>
      <c r="O25" s="67"/>
      <c r="P25" s="67"/>
    </row>
    <row r="26" spans="1:24" x14ac:dyDescent="0.35">
      <c r="A26" s="4">
        <v>45318</v>
      </c>
      <c r="B26" s="5" t="s">
        <v>7</v>
      </c>
      <c r="C26" s="5" t="s">
        <v>11</v>
      </c>
      <c r="D26" s="5" t="s">
        <v>15</v>
      </c>
      <c r="E26" s="5">
        <v>8</v>
      </c>
      <c r="F26" s="5">
        <v>20000</v>
      </c>
      <c r="G26" s="5">
        <f t="shared" si="0"/>
        <v>160000</v>
      </c>
      <c r="J26" s="67"/>
      <c r="K26" s="67"/>
      <c r="L26" s="67"/>
      <c r="M26" s="67"/>
      <c r="N26" s="67"/>
      <c r="O26" s="67"/>
      <c r="P26" s="67"/>
      <c r="R26" s="68" t="s">
        <v>27</v>
      </c>
      <c r="S26" s="68"/>
      <c r="T26" s="68"/>
      <c r="U26" s="68"/>
      <c r="V26" s="68"/>
      <c r="W26" s="68"/>
      <c r="X26" s="68"/>
    </row>
    <row r="27" spans="1:24" ht="43.5" x14ac:dyDescent="0.35">
      <c r="A27" s="4">
        <v>45319</v>
      </c>
      <c r="B27" s="5" t="s">
        <v>16</v>
      </c>
      <c r="C27" s="5" t="s">
        <v>14</v>
      </c>
      <c r="D27" s="5" t="s">
        <v>18</v>
      </c>
      <c r="E27" s="5">
        <v>6</v>
      </c>
      <c r="F27" s="5">
        <v>30000</v>
      </c>
      <c r="G27" s="5">
        <f t="shared" si="0"/>
        <v>180000</v>
      </c>
      <c r="J27" s="3" t="s">
        <v>0</v>
      </c>
      <c r="K27" s="3" t="s">
        <v>1</v>
      </c>
      <c r="L27" s="3" t="s">
        <v>2</v>
      </c>
      <c r="M27" s="3" t="s">
        <v>3</v>
      </c>
      <c r="N27" s="3" t="s">
        <v>4</v>
      </c>
      <c r="O27" s="3" t="s">
        <v>5</v>
      </c>
      <c r="P27" s="3" t="s">
        <v>6</v>
      </c>
      <c r="R27" s="68"/>
      <c r="S27" s="68"/>
      <c r="T27" s="68"/>
      <c r="U27" s="68"/>
      <c r="V27" s="68"/>
      <c r="W27" s="68"/>
      <c r="X27" s="68"/>
    </row>
    <row r="28" spans="1:24" ht="43.5" x14ac:dyDescent="0.35">
      <c r="A28" s="4">
        <v>45320</v>
      </c>
      <c r="B28" s="5" t="s">
        <v>19</v>
      </c>
      <c r="C28" s="5" t="s">
        <v>17</v>
      </c>
      <c r="D28" s="5" t="s">
        <v>9</v>
      </c>
      <c r="E28" s="5">
        <v>7</v>
      </c>
      <c r="F28" s="5">
        <v>70000</v>
      </c>
      <c r="G28" s="5">
        <f t="shared" si="0"/>
        <v>490000</v>
      </c>
      <c r="J28" s="4">
        <v>45301</v>
      </c>
      <c r="K28" s="5" t="s">
        <v>21</v>
      </c>
      <c r="L28" s="5" t="s">
        <v>22</v>
      </c>
      <c r="M28" s="5" t="s">
        <v>12</v>
      </c>
      <c r="N28" s="5">
        <v>6</v>
      </c>
      <c r="O28" s="5">
        <v>50000</v>
      </c>
      <c r="P28" s="5">
        <v>300000</v>
      </c>
      <c r="R28" s="3" t="s">
        <v>0</v>
      </c>
      <c r="S28" s="3" t="s">
        <v>1</v>
      </c>
      <c r="T28" s="3" t="s">
        <v>2</v>
      </c>
      <c r="U28" s="3" t="s">
        <v>3</v>
      </c>
      <c r="V28" s="3" t="s">
        <v>4</v>
      </c>
      <c r="W28" s="3" t="s">
        <v>5</v>
      </c>
      <c r="X28" s="3" t="s">
        <v>6</v>
      </c>
    </row>
    <row r="29" spans="1:24" ht="29" x14ac:dyDescent="0.35">
      <c r="A29" s="4">
        <v>45323</v>
      </c>
      <c r="B29" s="5" t="s">
        <v>21</v>
      </c>
      <c r="C29" s="5" t="s">
        <v>20</v>
      </c>
      <c r="D29" s="5" t="s">
        <v>9</v>
      </c>
      <c r="E29" s="5">
        <v>8</v>
      </c>
      <c r="F29" s="5">
        <v>70000</v>
      </c>
      <c r="G29" s="5">
        <f t="shared" si="0"/>
        <v>560000</v>
      </c>
      <c r="J29" s="4">
        <v>45306</v>
      </c>
      <c r="K29" s="5" t="s">
        <v>21</v>
      </c>
      <c r="L29" s="5" t="s">
        <v>11</v>
      </c>
      <c r="M29" s="5" t="s">
        <v>15</v>
      </c>
      <c r="N29" s="5">
        <v>9</v>
      </c>
      <c r="O29" s="5">
        <v>20000</v>
      </c>
      <c r="P29" s="5">
        <v>180000</v>
      </c>
      <c r="R29" s="4">
        <v>45298</v>
      </c>
      <c r="S29" s="5" t="s">
        <v>13</v>
      </c>
      <c r="T29" s="5" t="s">
        <v>14</v>
      </c>
      <c r="U29" s="5" t="s">
        <v>15</v>
      </c>
      <c r="V29" s="5">
        <v>7</v>
      </c>
      <c r="W29" s="5">
        <v>20000</v>
      </c>
      <c r="X29" s="5">
        <v>140000</v>
      </c>
    </row>
    <row r="30" spans="1:24" ht="29" x14ac:dyDescent="0.35">
      <c r="A30" s="4">
        <v>45324</v>
      </c>
      <c r="B30" s="5" t="s">
        <v>10</v>
      </c>
      <c r="C30" s="5" t="s">
        <v>22</v>
      </c>
      <c r="D30" s="5" t="s">
        <v>12</v>
      </c>
      <c r="E30" s="5">
        <v>6</v>
      </c>
      <c r="F30" s="5">
        <v>50000</v>
      </c>
      <c r="G30" s="5">
        <f t="shared" si="0"/>
        <v>300000</v>
      </c>
      <c r="J30" s="4">
        <v>45311</v>
      </c>
      <c r="K30" s="5" t="s">
        <v>21</v>
      </c>
      <c r="L30" s="5" t="s">
        <v>14</v>
      </c>
      <c r="M30" s="5" t="s">
        <v>18</v>
      </c>
      <c r="N30" s="5">
        <v>13</v>
      </c>
      <c r="O30" s="5">
        <v>30000</v>
      </c>
      <c r="P30" s="5">
        <v>390000</v>
      </c>
      <c r="R30" s="4">
        <v>45303</v>
      </c>
      <c r="S30" s="5" t="s">
        <v>13</v>
      </c>
      <c r="T30" s="5" t="s">
        <v>17</v>
      </c>
      <c r="U30" s="5" t="s">
        <v>18</v>
      </c>
      <c r="V30" s="5">
        <v>10</v>
      </c>
      <c r="W30" s="5">
        <v>30000</v>
      </c>
      <c r="X30" s="5">
        <v>300000</v>
      </c>
    </row>
    <row r="31" spans="1:24" ht="29" x14ac:dyDescent="0.35">
      <c r="A31" s="4">
        <v>45325</v>
      </c>
      <c r="B31" s="5" t="s">
        <v>13</v>
      </c>
      <c r="C31" s="5" t="s">
        <v>14</v>
      </c>
      <c r="D31" s="5" t="s">
        <v>15</v>
      </c>
      <c r="E31" s="5">
        <v>10</v>
      </c>
      <c r="F31" s="5">
        <v>20000</v>
      </c>
      <c r="G31" s="5">
        <f t="shared" si="0"/>
        <v>200000</v>
      </c>
      <c r="J31" s="4">
        <v>45316</v>
      </c>
      <c r="K31" s="5" t="s">
        <v>21</v>
      </c>
      <c r="L31" s="5" t="s">
        <v>17</v>
      </c>
      <c r="M31" s="5" t="s">
        <v>9</v>
      </c>
      <c r="N31" s="5">
        <v>10</v>
      </c>
      <c r="O31" s="5">
        <v>70000</v>
      </c>
      <c r="P31" s="5">
        <v>700000</v>
      </c>
      <c r="R31" s="4">
        <v>45308</v>
      </c>
      <c r="S31" s="5" t="s">
        <v>13</v>
      </c>
      <c r="T31" s="5" t="s">
        <v>17</v>
      </c>
      <c r="U31" s="5" t="s">
        <v>9</v>
      </c>
      <c r="V31" s="5">
        <v>11</v>
      </c>
      <c r="W31" s="5">
        <v>70000</v>
      </c>
      <c r="X31" s="5">
        <v>770000</v>
      </c>
    </row>
    <row r="32" spans="1:24" ht="29" x14ac:dyDescent="0.35">
      <c r="A32" s="4">
        <v>45326</v>
      </c>
      <c r="B32" s="5" t="s">
        <v>16</v>
      </c>
      <c r="C32" s="5" t="s">
        <v>8</v>
      </c>
      <c r="D32" s="5" t="s">
        <v>18</v>
      </c>
      <c r="E32" s="5">
        <v>20</v>
      </c>
      <c r="F32" s="5">
        <v>30000</v>
      </c>
      <c r="G32" s="5">
        <f t="shared" si="0"/>
        <v>600000</v>
      </c>
      <c r="J32" s="4">
        <v>45323</v>
      </c>
      <c r="K32" s="5" t="s">
        <v>21</v>
      </c>
      <c r="L32" s="5" t="s">
        <v>20</v>
      </c>
      <c r="M32" s="5" t="s">
        <v>9</v>
      </c>
      <c r="N32" s="5">
        <v>8</v>
      </c>
      <c r="O32" s="5">
        <v>70000</v>
      </c>
      <c r="P32" s="5">
        <v>560000</v>
      </c>
      <c r="R32" s="4">
        <v>45313</v>
      </c>
      <c r="S32" s="5" t="s">
        <v>13</v>
      </c>
      <c r="T32" s="5" t="s">
        <v>20</v>
      </c>
      <c r="U32" s="5" t="s">
        <v>12</v>
      </c>
      <c r="V32" s="5">
        <v>8</v>
      </c>
      <c r="W32" s="5">
        <v>50000</v>
      </c>
      <c r="X32" s="5">
        <v>400000</v>
      </c>
    </row>
    <row r="33" spans="1:24" ht="29" x14ac:dyDescent="0.35">
      <c r="A33" s="4">
        <v>45327</v>
      </c>
      <c r="B33" s="5" t="s">
        <v>7</v>
      </c>
      <c r="C33" s="5" t="s">
        <v>20</v>
      </c>
      <c r="D33" s="5" t="s">
        <v>9</v>
      </c>
      <c r="E33" s="5">
        <v>4</v>
      </c>
      <c r="F33" s="5">
        <v>70000</v>
      </c>
      <c r="G33" s="5">
        <f t="shared" si="0"/>
        <v>280000</v>
      </c>
      <c r="J33" s="4">
        <v>45328</v>
      </c>
      <c r="K33" s="5" t="s">
        <v>21</v>
      </c>
      <c r="L33" s="5" t="s">
        <v>22</v>
      </c>
      <c r="M33" s="5" t="s">
        <v>12</v>
      </c>
      <c r="N33" s="5">
        <v>9</v>
      </c>
      <c r="O33" s="5">
        <v>50000</v>
      </c>
      <c r="P33" s="5">
        <v>450000</v>
      </c>
      <c r="R33" s="4">
        <v>45325</v>
      </c>
      <c r="S33" s="5" t="s">
        <v>13</v>
      </c>
      <c r="T33" s="5" t="s">
        <v>14</v>
      </c>
      <c r="U33" s="5" t="s">
        <v>15</v>
      </c>
      <c r="V33" s="5">
        <v>10</v>
      </c>
      <c r="W33" s="5">
        <v>20000</v>
      </c>
      <c r="X33" s="5">
        <v>200000</v>
      </c>
    </row>
    <row r="34" spans="1:24" ht="29" x14ac:dyDescent="0.35">
      <c r="A34" s="4">
        <v>45328</v>
      </c>
      <c r="B34" s="5" t="s">
        <v>21</v>
      </c>
      <c r="C34" s="5" t="s">
        <v>22</v>
      </c>
      <c r="D34" s="5" t="s">
        <v>12</v>
      </c>
      <c r="E34" s="5">
        <v>9</v>
      </c>
      <c r="F34" s="5">
        <v>50000</v>
      </c>
      <c r="G34" s="5">
        <f t="shared" si="0"/>
        <v>450000</v>
      </c>
      <c r="J34" s="4">
        <v>45333</v>
      </c>
      <c r="K34" s="5" t="s">
        <v>21</v>
      </c>
      <c r="L34" s="5" t="s">
        <v>8</v>
      </c>
      <c r="M34" s="5" t="s">
        <v>15</v>
      </c>
      <c r="N34" s="5">
        <v>12</v>
      </c>
      <c r="O34" s="5">
        <v>20000</v>
      </c>
      <c r="P34" s="5">
        <v>240000</v>
      </c>
      <c r="R34" s="4">
        <v>45335</v>
      </c>
      <c r="S34" s="5" t="s">
        <v>13</v>
      </c>
      <c r="T34" s="5" t="s">
        <v>11</v>
      </c>
      <c r="U34" s="5" t="s">
        <v>9</v>
      </c>
      <c r="V34" s="5">
        <v>9</v>
      </c>
      <c r="W34" s="5">
        <v>70000</v>
      </c>
      <c r="X34" s="5">
        <v>630000</v>
      </c>
    </row>
    <row r="35" spans="1:24" ht="29" x14ac:dyDescent="0.35">
      <c r="A35" s="4">
        <v>45329</v>
      </c>
      <c r="B35" s="5" t="s">
        <v>10</v>
      </c>
      <c r="C35" s="5" t="s">
        <v>20</v>
      </c>
      <c r="D35" s="5" t="s">
        <v>15</v>
      </c>
      <c r="E35" s="5">
        <v>5</v>
      </c>
      <c r="F35" s="5">
        <v>20000</v>
      </c>
      <c r="G35" s="5">
        <f t="shared" si="0"/>
        <v>100000</v>
      </c>
      <c r="J35" s="4">
        <v>45343</v>
      </c>
      <c r="K35" s="5" t="s">
        <v>21</v>
      </c>
      <c r="L35" s="5" t="s">
        <v>22</v>
      </c>
      <c r="M35" s="5" t="s">
        <v>9</v>
      </c>
      <c r="N35" s="5">
        <v>12</v>
      </c>
      <c r="O35" s="5">
        <v>70000</v>
      </c>
      <c r="P35" s="5">
        <v>840000</v>
      </c>
      <c r="R35" s="4">
        <v>45340</v>
      </c>
      <c r="S35" s="5" t="s">
        <v>13</v>
      </c>
      <c r="T35" s="5" t="s">
        <v>14</v>
      </c>
      <c r="U35" s="5" t="s">
        <v>12</v>
      </c>
      <c r="V35" s="5">
        <v>9</v>
      </c>
      <c r="W35" s="5">
        <v>50000</v>
      </c>
      <c r="X35" s="5">
        <v>450000</v>
      </c>
    </row>
    <row r="36" spans="1:24" ht="29" x14ac:dyDescent="0.35">
      <c r="A36" s="4">
        <v>45330</v>
      </c>
      <c r="B36" s="5" t="s">
        <v>7</v>
      </c>
      <c r="C36" s="5" t="s">
        <v>22</v>
      </c>
      <c r="D36" s="5" t="s">
        <v>18</v>
      </c>
      <c r="E36" s="5">
        <v>15</v>
      </c>
      <c r="F36" s="5">
        <v>30000</v>
      </c>
      <c r="G36" s="5">
        <f t="shared" si="0"/>
        <v>450000</v>
      </c>
      <c r="J36" s="4">
        <v>45352</v>
      </c>
      <c r="K36" s="5" t="s">
        <v>21</v>
      </c>
      <c r="L36" s="5" t="s">
        <v>8</v>
      </c>
      <c r="M36" s="5" t="s">
        <v>9</v>
      </c>
      <c r="N36" s="5">
        <v>12</v>
      </c>
      <c r="O36" s="5">
        <v>70000</v>
      </c>
      <c r="P36" s="5">
        <v>840000</v>
      </c>
      <c r="R36" s="4">
        <v>45345</v>
      </c>
      <c r="S36" s="5" t="s">
        <v>13</v>
      </c>
      <c r="T36" s="5" t="s">
        <v>17</v>
      </c>
      <c r="U36" s="5" t="s">
        <v>15</v>
      </c>
      <c r="V36" s="5">
        <v>9</v>
      </c>
      <c r="W36" s="5">
        <v>20000</v>
      </c>
      <c r="X36" s="5">
        <v>180000</v>
      </c>
    </row>
    <row r="37" spans="1:24" ht="29" x14ac:dyDescent="0.35">
      <c r="A37" s="4">
        <v>45331</v>
      </c>
      <c r="B37" s="5" t="s">
        <v>16</v>
      </c>
      <c r="C37" s="5" t="s">
        <v>14</v>
      </c>
      <c r="D37" s="5" t="s">
        <v>9</v>
      </c>
      <c r="E37" s="5">
        <v>7</v>
      </c>
      <c r="F37" s="5">
        <v>70000</v>
      </c>
      <c r="G37" s="5">
        <f t="shared" si="0"/>
        <v>490000</v>
      </c>
      <c r="J37" s="4">
        <v>45362</v>
      </c>
      <c r="K37" s="5" t="s">
        <v>21</v>
      </c>
      <c r="L37" s="5" t="s">
        <v>11</v>
      </c>
      <c r="M37" s="5" t="s">
        <v>15</v>
      </c>
      <c r="N37" s="5">
        <v>11</v>
      </c>
      <c r="O37" s="5">
        <v>20000</v>
      </c>
      <c r="P37" s="5">
        <v>220000</v>
      </c>
      <c r="R37" s="4">
        <v>45354</v>
      </c>
      <c r="S37" s="5" t="s">
        <v>13</v>
      </c>
      <c r="T37" s="5" t="s">
        <v>20</v>
      </c>
      <c r="U37" s="5" t="s">
        <v>15</v>
      </c>
      <c r="V37" s="5">
        <v>7</v>
      </c>
      <c r="W37" s="5">
        <v>20000</v>
      </c>
      <c r="X37" s="5">
        <v>140000</v>
      </c>
    </row>
    <row r="38" spans="1:24" ht="29" x14ac:dyDescent="0.35">
      <c r="A38" s="4">
        <v>45332</v>
      </c>
      <c r="B38" s="5" t="s">
        <v>19</v>
      </c>
      <c r="C38" s="5" t="s">
        <v>17</v>
      </c>
      <c r="D38" s="5" t="s">
        <v>12</v>
      </c>
      <c r="E38" s="5">
        <v>11</v>
      </c>
      <c r="F38" s="5">
        <v>50000</v>
      </c>
      <c r="G38" s="5">
        <f t="shared" si="0"/>
        <v>550000</v>
      </c>
      <c r="J38" s="4">
        <v>45367</v>
      </c>
      <c r="K38" s="5" t="s">
        <v>21</v>
      </c>
      <c r="L38" s="5" t="s">
        <v>14</v>
      </c>
      <c r="M38" s="5" t="s">
        <v>18</v>
      </c>
      <c r="N38" s="5">
        <v>12</v>
      </c>
      <c r="O38" s="5">
        <v>30000</v>
      </c>
      <c r="P38" s="5">
        <v>360000</v>
      </c>
      <c r="R38" s="4">
        <v>45364</v>
      </c>
      <c r="S38" s="5" t="s">
        <v>13</v>
      </c>
      <c r="T38" s="5" t="s">
        <v>17</v>
      </c>
      <c r="U38" s="5" t="s">
        <v>9</v>
      </c>
      <c r="V38" s="5">
        <v>10</v>
      </c>
      <c r="W38" s="5">
        <v>70000</v>
      </c>
      <c r="X38" s="5">
        <v>700000</v>
      </c>
    </row>
    <row r="39" spans="1:24" ht="29" x14ac:dyDescent="0.35">
      <c r="A39" s="4">
        <v>45333</v>
      </c>
      <c r="B39" s="5" t="s">
        <v>21</v>
      </c>
      <c r="C39" s="5" t="s">
        <v>8</v>
      </c>
      <c r="D39" s="5" t="s">
        <v>15</v>
      </c>
      <c r="E39" s="5">
        <v>12</v>
      </c>
      <c r="F39" s="5">
        <v>20000</v>
      </c>
      <c r="G39" s="5">
        <f t="shared" si="0"/>
        <v>240000</v>
      </c>
      <c r="J39" s="4">
        <v>45372</v>
      </c>
      <c r="K39" s="5" t="s">
        <v>21</v>
      </c>
      <c r="L39" s="5" t="s">
        <v>20</v>
      </c>
      <c r="M39" s="5" t="s">
        <v>9</v>
      </c>
      <c r="N39" s="5">
        <v>11</v>
      </c>
      <c r="O39" s="5">
        <v>70000</v>
      </c>
      <c r="P39" s="5">
        <v>770000</v>
      </c>
      <c r="R39" s="4">
        <v>45374</v>
      </c>
      <c r="S39" s="5" t="s">
        <v>13</v>
      </c>
      <c r="T39" s="5" t="s">
        <v>14</v>
      </c>
      <c r="U39" s="5" t="s">
        <v>15</v>
      </c>
      <c r="V39" s="5">
        <v>10</v>
      </c>
      <c r="W39" s="5">
        <v>20000</v>
      </c>
      <c r="X39" s="5">
        <v>200000</v>
      </c>
    </row>
    <row r="40" spans="1:24" x14ac:dyDescent="0.35">
      <c r="A40" s="4">
        <v>45334</v>
      </c>
      <c r="B40" s="5" t="s">
        <v>10</v>
      </c>
      <c r="C40" s="5" t="s">
        <v>8</v>
      </c>
      <c r="D40" s="5" t="s">
        <v>18</v>
      </c>
      <c r="E40" s="5">
        <v>10</v>
      </c>
      <c r="F40" s="5">
        <v>30000</v>
      </c>
      <c r="G40" s="5">
        <f t="shared" si="0"/>
        <v>300000</v>
      </c>
      <c r="M40" s="6" t="s">
        <v>23</v>
      </c>
      <c r="N40" s="7">
        <f>SUM(N28:N39)</f>
        <v>125</v>
      </c>
      <c r="O40" s="7">
        <f>SUM(O28:O39)</f>
        <v>570000</v>
      </c>
      <c r="P40" s="7">
        <f>SUM(P28:P39)</f>
        <v>5850000</v>
      </c>
      <c r="U40" s="6" t="s">
        <v>23</v>
      </c>
      <c r="V40" s="7">
        <f>SUM(V29:V39)</f>
        <v>100</v>
      </c>
      <c r="W40" s="7">
        <f>SUM(W29:W39)</f>
        <v>440000</v>
      </c>
      <c r="X40" s="7">
        <f>SUM(X29:X39)</f>
        <v>4110000</v>
      </c>
    </row>
    <row r="41" spans="1:24" x14ac:dyDescent="0.35">
      <c r="A41" s="4">
        <v>45335</v>
      </c>
      <c r="B41" s="5" t="s">
        <v>13</v>
      </c>
      <c r="C41" s="5" t="s">
        <v>11</v>
      </c>
      <c r="D41" s="5" t="s">
        <v>9</v>
      </c>
      <c r="E41" s="5">
        <v>9</v>
      </c>
      <c r="F41" s="5">
        <v>70000</v>
      </c>
      <c r="G41" s="5">
        <f t="shared" si="0"/>
        <v>630000</v>
      </c>
    </row>
    <row r="42" spans="1:24" x14ac:dyDescent="0.35">
      <c r="A42" s="4">
        <v>45336</v>
      </c>
      <c r="B42" s="5" t="s">
        <v>16</v>
      </c>
      <c r="C42" s="5" t="s">
        <v>14</v>
      </c>
      <c r="D42" s="5" t="s">
        <v>12</v>
      </c>
      <c r="E42" s="5">
        <v>8</v>
      </c>
      <c r="F42" s="5">
        <v>50000</v>
      </c>
      <c r="G42" s="5">
        <f t="shared" si="0"/>
        <v>400000</v>
      </c>
    </row>
    <row r="43" spans="1:24" x14ac:dyDescent="0.35">
      <c r="A43" s="4">
        <v>45337</v>
      </c>
      <c r="B43" s="5" t="s">
        <v>19</v>
      </c>
      <c r="C43" s="5" t="s">
        <v>17</v>
      </c>
      <c r="D43" s="5" t="s">
        <v>15</v>
      </c>
      <c r="E43" s="5">
        <v>11</v>
      </c>
      <c r="F43" s="5">
        <v>20000</v>
      </c>
      <c r="G43" s="5">
        <f t="shared" si="0"/>
        <v>220000</v>
      </c>
      <c r="J43" s="63" t="s">
        <v>28</v>
      </c>
      <c r="K43" s="63"/>
      <c r="L43" s="63"/>
      <c r="M43" s="63"/>
      <c r="N43" s="63"/>
      <c r="O43" s="63"/>
      <c r="P43" s="63"/>
      <c r="R43" s="64" t="s">
        <v>29</v>
      </c>
      <c r="S43" s="64"/>
      <c r="T43" s="64"/>
      <c r="U43" s="64"/>
      <c r="V43" s="64"/>
      <c r="W43" s="64"/>
      <c r="X43" s="64"/>
    </row>
    <row r="44" spans="1:24" x14ac:dyDescent="0.35">
      <c r="A44" s="4">
        <v>45338</v>
      </c>
      <c r="B44" s="5" t="s">
        <v>7</v>
      </c>
      <c r="C44" s="5" t="s">
        <v>20</v>
      </c>
      <c r="D44" s="5" t="s">
        <v>18</v>
      </c>
      <c r="E44" s="5">
        <v>14</v>
      </c>
      <c r="F44" s="5">
        <v>30000</v>
      </c>
      <c r="G44" s="5">
        <f t="shared" si="0"/>
        <v>420000</v>
      </c>
      <c r="J44" s="63"/>
      <c r="K44" s="63"/>
      <c r="L44" s="63"/>
      <c r="M44" s="63"/>
      <c r="N44" s="63"/>
      <c r="O44" s="63"/>
      <c r="P44" s="63"/>
      <c r="R44" s="64"/>
      <c r="S44" s="64"/>
      <c r="T44" s="64"/>
      <c r="U44" s="64"/>
      <c r="V44" s="64"/>
      <c r="W44" s="64"/>
      <c r="X44" s="64"/>
    </row>
    <row r="45" spans="1:24" ht="43.5" x14ac:dyDescent="0.35">
      <c r="A45" s="4">
        <v>45339</v>
      </c>
      <c r="B45" s="5" t="s">
        <v>10</v>
      </c>
      <c r="C45" s="5" t="s">
        <v>22</v>
      </c>
      <c r="D45" s="5" t="s">
        <v>9</v>
      </c>
      <c r="E45" s="5">
        <v>10</v>
      </c>
      <c r="F45" s="5">
        <v>70000</v>
      </c>
      <c r="G45" s="5">
        <f t="shared" si="0"/>
        <v>700000</v>
      </c>
      <c r="J45" s="3" t="s">
        <v>0</v>
      </c>
      <c r="K45" s="3" t="s">
        <v>1</v>
      </c>
      <c r="L45" s="3" t="s">
        <v>2</v>
      </c>
      <c r="M45" s="3" t="s">
        <v>3</v>
      </c>
      <c r="N45" s="3" t="s">
        <v>4</v>
      </c>
      <c r="O45" s="3" t="s">
        <v>5</v>
      </c>
      <c r="P45" s="3" t="s">
        <v>6</v>
      </c>
      <c r="R45" s="3" t="s">
        <v>0</v>
      </c>
      <c r="S45" s="3" t="s">
        <v>1</v>
      </c>
      <c r="T45" s="3" t="s">
        <v>2</v>
      </c>
      <c r="U45" s="3" t="s">
        <v>3</v>
      </c>
      <c r="V45" s="3" t="s">
        <v>4</v>
      </c>
      <c r="W45" s="3" t="s">
        <v>5</v>
      </c>
      <c r="X45" s="3" t="s">
        <v>6</v>
      </c>
    </row>
    <row r="46" spans="1:24" ht="29" x14ac:dyDescent="0.35">
      <c r="A46" s="4">
        <v>45340</v>
      </c>
      <c r="B46" s="5" t="s">
        <v>13</v>
      </c>
      <c r="C46" s="5" t="s">
        <v>14</v>
      </c>
      <c r="D46" s="5" t="s">
        <v>12</v>
      </c>
      <c r="E46" s="5">
        <v>9</v>
      </c>
      <c r="F46" s="5">
        <v>50000</v>
      </c>
      <c r="G46" s="5">
        <f t="shared" si="0"/>
        <v>450000</v>
      </c>
      <c r="J46" s="4">
        <v>45299</v>
      </c>
      <c r="K46" s="5" t="s">
        <v>16</v>
      </c>
      <c r="L46" s="5" t="s">
        <v>17</v>
      </c>
      <c r="M46" s="5" t="s">
        <v>18</v>
      </c>
      <c r="N46" s="5">
        <v>15</v>
      </c>
      <c r="O46" s="5">
        <v>30000</v>
      </c>
      <c r="P46" s="5">
        <v>450000</v>
      </c>
      <c r="R46" s="4">
        <v>45300</v>
      </c>
      <c r="S46" s="5" t="s">
        <v>19</v>
      </c>
      <c r="T46" s="5" t="s">
        <v>20</v>
      </c>
      <c r="U46" s="5" t="s">
        <v>9</v>
      </c>
      <c r="V46" s="5">
        <v>3</v>
      </c>
      <c r="W46" s="5">
        <v>70000</v>
      </c>
      <c r="X46" s="5">
        <v>210000</v>
      </c>
    </row>
    <row r="47" spans="1:24" ht="29" x14ac:dyDescent="0.35">
      <c r="A47" s="4">
        <v>45341</v>
      </c>
      <c r="B47" s="5" t="s">
        <v>16</v>
      </c>
      <c r="C47" s="5" t="s">
        <v>17</v>
      </c>
      <c r="D47" s="5" t="s">
        <v>15</v>
      </c>
      <c r="E47" s="5">
        <v>13</v>
      </c>
      <c r="F47" s="5">
        <v>20000</v>
      </c>
      <c r="G47" s="5">
        <f t="shared" si="0"/>
        <v>260000</v>
      </c>
      <c r="J47" s="4">
        <v>45309</v>
      </c>
      <c r="K47" s="5" t="s">
        <v>16</v>
      </c>
      <c r="L47" s="5" t="s">
        <v>20</v>
      </c>
      <c r="M47" s="5" t="s">
        <v>12</v>
      </c>
      <c r="N47" s="5">
        <v>7</v>
      </c>
      <c r="O47" s="5">
        <v>50000</v>
      </c>
      <c r="P47" s="5">
        <v>350000</v>
      </c>
      <c r="R47" s="4">
        <v>45305</v>
      </c>
      <c r="S47" s="5" t="s">
        <v>19</v>
      </c>
      <c r="T47" s="5" t="s">
        <v>8</v>
      </c>
      <c r="U47" s="5" t="s">
        <v>12</v>
      </c>
      <c r="V47" s="5">
        <v>12</v>
      </c>
      <c r="W47" s="5">
        <v>50000</v>
      </c>
      <c r="X47" s="5">
        <v>600000</v>
      </c>
    </row>
    <row r="48" spans="1:24" ht="29" x14ac:dyDescent="0.35">
      <c r="A48" s="4">
        <v>45342</v>
      </c>
      <c r="B48" s="5" t="s">
        <v>19</v>
      </c>
      <c r="C48" s="5" t="s">
        <v>20</v>
      </c>
      <c r="D48" s="5" t="s">
        <v>18</v>
      </c>
      <c r="E48" s="5">
        <v>8</v>
      </c>
      <c r="F48" s="5">
        <v>30000</v>
      </c>
      <c r="G48" s="5">
        <f t="shared" si="0"/>
        <v>240000</v>
      </c>
      <c r="J48" s="4">
        <v>45314</v>
      </c>
      <c r="K48" s="5" t="s">
        <v>16</v>
      </c>
      <c r="L48" s="5" t="s">
        <v>22</v>
      </c>
      <c r="M48" s="5" t="s">
        <v>15</v>
      </c>
      <c r="N48" s="5">
        <v>14</v>
      </c>
      <c r="O48" s="5">
        <v>20000</v>
      </c>
      <c r="P48" s="5">
        <v>280000</v>
      </c>
      <c r="R48" s="4">
        <v>45310</v>
      </c>
      <c r="S48" s="5" t="s">
        <v>19</v>
      </c>
      <c r="T48" s="5" t="s">
        <v>22</v>
      </c>
      <c r="U48" s="5" t="s">
        <v>15</v>
      </c>
      <c r="V48" s="5">
        <v>6</v>
      </c>
      <c r="W48" s="5">
        <v>20000</v>
      </c>
      <c r="X48" s="5">
        <v>120000</v>
      </c>
    </row>
    <row r="49" spans="1:24" ht="29" x14ac:dyDescent="0.35">
      <c r="A49" s="4">
        <v>45343</v>
      </c>
      <c r="B49" s="5" t="s">
        <v>21</v>
      </c>
      <c r="C49" s="5" t="s">
        <v>22</v>
      </c>
      <c r="D49" s="5" t="s">
        <v>9</v>
      </c>
      <c r="E49" s="5">
        <v>12</v>
      </c>
      <c r="F49" s="5">
        <v>70000</v>
      </c>
      <c r="G49" s="5">
        <f t="shared" si="0"/>
        <v>840000</v>
      </c>
      <c r="J49" s="4">
        <v>45319</v>
      </c>
      <c r="K49" s="5" t="s">
        <v>16</v>
      </c>
      <c r="L49" s="5" t="s">
        <v>14</v>
      </c>
      <c r="M49" s="5" t="s">
        <v>18</v>
      </c>
      <c r="N49" s="5">
        <v>6</v>
      </c>
      <c r="O49" s="5">
        <v>30000</v>
      </c>
      <c r="P49" s="5">
        <v>180000</v>
      </c>
      <c r="R49" s="4">
        <v>45315</v>
      </c>
      <c r="S49" s="5" t="s">
        <v>19</v>
      </c>
      <c r="T49" s="5" t="s">
        <v>14</v>
      </c>
      <c r="U49" s="5" t="s">
        <v>18</v>
      </c>
      <c r="V49" s="5">
        <v>7</v>
      </c>
      <c r="W49" s="5">
        <v>30000</v>
      </c>
      <c r="X49" s="5">
        <v>210000</v>
      </c>
    </row>
    <row r="50" spans="1:24" ht="29" x14ac:dyDescent="0.35">
      <c r="A50" s="4">
        <v>45344</v>
      </c>
      <c r="B50" s="5" t="s">
        <v>10</v>
      </c>
      <c r="C50" s="5" t="s">
        <v>14</v>
      </c>
      <c r="D50" s="5" t="s">
        <v>12</v>
      </c>
      <c r="E50" s="5">
        <v>7</v>
      </c>
      <c r="F50" s="5">
        <v>50000</v>
      </c>
      <c r="G50" s="5">
        <f t="shared" si="0"/>
        <v>350000</v>
      </c>
      <c r="J50" s="4">
        <v>45326</v>
      </c>
      <c r="K50" s="5" t="s">
        <v>16</v>
      </c>
      <c r="L50" s="5" t="s">
        <v>8</v>
      </c>
      <c r="M50" s="5" t="s">
        <v>18</v>
      </c>
      <c r="N50" s="5">
        <v>20</v>
      </c>
      <c r="O50" s="5">
        <v>30000</v>
      </c>
      <c r="P50" s="5">
        <v>600000</v>
      </c>
      <c r="R50" s="4">
        <v>45320</v>
      </c>
      <c r="S50" s="5" t="s">
        <v>19</v>
      </c>
      <c r="T50" s="5" t="s">
        <v>17</v>
      </c>
      <c r="U50" s="5" t="s">
        <v>9</v>
      </c>
      <c r="V50" s="5">
        <v>7</v>
      </c>
      <c r="W50" s="5">
        <v>70000</v>
      </c>
      <c r="X50" s="5">
        <v>490000</v>
      </c>
    </row>
    <row r="51" spans="1:24" ht="29" x14ac:dyDescent="0.35">
      <c r="A51" s="4">
        <v>45345</v>
      </c>
      <c r="B51" s="5" t="s">
        <v>13</v>
      </c>
      <c r="C51" s="5" t="s">
        <v>17</v>
      </c>
      <c r="D51" s="5" t="s">
        <v>15</v>
      </c>
      <c r="E51" s="5">
        <v>9</v>
      </c>
      <c r="F51" s="5">
        <v>20000</v>
      </c>
      <c r="G51" s="5">
        <f t="shared" si="0"/>
        <v>180000</v>
      </c>
      <c r="J51" s="4">
        <v>45331</v>
      </c>
      <c r="K51" s="5" t="s">
        <v>16</v>
      </c>
      <c r="L51" s="5" t="s">
        <v>14</v>
      </c>
      <c r="M51" s="5" t="s">
        <v>9</v>
      </c>
      <c r="N51" s="5">
        <v>7</v>
      </c>
      <c r="O51" s="5">
        <v>70000</v>
      </c>
      <c r="P51" s="5">
        <v>490000</v>
      </c>
      <c r="R51" s="4">
        <v>45332</v>
      </c>
      <c r="S51" s="5" t="s">
        <v>19</v>
      </c>
      <c r="T51" s="5" t="s">
        <v>17</v>
      </c>
      <c r="U51" s="5" t="s">
        <v>12</v>
      </c>
      <c r="V51" s="5">
        <v>11</v>
      </c>
      <c r="W51" s="5">
        <v>50000</v>
      </c>
      <c r="X51" s="5">
        <v>550000</v>
      </c>
    </row>
    <row r="52" spans="1:24" ht="29" x14ac:dyDescent="0.35">
      <c r="A52" s="4">
        <v>45346</v>
      </c>
      <c r="B52" s="5" t="s">
        <v>7</v>
      </c>
      <c r="C52" s="5" t="s">
        <v>8</v>
      </c>
      <c r="D52" s="5" t="s">
        <v>18</v>
      </c>
      <c r="E52" s="5">
        <v>12</v>
      </c>
      <c r="F52" s="5">
        <v>30000</v>
      </c>
      <c r="G52" s="5">
        <f t="shared" si="0"/>
        <v>360000</v>
      </c>
      <c r="J52" s="4">
        <v>45336</v>
      </c>
      <c r="K52" s="5" t="s">
        <v>16</v>
      </c>
      <c r="L52" s="5" t="s">
        <v>14</v>
      </c>
      <c r="M52" s="5" t="s">
        <v>12</v>
      </c>
      <c r="N52" s="5">
        <v>8</v>
      </c>
      <c r="O52" s="5">
        <v>50000</v>
      </c>
      <c r="P52" s="5">
        <v>400000</v>
      </c>
      <c r="R52" s="4">
        <v>45337</v>
      </c>
      <c r="S52" s="5" t="s">
        <v>19</v>
      </c>
      <c r="T52" s="5" t="s">
        <v>17</v>
      </c>
      <c r="U52" s="5" t="s">
        <v>15</v>
      </c>
      <c r="V52" s="5">
        <v>11</v>
      </c>
      <c r="W52" s="5">
        <v>20000</v>
      </c>
      <c r="X52" s="5">
        <v>220000</v>
      </c>
    </row>
    <row r="53" spans="1:24" ht="29" x14ac:dyDescent="0.35">
      <c r="A53" s="4">
        <v>45347</v>
      </c>
      <c r="B53" s="5" t="s">
        <v>19</v>
      </c>
      <c r="C53" s="5" t="s">
        <v>11</v>
      </c>
      <c r="D53" s="5" t="s">
        <v>9</v>
      </c>
      <c r="E53" s="5">
        <v>5</v>
      </c>
      <c r="F53" s="5">
        <v>70000</v>
      </c>
      <c r="G53" s="5">
        <f t="shared" si="0"/>
        <v>350000</v>
      </c>
      <c r="J53" s="4">
        <v>45341</v>
      </c>
      <c r="K53" s="5" t="s">
        <v>16</v>
      </c>
      <c r="L53" s="5" t="s">
        <v>17</v>
      </c>
      <c r="M53" s="5" t="s">
        <v>15</v>
      </c>
      <c r="N53" s="5">
        <v>13</v>
      </c>
      <c r="O53" s="5">
        <v>20000</v>
      </c>
      <c r="P53" s="5">
        <v>260000</v>
      </c>
      <c r="R53" s="4">
        <v>45342</v>
      </c>
      <c r="S53" s="5" t="s">
        <v>19</v>
      </c>
      <c r="T53" s="5" t="s">
        <v>20</v>
      </c>
      <c r="U53" s="5" t="s">
        <v>18</v>
      </c>
      <c r="V53" s="5">
        <v>8</v>
      </c>
      <c r="W53" s="5">
        <v>30000</v>
      </c>
      <c r="X53" s="5">
        <v>240000</v>
      </c>
    </row>
    <row r="54" spans="1:24" ht="29" x14ac:dyDescent="0.35">
      <c r="A54" s="4">
        <v>45352</v>
      </c>
      <c r="B54" s="5" t="s">
        <v>21</v>
      </c>
      <c r="C54" s="5" t="s">
        <v>8</v>
      </c>
      <c r="D54" s="5" t="s">
        <v>9</v>
      </c>
      <c r="E54" s="5">
        <v>12</v>
      </c>
      <c r="F54" s="5">
        <v>70000</v>
      </c>
      <c r="G54" s="5">
        <f t="shared" si="0"/>
        <v>840000</v>
      </c>
      <c r="J54" s="4">
        <v>45355</v>
      </c>
      <c r="K54" s="5" t="s">
        <v>16</v>
      </c>
      <c r="L54" s="5" t="s">
        <v>22</v>
      </c>
      <c r="M54" s="5" t="s">
        <v>18</v>
      </c>
      <c r="N54" s="5">
        <v>9</v>
      </c>
      <c r="O54" s="5">
        <v>30000</v>
      </c>
      <c r="P54" s="5">
        <v>270000</v>
      </c>
      <c r="R54" s="4">
        <v>45347</v>
      </c>
      <c r="S54" s="5" t="s">
        <v>19</v>
      </c>
      <c r="T54" s="5" t="s">
        <v>11</v>
      </c>
      <c r="U54" s="5" t="s">
        <v>9</v>
      </c>
      <c r="V54" s="5">
        <v>5</v>
      </c>
      <c r="W54" s="5">
        <v>70000</v>
      </c>
      <c r="X54" s="5">
        <v>350000</v>
      </c>
    </row>
    <row r="55" spans="1:24" ht="29" x14ac:dyDescent="0.35">
      <c r="A55" s="4">
        <v>45353</v>
      </c>
      <c r="B55" s="5" t="s">
        <v>10</v>
      </c>
      <c r="C55" s="5" t="s">
        <v>8</v>
      </c>
      <c r="D55" s="5" t="s">
        <v>12</v>
      </c>
      <c r="E55" s="5">
        <v>8</v>
      </c>
      <c r="F55" s="5">
        <v>50000</v>
      </c>
      <c r="G55" s="5">
        <f t="shared" si="0"/>
        <v>400000</v>
      </c>
      <c r="J55" s="4">
        <v>45360</v>
      </c>
      <c r="K55" s="5" t="s">
        <v>16</v>
      </c>
      <c r="L55" s="5" t="s">
        <v>8</v>
      </c>
      <c r="M55" s="5" t="s">
        <v>9</v>
      </c>
      <c r="N55" s="5">
        <v>9</v>
      </c>
      <c r="O55" s="5">
        <v>70000</v>
      </c>
      <c r="P55" s="5">
        <v>630000</v>
      </c>
      <c r="R55" s="4">
        <v>45356</v>
      </c>
      <c r="S55" s="5" t="s">
        <v>19</v>
      </c>
      <c r="T55" s="5" t="s">
        <v>20</v>
      </c>
      <c r="U55" s="5" t="s">
        <v>9</v>
      </c>
      <c r="V55" s="5">
        <v>6</v>
      </c>
      <c r="W55" s="5">
        <v>70000</v>
      </c>
      <c r="X55" s="5">
        <v>420000</v>
      </c>
    </row>
    <row r="56" spans="1:24" ht="29" x14ac:dyDescent="0.35">
      <c r="A56" s="4">
        <v>45354</v>
      </c>
      <c r="B56" s="5" t="s">
        <v>13</v>
      </c>
      <c r="C56" s="5" t="s">
        <v>20</v>
      </c>
      <c r="D56" s="5" t="s">
        <v>15</v>
      </c>
      <c r="E56" s="5">
        <v>7</v>
      </c>
      <c r="F56" s="5">
        <v>20000</v>
      </c>
      <c r="G56" s="5">
        <f t="shared" si="0"/>
        <v>140000</v>
      </c>
      <c r="J56" s="4">
        <v>45365</v>
      </c>
      <c r="K56" s="5" t="s">
        <v>16</v>
      </c>
      <c r="L56" s="5" t="s">
        <v>20</v>
      </c>
      <c r="M56" s="5" t="s">
        <v>12</v>
      </c>
      <c r="N56" s="5">
        <v>6</v>
      </c>
      <c r="O56" s="5">
        <v>50000</v>
      </c>
      <c r="P56" s="5">
        <v>300000</v>
      </c>
      <c r="R56" s="4">
        <v>45361</v>
      </c>
      <c r="S56" s="5" t="s">
        <v>19</v>
      </c>
      <c r="T56" s="5" t="s">
        <v>14</v>
      </c>
      <c r="U56" s="5" t="s">
        <v>12</v>
      </c>
      <c r="V56" s="5">
        <v>5</v>
      </c>
      <c r="W56" s="5">
        <v>50000</v>
      </c>
      <c r="X56" s="5">
        <v>250000</v>
      </c>
    </row>
    <row r="57" spans="1:24" ht="29" x14ac:dyDescent="0.35">
      <c r="A57" s="4">
        <v>45355</v>
      </c>
      <c r="B57" s="5" t="s">
        <v>16</v>
      </c>
      <c r="C57" s="5" t="s">
        <v>22</v>
      </c>
      <c r="D57" s="5" t="s">
        <v>18</v>
      </c>
      <c r="E57" s="5">
        <v>9</v>
      </c>
      <c r="F57" s="5">
        <v>30000</v>
      </c>
      <c r="G57" s="5">
        <f t="shared" si="0"/>
        <v>270000</v>
      </c>
      <c r="J57" s="4">
        <v>45370</v>
      </c>
      <c r="K57" s="5" t="s">
        <v>16</v>
      </c>
      <c r="L57" s="5" t="s">
        <v>14</v>
      </c>
      <c r="M57" s="5" t="s">
        <v>15</v>
      </c>
      <c r="N57" s="5">
        <v>14</v>
      </c>
      <c r="O57" s="5">
        <v>20000</v>
      </c>
      <c r="P57" s="5">
        <v>280000</v>
      </c>
      <c r="R57" s="4">
        <v>45371</v>
      </c>
      <c r="S57" s="5" t="s">
        <v>19</v>
      </c>
      <c r="T57" s="5" t="s">
        <v>17</v>
      </c>
      <c r="U57" s="5" t="s">
        <v>18</v>
      </c>
      <c r="V57" s="5">
        <v>8</v>
      </c>
      <c r="W57" s="5">
        <v>30000</v>
      </c>
      <c r="X57" s="5">
        <v>240000</v>
      </c>
    </row>
    <row r="58" spans="1:24" ht="29" x14ac:dyDescent="0.35">
      <c r="A58" s="4">
        <v>45356</v>
      </c>
      <c r="B58" s="5" t="s">
        <v>19</v>
      </c>
      <c r="C58" s="5" t="s">
        <v>20</v>
      </c>
      <c r="D58" s="5" t="s">
        <v>9</v>
      </c>
      <c r="E58" s="5">
        <v>6</v>
      </c>
      <c r="F58" s="5">
        <v>70000</v>
      </c>
      <c r="G58" s="5">
        <f t="shared" si="0"/>
        <v>420000</v>
      </c>
      <c r="J58" s="4">
        <v>45375</v>
      </c>
      <c r="K58" s="5" t="s">
        <v>16</v>
      </c>
      <c r="L58" s="5" t="s">
        <v>17</v>
      </c>
      <c r="M58" s="5" t="s">
        <v>18</v>
      </c>
      <c r="N58" s="5">
        <v>9</v>
      </c>
      <c r="O58" s="5">
        <v>30000</v>
      </c>
      <c r="P58" s="5">
        <v>270000</v>
      </c>
      <c r="R58" s="4">
        <v>45376</v>
      </c>
      <c r="S58" s="5" t="s">
        <v>19</v>
      </c>
      <c r="T58" s="5" t="s">
        <v>22</v>
      </c>
      <c r="U58" s="5" t="s">
        <v>9</v>
      </c>
      <c r="V58" s="5">
        <v>10</v>
      </c>
      <c r="W58" s="5">
        <v>70000</v>
      </c>
      <c r="X58" s="5">
        <v>700000</v>
      </c>
    </row>
    <row r="59" spans="1:24" x14ac:dyDescent="0.35">
      <c r="A59" s="4">
        <v>45357</v>
      </c>
      <c r="B59" s="5" t="s">
        <v>7</v>
      </c>
      <c r="C59" s="5" t="s">
        <v>22</v>
      </c>
      <c r="D59" s="5" t="s">
        <v>12</v>
      </c>
      <c r="E59" s="5">
        <v>10</v>
      </c>
      <c r="F59" s="5">
        <v>50000</v>
      </c>
      <c r="G59" s="5">
        <f t="shared" si="0"/>
        <v>500000</v>
      </c>
      <c r="M59" s="6" t="s">
        <v>23</v>
      </c>
      <c r="N59" s="7">
        <f>SUM(N46:N58)</f>
        <v>137</v>
      </c>
      <c r="O59" s="7">
        <f>SUM(O46:O58)</f>
        <v>500000</v>
      </c>
      <c r="P59" s="7">
        <f>SUM(P46:P58)</f>
        <v>4760000</v>
      </c>
      <c r="U59" s="6" t="s">
        <v>23</v>
      </c>
      <c r="V59" s="7">
        <f>SUM(V46:V58)</f>
        <v>99</v>
      </c>
      <c r="W59" s="7">
        <f>SUM(W46:W58)</f>
        <v>630000</v>
      </c>
      <c r="X59" s="7">
        <f>SUM(X46:X58)</f>
        <v>4600000</v>
      </c>
    </row>
    <row r="60" spans="1:24" x14ac:dyDescent="0.35">
      <c r="A60" s="4">
        <v>45358</v>
      </c>
      <c r="B60" s="5" t="s">
        <v>10</v>
      </c>
      <c r="C60" s="5" t="s">
        <v>14</v>
      </c>
      <c r="D60" s="5" t="s">
        <v>15</v>
      </c>
      <c r="E60" s="5">
        <v>8</v>
      </c>
      <c r="F60" s="5">
        <v>20000</v>
      </c>
      <c r="G60" s="5">
        <f t="shared" si="0"/>
        <v>160000</v>
      </c>
    </row>
    <row r="61" spans="1:24" x14ac:dyDescent="0.35">
      <c r="A61" s="4">
        <v>45359</v>
      </c>
      <c r="B61" s="5" t="s">
        <v>7</v>
      </c>
      <c r="C61" s="5" t="s">
        <v>17</v>
      </c>
      <c r="D61" s="5" t="s">
        <v>18</v>
      </c>
      <c r="E61" s="5">
        <v>13</v>
      </c>
      <c r="F61" s="5">
        <v>30000</v>
      </c>
      <c r="G61" s="5">
        <f t="shared" si="0"/>
        <v>390000</v>
      </c>
    </row>
    <row r="62" spans="1:24" x14ac:dyDescent="0.35">
      <c r="A62" s="4">
        <v>45360</v>
      </c>
      <c r="B62" s="5" t="s">
        <v>16</v>
      </c>
      <c r="C62" s="5" t="s">
        <v>8</v>
      </c>
      <c r="D62" s="5" t="s">
        <v>9</v>
      </c>
      <c r="E62" s="5">
        <v>9</v>
      </c>
      <c r="F62" s="5">
        <v>70000</v>
      </c>
      <c r="G62" s="5">
        <f t="shared" si="0"/>
        <v>630000</v>
      </c>
    </row>
    <row r="63" spans="1:24" x14ac:dyDescent="0.35">
      <c r="A63" s="4">
        <v>45361</v>
      </c>
      <c r="B63" s="5" t="s">
        <v>19</v>
      </c>
      <c r="C63" s="5" t="s">
        <v>14</v>
      </c>
      <c r="D63" s="5" t="s">
        <v>12</v>
      </c>
      <c r="E63" s="5">
        <v>5</v>
      </c>
      <c r="F63" s="5">
        <v>50000</v>
      </c>
      <c r="G63" s="5">
        <f t="shared" si="0"/>
        <v>250000</v>
      </c>
    </row>
    <row r="64" spans="1:24" ht="29" x14ac:dyDescent="0.35">
      <c r="A64" s="4">
        <v>45362</v>
      </c>
      <c r="B64" s="5" t="s">
        <v>21</v>
      </c>
      <c r="C64" s="5" t="s">
        <v>11</v>
      </c>
      <c r="D64" s="5" t="s">
        <v>15</v>
      </c>
      <c r="E64" s="5">
        <v>11</v>
      </c>
      <c r="F64" s="5">
        <v>20000</v>
      </c>
      <c r="G64" s="5">
        <f t="shared" si="0"/>
        <v>220000</v>
      </c>
      <c r="M64" s="9" t="s">
        <v>30</v>
      </c>
      <c r="N64" s="10" t="s">
        <v>31</v>
      </c>
      <c r="O64" s="8"/>
    </row>
    <row r="65" spans="1:20" x14ac:dyDescent="0.35">
      <c r="A65" s="4">
        <v>45363</v>
      </c>
      <c r="B65" s="5" t="s">
        <v>10</v>
      </c>
      <c r="C65" s="5" t="s">
        <v>14</v>
      </c>
      <c r="D65" s="5" t="s">
        <v>18</v>
      </c>
      <c r="E65" s="5">
        <v>14</v>
      </c>
      <c r="F65" s="5">
        <v>30000</v>
      </c>
      <c r="G65" s="5">
        <f t="shared" si="0"/>
        <v>420000</v>
      </c>
      <c r="M65" s="11" t="s">
        <v>32</v>
      </c>
      <c r="N65" s="11">
        <f>SUMIF(B4:B79,"Barishal",G4:G79)</f>
        <v>5010000</v>
      </c>
    </row>
    <row r="66" spans="1:20" x14ac:dyDescent="0.35">
      <c r="A66" s="4">
        <v>45364</v>
      </c>
      <c r="B66" s="5" t="s">
        <v>13</v>
      </c>
      <c r="C66" s="5" t="s">
        <v>17</v>
      </c>
      <c r="D66" s="5" t="s">
        <v>9</v>
      </c>
      <c r="E66" s="5">
        <v>10</v>
      </c>
      <c r="F66" s="5">
        <v>70000</v>
      </c>
      <c r="G66" s="5">
        <f t="shared" si="0"/>
        <v>700000</v>
      </c>
      <c r="M66" s="11" t="s">
        <v>10</v>
      </c>
      <c r="N66" s="11">
        <f>SUMIF(B5:B80,"Chittagong",G5:G80)</f>
        <v>4340000</v>
      </c>
    </row>
    <row r="67" spans="1:20" x14ac:dyDescent="0.35">
      <c r="A67" s="4">
        <v>45365</v>
      </c>
      <c r="B67" s="5" t="s">
        <v>16</v>
      </c>
      <c r="C67" s="5" t="s">
        <v>20</v>
      </c>
      <c r="D67" s="5" t="s">
        <v>12</v>
      </c>
      <c r="E67" s="5">
        <v>6</v>
      </c>
      <c r="F67" s="5">
        <v>50000</v>
      </c>
      <c r="G67" s="5">
        <f t="shared" si="0"/>
        <v>300000</v>
      </c>
      <c r="M67" s="11" t="s">
        <v>21</v>
      </c>
      <c r="N67" s="11">
        <f>SUMIF(B6:B81,"Dhaka",G6:G81)</f>
        <v>5850000</v>
      </c>
    </row>
    <row r="68" spans="1:20" x14ac:dyDescent="0.35">
      <c r="A68" s="4">
        <v>45366</v>
      </c>
      <c r="B68" s="5" t="s">
        <v>7</v>
      </c>
      <c r="C68" s="5" t="s">
        <v>22</v>
      </c>
      <c r="D68" s="5" t="s">
        <v>15</v>
      </c>
      <c r="E68" s="5">
        <v>8</v>
      </c>
      <c r="F68" s="5">
        <v>20000</v>
      </c>
      <c r="G68" s="5">
        <f t="shared" si="0"/>
        <v>160000</v>
      </c>
      <c r="M68" s="11" t="s">
        <v>13</v>
      </c>
      <c r="N68" s="11">
        <f>SUMIF(B4:B79,"Khulna",G4:G79)</f>
        <v>4110000</v>
      </c>
    </row>
    <row r="69" spans="1:20" x14ac:dyDescent="0.35">
      <c r="A69" s="4">
        <v>45367</v>
      </c>
      <c r="B69" s="5" t="s">
        <v>21</v>
      </c>
      <c r="C69" s="5" t="s">
        <v>14</v>
      </c>
      <c r="D69" s="5" t="s">
        <v>18</v>
      </c>
      <c r="E69" s="5">
        <v>12</v>
      </c>
      <c r="F69" s="5">
        <v>30000</v>
      </c>
      <c r="G69" s="5">
        <f t="shared" ref="G69:G79" si="1">E69*F69</f>
        <v>360000</v>
      </c>
      <c r="M69" s="11" t="s">
        <v>16</v>
      </c>
      <c r="N69" s="11">
        <f>SUMIF(B4:B79,"Rajshahi",G4:G79)</f>
        <v>4760000</v>
      </c>
    </row>
    <row r="70" spans="1:20" x14ac:dyDescent="0.35">
      <c r="A70" s="4">
        <v>45368</v>
      </c>
      <c r="B70" s="5" t="s">
        <v>10</v>
      </c>
      <c r="C70" s="5" t="s">
        <v>17</v>
      </c>
      <c r="D70" s="5" t="s">
        <v>9</v>
      </c>
      <c r="E70" s="5">
        <v>9</v>
      </c>
      <c r="F70" s="5">
        <v>70000</v>
      </c>
      <c r="G70" s="5">
        <f t="shared" si="1"/>
        <v>630000</v>
      </c>
      <c r="M70" s="11" t="s">
        <v>19</v>
      </c>
      <c r="N70" s="11">
        <f>SUMIF(B4:B79,"sylhet",G4:G79)</f>
        <v>4600000</v>
      </c>
    </row>
    <row r="71" spans="1:20" x14ac:dyDescent="0.35">
      <c r="A71" s="4">
        <v>45369</v>
      </c>
      <c r="B71" s="5" t="s">
        <v>7</v>
      </c>
      <c r="C71" s="5" t="s">
        <v>11</v>
      </c>
      <c r="D71" s="5" t="s">
        <v>12</v>
      </c>
      <c r="E71" s="5">
        <v>7</v>
      </c>
      <c r="F71" s="5">
        <v>50000</v>
      </c>
      <c r="G71" s="5">
        <f t="shared" si="1"/>
        <v>350000</v>
      </c>
      <c r="M71" s="12" t="s">
        <v>23</v>
      </c>
      <c r="N71" s="12">
        <f>SUM(N65:N70)</f>
        <v>28670000</v>
      </c>
    </row>
    <row r="72" spans="1:20" x14ac:dyDescent="0.35">
      <c r="A72" s="4">
        <v>45370</v>
      </c>
      <c r="B72" s="5" t="s">
        <v>16</v>
      </c>
      <c r="C72" s="5" t="s">
        <v>14</v>
      </c>
      <c r="D72" s="5" t="s">
        <v>15</v>
      </c>
      <c r="E72" s="5">
        <v>14</v>
      </c>
      <c r="F72" s="5">
        <v>20000</v>
      </c>
      <c r="G72" s="5">
        <f t="shared" si="1"/>
        <v>280000</v>
      </c>
    </row>
    <row r="73" spans="1:20" x14ac:dyDescent="0.35">
      <c r="A73" s="4">
        <v>45371</v>
      </c>
      <c r="B73" s="5" t="s">
        <v>19</v>
      </c>
      <c r="C73" s="5" t="s">
        <v>17</v>
      </c>
      <c r="D73" s="5" t="s">
        <v>18</v>
      </c>
      <c r="E73" s="5">
        <v>8</v>
      </c>
      <c r="F73" s="5">
        <v>30000</v>
      </c>
      <c r="G73" s="5">
        <f t="shared" si="1"/>
        <v>240000</v>
      </c>
    </row>
    <row r="74" spans="1:20" x14ac:dyDescent="0.35">
      <c r="A74" s="4">
        <v>45372</v>
      </c>
      <c r="B74" s="5" t="s">
        <v>21</v>
      </c>
      <c r="C74" s="5" t="s">
        <v>20</v>
      </c>
      <c r="D74" s="5" t="s">
        <v>9</v>
      </c>
      <c r="E74" s="5">
        <v>11</v>
      </c>
      <c r="F74" s="5">
        <v>70000</v>
      </c>
      <c r="G74" s="5">
        <f t="shared" si="1"/>
        <v>770000</v>
      </c>
    </row>
    <row r="75" spans="1:20" x14ac:dyDescent="0.35">
      <c r="A75" s="4">
        <v>45373</v>
      </c>
      <c r="B75" s="5" t="s">
        <v>7</v>
      </c>
      <c r="C75" s="5" t="s">
        <v>22</v>
      </c>
      <c r="D75" s="5" t="s">
        <v>12</v>
      </c>
      <c r="E75" s="5">
        <v>5</v>
      </c>
      <c r="F75" s="5">
        <v>50000</v>
      </c>
      <c r="G75" s="5">
        <f t="shared" si="1"/>
        <v>250000</v>
      </c>
    </row>
    <row r="76" spans="1:20" x14ac:dyDescent="0.35">
      <c r="A76" s="4">
        <v>45374</v>
      </c>
      <c r="B76" s="5" t="s">
        <v>13</v>
      </c>
      <c r="C76" s="5" t="s">
        <v>14</v>
      </c>
      <c r="D76" s="5" t="s">
        <v>15</v>
      </c>
      <c r="E76" s="5">
        <v>10</v>
      </c>
      <c r="F76" s="5">
        <v>20000</v>
      </c>
      <c r="G76" s="5">
        <f t="shared" si="1"/>
        <v>200000</v>
      </c>
    </row>
    <row r="77" spans="1:20" x14ac:dyDescent="0.35">
      <c r="A77" s="4">
        <v>45375</v>
      </c>
      <c r="B77" s="5" t="s">
        <v>16</v>
      </c>
      <c r="C77" s="5" t="s">
        <v>17</v>
      </c>
      <c r="D77" s="5" t="s">
        <v>18</v>
      </c>
      <c r="E77" s="5">
        <v>9</v>
      </c>
      <c r="F77" s="5">
        <v>30000</v>
      </c>
      <c r="G77" s="5">
        <f t="shared" si="1"/>
        <v>270000</v>
      </c>
    </row>
    <row r="78" spans="1:20" x14ac:dyDescent="0.35">
      <c r="A78" s="4">
        <v>45376</v>
      </c>
      <c r="B78" s="5" t="s">
        <v>19</v>
      </c>
      <c r="C78" s="5" t="s">
        <v>22</v>
      </c>
      <c r="D78" s="5" t="s">
        <v>9</v>
      </c>
      <c r="E78" s="5">
        <v>10</v>
      </c>
      <c r="F78" s="5">
        <v>70000</v>
      </c>
      <c r="G78" s="5">
        <f t="shared" si="1"/>
        <v>700000</v>
      </c>
      <c r="R78" t="s">
        <v>33</v>
      </c>
    </row>
    <row r="79" spans="1:20" x14ac:dyDescent="0.35">
      <c r="A79" s="4">
        <v>45381</v>
      </c>
      <c r="B79" s="5" t="s">
        <v>7</v>
      </c>
      <c r="C79" s="5" t="s">
        <v>17</v>
      </c>
      <c r="D79" s="5" t="s">
        <v>18</v>
      </c>
      <c r="E79" s="5">
        <v>5</v>
      </c>
      <c r="F79" s="5">
        <v>30000</v>
      </c>
      <c r="G79" s="5">
        <f t="shared" si="1"/>
        <v>150000</v>
      </c>
    </row>
    <row r="80" spans="1:20" x14ac:dyDescent="0.35">
      <c r="F80" s="1" t="s">
        <v>23</v>
      </c>
      <c r="G80" s="2">
        <f>SUM(G4:G79)</f>
        <v>28670000</v>
      </c>
      <c r="N80" s="18" t="s">
        <v>33</v>
      </c>
      <c r="O80" s="18" t="s">
        <v>33</v>
      </c>
      <c r="P80" s="18" t="s">
        <v>33</v>
      </c>
      <c r="Q80" s="18" t="s">
        <v>33</v>
      </c>
      <c r="R80" s="18" t="s">
        <v>33</v>
      </c>
      <c r="S80" s="18" t="s">
        <v>33</v>
      </c>
      <c r="T80" s="18"/>
    </row>
    <row r="81" spans="2:20" x14ac:dyDescent="0.35">
      <c r="N81" s="18"/>
      <c r="O81" s="18"/>
      <c r="P81" s="18"/>
      <c r="Q81" s="18"/>
      <c r="R81" s="18"/>
      <c r="S81" s="18"/>
      <c r="T81" s="18"/>
    </row>
    <row r="82" spans="2:20" x14ac:dyDescent="0.35">
      <c r="N82" s="19" t="s">
        <v>33</v>
      </c>
      <c r="O82" s="20" t="s">
        <v>33</v>
      </c>
      <c r="P82" s="20" t="s">
        <v>33</v>
      </c>
      <c r="Q82" s="20" t="s">
        <v>33</v>
      </c>
      <c r="R82" s="20" t="s">
        <v>33</v>
      </c>
      <c r="S82" s="20" t="s">
        <v>33</v>
      </c>
      <c r="T82" s="20" t="s">
        <v>33</v>
      </c>
    </row>
    <row r="83" spans="2:20" x14ac:dyDescent="0.35">
      <c r="N83" s="19" t="s">
        <v>33</v>
      </c>
      <c r="O83" s="20" t="s">
        <v>33</v>
      </c>
      <c r="P83" s="20" t="s">
        <v>33</v>
      </c>
      <c r="Q83" s="20" t="s">
        <v>33</v>
      </c>
      <c r="R83" s="20" t="s">
        <v>33</v>
      </c>
      <c r="S83" s="20" t="s">
        <v>33</v>
      </c>
      <c r="T83" s="20" t="s">
        <v>33</v>
      </c>
    </row>
    <row r="84" spans="2:20" x14ac:dyDescent="0.35">
      <c r="N84" s="19" t="s">
        <v>33</v>
      </c>
      <c r="O84" s="20" t="s">
        <v>33</v>
      </c>
      <c r="P84" s="20" t="s">
        <v>33</v>
      </c>
      <c r="Q84" s="20" t="s">
        <v>33</v>
      </c>
      <c r="R84" s="20" t="s">
        <v>33</v>
      </c>
      <c r="S84" s="20" t="s">
        <v>33</v>
      </c>
      <c r="T84" s="20" t="s">
        <v>33</v>
      </c>
    </row>
    <row r="85" spans="2:20" x14ac:dyDescent="0.35">
      <c r="N85" s="21"/>
      <c r="O85" s="21"/>
      <c r="P85" s="21"/>
      <c r="Q85" s="22" t="s">
        <v>33</v>
      </c>
      <c r="R85" s="22" t="s">
        <v>33</v>
      </c>
      <c r="S85" s="22" t="s">
        <v>33</v>
      </c>
      <c r="T85" s="22" t="s">
        <v>33</v>
      </c>
    </row>
    <row r="86" spans="2:20" ht="26" x14ac:dyDescent="0.35">
      <c r="C86" s="37" t="s">
        <v>105</v>
      </c>
      <c r="N86" s="21"/>
      <c r="O86" s="21"/>
      <c r="P86" s="21"/>
      <c r="Q86" s="21"/>
      <c r="R86" s="21"/>
      <c r="S86" s="21"/>
      <c r="T86" s="21"/>
    </row>
    <row r="87" spans="2:20" x14ac:dyDescent="0.35">
      <c r="N87" s="21"/>
      <c r="O87" s="21"/>
      <c r="P87" s="21"/>
      <c r="Q87" s="21"/>
      <c r="R87" s="21"/>
      <c r="S87" s="21"/>
      <c r="T87" s="21"/>
    </row>
    <row r="89" spans="2:20" x14ac:dyDescent="0.35">
      <c r="B89" s="13" t="s">
        <v>35</v>
      </c>
      <c r="C89" s="13" t="s">
        <v>37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2:20" x14ac:dyDescent="0.35">
      <c r="B90" s="14" t="s">
        <v>12</v>
      </c>
      <c r="C90" s="15">
        <v>6950000</v>
      </c>
    </row>
    <row r="91" spans="2:20" x14ac:dyDescent="0.35">
      <c r="B91" s="14" t="s">
        <v>9</v>
      </c>
      <c r="C91" s="15">
        <v>12250000</v>
      </c>
    </row>
    <row r="92" spans="2:20" x14ac:dyDescent="0.35">
      <c r="B92" s="14" t="s">
        <v>18</v>
      </c>
      <c r="C92" s="15">
        <v>6150000</v>
      </c>
    </row>
    <row r="93" spans="2:20" x14ac:dyDescent="0.35">
      <c r="B93" s="14" t="s">
        <v>15</v>
      </c>
      <c r="C93" s="15">
        <v>3320000</v>
      </c>
    </row>
    <row r="94" spans="2:20" x14ac:dyDescent="0.35">
      <c r="B94" s="14" t="s">
        <v>36</v>
      </c>
      <c r="C94" s="15">
        <v>28670000</v>
      </c>
    </row>
    <row r="106" spans="4:10" ht="23.5" x14ac:dyDescent="0.55000000000000004">
      <c r="D106" s="40" t="s">
        <v>106</v>
      </c>
    </row>
    <row r="108" spans="4:10" x14ac:dyDescent="0.35">
      <c r="D108" s="57" t="s">
        <v>34</v>
      </c>
      <c r="E108" s="58"/>
      <c r="F108" s="58"/>
      <c r="G108" s="58"/>
      <c r="H108" s="58"/>
      <c r="I108" s="58"/>
      <c r="J108" s="59"/>
    </row>
    <row r="109" spans="4:10" x14ac:dyDescent="0.35">
      <c r="D109" s="60"/>
      <c r="E109" s="61"/>
      <c r="F109" s="61"/>
      <c r="G109" s="61"/>
      <c r="H109" s="61"/>
      <c r="I109" s="61"/>
      <c r="J109" s="62"/>
    </row>
    <row r="110" spans="4:10" ht="43.5" x14ac:dyDescent="0.35">
      <c r="D110" s="3" t="s">
        <v>0</v>
      </c>
      <c r="E110" s="3" t="s">
        <v>1</v>
      </c>
      <c r="F110" s="3" t="s">
        <v>2</v>
      </c>
      <c r="G110" s="3" t="s">
        <v>3</v>
      </c>
      <c r="H110" s="3" t="s">
        <v>4</v>
      </c>
      <c r="I110" s="3" t="s">
        <v>5</v>
      </c>
      <c r="J110" s="3" t="s">
        <v>6</v>
      </c>
    </row>
    <row r="111" spans="4:10" ht="29" x14ac:dyDescent="0.35">
      <c r="D111" s="4">
        <v>45326</v>
      </c>
      <c r="E111" s="5" t="s">
        <v>16</v>
      </c>
      <c r="F111" s="5" t="s">
        <v>8</v>
      </c>
      <c r="G111" s="5" t="s">
        <v>18</v>
      </c>
      <c r="H111" s="5">
        <v>20</v>
      </c>
      <c r="I111" s="5">
        <v>30000</v>
      </c>
      <c r="J111" s="5">
        <v>600000</v>
      </c>
    </row>
    <row r="112" spans="4:10" ht="29" x14ac:dyDescent="0.35">
      <c r="D112" s="4">
        <v>45334</v>
      </c>
      <c r="E112" s="5" t="s">
        <v>10</v>
      </c>
      <c r="F112" s="5" t="s">
        <v>8</v>
      </c>
      <c r="G112" s="5" t="s">
        <v>18</v>
      </c>
      <c r="H112" s="5">
        <v>10</v>
      </c>
      <c r="I112" s="5">
        <v>30000</v>
      </c>
      <c r="J112" s="5">
        <v>300000</v>
      </c>
    </row>
    <row r="113" spans="4:10" ht="29" x14ac:dyDescent="0.35">
      <c r="D113" s="4">
        <v>45346</v>
      </c>
      <c r="E113" s="5" t="s">
        <v>7</v>
      </c>
      <c r="F113" s="5" t="s">
        <v>8</v>
      </c>
      <c r="G113" s="5" t="s">
        <v>18</v>
      </c>
      <c r="H113" s="5">
        <v>12</v>
      </c>
      <c r="I113" s="5">
        <v>30000</v>
      </c>
      <c r="J113" s="5">
        <v>360000</v>
      </c>
    </row>
    <row r="114" spans="4:10" x14ac:dyDescent="0.35">
      <c r="G114" s="6" t="s">
        <v>23</v>
      </c>
      <c r="H114" s="7">
        <f>SUM(H111:H113)</f>
        <v>42</v>
      </c>
      <c r="I114" s="7">
        <f>SUM(I111:I113)</f>
        <v>90000</v>
      </c>
      <c r="J114" s="7">
        <f>SUM(J111:J113)</f>
        <v>1260000</v>
      </c>
    </row>
  </sheetData>
  <autoFilter ref="A3:G80" xr:uid="{69C3E432-9308-4EFA-9DF3-4A89ABF01D1F}"/>
  <mergeCells count="8">
    <mergeCell ref="A2:G2"/>
    <mergeCell ref="D108:J109"/>
    <mergeCell ref="J43:P44"/>
    <mergeCell ref="R43:X44"/>
    <mergeCell ref="J4:P5"/>
    <mergeCell ref="R4:X5"/>
    <mergeCell ref="J25:P26"/>
    <mergeCell ref="R26:X27"/>
  </mergeCell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Question no 2</vt:lpstr>
      <vt:lpstr> Question no 3</vt:lpstr>
      <vt:lpstr> Question no 4</vt:lpstr>
      <vt:lpstr>Question no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MTBD</cp:lastModifiedBy>
  <dcterms:created xsi:type="dcterms:W3CDTF">2024-05-29T21:50:26Z</dcterms:created>
  <dcterms:modified xsi:type="dcterms:W3CDTF">2024-12-08T18:38:59Z</dcterms:modified>
</cp:coreProperties>
</file>