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supercarlossegovia/Downloads/Data Science for business and Visualization/Module 5/"/>
    </mc:Choice>
  </mc:AlternateContent>
  <xr:revisionPtr revIDLastSave="0" documentId="13_ncr:1_{6BE61A23-9F3C-0D4C-A63D-453E0A7EBD68}" xr6:coauthVersionLast="45" xr6:coauthVersionMax="45" xr10:uidLastSave="{00000000-0000-0000-0000-000000000000}"/>
  <bookViews>
    <workbookView xWindow="0" yWindow="460" windowWidth="25600" windowHeight="15460" activeTab="10" xr2:uid="{00000000-000D-0000-FFFF-FFFF00000000}"/>
  </bookViews>
  <sheets>
    <sheet name="Sheet1" sheetId="25" r:id="rId1"/>
    <sheet name="Transactions" sheetId="6" r:id="rId2"/>
    <sheet name="Bank Type" sheetId="2" r:id="rId3"/>
    <sheet name="Financials" sheetId="5" r:id="rId4"/>
    <sheet name="Payments" sheetId="4" r:id="rId5"/>
    <sheet name="1." sheetId="8" r:id="rId6"/>
    <sheet name="2." sheetId="24" r:id="rId7"/>
    <sheet name="3." sheetId="12" r:id="rId8"/>
    <sheet name="1.2" sheetId="23" r:id="rId9"/>
    <sheet name="2.2" sheetId="20" r:id="rId10"/>
    <sheet name="3.2" sheetId="22" r:id="rId11"/>
  </sheets>
  <definedNames>
    <definedName name="_xlnm._FilterDatabase" localSheetId="5" hidden="1">'1.'!$A$1:$D$1</definedName>
    <definedName name="_xlnm._FilterDatabase" localSheetId="9" hidden="1">'2.2'!$A$1:$D$1</definedName>
  </definedNames>
  <calcPr calcId="191029"/>
  <pivotCaches>
    <pivotCache cacheId="1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2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2" i="20"/>
  <c r="U3" i="6" l="1"/>
  <c r="U4" i="6"/>
  <c r="U5" i="6"/>
  <c r="U6" i="6"/>
  <c r="V6" i="6" s="1"/>
  <c r="U7" i="6"/>
  <c r="U8" i="6"/>
  <c r="U9" i="6"/>
  <c r="U10" i="6"/>
  <c r="V10" i="6" s="1"/>
  <c r="U11" i="6"/>
  <c r="U12" i="6"/>
  <c r="U13" i="6"/>
  <c r="U14" i="6"/>
  <c r="V14" i="6" s="1"/>
  <c r="U15" i="6"/>
  <c r="U16" i="6"/>
  <c r="U17" i="6"/>
  <c r="U18" i="6"/>
  <c r="V18" i="6" s="1"/>
  <c r="U19" i="6"/>
  <c r="U20" i="6"/>
  <c r="U21" i="6"/>
  <c r="U22" i="6"/>
  <c r="V22" i="6" s="1"/>
  <c r="U23" i="6"/>
  <c r="U24" i="6"/>
  <c r="U25" i="6"/>
  <c r="U26" i="6"/>
  <c r="V26" i="6" s="1"/>
  <c r="U27" i="6"/>
  <c r="U28" i="6"/>
  <c r="U29" i="6"/>
  <c r="U30" i="6"/>
  <c r="V30" i="6" s="1"/>
  <c r="U31" i="6"/>
  <c r="U32" i="6"/>
  <c r="U33" i="6"/>
  <c r="U34" i="6"/>
  <c r="V34" i="6" s="1"/>
  <c r="U35" i="6"/>
  <c r="U36" i="6"/>
  <c r="U37" i="6"/>
  <c r="U38" i="6"/>
  <c r="V38" i="6" s="1"/>
  <c r="U39" i="6"/>
  <c r="U40" i="6"/>
  <c r="U41" i="6"/>
  <c r="U42" i="6"/>
  <c r="V42" i="6" s="1"/>
  <c r="U43" i="6"/>
  <c r="U44" i="6"/>
  <c r="U45" i="6"/>
  <c r="U46" i="6"/>
  <c r="V46" i="6" s="1"/>
  <c r="U47" i="6"/>
  <c r="U48" i="6"/>
  <c r="U49" i="6"/>
  <c r="U50" i="6"/>
  <c r="V50" i="6" s="1"/>
  <c r="U51" i="6"/>
  <c r="U52" i="6"/>
  <c r="U53" i="6"/>
  <c r="U54" i="6"/>
  <c r="V54" i="6" s="1"/>
  <c r="U55" i="6"/>
  <c r="U56" i="6"/>
  <c r="U57" i="6"/>
  <c r="U58" i="6"/>
  <c r="V58" i="6" s="1"/>
  <c r="U59" i="6"/>
  <c r="U60" i="6"/>
  <c r="U61" i="6"/>
  <c r="U62" i="6"/>
  <c r="V62" i="6" s="1"/>
  <c r="U63" i="6"/>
  <c r="U64" i="6"/>
  <c r="U65" i="6"/>
  <c r="U66" i="6"/>
  <c r="V66" i="6" s="1"/>
  <c r="U67" i="6"/>
  <c r="U68" i="6"/>
  <c r="U69" i="6"/>
  <c r="U70" i="6"/>
  <c r="V70" i="6" s="1"/>
  <c r="U71" i="6"/>
  <c r="U72" i="6"/>
  <c r="U73" i="6"/>
  <c r="U74" i="6"/>
  <c r="V74" i="6" s="1"/>
  <c r="U75" i="6"/>
  <c r="U76" i="6"/>
  <c r="U77" i="6"/>
  <c r="U78" i="6"/>
  <c r="V78" i="6" s="1"/>
  <c r="U79" i="6"/>
  <c r="U80" i="6"/>
  <c r="U81" i="6"/>
  <c r="U82" i="6"/>
  <c r="V82" i="6" s="1"/>
  <c r="U83" i="6"/>
  <c r="U84" i="6"/>
  <c r="U85" i="6"/>
  <c r="U86" i="6"/>
  <c r="V86" i="6" s="1"/>
  <c r="U87" i="6"/>
  <c r="U88" i="6"/>
  <c r="U89" i="6"/>
  <c r="U90" i="6"/>
  <c r="V90" i="6" s="1"/>
  <c r="U91" i="6"/>
  <c r="U92" i="6"/>
  <c r="U93" i="6"/>
  <c r="U94" i="6"/>
  <c r="V94" i="6" s="1"/>
  <c r="U95" i="6"/>
  <c r="U96" i="6"/>
  <c r="U97" i="6"/>
  <c r="U98" i="6"/>
  <c r="V98" i="6" s="1"/>
  <c r="U99" i="6"/>
  <c r="U100" i="6"/>
  <c r="U101" i="6"/>
  <c r="U102" i="6"/>
  <c r="V102" i="6" s="1"/>
  <c r="U103" i="6"/>
  <c r="U104" i="6"/>
  <c r="U105" i="6"/>
  <c r="U106" i="6"/>
  <c r="V106" i="6" s="1"/>
  <c r="U107" i="6"/>
  <c r="U108" i="6"/>
  <c r="U109" i="6"/>
  <c r="U110" i="6"/>
  <c r="V110" i="6" s="1"/>
  <c r="U111" i="6"/>
  <c r="U112" i="6"/>
  <c r="U113" i="6"/>
  <c r="U114" i="6"/>
  <c r="V114" i="6" s="1"/>
  <c r="U115" i="6"/>
  <c r="U116" i="6"/>
  <c r="U117" i="6"/>
  <c r="U118" i="6"/>
  <c r="V118" i="6" s="1"/>
  <c r="U119" i="6"/>
  <c r="U120" i="6"/>
  <c r="U121" i="6"/>
  <c r="U122" i="6"/>
  <c r="V122" i="6" s="1"/>
  <c r="U123" i="6"/>
  <c r="U124" i="6"/>
  <c r="U125" i="6"/>
  <c r="U126" i="6"/>
  <c r="V126" i="6" s="1"/>
  <c r="U127" i="6"/>
  <c r="U128" i="6"/>
  <c r="U129" i="6"/>
  <c r="U130" i="6"/>
  <c r="V130" i="6" s="1"/>
  <c r="U131" i="6"/>
  <c r="U132" i="6"/>
  <c r="U133" i="6"/>
  <c r="U134" i="6"/>
  <c r="V134" i="6" s="1"/>
  <c r="U135" i="6"/>
  <c r="U136" i="6"/>
  <c r="U137" i="6"/>
  <c r="U138" i="6"/>
  <c r="V138" i="6" s="1"/>
  <c r="U139" i="6"/>
  <c r="U140" i="6"/>
  <c r="U141" i="6"/>
  <c r="U142" i="6"/>
  <c r="V142" i="6" s="1"/>
  <c r="U143" i="6"/>
  <c r="U144" i="6"/>
  <c r="U145" i="6"/>
  <c r="U146" i="6"/>
  <c r="V146" i="6" s="1"/>
  <c r="U147" i="6"/>
  <c r="U148" i="6"/>
  <c r="U149" i="6"/>
  <c r="U150" i="6"/>
  <c r="V150" i="6" s="1"/>
  <c r="U151" i="6"/>
  <c r="U152" i="6"/>
  <c r="U153" i="6"/>
  <c r="U154" i="6"/>
  <c r="V154" i="6" s="1"/>
  <c r="U155" i="6"/>
  <c r="U156" i="6"/>
  <c r="U157" i="6"/>
  <c r="U158" i="6"/>
  <c r="V158" i="6" s="1"/>
  <c r="U159" i="6"/>
  <c r="U160" i="6"/>
  <c r="U161" i="6"/>
  <c r="U162" i="6"/>
  <c r="V162" i="6" s="1"/>
  <c r="U163" i="6"/>
  <c r="U164" i="6"/>
  <c r="U165" i="6"/>
  <c r="U166" i="6"/>
  <c r="V166" i="6" s="1"/>
  <c r="U167" i="6"/>
  <c r="U168" i="6"/>
  <c r="U169" i="6"/>
  <c r="U170" i="6"/>
  <c r="V170" i="6" s="1"/>
  <c r="U171" i="6"/>
  <c r="U172" i="6"/>
  <c r="U173" i="6"/>
  <c r="U174" i="6"/>
  <c r="V174" i="6" s="1"/>
  <c r="U175" i="6"/>
  <c r="U176" i="6"/>
  <c r="U177" i="6"/>
  <c r="U178" i="6"/>
  <c r="V178" i="6" s="1"/>
  <c r="U179" i="6"/>
  <c r="U180" i="6"/>
  <c r="U181" i="6"/>
  <c r="U182" i="6"/>
  <c r="V182" i="6" s="1"/>
  <c r="U183" i="6"/>
  <c r="U184" i="6"/>
  <c r="U185" i="6"/>
  <c r="U186" i="6"/>
  <c r="V186" i="6" s="1"/>
  <c r="U187" i="6"/>
  <c r="U188" i="6"/>
  <c r="U189" i="6"/>
  <c r="U190" i="6"/>
  <c r="V190" i="6" s="1"/>
  <c r="U191" i="6"/>
  <c r="U192" i="6"/>
  <c r="U193" i="6"/>
  <c r="U194" i="6"/>
  <c r="V194" i="6" s="1"/>
  <c r="U195" i="6"/>
  <c r="U196" i="6"/>
  <c r="U197" i="6"/>
  <c r="U198" i="6"/>
  <c r="V198" i="6" s="1"/>
  <c r="U199" i="6"/>
  <c r="U200" i="6"/>
  <c r="U201" i="6"/>
  <c r="U202" i="6"/>
  <c r="V202" i="6" s="1"/>
  <c r="U203" i="6"/>
  <c r="U204" i="6"/>
  <c r="U205" i="6"/>
  <c r="U206" i="6"/>
  <c r="V206" i="6" s="1"/>
  <c r="U207" i="6"/>
  <c r="U208" i="6"/>
  <c r="U209" i="6"/>
  <c r="U210" i="6"/>
  <c r="V210" i="6" s="1"/>
  <c r="U211" i="6"/>
  <c r="U212" i="6"/>
  <c r="U213" i="6"/>
  <c r="U214" i="6"/>
  <c r="V214" i="6" s="1"/>
  <c r="U215" i="6"/>
  <c r="U216" i="6"/>
  <c r="U217" i="6"/>
  <c r="U218" i="6"/>
  <c r="V218" i="6" s="1"/>
  <c r="U219" i="6"/>
  <c r="U220" i="6"/>
  <c r="U221" i="6"/>
  <c r="U222" i="6"/>
  <c r="V222" i="6" s="1"/>
  <c r="U223" i="6"/>
  <c r="U224" i="6"/>
  <c r="U225" i="6"/>
  <c r="U226" i="6"/>
  <c r="V226" i="6" s="1"/>
  <c r="U227" i="6"/>
  <c r="U228" i="6"/>
  <c r="U229" i="6"/>
  <c r="U230" i="6"/>
  <c r="V230" i="6" s="1"/>
  <c r="U231" i="6"/>
  <c r="U232" i="6"/>
  <c r="U233" i="6"/>
  <c r="U234" i="6"/>
  <c r="V234" i="6" s="1"/>
  <c r="U235" i="6"/>
  <c r="U236" i="6"/>
  <c r="U237" i="6"/>
  <c r="U238" i="6"/>
  <c r="V238" i="6" s="1"/>
  <c r="U239" i="6"/>
  <c r="U240" i="6"/>
  <c r="U241" i="6"/>
  <c r="U242" i="6"/>
  <c r="V242" i="6" s="1"/>
  <c r="U243" i="6"/>
  <c r="U244" i="6"/>
  <c r="U245" i="6"/>
  <c r="U246" i="6"/>
  <c r="V246" i="6" s="1"/>
  <c r="U247" i="6"/>
  <c r="U248" i="6"/>
  <c r="U249" i="6"/>
  <c r="U250" i="6"/>
  <c r="V250" i="6" s="1"/>
  <c r="U251" i="6"/>
  <c r="U252" i="6"/>
  <c r="U253" i="6"/>
  <c r="U254" i="6"/>
  <c r="V254" i="6" s="1"/>
  <c r="U255" i="6"/>
  <c r="U256" i="6"/>
  <c r="U257" i="6"/>
  <c r="U258" i="6"/>
  <c r="V258" i="6" s="1"/>
  <c r="U259" i="6"/>
  <c r="U260" i="6"/>
  <c r="U261" i="6"/>
  <c r="U262" i="6"/>
  <c r="V262" i="6" s="1"/>
  <c r="U263" i="6"/>
  <c r="U264" i="6"/>
  <c r="U265" i="6"/>
  <c r="U266" i="6"/>
  <c r="V266" i="6" s="1"/>
  <c r="U267" i="6"/>
  <c r="U268" i="6"/>
  <c r="U269" i="6"/>
  <c r="U270" i="6"/>
  <c r="V270" i="6" s="1"/>
  <c r="U271" i="6"/>
  <c r="U272" i="6"/>
  <c r="U273" i="6"/>
  <c r="U274" i="6"/>
  <c r="V274" i="6" s="1"/>
  <c r="U275" i="6"/>
  <c r="U276" i="6"/>
  <c r="U277" i="6"/>
  <c r="U278" i="6"/>
  <c r="V278" i="6" s="1"/>
  <c r="U279" i="6"/>
  <c r="U280" i="6"/>
  <c r="U281" i="6"/>
  <c r="U282" i="6"/>
  <c r="V282" i="6" s="1"/>
  <c r="U283" i="6"/>
  <c r="U284" i="6"/>
  <c r="U285" i="6"/>
  <c r="U286" i="6"/>
  <c r="V286" i="6" s="1"/>
  <c r="U287" i="6"/>
  <c r="U288" i="6"/>
  <c r="U289" i="6"/>
  <c r="U290" i="6"/>
  <c r="V290" i="6" s="1"/>
  <c r="U291" i="6"/>
  <c r="U292" i="6"/>
  <c r="U293" i="6"/>
  <c r="U294" i="6"/>
  <c r="V294" i="6" s="1"/>
  <c r="U295" i="6"/>
  <c r="U296" i="6"/>
  <c r="U297" i="6"/>
  <c r="U298" i="6"/>
  <c r="V298" i="6" s="1"/>
  <c r="U299" i="6"/>
  <c r="U300" i="6"/>
  <c r="U301" i="6"/>
  <c r="U302" i="6"/>
  <c r="V302" i="6" s="1"/>
  <c r="U303" i="6"/>
  <c r="U304" i="6"/>
  <c r="U305" i="6"/>
  <c r="U306" i="6"/>
  <c r="V306" i="6" s="1"/>
  <c r="U307" i="6"/>
  <c r="U308" i="6"/>
  <c r="U309" i="6"/>
  <c r="U310" i="6"/>
  <c r="V310" i="6" s="1"/>
  <c r="U311" i="6"/>
  <c r="U312" i="6"/>
  <c r="U313" i="6"/>
  <c r="U314" i="6"/>
  <c r="V314" i="6" s="1"/>
  <c r="U315" i="6"/>
  <c r="U316" i="6"/>
  <c r="U317" i="6"/>
  <c r="U318" i="6"/>
  <c r="V318" i="6" s="1"/>
  <c r="U319" i="6"/>
  <c r="U320" i="6"/>
  <c r="U321" i="6"/>
  <c r="U322" i="6"/>
  <c r="V322" i="6" s="1"/>
  <c r="U323" i="6"/>
  <c r="U324" i="6"/>
  <c r="U325" i="6"/>
  <c r="U326" i="6"/>
  <c r="V326" i="6" s="1"/>
  <c r="U327" i="6"/>
  <c r="U328" i="6"/>
  <c r="U329" i="6"/>
  <c r="U330" i="6"/>
  <c r="V330" i="6" s="1"/>
  <c r="U331" i="6"/>
  <c r="U332" i="6"/>
  <c r="U333" i="6"/>
  <c r="U334" i="6"/>
  <c r="V334" i="6" s="1"/>
  <c r="U335" i="6"/>
  <c r="U336" i="6"/>
  <c r="U337" i="6"/>
  <c r="U338" i="6"/>
  <c r="V338" i="6" s="1"/>
  <c r="U339" i="6"/>
  <c r="U340" i="6"/>
  <c r="U341" i="6"/>
  <c r="U342" i="6"/>
  <c r="V342" i="6" s="1"/>
  <c r="U343" i="6"/>
  <c r="U344" i="6"/>
  <c r="U345" i="6"/>
  <c r="U346" i="6"/>
  <c r="V346" i="6" s="1"/>
  <c r="U347" i="6"/>
  <c r="U348" i="6"/>
  <c r="U349" i="6"/>
  <c r="U350" i="6"/>
  <c r="V350" i="6" s="1"/>
  <c r="U351" i="6"/>
  <c r="U352" i="6"/>
  <c r="U353" i="6"/>
  <c r="U354" i="6"/>
  <c r="V354" i="6" s="1"/>
  <c r="U355" i="6"/>
  <c r="U356" i="6"/>
  <c r="U357" i="6"/>
  <c r="U358" i="6"/>
  <c r="V358" i="6" s="1"/>
  <c r="U359" i="6"/>
  <c r="U360" i="6"/>
  <c r="U361" i="6"/>
  <c r="U362" i="6"/>
  <c r="V362" i="6" s="1"/>
  <c r="U363" i="6"/>
  <c r="U364" i="6"/>
  <c r="U365" i="6"/>
  <c r="U366" i="6"/>
  <c r="V366" i="6" s="1"/>
  <c r="U367" i="6"/>
  <c r="U368" i="6"/>
  <c r="U369" i="6"/>
  <c r="U370" i="6"/>
  <c r="V370" i="6" s="1"/>
  <c r="U371" i="6"/>
  <c r="U372" i="6"/>
  <c r="U373" i="6"/>
  <c r="U374" i="6"/>
  <c r="V374" i="6" s="1"/>
  <c r="U375" i="6"/>
  <c r="U376" i="6"/>
  <c r="U377" i="6"/>
  <c r="U378" i="6"/>
  <c r="V378" i="6" s="1"/>
  <c r="U379" i="6"/>
  <c r="U380" i="6"/>
  <c r="U381" i="6"/>
  <c r="U382" i="6"/>
  <c r="V382" i="6" s="1"/>
  <c r="U383" i="6"/>
  <c r="U384" i="6"/>
  <c r="U385" i="6"/>
  <c r="U386" i="6"/>
  <c r="V386" i="6" s="1"/>
  <c r="U387" i="6"/>
  <c r="U388" i="6"/>
  <c r="U389" i="6"/>
  <c r="U390" i="6"/>
  <c r="V390" i="6" s="1"/>
  <c r="U391" i="6"/>
  <c r="U392" i="6"/>
  <c r="U393" i="6"/>
  <c r="U394" i="6"/>
  <c r="V394" i="6" s="1"/>
  <c r="U395" i="6"/>
  <c r="U396" i="6"/>
  <c r="U397" i="6"/>
  <c r="U398" i="6"/>
  <c r="V398" i="6" s="1"/>
  <c r="U399" i="6"/>
  <c r="U400" i="6"/>
  <c r="U401" i="6"/>
  <c r="U402" i="6"/>
  <c r="V402" i="6" s="1"/>
  <c r="U403" i="6"/>
  <c r="U404" i="6"/>
  <c r="U405" i="6"/>
  <c r="U406" i="6"/>
  <c r="V406" i="6" s="1"/>
  <c r="U407" i="6"/>
  <c r="U408" i="6"/>
  <c r="U409" i="6"/>
  <c r="U410" i="6"/>
  <c r="V410" i="6" s="1"/>
  <c r="U411" i="6"/>
  <c r="U412" i="6"/>
  <c r="U413" i="6"/>
  <c r="U414" i="6"/>
  <c r="V414" i="6" s="1"/>
  <c r="U415" i="6"/>
  <c r="U416" i="6"/>
  <c r="U417" i="6"/>
  <c r="U418" i="6"/>
  <c r="V418" i="6" s="1"/>
  <c r="U419" i="6"/>
  <c r="U420" i="6"/>
  <c r="U421" i="6"/>
  <c r="U422" i="6"/>
  <c r="V422" i="6" s="1"/>
  <c r="U423" i="6"/>
  <c r="U424" i="6"/>
  <c r="U425" i="6"/>
  <c r="U426" i="6"/>
  <c r="V426" i="6" s="1"/>
  <c r="U427" i="6"/>
  <c r="U428" i="6"/>
  <c r="U429" i="6"/>
  <c r="U430" i="6"/>
  <c r="V430" i="6" s="1"/>
  <c r="U431" i="6"/>
  <c r="U432" i="6"/>
  <c r="U433" i="6"/>
  <c r="U434" i="6"/>
  <c r="V434" i="6" s="1"/>
  <c r="U435" i="6"/>
  <c r="U436" i="6"/>
  <c r="U437" i="6"/>
  <c r="U438" i="6"/>
  <c r="V438" i="6" s="1"/>
  <c r="U439" i="6"/>
  <c r="U440" i="6"/>
  <c r="U441" i="6"/>
  <c r="U442" i="6"/>
  <c r="V442" i="6" s="1"/>
  <c r="U443" i="6"/>
  <c r="U444" i="6"/>
  <c r="U445" i="6"/>
  <c r="U446" i="6"/>
  <c r="V446" i="6" s="1"/>
  <c r="U447" i="6"/>
  <c r="U448" i="6"/>
  <c r="U449" i="6"/>
  <c r="U450" i="6"/>
  <c r="V450" i="6" s="1"/>
  <c r="U451" i="6"/>
  <c r="U452" i="6"/>
  <c r="U453" i="6"/>
  <c r="U454" i="6"/>
  <c r="V454" i="6" s="1"/>
  <c r="U455" i="6"/>
  <c r="U456" i="6"/>
  <c r="U457" i="6"/>
  <c r="U458" i="6"/>
  <c r="V458" i="6" s="1"/>
  <c r="U459" i="6"/>
  <c r="U460" i="6"/>
  <c r="U461" i="6"/>
  <c r="U462" i="6"/>
  <c r="V462" i="6" s="1"/>
  <c r="U463" i="6"/>
  <c r="U464" i="6"/>
  <c r="U465" i="6"/>
  <c r="U466" i="6"/>
  <c r="V466" i="6" s="1"/>
  <c r="U467" i="6"/>
  <c r="U468" i="6"/>
  <c r="U469" i="6"/>
  <c r="U470" i="6"/>
  <c r="V470" i="6" s="1"/>
  <c r="U471" i="6"/>
  <c r="V471" i="6" s="1"/>
  <c r="U472" i="6"/>
  <c r="U473" i="6"/>
  <c r="U474" i="6"/>
  <c r="V474" i="6" s="1"/>
  <c r="U475" i="6"/>
  <c r="V475" i="6" s="1"/>
  <c r="U476" i="6"/>
  <c r="U477" i="6"/>
  <c r="U478" i="6"/>
  <c r="V478" i="6" s="1"/>
  <c r="U479" i="6"/>
  <c r="V479" i="6" s="1"/>
  <c r="U480" i="6"/>
  <c r="U481" i="6"/>
  <c r="U482" i="6"/>
  <c r="V482" i="6" s="1"/>
  <c r="U483" i="6"/>
  <c r="V483" i="6" s="1"/>
  <c r="U484" i="6"/>
  <c r="U485" i="6"/>
  <c r="U486" i="6"/>
  <c r="V486" i="6" s="1"/>
  <c r="U487" i="6"/>
  <c r="V487" i="6" s="1"/>
  <c r="U488" i="6"/>
  <c r="U489" i="6"/>
  <c r="U490" i="6"/>
  <c r="V490" i="6" s="1"/>
  <c r="U491" i="6"/>
  <c r="V491" i="6" s="1"/>
  <c r="U492" i="6"/>
  <c r="U493" i="6"/>
  <c r="U494" i="6"/>
  <c r="V494" i="6" s="1"/>
  <c r="U495" i="6"/>
  <c r="V495" i="6" s="1"/>
  <c r="U496" i="6"/>
  <c r="U497" i="6"/>
  <c r="U498" i="6"/>
  <c r="V498" i="6" s="1"/>
  <c r="U499" i="6"/>
  <c r="V499" i="6" s="1"/>
  <c r="U500" i="6"/>
  <c r="U501" i="6"/>
  <c r="U502" i="6"/>
  <c r="V502" i="6" s="1"/>
  <c r="U503" i="6"/>
  <c r="V503" i="6" s="1"/>
  <c r="U504" i="6"/>
  <c r="U505" i="6"/>
  <c r="U506" i="6"/>
  <c r="V506" i="6" s="1"/>
  <c r="U507" i="6"/>
  <c r="V507" i="6" s="1"/>
  <c r="U508" i="6"/>
  <c r="U509" i="6"/>
  <c r="U510" i="6"/>
  <c r="V510" i="6" s="1"/>
  <c r="U511" i="6"/>
  <c r="V511" i="6" s="1"/>
  <c r="U512" i="6"/>
  <c r="U513" i="6"/>
  <c r="U514" i="6"/>
  <c r="V514" i="6" s="1"/>
  <c r="U515" i="6"/>
  <c r="V515" i="6" s="1"/>
  <c r="U516" i="6"/>
  <c r="U517" i="6"/>
  <c r="U518" i="6"/>
  <c r="V518" i="6" s="1"/>
  <c r="U519" i="6"/>
  <c r="V519" i="6" s="1"/>
  <c r="U520" i="6"/>
  <c r="U521" i="6"/>
  <c r="U522" i="6"/>
  <c r="V522" i="6" s="1"/>
  <c r="U523" i="6"/>
  <c r="V523" i="6" s="1"/>
  <c r="U524" i="6"/>
  <c r="U525" i="6"/>
  <c r="U526" i="6"/>
  <c r="V526" i="6" s="1"/>
  <c r="U527" i="6"/>
  <c r="V527" i="6" s="1"/>
  <c r="U528" i="6"/>
  <c r="U529" i="6"/>
  <c r="U530" i="6"/>
  <c r="V530" i="6" s="1"/>
  <c r="U531" i="6"/>
  <c r="V531" i="6" s="1"/>
  <c r="U532" i="6"/>
  <c r="U533" i="6"/>
  <c r="U534" i="6"/>
  <c r="V534" i="6" s="1"/>
  <c r="U535" i="6"/>
  <c r="V535" i="6" s="1"/>
  <c r="U536" i="6"/>
  <c r="U537" i="6"/>
  <c r="U538" i="6"/>
  <c r="V538" i="6" s="1"/>
  <c r="U539" i="6"/>
  <c r="V539" i="6" s="1"/>
  <c r="U540" i="6"/>
  <c r="U541" i="6"/>
  <c r="U542" i="6"/>
  <c r="V542" i="6" s="1"/>
  <c r="U543" i="6"/>
  <c r="V543" i="6" s="1"/>
  <c r="U544" i="6"/>
  <c r="U545" i="6"/>
  <c r="U546" i="6"/>
  <c r="V546" i="6" s="1"/>
  <c r="U547" i="6"/>
  <c r="V547" i="6" s="1"/>
  <c r="U548" i="6"/>
  <c r="U549" i="6"/>
  <c r="U550" i="6"/>
  <c r="V550" i="6" s="1"/>
  <c r="U551" i="6"/>
  <c r="V551" i="6" s="1"/>
  <c r="U552" i="6"/>
  <c r="U553" i="6"/>
  <c r="U554" i="6"/>
  <c r="V554" i="6" s="1"/>
  <c r="U555" i="6"/>
  <c r="V555" i="6" s="1"/>
  <c r="U556" i="6"/>
  <c r="U557" i="6"/>
  <c r="U558" i="6"/>
  <c r="V558" i="6" s="1"/>
  <c r="U559" i="6"/>
  <c r="V559" i="6" s="1"/>
  <c r="U560" i="6"/>
  <c r="U561" i="6"/>
  <c r="U562" i="6"/>
  <c r="V562" i="6" s="1"/>
  <c r="U563" i="6"/>
  <c r="V563" i="6" s="1"/>
  <c r="U564" i="6"/>
  <c r="U565" i="6"/>
  <c r="U566" i="6"/>
  <c r="V566" i="6" s="1"/>
  <c r="U567" i="6"/>
  <c r="V567" i="6" s="1"/>
  <c r="U568" i="6"/>
  <c r="U569" i="6"/>
  <c r="U570" i="6"/>
  <c r="V570" i="6" s="1"/>
  <c r="U571" i="6"/>
  <c r="V571" i="6" s="1"/>
  <c r="U572" i="6"/>
  <c r="U573" i="6"/>
  <c r="U574" i="6"/>
  <c r="V574" i="6" s="1"/>
  <c r="U575" i="6"/>
  <c r="V575" i="6" s="1"/>
  <c r="U576" i="6"/>
  <c r="U577" i="6"/>
  <c r="U578" i="6"/>
  <c r="V578" i="6" s="1"/>
  <c r="U579" i="6"/>
  <c r="V579" i="6" s="1"/>
  <c r="U580" i="6"/>
  <c r="U581" i="6"/>
  <c r="U582" i="6"/>
  <c r="V582" i="6" s="1"/>
  <c r="U583" i="6"/>
  <c r="V583" i="6" s="1"/>
  <c r="U584" i="6"/>
  <c r="U585" i="6"/>
  <c r="U586" i="6"/>
  <c r="V586" i="6" s="1"/>
  <c r="U587" i="6"/>
  <c r="V587" i="6" s="1"/>
  <c r="U588" i="6"/>
  <c r="U589" i="6"/>
  <c r="U590" i="6"/>
  <c r="V590" i="6" s="1"/>
  <c r="U591" i="6"/>
  <c r="V591" i="6" s="1"/>
  <c r="U592" i="6"/>
  <c r="U593" i="6"/>
  <c r="U594" i="6"/>
  <c r="V594" i="6" s="1"/>
  <c r="U595" i="6"/>
  <c r="V595" i="6" s="1"/>
  <c r="U596" i="6"/>
  <c r="U597" i="6"/>
  <c r="U598" i="6"/>
  <c r="V598" i="6" s="1"/>
  <c r="U599" i="6"/>
  <c r="V599" i="6" s="1"/>
  <c r="U600" i="6"/>
  <c r="U601" i="6"/>
  <c r="U602" i="6"/>
  <c r="V602" i="6" s="1"/>
  <c r="U603" i="6"/>
  <c r="V603" i="6" s="1"/>
  <c r="U604" i="6"/>
  <c r="U605" i="6"/>
  <c r="U606" i="6"/>
  <c r="V606" i="6" s="1"/>
  <c r="U607" i="6"/>
  <c r="V607" i="6" s="1"/>
  <c r="U608" i="6"/>
  <c r="U609" i="6"/>
  <c r="U610" i="6"/>
  <c r="V610" i="6" s="1"/>
  <c r="U611" i="6"/>
  <c r="V611" i="6" s="1"/>
  <c r="U612" i="6"/>
  <c r="U613" i="6"/>
  <c r="U614" i="6"/>
  <c r="V614" i="6" s="1"/>
  <c r="U615" i="6"/>
  <c r="V615" i="6" s="1"/>
  <c r="U616" i="6"/>
  <c r="U617" i="6"/>
  <c r="U618" i="6"/>
  <c r="V618" i="6" s="1"/>
  <c r="U619" i="6"/>
  <c r="V619" i="6" s="1"/>
  <c r="U620" i="6"/>
  <c r="U621" i="6"/>
  <c r="U622" i="6"/>
  <c r="V622" i="6" s="1"/>
  <c r="U623" i="6"/>
  <c r="V623" i="6" s="1"/>
  <c r="U624" i="6"/>
  <c r="U625" i="6"/>
  <c r="U626" i="6"/>
  <c r="V626" i="6" s="1"/>
  <c r="U627" i="6"/>
  <c r="V627" i="6" s="1"/>
  <c r="U628" i="6"/>
  <c r="U629" i="6"/>
  <c r="U630" i="6"/>
  <c r="V630" i="6" s="1"/>
  <c r="U631" i="6"/>
  <c r="V631" i="6" s="1"/>
  <c r="U632" i="6"/>
  <c r="U633" i="6"/>
  <c r="U634" i="6"/>
  <c r="V634" i="6" s="1"/>
  <c r="U635" i="6"/>
  <c r="V635" i="6" s="1"/>
  <c r="U636" i="6"/>
  <c r="U637" i="6"/>
  <c r="U638" i="6"/>
  <c r="V638" i="6" s="1"/>
  <c r="U639" i="6"/>
  <c r="V639" i="6" s="1"/>
  <c r="U640" i="6"/>
  <c r="U641" i="6"/>
  <c r="U642" i="6"/>
  <c r="V642" i="6" s="1"/>
  <c r="U643" i="6"/>
  <c r="V643" i="6" s="1"/>
  <c r="U644" i="6"/>
  <c r="U645" i="6"/>
  <c r="U646" i="6"/>
  <c r="V646" i="6" s="1"/>
  <c r="U647" i="6"/>
  <c r="V647" i="6" s="1"/>
  <c r="U648" i="6"/>
  <c r="U649" i="6"/>
  <c r="U650" i="6"/>
  <c r="V650" i="6" s="1"/>
  <c r="U651" i="6"/>
  <c r="V651" i="6" s="1"/>
  <c r="U652" i="6"/>
  <c r="U653" i="6"/>
  <c r="U654" i="6"/>
  <c r="V654" i="6" s="1"/>
  <c r="U655" i="6"/>
  <c r="V655" i="6" s="1"/>
  <c r="U656" i="6"/>
  <c r="U657" i="6"/>
  <c r="U658" i="6"/>
  <c r="V658" i="6" s="1"/>
  <c r="U659" i="6"/>
  <c r="V659" i="6" s="1"/>
  <c r="U660" i="6"/>
  <c r="U661" i="6"/>
  <c r="U662" i="6"/>
  <c r="V662" i="6" s="1"/>
  <c r="U663" i="6"/>
  <c r="V663" i="6" s="1"/>
  <c r="U664" i="6"/>
  <c r="U665" i="6"/>
  <c r="U666" i="6"/>
  <c r="V666" i="6" s="1"/>
  <c r="U667" i="6"/>
  <c r="V667" i="6" s="1"/>
  <c r="U668" i="6"/>
  <c r="U669" i="6"/>
  <c r="U670" i="6"/>
  <c r="V670" i="6" s="1"/>
  <c r="U671" i="6"/>
  <c r="V671" i="6" s="1"/>
  <c r="U672" i="6"/>
  <c r="U673" i="6"/>
  <c r="U674" i="6"/>
  <c r="V674" i="6" s="1"/>
  <c r="U675" i="6"/>
  <c r="V675" i="6" s="1"/>
  <c r="U676" i="6"/>
  <c r="U677" i="6"/>
  <c r="U678" i="6"/>
  <c r="V678" i="6" s="1"/>
  <c r="U679" i="6"/>
  <c r="V679" i="6" s="1"/>
  <c r="U680" i="6"/>
  <c r="U681" i="6"/>
  <c r="U682" i="6"/>
  <c r="V682" i="6" s="1"/>
  <c r="U683" i="6"/>
  <c r="V683" i="6" s="1"/>
  <c r="U684" i="6"/>
  <c r="U685" i="6"/>
  <c r="U686" i="6"/>
  <c r="V686" i="6" s="1"/>
  <c r="U687" i="6"/>
  <c r="V687" i="6" s="1"/>
  <c r="U688" i="6"/>
  <c r="U689" i="6"/>
  <c r="U690" i="6"/>
  <c r="V690" i="6" s="1"/>
  <c r="U691" i="6"/>
  <c r="V691" i="6" s="1"/>
  <c r="U692" i="6"/>
  <c r="U693" i="6"/>
  <c r="U694" i="6"/>
  <c r="V694" i="6" s="1"/>
  <c r="U695" i="6"/>
  <c r="V695" i="6" s="1"/>
  <c r="U696" i="6"/>
  <c r="U697" i="6"/>
  <c r="U698" i="6"/>
  <c r="V698" i="6" s="1"/>
  <c r="U699" i="6"/>
  <c r="V699" i="6" s="1"/>
  <c r="U700" i="6"/>
  <c r="U701" i="6"/>
  <c r="U2" i="6"/>
  <c r="V2" i="6" s="1"/>
  <c r="D19" i="8"/>
  <c r="D6" i="8"/>
  <c r="D21" i="8"/>
  <c r="D7" i="8"/>
  <c r="D4" i="8"/>
  <c r="D16" i="8"/>
  <c r="D17" i="8"/>
  <c r="D11" i="8"/>
  <c r="D5" i="8"/>
  <c r="D13" i="8"/>
  <c r="D20" i="8"/>
  <c r="D3" i="8"/>
  <c r="D10" i="8"/>
  <c r="D18" i="8"/>
  <c r="D14" i="8"/>
  <c r="D9" i="8"/>
  <c r="D2" i="8"/>
  <c r="D12" i="8"/>
  <c r="D8" i="8"/>
  <c r="D15" i="8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2" i="6"/>
  <c r="F2" i="4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R668" i="6"/>
  <c r="R669" i="6"/>
  <c r="R670" i="6"/>
  <c r="R671" i="6"/>
  <c r="R672" i="6"/>
  <c r="R673" i="6"/>
  <c r="R674" i="6"/>
  <c r="R675" i="6"/>
  <c r="R676" i="6"/>
  <c r="R677" i="6"/>
  <c r="R678" i="6"/>
  <c r="R679" i="6"/>
  <c r="R680" i="6"/>
  <c r="R681" i="6"/>
  <c r="R682" i="6"/>
  <c r="R683" i="6"/>
  <c r="R684" i="6"/>
  <c r="R685" i="6"/>
  <c r="R686" i="6"/>
  <c r="R687" i="6"/>
  <c r="R688" i="6"/>
  <c r="R689" i="6"/>
  <c r="R690" i="6"/>
  <c r="R691" i="6"/>
  <c r="R692" i="6"/>
  <c r="R693" i="6"/>
  <c r="R694" i="6"/>
  <c r="R695" i="6"/>
  <c r="R696" i="6"/>
  <c r="R697" i="6"/>
  <c r="R698" i="6"/>
  <c r="R699" i="6"/>
  <c r="R700" i="6"/>
  <c r="R701" i="6"/>
  <c r="R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2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P538" i="6"/>
  <c r="P539" i="6"/>
  <c r="P540" i="6"/>
  <c r="P541" i="6"/>
  <c r="P542" i="6"/>
  <c r="P543" i="6"/>
  <c r="P544" i="6"/>
  <c r="P545" i="6"/>
  <c r="P546" i="6"/>
  <c r="P547" i="6"/>
  <c r="P548" i="6"/>
  <c r="P549" i="6"/>
  <c r="P550" i="6"/>
  <c r="P551" i="6"/>
  <c r="P552" i="6"/>
  <c r="P553" i="6"/>
  <c r="P554" i="6"/>
  <c r="P555" i="6"/>
  <c r="P556" i="6"/>
  <c r="P557" i="6"/>
  <c r="P558" i="6"/>
  <c r="P559" i="6"/>
  <c r="P560" i="6"/>
  <c r="P561" i="6"/>
  <c r="P562" i="6"/>
  <c r="P563" i="6"/>
  <c r="P564" i="6"/>
  <c r="P565" i="6"/>
  <c r="P566" i="6"/>
  <c r="P567" i="6"/>
  <c r="P568" i="6"/>
  <c r="P569" i="6"/>
  <c r="P570" i="6"/>
  <c r="P571" i="6"/>
  <c r="P572" i="6"/>
  <c r="P573" i="6"/>
  <c r="P574" i="6"/>
  <c r="P575" i="6"/>
  <c r="P576" i="6"/>
  <c r="P577" i="6"/>
  <c r="P578" i="6"/>
  <c r="P579" i="6"/>
  <c r="P580" i="6"/>
  <c r="P581" i="6"/>
  <c r="P582" i="6"/>
  <c r="P583" i="6"/>
  <c r="P584" i="6"/>
  <c r="P585" i="6"/>
  <c r="P586" i="6"/>
  <c r="P587" i="6"/>
  <c r="P588" i="6"/>
  <c r="P589" i="6"/>
  <c r="P590" i="6"/>
  <c r="P591" i="6"/>
  <c r="P592" i="6"/>
  <c r="P593" i="6"/>
  <c r="P594" i="6"/>
  <c r="P595" i="6"/>
  <c r="P596" i="6"/>
  <c r="P597" i="6"/>
  <c r="P598" i="6"/>
  <c r="P599" i="6"/>
  <c r="P600" i="6"/>
  <c r="P601" i="6"/>
  <c r="P602" i="6"/>
  <c r="P603" i="6"/>
  <c r="P604" i="6"/>
  <c r="P605" i="6"/>
  <c r="P606" i="6"/>
  <c r="P607" i="6"/>
  <c r="P608" i="6"/>
  <c r="P609" i="6"/>
  <c r="P610" i="6"/>
  <c r="P611" i="6"/>
  <c r="P612" i="6"/>
  <c r="P613" i="6"/>
  <c r="P614" i="6"/>
  <c r="P615" i="6"/>
  <c r="P616" i="6"/>
  <c r="P617" i="6"/>
  <c r="P618" i="6"/>
  <c r="P619" i="6"/>
  <c r="P620" i="6"/>
  <c r="P621" i="6"/>
  <c r="P622" i="6"/>
  <c r="P623" i="6"/>
  <c r="P624" i="6"/>
  <c r="P625" i="6"/>
  <c r="P626" i="6"/>
  <c r="P627" i="6"/>
  <c r="P628" i="6"/>
  <c r="P629" i="6"/>
  <c r="P630" i="6"/>
  <c r="P631" i="6"/>
  <c r="P632" i="6"/>
  <c r="P633" i="6"/>
  <c r="P634" i="6"/>
  <c r="P635" i="6"/>
  <c r="P636" i="6"/>
  <c r="P637" i="6"/>
  <c r="P638" i="6"/>
  <c r="P639" i="6"/>
  <c r="P640" i="6"/>
  <c r="P641" i="6"/>
  <c r="P642" i="6"/>
  <c r="P643" i="6"/>
  <c r="P644" i="6"/>
  <c r="P645" i="6"/>
  <c r="P646" i="6"/>
  <c r="P647" i="6"/>
  <c r="P648" i="6"/>
  <c r="P649" i="6"/>
  <c r="P650" i="6"/>
  <c r="P651" i="6"/>
  <c r="P652" i="6"/>
  <c r="P653" i="6"/>
  <c r="P654" i="6"/>
  <c r="P655" i="6"/>
  <c r="P656" i="6"/>
  <c r="P657" i="6"/>
  <c r="P658" i="6"/>
  <c r="P659" i="6"/>
  <c r="P660" i="6"/>
  <c r="P661" i="6"/>
  <c r="P662" i="6"/>
  <c r="P663" i="6"/>
  <c r="P664" i="6"/>
  <c r="P665" i="6"/>
  <c r="P666" i="6"/>
  <c r="P667" i="6"/>
  <c r="P668" i="6"/>
  <c r="P669" i="6"/>
  <c r="P670" i="6"/>
  <c r="P671" i="6"/>
  <c r="P672" i="6"/>
  <c r="P673" i="6"/>
  <c r="P674" i="6"/>
  <c r="P675" i="6"/>
  <c r="P676" i="6"/>
  <c r="P677" i="6"/>
  <c r="P678" i="6"/>
  <c r="P679" i="6"/>
  <c r="P680" i="6"/>
  <c r="P681" i="6"/>
  <c r="P682" i="6"/>
  <c r="P683" i="6"/>
  <c r="P684" i="6"/>
  <c r="P685" i="6"/>
  <c r="P686" i="6"/>
  <c r="P687" i="6"/>
  <c r="P688" i="6"/>
  <c r="P689" i="6"/>
  <c r="P690" i="6"/>
  <c r="P691" i="6"/>
  <c r="P692" i="6"/>
  <c r="P693" i="6"/>
  <c r="P694" i="6"/>
  <c r="P695" i="6"/>
  <c r="P696" i="6"/>
  <c r="P697" i="6"/>
  <c r="P698" i="6"/>
  <c r="P699" i="6"/>
  <c r="P700" i="6"/>
  <c r="P701" i="6"/>
  <c r="Q698" i="6" l="1"/>
  <c r="Q694" i="6"/>
  <c r="Q690" i="6"/>
  <c r="Q686" i="6"/>
  <c r="Q682" i="6"/>
  <c r="Q678" i="6"/>
  <c r="Q674" i="6"/>
  <c r="Q670" i="6"/>
  <c r="Q666" i="6"/>
  <c r="Q658" i="6"/>
  <c r="Q654" i="6"/>
  <c r="Q646" i="6"/>
  <c r="Q638" i="6"/>
  <c r="Q630" i="6"/>
  <c r="Q622" i="6"/>
  <c r="Q618" i="6"/>
  <c r="Q610" i="6"/>
  <c r="Q602" i="6"/>
  <c r="Q594" i="6"/>
  <c r="Q590" i="6"/>
  <c r="Q578" i="6"/>
  <c r="Q570" i="6"/>
  <c r="Q562" i="6"/>
  <c r="Q554" i="6"/>
  <c r="Q546" i="6"/>
  <c r="Q538" i="6"/>
  <c r="Q530" i="6"/>
  <c r="Q522" i="6"/>
  <c r="Q514" i="6"/>
  <c r="Q506" i="6"/>
  <c r="Q502" i="6"/>
  <c r="Q490" i="6"/>
  <c r="Q482" i="6"/>
  <c r="Q478" i="6"/>
  <c r="Q470" i="6"/>
  <c r="Q462" i="6"/>
  <c r="Q454" i="6"/>
  <c r="Q446" i="6"/>
  <c r="Q438" i="6"/>
  <c r="Q430" i="6"/>
  <c r="Q422" i="6"/>
  <c r="Q414" i="6"/>
  <c r="Q398" i="6"/>
  <c r="Q390" i="6"/>
  <c r="Q382" i="6"/>
  <c r="Q374" i="6"/>
  <c r="Q366" i="6"/>
  <c r="Q358" i="6"/>
  <c r="Q350" i="6"/>
  <c r="Q342" i="6"/>
  <c r="Q334" i="6"/>
  <c r="Q326" i="6"/>
  <c r="Q318" i="6"/>
  <c r="Q310" i="6"/>
  <c r="Q302" i="6"/>
  <c r="Q294" i="6"/>
  <c r="Q286" i="6"/>
  <c r="Q278" i="6"/>
  <c r="Q270" i="6"/>
  <c r="Q262" i="6"/>
  <c r="Q254" i="6"/>
  <c r="Q246" i="6"/>
  <c r="Q238" i="6"/>
  <c r="Q230" i="6"/>
  <c r="Q222" i="6"/>
  <c r="Q214" i="6"/>
  <c r="Q206" i="6"/>
  <c r="Q198" i="6"/>
  <c r="Q190" i="6"/>
  <c r="Q182" i="6"/>
  <c r="Q174" i="6"/>
  <c r="Q166" i="6"/>
  <c r="Q158" i="6"/>
  <c r="Q150" i="6"/>
  <c r="Q142" i="6"/>
  <c r="Q134" i="6"/>
  <c r="Q126" i="6"/>
  <c r="Q118" i="6"/>
  <c r="Q110" i="6"/>
  <c r="Q102" i="6"/>
  <c r="Q94" i="6"/>
  <c r="Q86" i="6"/>
  <c r="Q78" i="6"/>
  <c r="Q70" i="6"/>
  <c r="Q62" i="6"/>
  <c r="Q54" i="6"/>
  <c r="Q46" i="6"/>
  <c r="Q38" i="6"/>
  <c r="Q30" i="6"/>
  <c r="Q22" i="6"/>
  <c r="Q14" i="6"/>
  <c r="Q6" i="6"/>
  <c r="Q2" i="6"/>
  <c r="Q662" i="6"/>
  <c r="Q650" i="6"/>
  <c r="Q642" i="6"/>
  <c r="Q634" i="6"/>
  <c r="Q626" i="6"/>
  <c r="Q614" i="6"/>
  <c r="Q606" i="6"/>
  <c r="Q598" i="6"/>
  <c r="Q586" i="6"/>
  <c r="Q582" i="6"/>
  <c r="Q574" i="6"/>
  <c r="Q566" i="6"/>
  <c r="Q558" i="6"/>
  <c r="Q550" i="6"/>
  <c r="Q542" i="6"/>
  <c r="Q534" i="6"/>
  <c r="Q526" i="6"/>
  <c r="Q518" i="6"/>
  <c r="Q510" i="6"/>
  <c r="Q498" i="6"/>
  <c r="Q494" i="6"/>
  <c r="Q486" i="6"/>
  <c r="Q474" i="6"/>
  <c r="Q406" i="6"/>
  <c r="S699" i="6"/>
  <c r="S695" i="6"/>
  <c r="S691" i="6"/>
  <c r="S687" i="6"/>
  <c r="S683" i="6"/>
  <c r="S679" i="6"/>
  <c r="S675" i="6"/>
  <c r="S671" i="6"/>
  <c r="S667" i="6"/>
  <c r="S663" i="6"/>
  <c r="S659" i="6"/>
  <c r="S655" i="6"/>
  <c r="S651" i="6"/>
  <c r="S647" i="6"/>
  <c r="S643" i="6"/>
  <c r="S639" i="6"/>
  <c r="S635" i="6"/>
  <c r="S631" i="6"/>
  <c r="S627" i="6"/>
  <c r="S623" i="6"/>
  <c r="S619" i="6"/>
  <c r="S615" i="6"/>
  <c r="S611" i="6"/>
  <c r="S607" i="6"/>
  <c r="S603" i="6"/>
  <c r="S599" i="6"/>
  <c r="S595" i="6"/>
  <c r="S591" i="6"/>
  <c r="S587" i="6"/>
  <c r="S583" i="6"/>
  <c r="S579" i="6"/>
  <c r="S575" i="6"/>
  <c r="S571" i="6"/>
  <c r="S567" i="6"/>
  <c r="S563" i="6"/>
  <c r="S559" i="6"/>
  <c r="S555" i="6"/>
  <c r="S551" i="6"/>
  <c r="S547" i="6"/>
  <c r="S543" i="6"/>
  <c r="S539" i="6"/>
  <c r="S535" i="6"/>
  <c r="S531" i="6"/>
  <c r="S527" i="6"/>
  <c r="S523" i="6"/>
  <c r="S519" i="6"/>
  <c r="S515" i="6"/>
  <c r="S511" i="6"/>
  <c r="S507" i="6"/>
  <c r="S503" i="6"/>
  <c r="S499" i="6"/>
  <c r="S495" i="6"/>
  <c r="S491" i="6"/>
  <c r="S487" i="6"/>
  <c r="S483" i="6"/>
  <c r="S479" i="6"/>
  <c r="S475" i="6"/>
  <c r="S471" i="6"/>
  <c r="S467" i="6"/>
  <c r="S463" i="6"/>
  <c r="S459" i="6"/>
  <c r="S455" i="6"/>
  <c r="S451" i="6"/>
  <c r="S447" i="6"/>
  <c r="S443" i="6"/>
  <c r="S439" i="6"/>
  <c r="S435" i="6"/>
  <c r="S431" i="6"/>
  <c r="S427" i="6"/>
  <c r="S423" i="6"/>
  <c r="S419" i="6"/>
  <c r="S415" i="6"/>
  <c r="S411" i="6"/>
  <c r="S407" i="6"/>
  <c r="S403" i="6"/>
  <c r="S399" i="6"/>
  <c r="S395" i="6"/>
  <c r="S391" i="6"/>
  <c r="S387" i="6"/>
  <c r="S383" i="6"/>
  <c r="S379" i="6"/>
  <c r="S375" i="6"/>
  <c r="S371" i="6"/>
  <c r="S367" i="6"/>
  <c r="S363" i="6"/>
  <c r="S359" i="6"/>
  <c r="S355" i="6"/>
  <c r="S351" i="6"/>
  <c r="S347" i="6"/>
  <c r="S343" i="6"/>
  <c r="S339" i="6"/>
  <c r="S335" i="6"/>
  <c r="S331" i="6"/>
  <c r="S327" i="6"/>
  <c r="S323" i="6"/>
  <c r="S319" i="6"/>
  <c r="S315" i="6"/>
  <c r="S311" i="6"/>
  <c r="S307" i="6"/>
  <c r="S303" i="6"/>
  <c r="S299" i="6"/>
  <c r="S295" i="6"/>
  <c r="S291" i="6"/>
  <c r="S287" i="6"/>
  <c r="S283" i="6"/>
  <c r="S279" i="6"/>
  <c r="S275" i="6"/>
  <c r="S271" i="6"/>
  <c r="S267" i="6"/>
  <c r="S263" i="6"/>
  <c r="S259" i="6"/>
  <c r="S255" i="6"/>
  <c r="S251" i="6"/>
  <c r="S247" i="6"/>
  <c r="S243" i="6"/>
  <c r="S239" i="6"/>
  <c r="S235" i="6"/>
  <c r="S231" i="6"/>
  <c r="S227" i="6"/>
  <c r="S223" i="6"/>
  <c r="S219" i="6"/>
  <c r="S215" i="6"/>
  <c r="S211" i="6"/>
  <c r="S207" i="6"/>
  <c r="S203" i="6"/>
  <c r="S199" i="6"/>
  <c r="S195" i="6"/>
  <c r="S191" i="6"/>
  <c r="S187" i="6"/>
  <c r="S183" i="6"/>
  <c r="S179" i="6"/>
  <c r="S175" i="6"/>
  <c r="S171" i="6"/>
  <c r="S167" i="6"/>
  <c r="S163" i="6"/>
  <c r="S159" i="6"/>
  <c r="S155" i="6"/>
  <c r="S151" i="6"/>
  <c r="S147" i="6"/>
  <c r="S143" i="6"/>
  <c r="S139" i="6"/>
  <c r="S135" i="6"/>
  <c r="S131" i="6"/>
  <c r="S127" i="6"/>
  <c r="S123" i="6"/>
  <c r="S119" i="6"/>
  <c r="S115" i="6"/>
  <c r="S111" i="6"/>
  <c r="S107" i="6"/>
  <c r="S103" i="6"/>
  <c r="S99" i="6"/>
  <c r="S95" i="6"/>
  <c r="S91" i="6"/>
  <c r="S87" i="6"/>
  <c r="S83" i="6"/>
  <c r="S79" i="6"/>
  <c r="S75" i="6"/>
  <c r="S71" i="6"/>
  <c r="S67" i="6"/>
  <c r="S63" i="6"/>
  <c r="S59" i="6"/>
  <c r="S55" i="6"/>
  <c r="S51" i="6"/>
  <c r="S47" i="6"/>
  <c r="S43" i="6"/>
  <c r="S39" i="6"/>
  <c r="S35" i="6"/>
  <c r="S31" i="6"/>
  <c r="S27" i="6"/>
  <c r="S23" i="6"/>
  <c r="S19" i="6"/>
  <c r="S15" i="6"/>
  <c r="S11" i="6"/>
  <c r="S7" i="6"/>
  <c r="S3" i="6"/>
  <c r="S470" i="6"/>
  <c r="S438" i="6"/>
  <c r="S406" i="6"/>
  <c r="S374" i="6"/>
  <c r="S342" i="6"/>
  <c r="S697" i="6"/>
  <c r="S689" i="6"/>
  <c r="S681" i="6"/>
  <c r="S673" i="6"/>
  <c r="S665" i="6"/>
  <c r="S700" i="6"/>
  <c r="S696" i="6"/>
  <c r="S692" i="6"/>
  <c r="S688" i="6"/>
  <c r="S684" i="6"/>
  <c r="S680" i="6"/>
  <c r="S676" i="6"/>
  <c r="S672" i="6"/>
  <c r="S668" i="6"/>
  <c r="S664" i="6"/>
  <c r="S660" i="6"/>
  <c r="S656" i="6"/>
  <c r="S652" i="6"/>
  <c r="S648" i="6"/>
  <c r="S644" i="6"/>
  <c r="S640" i="6"/>
  <c r="S636" i="6"/>
  <c r="S632" i="6"/>
  <c r="S628" i="6"/>
  <c r="S624" i="6"/>
  <c r="S620" i="6"/>
  <c r="S616" i="6"/>
  <c r="S612" i="6"/>
  <c r="S608" i="6"/>
  <c r="S604" i="6"/>
  <c r="S600" i="6"/>
  <c r="S596" i="6"/>
  <c r="S592" i="6"/>
  <c r="S588" i="6"/>
  <c r="S584" i="6"/>
  <c r="S580" i="6"/>
  <c r="S576" i="6"/>
  <c r="S572" i="6"/>
  <c r="S568" i="6"/>
  <c r="S564" i="6"/>
  <c r="S560" i="6"/>
  <c r="S556" i="6"/>
  <c r="S552" i="6"/>
  <c r="S548" i="6"/>
  <c r="S544" i="6"/>
  <c r="S540" i="6"/>
  <c r="S536" i="6"/>
  <c r="S532" i="6"/>
  <c r="S528" i="6"/>
  <c r="S524" i="6"/>
  <c r="S520" i="6"/>
  <c r="S516" i="6"/>
  <c r="S512" i="6"/>
  <c r="S508" i="6"/>
  <c r="S504" i="6"/>
  <c r="S500" i="6"/>
  <c r="S496" i="6"/>
  <c r="S492" i="6"/>
  <c r="S488" i="6"/>
  <c r="S484" i="6"/>
  <c r="S480" i="6"/>
  <c r="S476" i="6"/>
  <c r="S472" i="6"/>
  <c r="S468" i="6"/>
  <c r="S464" i="6"/>
  <c r="S460" i="6"/>
  <c r="S456" i="6"/>
  <c r="S452" i="6"/>
  <c r="S448" i="6"/>
  <c r="S444" i="6"/>
  <c r="S440" i="6"/>
  <c r="S436" i="6"/>
  <c r="S432" i="6"/>
  <c r="S428" i="6"/>
  <c r="S424" i="6"/>
  <c r="S420" i="6"/>
  <c r="S416" i="6"/>
  <c r="S412" i="6"/>
  <c r="S408" i="6"/>
  <c r="S404" i="6"/>
  <c r="S400" i="6"/>
  <c r="S396" i="6"/>
  <c r="S392" i="6"/>
  <c r="S388" i="6"/>
  <c r="S384" i="6"/>
  <c r="S380" i="6"/>
  <c r="S376" i="6"/>
  <c r="S372" i="6"/>
  <c r="S368" i="6"/>
  <c r="S364" i="6"/>
  <c r="S360" i="6"/>
  <c r="S356" i="6"/>
  <c r="S352" i="6"/>
  <c r="S348" i="6"/>
  <c r="S344" i="6"/>
  <c r="S340" i="6"/>
  <c r="S336" i="6"/>
  <c r="S332" i="6"/>
  <c r="S328" i="6"/>
  <c r="S324" i="6"/>
  <c r="S320" i="6"/>
  <c r="S316" i="6"/>
  <c r="S312" i="6"/>
  <c r="S308" i="6"/>
  <c r="S304" i="6"/>
  <c r="S300" i="6"/>
  <c r="S296" i="6"/>
  <c r="S292" i="6"/>
  <c r="S288" i="6"/>
  <c r="S284" i="6"/>
  <c r="S280" i="6"/>
  <c r="S276" i="6"/>
  <c r="S272" i="6"/>
  <c r="S268" i="6"/>
  <c r="S264" i="6"/>
  <c r="S260" i="6"/>
  <c r="S256" i="6"/>
  <c r="S252" i="6"/>
  <c r="S248" i="6"/>
  <c r="S244" i="6"/>
  <c r="S240" i="6"/>
  <c r="S236" i="6"/>
  <c r="S232" i="6"/>
  <c r="S228" i="6"/>
  <c r="S224" i="6"/>
  <c r="S220" i="6"/>
  <c r="S216" i="6"/>
  <c r="S212" i="6"/>
  <c r="S208" i="6"/>
  <c r="S204" i="6"/>
  <c r="S200" i="6"/>
  <c r="S196" i="6"/>
  <c r="S192" i="6"/>
  <c r="S188" i="6"/>
  <c r="S184" i="6"/>
  <c r="S180" i="6"/>
  <c r="S176" i="6"/>
  <c r="S172" i="6"/>
  <c r="S168" i="6"/>
  <c r="S164" i="6"/>
  <c r="S160" i="6"/>
  <c r="S156" i="6"/>
  <c r="S152" i="6"/>
  <c r="S148" i="6"/>
  <c r="S144" i="6"/>
  <c r="S140" i="6"/>
  <c r="S136" i="6"/>
  <c r="S132" i="6"/>
  <c r="S128" i="6"/>
  <c r="S124" i="6"/>
  <c r="S120" i="6"/>
  <c r="S116" i="6"/>
  <c r="S112" i="6"/>
  <c r="S108" i="6"/>
  <c r="S104" i="6"/>
  <c r="S100" i="6"/>
  <c r="S96" i="6"/>
  <c r="S92" i="6"/>
  <c r="S88" i="6"/>
  <c r="S84" i="6"/>
  <c r="S80" i="6"/>
  <c r="S2" i="6"/>
  <c r="S76" i="6"/>
  <c r="S72" i="6"/>
  <c r="S68" i="6"/>
  <c r="S64" i="6"/>
  <c r="S60" i="6"/>
  <c r="S56" i="6"/>
  <c r="S52" i="6"/>
  <c r="S48" i="6"/>
  <c r="S44" i="6"/>
  <c r="S40" i="6"/>
  <c r="S36" i="6"/>
  <c r="S32" i="6"/>
  <c r="S28" i="6"/>
  <c r="S24" i="6"/>
  <c r="S20" i="6"/>
  <c r="S16" i="6"/>
  <c r="S12" i="6"/>
  <c r="S8" i="6"/>
  <c r="S4" i="6"/>
  <c r="V700" i="6"/>
  <c r="Q700" i="6"/>
  <c r="V696" i="6"/>
  <c r="Q696" i="6"/>
  <c r="V692" i="6"/>
  <c r="Q692" i="6"/>
  <c r="V688" i="6"/>
  <c r="Q688" i="6"/>
  <c r="V684" i="6"/>
  <c r="Q684" i="6"/>
  <c r="V680" i="6"/>
  <c r="Q680" i="6"/>
  <c r="V676" i="6"/>
  <c r="Q676" i="6"/>
  <c r="V672" i="6"/>
  <c r="Q672" i="6"/>
  <c r="V668" i="6"/>
  <c r="Q668" i="6"/>
  <c r="V664" i="6"/>
  <c r="Q664" i="6"/>
  <c r="V660" i="6"/>
  <c r="Q660" i="6"/>
  <c r="V656" i="6"/>
  <c r="Q656" i="6"/>
  <c r="V652" i="6"/>
  <c r="Q652" i="6"/>
  <c r="V648" i="6"/>
  <c r="Q648" i="6"/>
  <c r="V644" i="6"/>
  <c r="Q644" i="6"/>
  <c r="V640" i="6"/>
  <c r="Q640" i="6"/>
  <c r="V636" i="6"/>
  <c r="Q636" i="6"/>
  <c r="V632" i="6"/>
  <c r="Q632" i="6"/>
  <c r="V628" i="6"/>
  <c r="Q628" i="6"/>
  <c r="V624" i="6"/>
  <c r="Q624" i="6"/>
  <c r="V620" i="6"/>
  <c r="Q620" i="6"/>
  <c r="V616" i="6"/>
  <c r="Q616" i="6"/>
  <c r="V612" i="6"/>
  <c r="Q612" i="6"/>
  <c r="V608" i="6"/>
  <c r="Q608" i="6"/>
  <c r="V604" i="6"/>
  <c r="Q604" i="6"/>
  <c r="V600" i="6"/>
  <c r="Q600" i="6"/>
  <c r="V596" i="6"/>
  <c r="Q596" i="6"/>
  <c r="V592" i="6"/>
  <c r="Q592" i="6"/>
  <c r="V588" i="6"/>
  <c r="Q588" i="6"/>
  <c r="V584" i="6"/>
  <c r="Q584" i="6"/>
  <c r="V580" i="6"/>
  <c r="Q580" i="6"/>
  <c r="V576" i="6"/>
  <c r="Q576" i="6"/>
  <c r="V572" i="6"/>
  <c r="Q572" i="6"/>
  <c r="V568" i="6"/>
  <c r="Q568" i="6"/>
  <c r="V564" i="6"/>
  <c r="Q564" i="6"/>
  <c r="V560" i="6"/>
  <c r="Q560" i="6"/>
  <c r="V556" i="6"/>
  <c r="Q556" i="6"/>
  <c r="V552" i="6"/>
  <c r="Q552" i="6"/>
  <c r="V548" i="6"/>
  <c r="Q548" i="6"/>
  <c r="V544" i="6"/>
  <c r="Q544" i="6"/>
  <c r="V540" i="6"/>
  <c r="Q540" i="6"/>
  <c r="V536" i="6"/>
  <c r="Q536" i="6"/>
  <c r="V532" i="6"/>
  <c r="Q532" i="6"/>
  <c r="V528" i="6"/>
  <c r="Q528" i="6"/>
  <c r="V524" i="6"/>
  <c r="Q524" i="6"/>
  <c r="V520" i="6"/>
  <c r="Q520" i="6"/>
  <c r="V516" i="6"/>
  <c r="Q516" i="6"/>
  <c r="V512" i="6"/>
  <c r="Q512" i="6"/>
  <c r="V508" i="6"/>
  <c r="Q508" i="6"/>
  <c r="V504" i="6"/>
  <c r="Q504" i="6"/>
  <c r="V500" i="6"/>
  <c r="Q500" i="6"/>
  <c r="V496" i="6"/>
  <c r="Q496" i="6"/>
  <c r="V492" i="6"/>
  <c r="Q492" i="6"/>
  <c r="V488" i="6"/>
  <c r="Q488" i="6"/>
  <c r="V484" i="6"/>
  <c r="Q484" i="6"/>
  <c r="V480" i="6"/>
  <c r="Q480" i="6"/>
  <c r="V476" i="6"/>
  <c r="Q476" i="6"/>
  <c r="V472" i="6"/>
  <c r="Q472" i="6"/>
  <c r="V468" i="6"/>
  <c r="Q468" i="6"/>
  <c r="V464" i="6"/>
  <c r="Q464" i="6"/>
  <c r="V460" i="6"/>
  <c r="Q460" i="6"/>
  <c r="V456" i="6"/>
  <c r="Q456" i="6"/>
  <c r="V452" i="6"/>
  <c r="Q452" i="6"/>
  <c r="V448" i="6"/>
  <c r="Q448" i="6"/>
  <c r="V444" i="6"/>
  <c r="Q444" i="6"/>
  <c r="V440" i="6"/>
  <c r="Q440" i="6"/>
  <c r="V436" i="6"/>
  <c r="Q436" i="6"/>
  <c r="V432" i="6"/>
  <c r="Q432" i="6"/>
  <c r="V428" i="6"/>
  <c r="Q428" i="6"/>
  <c r="V424" i="6"/>
  <c r="Q424" i="6"/>
  <c r="V420" i="6"/>
  <c r="Q420" i="6"/>
  <c r="V416" i="6"/>
  <c r="Q416" i="6"/>
  <c r="V412" i="6"/>
  <c r="Q412" i="6"/>
  <c r="V408" i="6"/>
  <c r="Q408" i="6"/>
  <c r="V404" i="6"/>
  <c r="Q404" i="6"/>
  <c r="V400" i="6"/>
  <c r="Q400" i="6"/>
  <c r="V396" i="6"/>
  <c r="Q396" i="6"/>
  <c r="V392" i="6"/>
  <c r="Q392" i="6"/>
  <c r="V388" i="6"/>
  <c r="Q388" i="6"/>
  <c r="V384" i="6"/>
  <c r="Q384" i="6"/>
  <c r="V380" i="6"/>
  <c r="Q380" i="6"/>
  <c r="V376" i="6"/>
  <c r="Q376" i="6"/>
  <c r="V372" i="6"/>
  <c r="Q372" i="6"/>
  <c r="V368" i="6"/>
  <c r="Q368" i="6"/>
  <c r="V364" i="6"/>
  <c r="Q364" i="6"/>
  <c r="V360" i="6"/>
  <c r="Q360" i="6"/>
  <c r="V356" i="6"/>
  <c r="Q356" i="6"/>
  <c r="V352" i="6"/>
  <c r="Q352" i="6"/>
  <c r="V348" i="6"/>
  <c r="Q348" i="6"/>
  <c r="V344" i="6"/>
  <c r="Q344" i="6"/>
  <c r="V340" i="6"/>
  <c r="Q340" i="6"/>
  <c r="V336" i="6"/>
  <c r="Q336" i="6"/>
  <c r="V332" i="6"/>
  <c r="Q332" i="6"/>
  <c r="V328" i="6"/>
  <c r="Q328" i="6"/>
  <c r="S694" i="6"/>
  <c r="S686" i="6"/>
  <c r="S678" i="6"/>
  <c r="S670" i="6"/>
  <c r="S666" i="6"/>
  <c r="S658" i="6"/>
  <c r="S650" i="6"/>
  <c r="S646" i="6"/>
  <c r="S634" i="6"/>
  <c r="S626" i="6"/>
  <c r="S614" i="6"/>
  <c r="S610" i="6"/>
  <c r="S606" i="6"/>
  <c r="S602" i="6"/>
  <c r="S598" i="6"/>
  <c r="S590" i="6"/>
  <c r="S586" i="6"/>
  <c r="S582" i="6"/>
  <c r="S578" i="6"/>
  <c r="S574" i="6"/>
  <c r="S570" i="6"/>
  <c r="S566" i="6"/>
  <c r="S562" i="6"/>
  <c r="S558" i="6"/>
  <c r="S554" i="6"/>
  <c r="S550" i="6"/>
  <c r="S546" i="6"/>
  <c r="S542" i="6"/>
  <c r="S538" i="6"/>
  <c r="S534" i="6"/>
  <c r="S530" i="6"/>
  <c r="S526" i="6"/>
  <c r="S522" i="6"/>
  <c r="S518" i="6"/>
  <c r="S514" i="6"/>
  <c r="S510" i="6"/>
  <c r="S506" i="6"/>
  <c r="S502" i="6"/>
  <c r="S498" i="6"/>
  <c r="S494" i="6"/>
  <c r="S490" i="6"/>
  <c r="S486" i="6"/>
  <c r="S482" i="6"/>
  <c r="S478" i="6"/>
  <c r="S474" i="6"/>
  <c r="S466" i="6"/>
  <c r="S462" i="6"/>
  <c r="S458" i="6"/>
  <c r="S454" i="6"/>
  <c r="S450" i="6"/>
  <c r="S446" i="6"/>
  <c r="S442" i="6"/>
  <c r="S434" i="6"/>
  <c r="S430" i="6"/>
  <c r="S426" i="6"/>
  <c r="S422" i="6"/>
  <c r="S418" i="6"/>
  <c r="S414" i="6"/>
  <c r="S410" i="6"/>
  <c r="S402" i="6"/>
  <c r="S398" i="6"/>
  <c r="S394" i="6"/>
  <c r="S390" i="6"/>
  <c r="S386" i="6"/>
  <c r="S382" i="6"/>
  <c r="S378" i="6"/>
  <c r="S370" i="6"/>
  <c r="S366" i="6"/>
  <c r="S362" i="6"/>
  <c r="S358" i="6"/>
  <c r="S354" i="6"/>
  <c r="S350" i="6"/>
  <c r="S346" i="6"/>
  <c r="S338" i="6"/>
  <c r="S334" i="6"/>
  <c r="S330" i="6"/>
  <c r="S326" i="6"/>
  <c r="S322" i="6"/>
  <c r="S318" i="6"/>
  <c r="S314" i="6"/>
  <c r="S310" i="6"/>
  <c r="S306" i="6"/>
  <c r="S302" i="6"/>
  <c r="S298" i="6"/>
  <c r="S294" i="6"/>
  <c r="S290" i="6"/>
  <c r="S286" i="6"/>
  <c r="S282" i="6"/>
  <c r="S278" i="6"/>
  <c r="S274" i="6"/>
  <c r="S270" i="6"/>
  <c r="S266" i="6"/>
  <c r="S262" i="6"/>
  <c r="S258" i="6"/>
  <c r="S254" i="6"/>
  <c r="S250" i="6"/>
  <c r="S246" i="6"/>
  <c r="S242" i="6"/>
  <c r="S238" i="6"/>
  <c r="S234" i="6"/>
  <c r="S230" i="6"/>
  <c r="S226" i="6"/>
  <c r="S222" i="6"/>
  <c r="S218" i="6"/>
  <c r="S214" i="6"/>
  <c r="S210" i="6"/>
  <c r="S206" i="6"/>
  <c r="S202" i="6"/>
  <c r="S198" i="6"/>
  <c r="S194" i="6"/>
  <c r="S190" i="6"/>
  <c r="S186" i="6"/>
  <c r="S182" i="6"/>
  <c r="S178" i="6"/>
  <c r="S174" i="6"/>
  <c r="S170" i="6"/>
  <c r="S166" i="6"/>
  <c r="S162" i="6"/>
  <c r="S158" i="6"/>
  <c r="S154" i="6"/>
  <c r="S150" i="6"/>
  <c r="S146" i="6"/>
  <c r="S142" i="6"/>
  <c r="S138" i="6"/>
  <c r="S134" i="6"/>
  <c r="S130" i="6"/>
  <c r="S126" i="6"/>
  <c r="S122" i="6"/>
  <c r="S118" i="6"/>
  <c r="S114" i="6"/>
  <c r="S110" i="6"/>
  <c r="S106" i="6"/>
  <c r="S102" i="6"/>
  <c r="S98" i="6"/>
  <c r="S94" i="6"/>
  <c r="S90" i="6"/>
  <c r="S86" i="6"/>
  <c r="S82" i="6"/>
  <c r="S78" i="6"/>
  <c r="S74" i="6"/>
  <c r="S70" i="6"/>
  <c r="S66" i="6"/>
  <c r="S62" i="6"/>
  <c r="S58" i="6"/>
  <c r="S54" i="6"/>
  <c r="S50" i="6"/>
  <c r="S46" i="6"/>
  <c r="S42" i="6"/>
  <c r="S38" i="6"/>
  <c r="S34" i="6"/>
  <c r="S30" i="6"/>
  <c r="S26" i="6"/>
  <c r="S22" i="6"/>
  <c r="S18" i="6"/>
  <c r="S14" i="6"/>
  <c r="S10" i="6"/>
  <c r="S6" i="6"/>
  <c r="S698" i="6"/>
  <c r="S690" i="6"/>
  <c r="S682" i="6"/>
  <c r="S674" i="6"/>
  <c r="S662" i="6"/>
  <c r="S654" i="6"/>
  <c r="S642" i="6"/>
  <c r="S638" i="6"/>
  <c r="S630" i="6"/>
  <c r="S622" i="6"/>
  <c r="S618" i="6"/>
  <c r="S594" i="6"/>
  <c r="S701" i="6"/>
  <c r="S693" i="6"/>
  <c r="S685" i="6"/>
  <c r="S677" i="6"/>
  <c r="S669" i="6"/>
  <c r="S661" i="6"/>
  <c r="S657" i="6"/>
  <c r="S653" i="6"/>
  <c r="S649" i="6"/>
  <c r="S645" i="6"/>
  <c r="S641" i="6"/>
  <c r="S637" i="6"/>
  <c r="S633" i="6"/>
  <c r="S629" i="6"/>
  <c r="S625" i="6"/>
  <c r="S621" i="6"/>
  <c r="S617" i="6"/>
  <c r="S613" i="6"/>
  <c r="S609" i="6"/>
  <c r="S605" i="6"/>
  <c r="S601" i="6"/>
  <c r="S597" i="6"/>
  <c r="S593" i="6"/>
  <c r="S589" i="6"/>
  <c r="S585" i="6"/>
  <c r="S581" i="6"/>
  <c r="S577" i="6"/>
  <c r="S573" i="6"/>
  <c r="S569" i="6"/>
  <c r="S565" i="6"/>
  <c r="S561" i="6"/>
  <c r="S557" i="6"/>
  <c r="S553" i="6"/>
  <c r="S549" i="6"/>
  <c r="S545" i="6"/>
  <c r="S541" i="6"/>
  <c r="S537" i="6"/>
  <c r="S533" i="6"/>
  <c r="S529" i="6"/>
  <c r="S525" i="6"/>
  <c r="S521" i="6"/>
  <c r="S517" i="6"/>
  <c r="S513" i="6"/>
  <c r="S509" i="6"/>
  <c r="S505" i="6"/>
  <c r="S501" i="6"/>
  <c r="S497" i="6"/>
  <c r="S493" i="6"/>
  <c r="S489" i="6"/>
  <c r="S485" i="6"/>
  <c r="S481" i="6"/>
  <c r="S477" i="6"/>
  <c r="S473" i="6"/>
  <c r="S469" i="6"/>
  <c r="S465" i="6"/>
  <c r="S461" i="6"/>
  <c r="S457" i="6"/>
  <c r="S453" i="6"/>
  <c r="S449" i="6"/>
  <c r="S445" i="6"/>
  <c r="S441" i="6"/>
  <c r="S437" i="6"/>
  <c r="S433" i="6"/>
  <c r="S429" i="6"/>
  <c r="S425" i="6"/>
  <c r="S421" i="6"/>
  <c r="S417" i="6"/>
  <c r="S413" i="6"/>
  <c r="S409" i="6"/>
  <c r="S405" i="6"/>
  <c r="S401" i="6"/>
  <c r="S397" i="6"/>
  <c r="S393" i="6"/>
  <c r="S389" i="6"/>
  <c r="S385" i="6"/>
  <c r="S381" i="6"/>
  <c r="S377" i="6"/>
  <c r="S373" i="6"/>
  <c r="S369" i="6"/>
  <c r="S365" i="6"/>
  <c r="S361" i="6"/>
  <c r="S357" i="6"/>
  <c r="S353" i="6"/>
  <c r="S349" i="6"/>
  <c r="S345" i="6"/>
  <c r="S341" i="6"/>
  <c r="S337" i="6"/>
  <c r="S333" i="6"/>
  <c r="S329" i="6"/>
  <c r="S325" i="6"/>
  <c r="S321" i="6"/>
  <c r="S317" i="6"/>
  <c r="S313" i="6"/>
  <c r="S309" i="6"/>
  <c r="S305" i="6"/>
  <c r="S301" i="6"/>
  <c r="S297" i="6"/>
  <c r="S293" i="6"/>
  <c r="S289" i="6"/>
  <c r="S285" i="6"/>
  <c r="S281" i="6"/>
  <c r="S277" i="6"/>
  <c r="S273" i="6"/>
  <c r="S269" i="6"/>
  <c r="S265" i="6"/>
  <c r="S261" i="6"/>
  <c r="S257" i="6"/>
  <c r="S253" i="6"/>
  <c r="S249" i="6"/>
  <c r="S245" i="6"/>
  <c r="S241" i="6"/>
  <c r="S237" i="6"/>
  <c r="S233" i="6"/>
  <c r="S229" i="6"/>
  <c r="S225" i="6"/>
  <c r="S221" i="6"/>
  <c r="S217" i="6"/>
  <c r="S213" i="6"/>
  <c r="S209" i="6"/>
  <c r="S205" i="6"/>
  <c r="S201" i="6"/>
  <c r="S197" i="6"/>
  <c r="S193" i="6"/>
  <c r="S189" i="6"/>
  <c r="S185" i="6"/>
  <c r="S181" i="6"/>
  <c r="S177" i="6"/>
  <c r="S173" i="6"/>
  <c r="S169" i="6"/>
  <c r="S165" i="6"/>
  <c r="S161" i="6"/>
  <c r="S157" i="6"/>
  <c r="S153" i="6"/>
  <c r="S149" i="6"/>
  <c r="S145" i="6"/>
  <c r="S141" i="6"/>
  <c r="S137" i="6"/>
  <c r="S133" i="6"/>
  <c r="S129" i="6"/>
  <c r="S125" i="6"/>
  <c r="S121" i="6"/>
  <c r="S117" i="6"/>
  <c r="S113" i="6"/>
  <c r="S109" i="6"/>
  <c r="S105" i="6"/>
  <c r="S101" i="6"/>
  <c r="S97" i="6"/>
  <c r="S93" i="6"/>
  <c r="S89" i="6"/>
  <c r="S85" i="6"/>
  <c r="S81" i="6"/>
  <c r="S77" i="6"/>
  <c r="S73" i="6"/>
  <c r="S69" i="6"/>
  <c r="S65" i="6"/>
  <c r="S61" i="6"/>
  <c r="S57" i="6"/>
  <c r="S53" i="6"/>
  <c r="S49" i="6"/>
  <c r="S45" i="6"/>
  <c r="S41" i="6"/>
  <c r="S37" i="6"/>
  <c r="S33" i="6"/>
  <c r="S29" i="6"/>
  <c r="S25" i="6"/>
  <c r="S21" i="6"/>
  <c r="S17" i="6"/>
  <c r="S13" i="6"/>
  <c r="S9" i="6"/>
  <c r="S5" i="6"/>
  <c r="V701" i="6"/>
  <c r="Q701" i="6"/>
  <c r="V697" i="6"/>
  <c r="Q697" i="6"/>
  <c r="V693" i="6"/>
  <c r="Q693" i="6"/>
  <c r="V689" i="6"/>
  <c r="Q689" i="6"/>
  <c r="V685" i="6"/>
  <c r="Q685" i="6"/>
  <c r="V681" i="6"/>
  <c r="Q681" i="6"/>
  <c r="V677" i="6"/>
  <c r="Q677" i="6"/>
  <c r="V673" i="6"/>
  <c r="Q673" i="6"/>
  <c r="V669" i="6"/>
  <c r="Q669" i="6"/>
  <c r="V665" i="6"/>
  <c r="Q665" i="6"/>
  <c r="V661" i="6"/>
  <c r="Q661" i="6"/>
  <c r="V657" i="6"/>
  <c r="Q657" i="6"/>
  <c r="V653" i="6"/>
  <c r="Q653" i="6"/>
  <c r="V649" i="6"/>
  <c r="Q649" i="6"/>
  <c r="V645" i="6"/>
  <c r="Q645" i="6"/>
  <c r="V641" i="6"/>
  <c r="Q641" i="6"/>
  <c r="V637" i="6"/>
  <c r="Q637" i="6"/>
  <c r="V633" i="6"/>
  <c r="Q633" i="6"/>
  <c r="V629" i="6"/>
  <c r="Q629" i="6"/>
  <c r="V625" i="6"/>
  <c r="Q625" i="6"/>
  <c r="V621" i="6"/>
  <c r="Q621" i="6"/>
  <c r="V617" i="6"/>
  <c r="Q617" i="6"/>
  <c r="V613" i="6"/>
  <c r="Q613" i="6"/>
  <c r="V609" i="6"/>
  <c r="Q609" i="6"/>
  <c r="V605" i="6"/>
  <c r="Q605" i="6"/>
  <c r="V601" i="6"/>
  <c r="Q601" i="6"/>
  <c r="V597" i="6"/>
  <c r="Q597" i="6"/>
  <c r="V593" i="6"/>
  <c r="Q593" i="6"/>
  <c r="V589" i="6"/>
  <c r="Q589" i="6"/>
  <c r="V585" i="6"/>
  <c r="Q585" i="6"/>
  <c r="V581" i="6"/>
  <c r="Q581" i="6"/>
  <c r="V577" i="6"/>
  <c r="Q577" i="6"/>
  <c r="V573" i="6"/>
  <c r="Q573" i="6"/>
  <c r="V569" i="6"/>
  <c r="Q569" i="6"/>
  <c r="V565" i="6"/>
  <c r="Q565" i="6"/>
  <c r="V561" i="6"/>
  <c r="Q561" i="6"/>
  <c r="V557" i="6"/>
  <c r="Q557" i="6"/>
  <c r="V553" i="6"/>
  <c r="Q553" i="6"/>
  <c r="V549" i="6"/>
  <c r="Q549" i="6"/>
  <c r="V545" i="6"/>
  <c r="Q545" i="6"/>
  <c r="V541" i="6"/>
  <c r="Q541" i="6"/>
  <c r="V537" i="6"/>
  <c r="Q537" i="6"/>
  <c r="V533" i="6"/>
  <c r="Q533" i="6"/>
  <c r="V529" i="6"/>
  <c r="Q529" i="6"/>
  <c r="V525" i="6"/>
  <c r="Q525" i="6"/>
  <c r="V521" i="6"/>
  <c r="Q521" i="6"/>
  <c r="V517" i="6"/>
  <c r="Q517" i="6"/>
  <c r="V513" i="6"/>
  <c r="Q513" i="6"/>
  <c r="V509" i="6"/>
  <c r="Q509" i="6"/>
  <c r="V505" i="6"/>
  <c r="Q505" i="6"/>
  <c r="V501" i="6"/>
  <c r="Q501" i="6"/>
  <c r="V497" i="6"/>
  <c r="Q497" i="6"/>
  <c r="V493" i="6"/>
  <c r="Q493" i="6"/>
  <c r="V489" i="6"/>
  <c r="Q489" i="6"/>
  <c r="V485" i="6"/>
  <c r="Q485" i="6"/>
  <c r="V481" i="6"/>
  <c r="Q481" i="6"/>
  <c r="V477" i="6"/>
  <c r="Q477" i="6"/>
  <c r="V473" i="6"/>
  <c r="Q473" i="6"/>
  <c r="V469" i="6"/>
  <c r="Q469" i="6"/>
  <c r="V465" i="6"/>
  <c r="Q465" i="6"/>
  <c r="V461" i="6"/>
  <c r="Q461" i="6"/>
  <c r="V457" i="6"/>
  <c r="Q457" i="6"/>
  <c r="V453" i="6"/>
  <c r="Q453" i="6"/>
  <c r="V449" i="6"/>
  <c r="Q449" i="6"/>
  <c r="V445" i="6"/>
  <c r="Q445" i="6"/>
  <c r="V441" i="6"/>
  <c r="Q441" i="6"/>
  <c r="V437" i="6"/>
  <c r="Q437" i="6"/>
  <c r="V433" i="6"/>
  <c r="Q433" i="6"/>
  <c r="V429" i="6"/>
  <c r="Q429" i="6"/>
  <c r="V425" i="6"/>
  <c r="Q425" i="6"/>
  <c r="V421" i="6"/>
  <c r="Q421" i="6"/>
  <c r="V417" i="6"/>
  <c r="Q417" i="6"/>
  <c r="V413" i="6"/>
  <c r="Q413" i="6"/>
  <c r="V409" i="6"/>
  <c r="Q409" i="6"/>
  <c r="V405" i="6"/>
  <c r="Q405" i="6"/>
  <c r="V401" i="6"/>
  <c r="Q401" i="6"/>
  <c r="V397" i="6"/>
  <c r="Q397" i="6"/>
  <c r="V393" i="6"/>
  <c r="Q393" i="6"/>
  <c r="V389" i="6"/>
  <c r="Q389" i="6"/>
  <c r="V385" i="6"/>
  <c r="Q385" i="6"/>
  <c r="V381" i="6"/>
  <c r="Q381" i="6"/>
  <c r="V377" i="6"/>
  <c r="Q377" i="6"/>
  <c r="V373" i="6"/>
  <c r="Q373" i="6"/>
  <c r="V369" i="6"/>
  <c r="Q369" i="6"/>
  <c r="V365" i="6"/>
  <c r="Q365" i="6"/>
  <c r="V361" i="6"/>
  <c r="Q361" i="6"/>
  <c r="V357" i="6"/>
  <c r="Q357" i="6"/>
  <c r="V353" i="6"/>
  <c r="Q353" i="6"/>
  <c r="V349" i="6"/>
  <c r="Q349" i="6"/>
  <c r="V345" i="6"/>
  <c r="Q345" i="6"/>
  <c r="V341" i="6"/>
  <c r="Q341" i="6"/>
  <c r="V337" i="6"/>
  <c r="Q337" i="6"/>
  <c r="V333" i="6"/>
  <c r="Q333" i="6"/>
  <c r="V329" i="6"/>
  <c r="Q329" i="6"/>
  <c r="V325" i="6"/>
  <c r="Q325" i="6"/>
  <c r="V321" i="6"/>
  <c r="Q321" i="6"/>
  <c r="V317" i="6"/>
  <c r="Q317" i="6"/>
  <c r="V313" i="6"/>
  <c r="Q313" i="6"/>
  <c r="V309" i="6"/>
  <c r="Q309" i="6"/>
  <c r="V305" i="6"/>
  <c r="Q305" i="6"/>
  <c r="V301" i="6"/>
  <c r="Q301" i="6"/>
  <c r="V297" i="6"/>
  <c r="Q297" i="6"/>
  <c r="V293" i="6"/>
  <c r="Q293" i="6"/>
  <c r="V289" i="6"/>
  <c r="Q289" i="6"/>
  <c r="V285" i="6"/>
  <c r="Q285" i="6"/>
  <c r="V281" i="6"/>
  <c r="Q281" i="6"/>
  <c r="V277" i="6"/>
  <c r="Q277" i="6"/>
  <c r="V273" i="6"/>
  <c r="Q273" i="6"/>
  <c r="V269" i="6"/>
  <c r="Q269" i="6"/>
  <c r="V265" i="6"/>
  <c r="Q265" i="6"/>
  <c r="V261" i="6"/>
  <c r="Q261" i="6"/>
  <c r="V257" i="6"/>
  <c r="Q257" i="6"/>
  <c r="V253" i="6"/>
  <c r="Q253" i="6"/>
  <c r="V249" i="6"/>
  <c r="Q249" i="6"/>
  <c r="V245" i="6"/>
  <c r="Q245" i="6"/>
  <c r="V241" i="6"/>
  <c r="Q241" i="6"/>
  <c r="V237" i="6"/>
  <c r="Q237" i="6"/>
  <c r="V233" i="6"/>
  <c r="Q233" i="6"/>
  <c r="V229" i="6"/>
  <c r="Q229" i="6"/>
  <c r="V225" i="6"/>
  <c r="Q225" i="6"/>
  <c r="V221" i="6"/>
  <c r="Q221" i="6"/>
  <c r="V217" i="6"/>
  <c r="Q217" i="6"/>
  <c r="V213" i="6"/>
  <c r="Q213" i="6"/>
  <c r="V209" i="6"/>
  <c r="Q209" i="6"/>
  <c r="V205" i="6"/>
  <c r="Q205" i="6"/>
  <c r="V201" i="6"/>
  <c r="Q201" i="6"/>
  <c r="V197" i="6"/>
  <c r="Q197" i="6"/>
  <c r="V193" i="6"/>
  <c r="Q193" i="6"/>
  <c r="V189" i="6"/>
  <c r="Q189" i="6"/>
  <c r="V185" i="6"/>
  <c r="Q185" i="6"/>
  <c r="V181" i="6"/>
  <c r="Q181" i="6"/>
  <c r="V177" i="6"/>
  <c r="Q177" i="6"/>
  <c r="V173" i="6"/>
  <c r="Q173" i="6"/>
  <c r="V169" i="6"/>
  <c r="Q169" i="6"/>
  <c r="V165" i="6"/>
  <c r="Q165" i="6"/>
  <c r="V161" i="6"/>
  <c r="Q161" i="6"/>
  <c r="V157" i="6"/>
  <c r="Q157" i="6"/>
  <c r="V153" i="6"/>
  <c r="Q153" i="6"/>
  <c r="V149" i="6"/>
  <c r="Q149" i="6"/>
  <c r="V145" i="6"/>
  <c r="Q145" i="6"/>
  <c r="V141" i="6"/>
  <c r="Q141" i="6"/>
  <c r="V137" i="6"/>
  <c r="Q137" i="6"/>
  <c r="V133" i="6"/>
  <c r="Q133" i="6"/>
  <c r="V129" i="6"/>
  <c r="Q129" i="6"/>
  <c r="V125" i="6"/>
  <c r="Q125" i="6"/>
  <c r="V121" i="6"/>
  <c r="Q121" i="6"/>
  <c r="V117" i="6"/>
  <c r="Q117" i="6"/>
  <c r="V113" i="6"/>
  <c r="Q113" i="6"/>
  <c r="V109" i="6"/>
  <c r="Q109" i="6"/>
  <c r="V105" i="6"/>
  <c r="Q105" i="6"/>
  <c r="V101" i="6"/>
  <c r="Q101" i="6"/>
  <c r="V97" i="6"/>
  <c r="Q97" i="6"/>
  <c r="V93" i="6"/>
  <c r="Q93" i="6"/>
  <c r="V89" i="6"/>
  <c r="Q89" i="6"/>
  <c r="V85" i="6"/>
  <c r="Q85" i="6"/>
  <c r="V81" i="6"/>
  <c r="Q81" i="6"/>
  <c r="V77" i="6"/>
  <c r="Q77" i="6"/>
  <c r="V73" i="6"/>
  <c r="Q73" i="6"/>
  <c r="V69" i="6"/>
  <c r="Q69" i="6"/>
  <c r="V65" i="6"/>
  <c r="Q65" i="6"/>
  <c r="V61" i="6"/>
  <c r="Q61" i="6"/>
  <c r="V57" i="6"/>
  <c r="Q57" i="6"/>
  <c r="V53" i="6"/>
  <c r="Q53" i="6"/>
  <c r="V49" i="6"/>
  <c r="Q49" i="6"/>
  <c r="V45" i="6"/>
  <c r="Q45" i="6"/>
  <c r="V41" i="6"/>
  <c r="Q41" i="6"/>
  <c r="V37" i="6"/>
  <c r="Q37" i="6"/>
  <c r="V33" i="6"/>
  <c r="Q33" i="6"/>
  <c r="V29" i="6"/>
  <c r="Q29" i="6"/>
  <c r="V25" i="6"/>
  <c r="Q25" i="6"/>
  <c r="V21" i="6"/>
  <c r="Q21" i="6"/>
  <c r="V17" i="6"/>
  <c r="Q17" i="6"/>
  <c r="V13" i="6"/>
  <c r="Q13" i="6"/>
  <c r="V9" i="6"/>
  <c r="Q9" i="6"/>
  <c r="V5" i="6"/>
  <c r="Q5" i="6"/>
  <c r="V324" i="6"/>
  <c r="Q324" i="6"/>
  <c r="V320" i="6"/>
  <c r="Q320" i="6"/>
  <c r="V316" i="6"/>
  <c r="Q316" i="6"/>
  <c r="V312" i="6"/>
  <c r="Q312" i="6"/>
  <c r="V308" i="6"/>
  <c r="Q308" i="6"/>
  <c r="V304" i="6"/>
  <c r="Q304" i="6"/>
  <c r="V300" i="6"/>
  <c r="Q300" i="6"/>
  <c r="V296" i="6"/>
  <c r="Q296" i="6"/>
  <c r="V292" i="6"/>
  <c r="Q292" i="6"/>
  <c r="V288" i="6"/>
  <c r="Q288" i="6"/>
  <c r="V284" i="6"/>
  <c r="Q284" i="6"/>
  <c r="V280" i="6"/>
  <c r="Q280" i="6"/>
  <c r="V276" i="6"/>
  <c r="Q276" i="6"/>
  <c r="V272" i="6"/>
  <c r="Q272" i="6"/>
  <c r="V268" i="6"/>
  <c r="Q268" i="6"/>
  <c r="V264" i="6"/>
  <c r="Q264" i="6"/>
  <c r="V260" i="6"/>
  <c r="Q260" i="6"/>
  <c r="V256" i="6"/>
  <c r="Q256" i="6"/>
  <c r="V252" i="6"/>
  <c r="Q252" i="6"/>
  <c r="V248" i="6"/>
  <c r="Q248" i="6"/>
  <c r="V244" i="6"/>
  <c r="Q244" i="6"/>
  <c r="V240" i="6"/>
  <c r="Q240" i="6"/>
  <c r="V236" i="6"/>
  <c r="Q236" i="6"/>
  <c r="V232" i="6"/>
  <c r="Q232" i="6"/>
  <c r="V228" i="6"/>
  <c r="Q228" i="6"/>
  <c r="V224" i="6"/>
  <c r="Q224" i="6"/>
  <c r="V220" i="6"/>
  <c r="Q220" i="6"/>
  <c r="V216" i="6"/>
  <c r="Q216" i="6"/>
  <c r="V212" i="6"/>
  <c r="Q212" i="6"/>
  <c r="V208" i="6"/>
  <c r="Q208" i="6"/>
  <c r="V204" i="6"/>
  <c r="Q204" i="6"/>
  <c r="V200" i="6"/>
  <c r="Q200" i="6"/>
  <c r="V196" i="6"/>
  <c r="Q196" i="6"/>
  <c r="V192" i="6"/>
  <c r="Q192" i="6"/>
  <c r="V188" i="6"/>
  <c r="Q188" i="6"/>
  <c r="V184" i="6"/>
  <c r="Q184" i="6"/>
  <c r="V180" i="6"/>
  <c r="Q180" i="6"/>
  <c r="V176" i="6"/>
  <c r="Q176" i="6"/>
  <c r="V172" i="6"/>
  <c r="Q172" i="6"/>
  <c r="V168" i="6"/>
  <c r="Q168" i="6"/>
  <c r="V164" i="6"/>
  <c r="Q164" i="6"/>
  <c r="V160" i="6"/>
  <c r="Q160" i="6"/>
  <c r="V156" i="6"/>
  <c r="Q156" i="6"/>
  <c r="V152" i="6"/>
  <c r="Q152" i="6"/>
  <c r="V148" i="6"/>
  <c r="Q148" i="6"/>
  <c r="V144" i="6"/>
  <c r="Q144" i="6"/>
  <c r="V140" i="6"/>
  <c r="Q140" i="6"/>
  <c r="V136" i="6"/>
  <c r="Q136" i="6"/>
  <c r="V132" i="6"/>
  <c r="Q132" i="6"/>
  <c r="V128" i="6"/>
  <c r="Q128" i="6"/>
  <c r="V124" i="6"/>
  <c r="Q124" i="6"/>
  <c r="V120" i="6"/>
  <c r="Q120" i="6"/>
  <c r="V116" i="6"/>
  <c r="Q116" i="6"/>
  <c r="V112" i="6"/>
  <c r="Q112" i="6"/>
  <c r="V108" i="6"/>
  <c r="Q108" i="6"/>
  <c r="V104" i="6"/>
  <c r="Q104" i="6"/>
  <c r="V100" i="6"/>
  <c r="Q100" i="6"/>
  <c r="V96" i="6"/>
  <c r="Q96" i="6"/>
  <c r="V92" i="6"/>
  <c r="Q92" i="6"/>
  <c r="V88" i="6"/>
  <c r="Q88" i="6"/>
  <c r="V84" i="6"/>
  <c r="Q84" i="6"/>
  <c r="V80" i="6"/>
  <c r="Q80" i="6"/>
  <c r="V76" i="6"/>
  <c r="Q76" i="6"/>
  <c r="V72" i="6"/>
  <c r="Q72" i="6"/>
  <c r="V68" i="6"/>
  <c r="Q68" i="6"/>
  <c r="V64" i="6"/>
  <c r="Q64" i="6"/>
  <c r="V60" i="6"/>
  <c r="Q60" i="6"/>
  <c r="V56" i="6"/>
  <c r="Q56" i="6"/>
  <c r="V52" i="6"/>
  <c r="Q52" i="6"/>
  <c r="V48" i="6"/>
  <c r="Q48" i="6"/>
  <c r="V44" i="6"/>
  <c r="Q44" i="6"/>
  <c r="V40" i="6"/>
  <c r="Q40" i="6"/>
  <c r="V36" i="6"/>
  <c r="Q36" i="6"/>
  <c r="V32" i="6"/>
  <c r="Q32" i="6"/>
  <c r="V28" i="6"/>
  <c r="Q28" i="6"/>
  <c r="V24" i="6"/>
  <c r="Q24" i="6"/>
  <c r="V20" i="6"/>
  <c r="Q20" i="6"/>
  <c r="V16" i="6"/>
  <c r="Q16" i="6"/>
  <c r="V12" i="6"/>
  <c r="Q12" i="6"/>
  <c r="V8" i="6"/>
  <c r="Q8" i="6"/>
  <c r="V4" i="6"/>
  <c r="Q4" i="6"/>
  <c r="V467" i="6"/>
  <c r="Q467" i="6"/>
  <c r="V463" i="6"/>
  <c r="Q463" i="6"/>
  <c r="V459" i="6"/>
  <c r="Q459" i="6"/>
  <c r="V455" i="6"/>
  <c r="Q455" i="6"/>
  <c r="V451" i="6"/>
  <c r="Q451" i="6"/>
  <c r="V447" i="6"/>
  <c r="Q447" i="6"/>
  <c r="V443" i="6"/>
  <c r="Q443" i="6"/>
  <c r="V439" i="6"/>
  <c r="Q439" i="6"/>
  <c r="V435" i="6"/>
  <c r="Q435" i="6"/>
  <c r="V431" i="6"/>
  <c r="Q431" i="6"/>
  <c r="V427" i="6"/>
  <c r="Q427" i="6"/>
  <c r="V423" i="6"/>
  <c r="Q423" i="6"/>
  <c r="V419" i="6"/>
  <c r="Q419" i="6"/>
  <c r="V415" i="6"/>
  <c r="Q415" i="6"/>
  <c r="V411" i="6"/>
  <c r="Q411" i="6"/>
  <c r="V407" i="6"/>
  <c r="Q407" i="6"/>
  <c r="V403" i="6"/>
  <c r="Q403" i="6"/>
  <c r="V399" i="6"/>
  <c r="Q399" i="6"/>
  <c r="V395" i="6"/>
  <c r="Q395" i="6"/>
  <c r="V391" i="6"/>
  <c r="Q391" i="6"/>
  <c r="V387" i="6"/>
  <c r="Q387" i="6"/>
  <c r="V383" i="6"/>
  <c r="Q383" i="6"/>
  <c r="V379" i="6"/>
  <c r="Q379" i="6"/>
  <c r="V375" i="6"/>
  <c r="Q375" i="6"/>
  <c r="V371" i="6"/>
  <c r="Q371" i="6"/>
  <c r="V367" i="6"/>
  <c r="Q367" i="6"/>
  <c r="V363" i="6"/>
  <c r="Q363" i="6"/>
  <c r="V359" i="6"/>
  <c r="Q359" i="6"/>
  <c r="V355" i="6"/>
  <c r="Q355" i="6"/>
  <c r="V351" i="6"/>
  <c r="Q351" i="6"/>
  <c r="V347" i="6"/>
  <c r="Q347" i="6"/>
  <c r="V343" i="6"/>
  <c r="Q343" i="6"/>
  <c r="V339" i="6"/>
  <c r="Q339" i="6"/>
  <c r="V335" i="6"/>
  <c r="Q335" i="6"/>
  <c r="V331" i="6"/>
  <c r="Q331" i="6"/>
  <c r="V327" i="6"/>
  <c r="Q327" i="6"/>
  <c r="V323" i="6"/>
  <c r="Q323" i="6"/>
  <c r="V319" i="6"/>
  <c r="Q319" i="6"/>
  <c r="V315" i="6"/>
  <c r="Q315" i="6"/>
  <c r="V311" i="6"/>
  <c r="Q311" i="6"/>
  <c r="V307" i="6"/>
  <c r="Q307" i="6"/>
  <c r="V303" i="6"/>
  <c r="Q303" i="6"/>
  <c r="V299" i="6"/>
  <c r="Q299" i="6"/>
  <c r="V295" i="6"/>
  <c r="Q295" i="6"/>
  <c r="V291" i="6"/>
  <c r="Q291" i="6"/>
  <c r="V287" i="6"/>
  <c r="Q287" i="6"/>
  <c r="V283" i="6"/>
  <c r="Q283" i="6"/>
  <c r="V279" i="6"/>
  <c r="Q279" i="6"/>
  <c r="V275" i="6"/>
  <c r="Q275" i="6"/>
  <c r="V271" i="6"/>
  <c r="Q271" i="6"/>
  <c r="V267" i="6"/>
  <c r="Q267" i="6"/>
  <c r="V263" i="6"/>
  <c r="Q263" i="6"/>
  <c r="V259" i="6"/>
  <c r="Q259" i="6"/>
  <c r="V255" i="6"/>
  <c r="Q255" i="6"/>
  <c r="V251" i="6"/>
  <c r="Q251" i="6"/>
  <c r="V247" i="6"/>
  <c r="Q247" i="6"/>
  <c r="V243" i="6"/>
  <c r="Q243" i="6"/>
  <c r="V239" i="6"/>
  <c r="Q239" i="6"/>
  <c r="V235" i="6"/>
  <c r="Q235" i="6"/>
  <c r="V231" i="6"/>
  <c r="Q231" i="6"/>
  <c r="V227" i="6"/>
  <c r="Q227" i="6"/>
  <c r="V223" i="6"/>
  <c r="Q223" i="6"/>
  <c r="V219" i="6"/>
  <c r="Q219" i="6"/>
  <c r="V215" i="6"/>
  <c r="Q215" i="6"/>
  <c r="V211" i="6"/>
  <c r="Q211" i="6"/>
  <c r="V207" i="6"/>
  <c r="Q207" i="6"/>
  <c r="V203" i="6"/>
  <c r="Q203" i="6"/>
  <c r="V199" i="6"/>
  <c r="Q199" i="6"/>
  <c r="V195" i="6"/>
  <c r="Q195" i="6"/>
  <c r="V191" i="6"/>
  <c r="Q191" i="6"/>
  <c r="V187" i="6"/>
  <c r="Q187" i="6"/>
  <c r="V183" i="6"/>
  <c r="Q183" i="6"/>
  <c r="V179" i="6"/>
  <c r="Q179" i="6"/>
  <c r="V175" i="6"/>
  <c r="Q175" i="6"/>
  <c r="V171" i="6"/>
  <c r="Q171" i="6"/>
  <c r="V167" i="6"/>
  <c r="Q167" i="6"/>
  <c r="V163" i="6"/>
  <c r="Q163" i="6"/>
  <c r="V159" i="6"/>
  <c r="Q159" i="6"/>
  <c r="V155" i="6"/>
  <c r="Q155" i="6"/>
  <c r="V151" i="6"/>
  <c r="Q151" i="6"/>
  <c r="V147" i="6"/>
  <c r="Q147" i="6"/>
  <c r="V143" i="6"/>
  <c r="Q143" i="6"/>
  <c r="V139" i="6"/>
  <c r="Q139" i="6"/>
  <c r="V135" i="6"/>
  <c r="Q135" i="6"/>
  <c r="V131" i="6"/>
  <c r="Q131" i="6"/>
  <c r="V127" i="6"/>
  <c r="Q127" i="6"/>
  <c r="V123" i="6"/>
  <c r="Q123" i="6"/>
  <c r="V119" i="6"/>
  <c r="Q119" i="6"/>
  <c r="V115" i="6"/>
  <c r="Q115" i="6"/>
  <c r="V111" i="6"/>
  <c r="Q111" i="6"/>
  <c r="V107" i="6"/>
  <c r="Q107" i="6"/>
  <c r="V103" i="6"/>
  <c r="Q103" i="6"/>
  <c r="V99" i="6"/>
  <c r="Q99" i="6"/>
  <c r="V95" i="6"/>
  <c r="Q95" i="6"/>
  <c r="V91" i="6"/>
  <c r="Q91" i="6"/>
  <c r="V87" i="6"/>
  <c r="Q87" i="6"/>
  <c r="V83" i="6"/>
  <c r="Q83" i="6"/>
  <c r="V79" i="6"/>
  <c r="Q79" i="6"/>
  <c r="V75" i="6"/>
  <c r="Q75" i="6"/>
  <c r="V71" i="6"/>
  <c r="Q71" i="6"/>
  <c r="V67" i="6"/>
  <c r="Q67" i="6"/>
  <c r="V63" i="6"/>
  <c r="Q63" i="6"/>
  <c r="V59" i="6"/>
  <c r="Q59" i="6"/>
  <c r="V55" i="6"/>
  <c r="Q55" i="6"/>
  <c r="V51" i="6"/>
  <c r="Q51" i="6"/>
  <c r="V47" i="6"/>
  <c r="Q47" i="6"/>
  <c r="V43" i="6"/>
  <c r="Q43" i="6"/>
  <c r="V39" i="6"/>
  <c r="Q39" i="6"/>
  <c r="V35" i="6"/>
  <c r="Q35" i="6"/>
  <c r="V31" i="6"/>
  <c r="Q31" i="6"/>
  <c r="V27" i="6"/>
  <c r="Q27" i="6"/>
  <c r="V23" i="6"/>
  <c r="Q23" i="6"/>
  <c r="V19" i="6"/>
  <c r="Q19" i="6"/>
  <c r="V15" i="6"/>
  <c r="Q15" i="6"/>
  <c r="V11" i="6"/>
  <c r="Q11" i="6"/>
  <c r="V7" i="6"/>
  <c r="Q7" i="6"/>
  <c r="V3" i="6"/>
  <c r="Q3" i="6"/>
  <c r="Q466" i="6"/>
  <c r="Q458" i="6"/>
  <c r="Q450" i="6"/>
  <c r="Q442" i="6"/>
  <c r="Q434" i="6"/>
  <c r="Q426" i="6"/>
  <c r="Q418" i="6"/>
  <c r="Q410" i="6"/>
  <c r="Q402" i="6"/>
  <c r="Q394" i="6"/>
  <c r="Q386" i="6"/>
  <c r="Q378" i="6"/>
  <c r="Q370" i="6"/>
  <c r="Q362" i="6"/>
  <c r="Q354" i="6"/>
  <c r="Q346" i="6"/>
  <c r="Q338" i="6"/>
  <c r="Q330" i="6"/>
  <c r="Q322" i="6"/>
  <c r="Q314" i="6"/>
  <c r="Q306" i="6"/>
  <c r="Q298" i="6"/>
  <c r="Q290" i="6"/>
  <c r="Q282" i="6"/>
  <c r="Q274" i="6"/>
  <c r="Q266" i="6"/>
  <c r="Q258" i="6"/>
  <c r="Q250" i="6"/>
  <c r="Q242" i="6"/>
  <c r="Q234" i="6"/>
  <c r="Q226" i="6"/>
  <c r="Q218" i="6"/>
  <c r="Q210" i="6"/>
  <c r="Q202" i="6"/>
  <c r="Q194" i="6"/>
  <c r="Q186" i="6"/>
  <c r="Q178" i="6"/>
  <c r="Q170" i="6"/>
  <c r="Q162" i="6"/>
  <c r="Q154" i="6"/>
  <c r="Q146" i="6"/>
  <c r="Q138" i="6"/>
  <c r="Q130" i="6"/>
  <c r="Q122" i="6"/>
  <c r="Q114" i="6"/>
  <c r="Q106" i="6"/>
  <c r="Q98" i="6"/>
  <c r="Q90" i="6"/>
  <c r="Q82" i="6"/>
  <c r="Q74" i="6"/>
  <c r="Q66" i="6"/>
  <c r="Q58" i="6"/>
  <c r="Q50" i="6"/>
  <c r="Q42" i="6"/>
  <c r="Q34" i="6"/>
  <c r="Q26" i="6"/>
  <c r="Q18" i="6"/>
  <c r="Q10" i="6"/>
  <c r="Q699" i="6"/>
  <c r="Q695" i="6"/>
  <c r="Q691" i="6"/>
  <c r="Q687" i="6"/>
  <c r="Q683" i="6"/>
  <c r="Q679" i="6"/>
  <c r="Q675" i="6"/>
  <c r="Q671" i="6"/>
  <c r="Q667" i="6"/>
  <c r="Q663" i="6"/>
  <c r="Q659" i="6"/>
  <c r="Q655" i="6"/>
  <c r="Q651" i="6"/>
  <c r="Q647" i="6"/>
  <c r="Q643" i="6"/>
  <c r="Q639" i="6"/>
  <c r="Q635" i="6"/>
  <c r="Q631" i="6"/>
  <c r="Q627" i="6"/>
  <c r="Q623" i="6"/>
  <c r="Q619" i="6"/>
  <c r="Q615" i="6"/>
  <c r="Q611" i="6"/>
  <c r="Q607" i="6"/>
  <c r="Q603" i="6"/>
  <c r="Q599" i="6"/>
  <c r="Q595" i="6"/>
  <c r="Q591" i="6"/>
  <c r="Q587" i="6"/>
  <c r="Q583" i="6"/>
  <c r="Q579" i="6"/>
  <c r="Q575" i="6"/>
  <c r="Q571" i="6"/>
  <c r="Q567" i="6"/>
  <c r="Q563" i="6"/>
  <c r="Q559" i="6"/>
  <c r="Q555" i="6"/>
  <c r="Q551" i="6"/>
  <c r="Q547" i="6"/>
  <c r="Q543" i="6"/>
  <c r="Q539" i="6"/>
  <c r="Q535" i="6"/>
  <c r="Q531" i="6"/>
  <c r="Q527" i="6"/>
  <c r="Q523" i="6"/>
  <c r="Q519" i="6"/>
  <c r="Q515" i="6"/>
  <c r="Q511" i="6"/>
  <c r="Q507" i="6"/>
  <c r="Q503" i="6"/>
  <c r="Q499" i="6"/>
  <c r="Q495" i="6"/>
  <c r="Q491" i="6"/>
  <c r="Q487" i="6"/>
  <c r="Q483" i="6"/>
  <c r="Q479" i="6"/>
  <c r="Q475" i="6"/>
  <c r="Q471" i="6"/>
</calcChain>
</file>

<file path=xl/sharedStrings.xml><?xml version="1.0" encoding="utf-8"?>
<sst xmlns="http://schemas.openxmlformats.org/spreadsheetml/2006/main" count="6643" uniqueCount="968">
  <si>
    <t>Date of purchase</t>
  </si>
  <si>
    <t>Type of car</t>
  </si>
  <si>
    <t>Bank providing the loan</t>
  </si>
  <si>
    <t>Car delivery date</t>
  </si>
  <si>
    <t>Bank type</t>
  </si>
  <si>
    <t>Manufacturer</t>
  </si>
  <si>
    <t>Sabadell</t>
  </si>
  <si>
    <t>Caixa</t>
  </si>
  <si>
    <t>BBVA</t>
  </si>
  <si>
    <t>Santander</t>
  </si>
  <si>
    <t>Bankia</t>
  </si>
  <si>
    <t>Popular</t>
  </si>
  <si>
    <t>Bankinter</t>
  </si>
  <si>
    <t>Kutxa</t>
  </si>
  <si>
    <t>Unicaja</t>
  </si>
  <si>
    <t>Buyer</t>
  </si>
  <si>
    <t>A</t>
  </si>
  <si>
    <t>B</t>
  </si>
  <si>
    <t>C</t>
  </si>
  <si>
    <t>D</t>
  </si>
  <si>
    <t>Laboral</t>
  </si>
  <si>
    <t>Alfa-romero</t>
  </si>
  <si>
    <t>Audi</t>
  </si>
  <si>
    <t>BMW</t>
  </si>
  <si>
    <t>Chevrolet</t>
  </si>
  <si>
    <t>Dodge</t>
  </si>
  <si>
    <t>Honda</t>
  </si>
  <si>
    <t>Isuzu</t>
  </si>
  <si>
    <t>Jaguar</t>
  </si>
  <si>
    <t>Mazda</t>
  </si>
  <si>
    <t>Mercedes-benz</t>
  </si>
  <si>
    <t>Mercury</t>
  </si>
  <si>
    <t>Mitsubishi</t>
  </si>
  <si>
    <t>Nissan</t>
  </si>
  <si>
    <t>Peugeot</t>
  </si>
  <si>
    <t>Plymouth</t>
  </si>
  <si>
    <t>Porsche</t>
  </si>
  <si>
    <t>Renault</t>
  </si>
  <si>
    <t>Saab</t>
  </si>
  <si>
    <t>Subaru</t>
  </si>
  <si>
    <t>Toyota</t>
  </si>
  <si>
    <t>Volkswagen</t>
  </si>
  <si>
    <t>Volvo</t>
  </si>
  <si>
    <t>Convertible</t>
  </si>
  <si>
    <t>Hatchback</t>
  </si>
  <si>
    <t>Sedan</t>
  </si>
  <si>
    <t>Wagon</t>
  </si>
  <si>
    <t>Hardtop</t>
  </si>
  <si>
    <t>Shop costs (Eur)</t>
  </si>
  <si>
    <t>List Price (Eur)</t>
  </si>
  <si>
    <t>Discount (%)</t>
  </si>
  <si>
    <t>Shop</t>
  </si>
  <si>
    <t>Upfront payment (Eur)</t>
  </si>
  <si>
    <t>Outstanding payment (incl. Interests) (Eur)</t>
  </si>
  <si>
    <t>CD-15</t>
  </si>
  <si>
    <t>B-285</t>
  </si>
  <si>
    <t>CD-10</t>
  </si>
  <si>
    <t>B-302</t>
  </si>
  <si>
    <t>CD-4</t>
  </si>
  <si>
    <t>B-391</t>
  </si>
  <si>
    <t>CD-17</t>
  </si>
  <si>
    <t>B-372</t>
  </si>
  <si>
    <t>CD-6</t>
  </si>
  <si>
    <t>B-301</t>
  </si>
  <si>
    <t>CD-12</t>
  </si>
  <si>
    <t>B-384</t>
  </si>
  <si>
    <t>CD-1</t>
  </si>
  <si>
    <t>B-381</t>
  </si>
  <si>
    <t>B-284</t>
  </si>
  <si>
    <t>CD-19</t>
  </si>
  <si>
    <t>B-327</t>
  </si>
  <si>
    <t>CD-2</t>
  </si>
  <si>
    <t>B-337</t>
  </si>
  <si>
    <t>B-357</t>
  </si>
  <si>
    <t>B-269</t>
  </si>
  <si>
    <t>B-340</t>
  </si>
  <si>
    <t>B-272</t>
  </si>
  <si>
    <t>CD-7</t>
  </si>
  <si>
    <t>B-264</t>
  </si>
  <si>
    <t>B-388</t>
  </si>
  <si>
    <t>B-287</t>
  </si>
  <si>
    <t>CD-9</t>
  </si>
  <si>
    <t>B-245</t>
  </si>
  <si>
    <t>B-255</t>
  </si>
  <si>
    <t>CD-14</t>
  </si>
  <si>
    <t>B-309</t>
  </si>
  <si>
    <t>B-376</t>
  </si>
  <si>
    <t>CD-3</t>
  </si>
  <si>
    <t>B-266</t>
  </si>
  <si>
    <t>B-325</t>
  </si>
  <si>
    <t>B-311</t>
  </si>
  <si>
    <t>B-278</t>
  </si>
  <si>
    <t>CD-5</t>
  </si>
  <si>
    <t>B-308</t>
  </si>
  <si>
    <t>B-400</t>
  </si>
  <si>
    <t>B-258</t>
  </si>
  <si>
    <t>B-265</t>
  </si>
  <si>
    <t>B-369</t>
  </si>
  <si>
    <t>CD-16</t>
  </si>
  <si>
    <t>B-294</t>
  </si>
  <si>
    <t>B-320</t>
  </si>
  <si>
    <t>B-401</t>
  </si>
  <si>
    <t>B-303</t>
  </si>
  <si>
    <t>B-298</t>
  </si>
  <si>
    <t>CD-11</t>
  </si>
  <si>
    <t>B-291</t>
  </si>
  <si>
    <t>B-330</t>
  </si>
  <si>
    <t>B-375</t>
  </si>
  <si>
    <t>B-251</t>
  </si>
  <si>
    <t>CD-13</t>
  </si>
  <si>
    <t>B-371</t>
  </si>
  <si>
    <t>B-397</t>
  </si>
  <si>
    <t>CD-18</t>
  </si>
  <si>
    <t>B-344</t>
  </si>
  <si>
    <t>B-398</t>
  </si>
  <si>
    <t>B-370</t>
  </si>
  <si>
    <t>B-321</t>
  </si>
  <si>
    <t>B-328</t>
  </si>
  <si>
    <t>CD-8</t>
  </si>
  <si>
    <t>B-396</t>
  </si>
  <si>
    <t>B-300</t>
  </si>
  <si>
    <t>B-390</t>
  </si>
  <si>
    <t>B-263</t>
  </si>
  <si>
    <t>B-352</t>
  </si>
  <si>
    <t>B-282</t>
  </si>
  <si>
    <t>B-338</t>
  </si>
  <si>
    <t>B-276</t>
  </si>
  <si>
    <t>B-281</t>
  </si>
  <si>
    <t>B-267</t>
  </si>
  <si>
    <t>B-393</t>
  </si>
  <si>
    <t>B-358</t>
  </si>
  <si>
    <t>B-331</t>
  </si>
  <si>
    <t>B-383</t>
  </si>
  <si>
    <t>B-374</t>
  </si>
  <si>
    <t>B-293</t>
  </si>
  <si>
    <t>B-326</t>
  </si>
  <si>
    <t>B-364</t>
  </si>
  <si>
    <t>B-378</t>
  </si>
  <si>
    <t>B-354</t>
  </si>
  <si>
    <t>CD-20</t>
  </si>
  <si>
    <t>B-274</t>
  </si>
  <si>
    <t>B-273</t>
  </si>
  <si>
    <t>B-349</t>
  </si>
  <si>
    <t>B-292</t>
  </si>
  <si>
    <t>B-356</t>
  </si>
  <si>
    <t>B-286</t>
  </si>
  <si>
    <t>B-377</t>
  </si>
  <si>
    <t>B-250</t>
  </si>
  <si>
    <t>B-399</t>
  </si>
  <si>
    <t>B-389</t>
  </si>
  <si>
    <t>B-268</t>
  </si>
  <si>
    <t>B-319</t>
  </si>
  <si>
    <t>B-254</t>
  </si>
  <si>
    <t>B-345</t>
  </si>
  <si>
    <t>B-306</t>
  </si>
  <si>
    <t>B-355</t>
  </si>
  <si>
    <t>B-339</t>
  </si>
  <si>
    <t>B-392</t>
  </si>
  <si>
    <t>B-348</t>
  </si>
  <si>
    <t>B-312</t>
  </si>
  <si>
    <t>B-318</t>
  </si>
  <si>
    <t>B-275</t>
  </si>
  <si>
    <t>B-283</t>
  </si>
  <si>
    <t>B-307</t>
  </si>
  <si>
    <t>B-261</t>
  </si>
  <si>
    <t>B-305</t>
  </si>
  <si>
    <t>B-365</t>
  </si>
  <si>
    <t>B-394</t>
  </si>
  <si>
    <t>B-290</t>
  </si>
  <si>
    <t>B-341</t>
  </si>
  <si>
    <t>B-342</t>
  </si>
  <si>
    <t>B-297</t>
  </si>
  <si>
    <t>B-363</t>
  </si>
  <si>
    <t>B-252</t>
  </si>
  <si>
    <t>B-361</t>
  </si>
  <si>
    <t>B-288</t>
  </si>
  <si>
    <t>B-362</t>
  </si>
  <si>
    <t>B-270</t>
  </si>
  <si>
    <t>B-260</t>
  </si>
  <si>
    <t>B-246</t>
  </si>
  <si>
    <t>B-380</t>
  </si>
  <si>
    <t>B-315</t>
  </si>
  <si>
    <t>B-322</t>
  </si>
  <si>
    <t>B-336</t>
  </si>
  <si>
    <t>B-379</t>
  </si>
  <si>
    <t>B-332</t>
  </si>
  <si>
    <t>B-351</t>
  </si>
  <si>
    <t>B-317</t>
  </si>
  <si>
    <t>B-289</t>
  </si>
  <si>
    <t>B-402</t>
  </si>
  <si>
    <t>B-323</t>
  </si>
  <si>
    <t>B-279</t>
  </si>
  <si>
    <t>B-382</t>
  </si>
  <si>
    <t>B-395</t>
  </si>
  <si>
    <t>B-256</t>
  </si>
  <si>
    <t>B-314</t>
  </si>
  <si>
    <t>B-299</t>
  </si>
  <si>
    <t>B-347</t>
  </si>
  <si>
    <t>B-334</t>
  </si>
  <si>
    <t>B-295</t>
  </si>
  <si>
    <t>B-385</t>
  </si>
  <si>
    <t>B-368</t>
  </si>
  <si>
    <t>B-259</t>
  </si>
  <si>
    <t>B-359</t>
  </si>
  <si>
    <t>B-247</t>
  </si>
  <si>
    <t>B-257</t>
  </si>
  <si>
    <t>B-335</t>
  </si>
  <si>
    <t>B-262</t>
  </si>
  <si>
    <t>B-360</t>
  </si>
  <si>
    <t>B-304</t>
  </si>
  <si>
    <t>B-367</t>
  </si>
  <si>
    <t>B-324</t>
  </si>
  <si>
    <t>B-280</t>
  </si>
  <si>
    <t>B-248</t>
  </si>
  <si>
    <t>B-353</t>
  </si>
  <si>
    <t>B-386</t>
  </si>
  <si>
    <t>B-333</t>
  </si>
  <si>
    <t>B-316</t>
  </si>
  <si>
    <t>B-373</t>
  </si>
  <si>
    <t>B-350</t>
  </si>
  <si>
    <t>B-271</t>
  </si>
  <si>
    <t>B-296</t>
  </si>
  <si>
    <t>B-310</t>
  </si>
  <si>
    <t>B-366</t>
  </si>
  <si>
    <t>B-343</t>
  </si>
  <si>
    <t>B-346</t>
  </si>
  <si>
    <t>B-329</t>
  </si>
  <si>
    <t>B-253</t>
  </si>
  <si>
    <t>B-277</t>
  </si>
  <si>
    <t>B-313</t>
  </si>
  <si>
    <t>B-387</t>
  </si>
  <si>
    <t>Sellers Salary (as a % of the net revenue)</t>
  </si>
  <si>
    <t>Cost of the car for the shop (Eur)</t>
  </si>
  <si>
    <t>car ID</t>
  </si>
  <si>
    <t>CD-15-1</t>
  </si>
  <si>
    <t>CD-10-2</t>
  </si>
  <si>
    <t>CD-4-3</t>
  </si>
  <si>
    <t>CD-17-4</t>
  </si>
  <si>
    <t>CD-6-5</t>
  </si>
  <si>
    <t>CD-12-6</t>
  </si>
  <si>
    <t>CD-1-7</t>
  </si>
  <si>
    <t>CD-12-8</t>
  </si>
  <si>
    <t>CD-19-9</t>
  </si>
  <si>
    <t>CD-2-10</t>
  </si>
  <si>
    <t>CD-19-11</t>
  </si>
  <si>
    <t>CD-2-12</t>
  </si>
  <si>
    <t>CD-1-13</t>
  </si>
  <si>
    <t>CD-17-14</t>
  </si>
  <si>
    <t>CD-7-15</t>
  </si>
  <si>
    <t>CD-10-16</t>
  </si>
  <si>
    <t>CD-4-17</t>
  </si>
  <si>
    <t>CD-9-18</t>
  </si>
  <si>
    <t>CD-2-19</t>
  </si>
  <si>
    <t>CD-12-20</t>
  </si>
  <si>
    <t>CD-14-21</t>
  </si>
  <si>
    <t>CD-4-22</t>
  </si>
  <si>
    <t>CD-3-23</t>
  </si>
  <si>
    <t>CD-2-24</t>
  </si>
  <si>
    <t>CD-4-25</t>
  </si>
  <si>
    <t>CD-14-26</t>
  </si>
  <si>
    <t>CD-4-27</t>
  </si>
  <si>
    <t>CD-5-28</t>
  </si>
  <si>
    <t>CD-1-29</t>
  </si>
  <si>
    <t>CD-7-30</t>
  </si>
  <si>
    <t>CD-15-31</t>
  </si>
  <si>
    <t>CD-14-32</t>
  </si>
  <si>
    <t>CD-2-33</t>
  </si>
  <si>
    <t>CD-16-34</t>
  </si>
  <si>
    <t>CD-16-35</t>
  </si>
  <si>
    <t>CD-19-36</t>
  </si>
  <si>
    <t>CD-16-37</t>
  </si>
  <si>
    <t>CD-5-38</t>
  </si>
  <si>
    <t>CD-17-39</t>
  </si>
  <si>
    <t>CD-3-40</t>
  </si>
  <si>
    <t>CD-15-41</t>
  </si>
  <si>
    <t>CD-7-42</t>
  </si>
  <si>
    <t>CD-11-43</t>
  </si>
  <si>
    <t>CD-15-44</t>
  </si>
  <si>
    <t>CD-15-45</t>
  </si>
  <si>
    <t>CD-15-46</t>
  </si>
  <si>
    <t>CD-13-47</t>
  </si>
  <si>
    <t>CD-1-48</t>
  </si>
  <si>
    <t>CD-17-49</t>
  </si>
  <si>
    <t>CD-15-50</t>
  </si>
  <si>
    <t>CD-1-51</t>
  </si>
  <si>
    <t>CD-18-52</t>
  </si>
  <si>
    <t>CD-18-53</t>
  </si>
  <si>
    <t>CD-9-54</t>
  </si>
  <si>
    <t>CD-17-55</t>
  </si>
  <si>
    <t>CD-19-56</t>
  </si>
  <si>
    <t>CD-12-57</t>
  </si>
  <si>
    <t>CD-8-58</t>
  </si>
  <si>
    <t>CD-3-59</t>
  </si>
  <si>
    <t>CD-11-60</t>
  </si>
  <si>
    <t>CD-12-61</t>
  </si>
  <si>
    <t>CD-7-62</t>
  </si>
  <si>
    <t>CD-17-63</t>
  </si>
  <si>
    <t>CD-15-64</t>
  </si>
  <si>
    <t>CD-6-65</t>
  </si>
  <si>
    <t>CD-8-66</t>
  </si>
  <si>
    <t>CD-17-67</t>
  </si>
  <si>
    <t>CD-12-68</t>
  </si>
  <si>
    <t>CD-3-69</t>
  </si>
  <si>
    <t>CD-7-70</t>
  </si>
  <si>
    <t>CD-19-71</t>
  </si>
  <si>
    <t>CD-1-72</t>
  </si>
  <si>
    <t>CD-11-73</t>
  </si>
  <si>
    <t>CD-19-74</t>
  </si>
  <si>
    <t>CD-4-75</t>
  </si>
  <si>
    <t>CD-10-76</t>
  </si>
  <si>
    <t>CD-16-77</t>
  </si>
  <si>
    <t>CD-18-78</t>
  </si>
  <si>
    <t>CD-7-79</t>
  </si>
  <si>
    <t>CD-13-80</t>
  </si>
  <si>
    <t>CD-14-81</t>
  </si>
  <si>
    <t>CD-12-82</t>
  </si>
  <si>
    <t>CD-20-83</t>
  </si>
  <si>
    <t>CD-15-84</t>
  </si>
  <si>
    <t>CD-4-85</t>
  </si>
  <si>
    <t>CD-2-86</t>
  </si>
  <si>
    <t>CD-1-87</t>
  </si>
  <si>
    <t>CD-18-88</t>
  </si>
  <si>
    <t>CD-1-89</t>
  </si>
  <si>
    <t>CD-2-90</t>
  </si>
  <si>
    <t>CD-12-91</t>
  </si>
  <si>
    <t>CD-2-92</t>
  </si>
  <si>
    <t>CD-19-93</t>
  </si>
  <si>
    <t>CD-11-94</t>
  </si>
  <si>
    <t>CD-20-95</t>
  </si>
  <si>
    <t>CD-16-96</t>
  </si>
  <si>
    <t>CD-2-97</t>
  </si>
  <si>
    <t>CD-6-98</t>
  </si>
  <si>
    <t>CD-11-99</t>
  </si>
  <si>
    <t>CD-6-100</t>
  </si>
  <si>
    <t>CD-17-101</t>
  </si>
  <si>
    <t>CD-19-102</t>
  </si>
  <si>
    <t>CD-14-103</t>
  </si>
  <si>
    <t>CD-18-104</t>
  </si>
  <si>
    <t>CD-18-105</t>
  </si>
  <si>
    <t>CD-1-106</t>
  </si>
  <si>
    <t>CD-19-107</t>
  </si>
  <si>
    <t>CD-13-108</t>
  </si>
  <si>
    <t>CD-16-109</t>
  </si>
  <si>
    <t>CD-19-110</t>
  </si>
  <si>
    <t>CD-2-111</t>
  </si>
  <si>
    <t>CD-19-112</t>
  </si>
  <si>
    <t>CD-10-113</t>
  </si>
  <si>
    <t>CD-11-114</t>
  </si>
  <si>
    <t>CD-13-115</t>
  </si>
  <si>
    <t>CD-19-116</t>
  </si>
  <si>
    <t>CD-7-117</t>
  </si>
  <si>
    <t>CD-13-118</t>
  </si>
  <si>
    <t>CD-10-119</t>
  </si>
  <si>
    <t>CD-10-120</t>
  </si>
  <si>
    <t>CD-18-121</t>
  </si>
  <si>
    <t>CD-12-122</t>
  </si>
  <si>
    <t>CD-18-123</t>
  </si>
  <si>
    <t>CD-19-124</t>
  </si>
  <si>
    <t>CD-3-125</t>
  </si>
  <si>
    <t>CD-11-126</t>
  </si>
  <si>
    <t>CD-17-127</t>
  </si>
  <si>
    <t>CD-7-128</t>
  </si>
  <si>
    <t>CD-9-129</t>
  </si>
  <si>
    <t>CD-14-130</t>
  </si>
  <si>
    <t>CD-16-131</t>
  </si>
  <si>
    <t>CD-2-132</t>
  </si>
  <si>
    <t>CD-6-133</t>
  </si>
  <si>
    <t>CD-8-134</t>
  </si>
  <si>
    <t>CD-1-135</t>
  </si>
  <si>
    <t>CD-11-136</t>
  </si>
  <si>
    <t>CD-7-137</t>
  </si>
  <si>
    <t>CD-17-138</t>
  </si>
  <si>
    <t>CD-15-139</t>
  </si>
  <si>
    <t>CD-1-140</t>
  </si>
  <si>
    <t>CD-16-141</t>
  </si>
  <si>
    <t>CD-20-142</t>
  </si>
  <si>
    <t>CD-2-143</t>
  </si>
  <si>
    <t>CD-1-144</t>
  </si>
  <si>
    <t>CD-5-145</t>
  </si>
  <si>
    <t>CD-11-146</t>
  </si>
  <si>
    <t>CD-2-147</t>
  </si>
  <si>
    <t>CD-1-148</t>
  </si>
  <si>
    <t>CD-7-149</t>
  </si>
  <si>
    <t>CD-19-150</t>
  </si>
  <si>
    <t>CD-14-151</t>
  </si>
  <si>
    <t>CD-6-152</t>
  </si>
  <si>
    <t>CD-8-153</t>
  </si>
  <si>
    <t>CD-11-154</t>
  </si>
  <si>
    <t>CD-10-155</t>
  </si>
  <si>
    <t>CD-4-156</t>
  </si>
  <si>
    <t>CD-16-157</t>
  </si>
  <si>
    <t>CD-7-158</t>
  </si>
  <si>
    <t>CD-4-159</t>
  </si>
  <si>
    <t>CD-7-160</t>
  </si>
  <si>
    <t>CD-18-161</t>
  </si>
  <si>
    <t>CD-16-162</t>
  </si>
  <si>
    <t>CD-15-163</t>
  </si>
  <si>
    <t>CD-2-164</t>
  </si>
  <si>
    <t>CD-3-165</t>
  </si>
  <si>
    <t>CD-8-166</t>
  </si>
  <si>
    <t>CD-13-167</t>
  </si>
  <si>
    <t>CD-12-168</t>
  </si>
  <si>
    <t>CD-20-169</t>
  </si>
  <si>
    <t>CD-19-170</t>
  </si>
  <si>
    <t>CD-7-171</t>
  </si>
  <si>
    <t>CD-2-172</t>
  </si>
  <si>
    <t>CD-12-173</t>
  </si>
  <si>
    <t>CD-17-174</t>
  </si>
  <si>
    <t>CD-19-175</t>
  </si>
  <si>
    <t>CD-13-176</t>
  </si>
  <si>
    <t>CD-18-177</t>
  </si>
  <si>
    <t>CD-15-178</t>
  </si>
  <si>
    <t>CD-6-179</t>
  </si>
  <si>
    <t>CD-9-180</t>
  </si>
  <si>
    <t>CD-8-181</t>
  </si>
  <si>
    <t>CD-17-182</t>
  </si>
  <si>
    <t>CD-20-183</t>
  </si>
  <si>
    <t>CD-2-184</t>
  </si>
  <si>
    <t>CD-5-185</t>
  </si>
  <si>
    <t>CD-10-186</t>
  </si>
  <si>
    <t>CD-16-187</t>
  </si>
  <si>
    <t>CD-2-188</t>
  </si>
  <si>
    <t>CD-1-189</t>
  </si>
  <si>
    <t>CD-18-190</t>
  </si>
  <si>
    <t>CD-8-191</t>
  </si>
  <si>
    <t>CD-8-192</t>
  </si>
  <si>
    <t>CD-14-193</t>
  </si>
  <si>
    <t>CD-15-194</t>
  </si>
  <si>
    <t>CD-18-195</t>
  </si>
  <si>
    <t>CD-15-196</t>
  </si>
  <si>
    <t>CD-10-197</t>
  </si>
  <si>
    <t>CD-3-198</t>
  </si>
  <si>
    <t>CD-19-199</t>
  </si>
  <si>
    <t>CD-11-200</t>
  </si>
  <si>
    <t>CD-3-201</t>
  </si>
  <si>
    <t>CD-5-202</t>
  </si>
  <si>
    <t>CD-16-203</t>
  </si>
  <si>
    <t>CD-20-204</t>
  </si>
  <si>
    <t>CD-12-205</t>
  </si>
  <si>
    <t>CD-13-206</t>
  </si>
  <si>
    <t>CD-14-207</t>
  </si>
  <si>
    <t>CD-8-208</t>
  </si>
  <si>
    <t>CD-12-209</t>
  </si>
  <si>
    <t>CD-2-210</t>
  </si>
  <si>
    <t>CD-14-211</t>
  </si>
  <si>
    <t>CD-9-212</t>
  </si>
  <si>
    <t>CD-6-213</t>
  </si>
  <si>
    <t>CD-15-214</t>
  </si>
  <si>
    <t>CD-9-215</t>
  </si>
  <si>
    <t>CD-2-216</t>
  </si>
  <si>
    <t>CD-5-217</t>
  </si>
  <si>
    <t>CD-18-218</t>
  </si>
  <si>
    <t>CD-7-219</t>
  </si>
  <si>
    <t>CD-11-220</t>
  </si>
  <si>
    <t>CD-18-221</t>
  </si>
  <si>
    <t>CD-16-222</t>
  </si>
  <si>
    <t>CD-6-223</t>
  </si>
  <si>
    <t>CD-15-224</t>
  </si>
  <si>
    <t>CD-5-225</t>
  </si>
  <si>
    <t>CD-6-226</t>
  </si>
  <si>
    <t>CD-15-227</t>
  </si>
  <si>
    <t>CD-4-228</t>
  </si>
  <si>
    <t>CD-6-229</t>
  </si>
  <si>
    <t>CD-3-230</t>
  </si>
  <si>
    <t>CD-12-231</t>
  </si>
  <si>
    <t>CD-10-232</t>
  </si>
  <si>
    <t>CD-5-233</t>
  </si>
  <si>
    <t>CD-13-234</t>
  </si>
  <si>
    <t>CD-8-235</t>
  </si>
  <si>
    <t>CD-2-236</t>
  </si>
  <si>
    <t>CD-17-237</t>
  </si>
  <si>
    <t>CD-2-238</t>
  </si>
  <si>
    <t>CD-15-239</t>
  </si>
  <si>
    <t>CD-12-240</t>
  </si>
  <si>
    <t>CD-17-241</t>
  </si>
  <si>
    <t>CD-6-242</t>
  </si>
  <si>
    <t>CD-10-243</t>
  </si>
  <si>
    <t>CD-10-244</t>
  </si>
  <si>
    <t>CD-5-245</t>
  </si>
  <si>
    <t>CD-5-246</t>
  </si>
  <si>
    <t>CD-4-247</t>
  </si>
  <si>
    <t>CD-6-248</t>
  </si>
  <si>
    <t>CD-6-249</t>
  </si>
  <si>
    <t>CD-3-250</t>
  </si>
  <si>
    <t>CD-17-251</t>
  </si>
  <si>
    <t>CD-6-252</t>
  </si>
  <si>
    <t>CD-11-253</t>
  </si>
  <si>
    <t>CD-4-254</t>
  </si>
  <si>
    <t>CD-11-255</t>
  </si>
  <si>
    <t>CD-20-256</t>
  </si>
  <si>
    <t>CD-1-257</t>
  </si>
  <si>
    <t>CD-13-258</t>
  </si>
  <si>
    <t>CD-3-259</t>
  </si>
  <si>
    <t>CD-9-260</t>
  </si>
  <si>
    <t>CD-12-261</t>
  </si>
  <si>
    <t>CD-14-262</t>
  </si>
  <si>
    <t>CD-8-263</t>
  </si>
  <si>
    <t>CD-2-264</t>
  </si>
  <si>
    <t>CD-6-265</t>
  </si>
  <si>
    <t>CD-9-266</t>
  </si>
  <si>
    <t>CD-15-267</t>
  </si>
  <si>
    <t>CD-10-268</t>
  </si>
  <si>
    <t>CD-17-269</t>
  </si>
  <si>
    <t>CD-8-270</t>
  </si>
  <si>
    <t>CD-13-271</t>
  </si>
  <si>
    <t>CD-10-272</t>
  </si>
  <si>
    <t>CD-13-273</t>
  </si>
  <si>
    <t>CD-10-274</t>
  </si>
  <si>
    <t>CD-5-275</t>
  </si>
  <si>
    <t>CD-8-276</t>
  </si>
  <si>
    <t>CD-16-277</t>
  </si>
  <si>
    <t>CD-15-278</t>
  </si>
  <si>
    <t>CD-9-279</t>
  </si>
  <si>
    <t>CD-8-280</t>
  </si>
  <si>
    <t>CD-5-281</t>
  </si>
  <si>
    <t>CD-14-282</t>
  </si>
  <si>
    <t>CD-3-283</t>
  </si>
  <si>
    <t>CD-19-284</t>
  </si>
  <si>
    <t>CD-6-285</t>
  </si>
  <si>
    <t>CD-19-286</t>
  </si>
  <si>
    <t>CD-19-287</t>
  </si>
  <si>
    <t>CD-14-288</t>
  </si>
  <si>
    <t>CD-14-289</t>
  </si>
  <si>
    <t>CD-13-290</t>
  </si>
  <si>
    <t>CD-3-291</t>
  </si>
  <si>
    <t>CD-12-292</t>
  </si>
  <si>
    <t>CD-16-293</t>
  </si>
  <si>
    <t>CD-6-294</t>
  </si>
  <si>
    <t>CD-20-295</t>
  </si>
  <si>
    <t>CD-19-296</t>
  </si>
  <si>
    <t>CD-16-297</t>
  </si>
  <si>
    <t>CD-12-298</t>
  </si>
  <si>
    <t>CD-6-299</t>
  </si>
  <si>
    <t>CD-2-300</t>
  </si>
  <si>
    <t>CD-10-301</t>
  </si>
  <si>
    <t>CD-7-302</t>
  </si>
  <si>
    <t>CD-11-303</t>
  </si>
  <si>
    <t>CD-10-304</t>
  </si>
  <si>
    <t>CD-19-305</t>
  </si>
  <si>
    <t>CD-9-306</t>
  </si>
  <si>
    <t>CD-1-307</t>
  </si>
  <si>
    <t>CD-6-308</t>
  </si>
  <si>
    <t>CD-17-309</t>
  </si>
  <si>
    <t>CD-15-310</t>
  </si>
  <si>
    <t>CD-6-311</t>
  </si>
  <si>
    <t>CD-3-312</t>
  </si>
  <si>
    <t>CD-4-313</t>
  </si>
  <si>
    <t>CD-7-314</t>
  </si>
  <si>
    <t>CD-10-315</t>
  </si>
  <si>
    <t>CD-11-316</t>
  </si>
  <si>
    <t>CD-6-317</t>
  </si>
  <si>
    <t>CD-13-318</t>
  </si>
  <si>
    <t>CD-18-319</t>
  </si>
  <si>
    <t>CD-2-320</t>
  </si>
  <si>
    <t>CD-15-321</t>
  </si>
  <si>
    <t>CD-10-322</t>
  </si>
  <si>
    <t>CD-10-323</t>
  </si>
  <si>
    <t>CD-11-324</t>
  </si>
  <si>
    <t>CD-6-325</t>
  </si>
  <si>
    <t>CD-1-326</t>
  </si>
  <si>
    <t>CD-9-327</t>
  </si>
  <si>
    <t>CD-7-328</t>
  </si>
  <si>
    <t>CD-9-329</t>
  </si>
  <si>
    <t>CD-15-330</t>
  </si>
  <si>
    <t>CD-15-331</t>
  </si>
  <si>
    <t>CD-11-332</t>
  </si>
  <si>
    <t>CD-8-333</t>
  </si>
  <si>
    <t>CD-5-334</t>
  </si>
  <si>
    <t>CD-13-335</t>
  </si>
  <si>
    <t>CD-8-336</t>
  </si>
  <si>
    <t>CD-8-337</t>
  </si>
  <si>
    <t>CD-8-338</t>
  </si>
  <si>
    <t>CD-2-339</t>
  </si>
  <si>
    <t>CD-4-340</t>
  </si>
  <si>
    <t>CD-7-341</t>
  </si>
  <si>
    <t>CD-4-342</t>
  </si>
  <si>
    <t>CD-17-343</t>
  </si>
  <si>
    <t>CD-10-344</t>
  </si>
  <si>
    <t>CD-12-345</t>
  </si>
  <si>
    <t>CD-19-346</t>
  </si>
  <si>
    <t>CD-5-347</t>
  </si>
  <si>
    <t>CD-11-348</t>
  </si>
  <si>
    <t>CD-18-349</t>
  </si>
  <si>
    <t>CD-11-350</t>
  </si>
  <si>
    <t>CD-2-351</t>
  </si>
  <si>
    <t>CD-17-352</t>
  </si>
  <si>
    <t>CD-9-353</t>
  </si>
  <si>
    <t>CD-3-354</t>
  </si>
  <si>
    <t>CD-8-355</t>
  </si>
  <si>
    <t>CD-9-356</t>
  </si>
  <si>
    <t>CD-16-357</t>
  </si>
  <si>
    <t>CD-4-358</t>
  </si>
  <si>
    <t>CD-7-359</t>
  </si>
  <si>
    <t>CD-3-360</t>
  </si>
  <si>
    <t>CD-12-361</t>
  </si>
  <si>
    <t>CD-9-362</t>
  </si>
  <si>
    <t>CD-18-363</t>
  </si>
  <si>
    <t>CD-11-364</t>
  </si>
  <si>
    <t>CD-4-365</t>
  </si>
  <si>
    <t>CD-16-366</t>
  </si>
  <si>
    <t>CD-2-367</t>
  </si>
  <si>
    <t>CD-4-368</t>
  </si>
  <si>
    <t>CD-2-369</t>
  </si>
  <si>
    <t>CD-2-370</t>
  </si>
  <si>
    <t>CD-19-371</t>
  </si>
  <si>
    <t>CD-18-372</t>
  </si>
  <si>
    <t>CD-5-373</t>
  </si>
  <si>
    <t>CD-5-374</t>
  </si>
  <si>
    <t>CD-16-375</t>
  </si>
  <si>
    <t>CD-16-376</t>
  </si>
  <si>
    <t>CD-5-377</t>
  </si>
  <si>
    <t>CD-4-378</t>
  </si>
  <si>
    <t>CD-18-379</t>
  </si>
  <si>
    <t>CD-17-380</t>
  </si>
  <si>
    <t>CD-11-381</t>
  </si>
  <si>
    <t>CD-1-382</t>
  </si>
  <si>
    <t>CD-6-383</t>
  </si>
  <si>
    <t>CD-15-384</t>
  </si>
  <si>
    <t>CD-10-385</t>
  </si>
  <si>
    <t>CD-9-386</t>
  </si>
  <si>
    <t>CD-5-387</t>
  </si>
  <si>
    <t>CD-11-388</t>
  </si>
  <si>
    <t>CD-10-389</t>
  </si>
  <si>
    <t>CD-14-390</t>
  </si>
  <si>
    <t>CD-13-391</t>
  </si>
  <si>
    <t>CD-7-392</t>
  </si>
  <si>
    <t>CD-13-393</t>
  </si>
  <si>
    <t>CD-3-394</t>
  </si>
  <si>
    <t>CD-14-395</t>
  </si>
  <si>
    <t>CD-19-396</t>
  </si>
  <si>
    <t>CD-16-397</t>
  </si>
  <si>
    <t>CD-10-398</t>
  </si>
  <si>
    <t>CD-4-399</t>
  </si>
  <si>
    <t>CD-18-400</t>
  </si>
  <si>
    <t>CD-9-401</t>
  </si>
  <si>
    <t>CD-18-402</t>
  </si>
  <si>
    <t>CD-7-403</t>
  </si>
  <si>
    <t>CD-3-404</t>
  </si>
  <si>
    <t>CD-17-405</t>
  </si>
  <si>
    <t>CD-10-406</t>
  </si>
  <si>
    <t>CD-9-407</t>
  </si>
  <si>
    <t>CD-9-408</t>
  </si>
  <si>
    <t>CD-20-409</t>
  </si>
  <si>
    <t>CD-4-410</t>
  </si>
  <si>
    <t>CD-13-411</t>
  </si>
  <si>
    <t>CD-11-412</t>
  </si>
  <si>
    <t>CD-2-413</t>
  </si>
  <si>
    <t>CD-16-414</t>
  </si>
  <si>
    <t>CD-5-415</t>
  </si>
  <si>
    <t>CD-3-416</t>
  </si>
  <si>
    <t>CD-18-417</t>
  </si>
  <si>
    <t>CD-3-418</t>
  </si>
  <si>
    <t>CD-10-419</t>
  </si>
  <si>
    <t>CD-13-420</t>
  </si>
  <si>
    <t>CD-3-421</t>
  </si>
  <si>
    <t>CD-16-422</t>
  </si>
  <si>
    <t>CD-19-423</t>
  </si>
  <si>
    <t>CD-14-424</t>
  </si>
  <si>
    <t>CD-2-425</t>
  </si>
  <si>
    <t>CD-11-426</t>
  </si>
  <si>
    <t>CD-2-427</t>
  </si>
  <si>
    <t>CD-14-428</t>
  </si>
  <si>
    <t>CD-16-429</t>
  </si>
  <si>
    <t>CD-8-430</t>
  </si>
  <si>
    <t>CD-7-431</t>
  </si>
  <si>
    <t>CD-15-432</t>
  </si>
  <si>
    <t>CD-3-433</t>
  </si>
  <si>
    <t>CD-15-434</t>
  </si>
  <si>
    <t>CD-9-435</t>
  </si>
  <si>
    <t>CD-10-436</t>
  </si>
  <si>
    <t>CD-7-437</t>
  </si>
  <si>
    <t>CD-17-438</t>
  </si>
  <si>
    <t>CD-13-439</t>
  </si>
  <si>
    <t>CD-19-440</t>
  </si>
  <si>
    <t>CD-7-441</t>
  </si>
  <si>
    <t>CD-1-442</t>
  </si>
  <si>
    <t>CD-18-443</t>
  </si>
  <si>
    <t>CD-18-444</t>
  </si>
  <si>
    <t>CD-14-445</t>
  </si>
  <si>
    <t>CD-8-446</t>
  </si>
  <si>
    <t>CD-11-447</t>
  </si>
  <si>
    <t>CD-7-448</t>
  </si>
  <si>
    <t>CD-10-449</t>
  </si>
  <si>
    <t>CD-1-450</t>
  </si>
  <si>
    <t>CD-19-451</t>
  </si>
  <si>
    <t>CD-19-452</t>
  </si>
  <si>
    <t>CD-14-453</t>
  </si>
  <si>
    <t>CD-17-454</t>
  </si>
  <si>
    <t>CD-16-455</t>
  </si>
  <si>
    <t>CD-8-456</t>
  </si>
  <si>
    <t>CD-2-457</t>
  </si>
  <si>
    <t>CD-11-458</t>
  </si>
  <si>
    <t>CD-4-459</t>
  </si>
  <si>
    <t>CD-6-460</t>
  </si>
  <si>
    <t>CD-17-461</t>
  </si>
  <si>
    <t>CD-1-462</t>
  </si>
  <si>
    <t>CD-4-463</t>
  </si>
  <si>
    <t>CD-17-464</t>
  </si>
  <si>
    <t>CD-3-465</t>
  </si>
  <si>
    <t>CD-19-466</t>
  </si>
  <si>
    <t>CD-6-467</t>
  </si>
  <si>
    <t>CD-5-468</t>
  </si>
  <si>
    <t>CD-5-469</t>
  </si>
  <si>
    <t>CD-4-470</t>
  </si>
  <si>
    <t>CD-1-471</t>
  </si>
  <si>
    <t>CD-1-472</t>
  </si>
  <si>
    <t>CD-13-473</t>
  </si>
  <si>
    <t>CD-12-474</t>
  </si>
  <si>
    <t>CD-1-475</t>
  </si>
  <si>
    <t>CD-12-476</t>
  </si>
  <si>
    <t>CD-14-477</t>
  </si>
  <si>
    <t>CD-15-478</t>
  </si>
  <si>
    <t>CD-1-479</t>
  </si>
  <si>
    <t>CD-4-480</t>
  </si>
  <si>
    <t>CD-20-481</t>
  </si>
  <si>
    <t>CD-17-482</t>
  </si>
  <si>
    <t>CD-19-483</t>
  </si>
  <si>
    <t>CD-18-484</t>
  </si>
  <si>
    <t>CD-9-485</t>
  </si>
  <si>
    <t>CD-10-486</t>
  </si>
  <si>
    <t>CD-6-487</t>
  </si>
  <si>
    <t>CD-4-488</t>
  </si>
  <si>
    <t>CD-5-489</t>
  </si>
  <si>
    <t>CD-16-490</t>
  </si>
  <si>
    <t>CD-9-491</t>
  </si>
  <si>
    <t>CD-13-492</t>
  </si>
  <si>
    <t>CD-3-493</t>
  </si>
  <si>
    <t>CD-3-494</t>
  </si>
  <si>
    <t>CD-6-495</t>
  </si>
  <si>
    <t>CD-9-496</t>
  </si>
  <si>
    <t>CD-2-497</t>
  </si>
  <si>
    <t>CD-7-498</t>
  </si>
  <si>
    <t>CD-14-499</t>
  </si>
  <si>
    <t>CD-2-500</t>
  </si>
  <si>
    <t>CD-8-501</t>
  </si>
  <si>
    <t>CD-2-502</t>
  </si>
  <si>
    <t>CD-19-503</t>
  </si>
  <si>
    <t>CD-3-504</t>
  </si>
  <si>
    <t>CD-11-505</t>
  </si>
  <si>
    <t>CD-13-506</t>
  </si>
  <si>
    <t>CD-17-507</t>
  </si>
  <si>
    <t>CD-16-508</t>
  </si>
  <si>
    <t>CD-16-509</t>
  </si>
  <si>
    <t>CD-2-510</t>
  </si>
  <si>
    <t>CD-1-511</t>
  </si>
  <si>
    <t>CD-20-512</t>
  </si>
  <si>
    <t>CD-16-513</t>
  </si>
  <si>
    <t>CD-14-514</t>
  </si>
  <si>
    <t>CD-5-515</t>
  </si>
  <si>
    <t>CD-10-516</t>
  </si>
  <si>
    <t>CD-6-517</t>
  </si>
  <si>
    <t>CD-20-518</t>
  </si>
  <si>
    <t>CD-16-519</t>
  </si>
  <si>
    <t>CD-11-520</t>
  </si>
  <si>
    <t>CD-11-521</t>
  </si>
  <si>
    <t>CD-19-522</t>
  </si>
  <si>
    <t>CD-15-523</t>
  </si>
  <si>
    <t>CD-13-524</t>
  </si>
  <si>
    <t>CD-7-525</t>
  </si>
  <si>
    <t>CD-12-526</t>
  </si>
  <si>
    <t>CD-4-527</t>
  </si>
  <si>
    <t>CD-5-528</t>
  </si>
  <si>
    <t>CD-17-529</t>
  </si>
  <si>
    <t>CD-1-530</t>
  </si>
  <si>
    <t>CD-16-531</t>
  </si>
  <si>
    <t>CD-19-532</t>
  </si>
  <si>
    <t>CD-18-533</t>
  </si>
  <si>
    <t>CD-18-534</t>
  </si>
  <si>
    <t>CD-14-535</t>
  </si>
  <si>
    <t>CD-16-536</t>
  </si>
  <si>
    <t>CD-5-537</t>
  </si>
  <si>
    <t>CD-14-538</t>
  </si>
  <si>
    <t>CD-8-539</t>
  </si>
  <si>
    <t>CD-13-540</t>
  </si>
  <si>
    <t>CD-15-541</t>
  </si>
  <si>
    <t>CD-13-542</t>
  </si>
  <si>
    <t>CD-15-543</t>
  </si>
  <si>
    <t>CD-17-544</t>
  </si>
  <si>
    <t>CD-10-545</t>
  </si>
  <si>
    <t>CD-14-546</t>
  </si>
  <si>
    <t>CD-3-547</t>
  </si>
  <si>
    <t>CD-1-548</t>
  </si>
  <si>
    <t>CD-7-549</t>
  </si>
  <si>
    <t>CD-19-550</t>
  </si>
  <si>
    <t>CD-3-551</t>
  </si>
  <si>
    <t>CD-13-552</t>
  </si>
  <si>
    <t>CD-20-553</t>
  </si>
  <si>
    <t>CD-7-554</t>
  </si>
  <si>
    <t>CD-3-555</t>
  </si>
  <si>
    <t>CD-19-556</t>
  </si>
  <si>
    <t>CD-5-557</t>
  </si>
  <si>
    <t>CD-4-558</t>
  </si>
  <si>
    <t>CD-3-559</t>
  </si>
  <si>
    <t>CD-8-560</t>
  </si>
  <si>
    <t>CD-5-561</t>
  </si>
  <si>
    <t>CD-5-562</t>
  </si>
  <si>
    <t>CD-3-563</t>
  </si>
  <si>
    <t>CD-6-564</t>
  </si>
  <si>
    <t>CD-12-565</t>
  </si>
  <si>
    <t>CD-19-566</t>
  </si>
  <si>
    <t>CD-16-567</t>
  </si>
  <si>
    <t>CD-6-568</t>
  </si>
  <si>
    <t>CD-17-569</t>
  </si>
  <si>
    <t>CD-1-570</t>
  </si>
  <si>
    <t>CD-5-571</t>
  </si>
  <si>
    <t>CD-14-572</t>
  </si>
  <si>
    <t>CD-6-573</t>
  </si>
  <si>
    <t>CD-7-574</t>
  </si>
  <si>
    <t>CD-6-575</t>
  </si>
  <si>
    <t>CD-15-576</t>
  </si>
  <si>
    <t>CD-1-577</t>
  </si>
  <si>
    <t>CD-8-578</t>
  </si>
  <si>
    <t>CD-3-579</t>
  </si>
  <si>
    <t>CD-15-580</t>
  </si>
  <si>
    <t>CD-15-581</t>
  </si>
  <si>
    <t>CD-12-582</t>
  </si>
  <si>
    <t>CD-19-583</t>
  </si>
  <si>
    <t>CD-4-584</t>
  </si>
  <si>
    <t>CD-1-585</t>
  </si>
  <si>
    <t>CD-14-586</t>
  </si>
  <si>
    <t>CD-1-587</t>
  </si>
  <si>
    <t>CD-11-588</t>
  </si>
  <si>
    <t>CD-16-589</t>
  </si>
  <si>
    <t>CD-3-590</t>
  </si>
  <si>
    <t>CD-8-591</t>
  </si>
  <si>
    <t>CD-20-592</t>
  </si>
  <si>
    <t>CD-5-593</t>
  </si>
  <si>
    <t>CD-15-594</t>
  </si>
  <si>
    <t>CD-20-595</t>
  </si>
  <si>
    <t>CD-11-596</t>
  </si>
  <si>
    <t>CD-3-597</t>
  </si>
  <si>
    <t>CD-16-598</t>
  </si>
  <si>
    <t>CD-18-599</t>
  </si>
  <si>
    <t>CD-4-600</t>
  </si>
  <si>
    <t>CD-19-601</t>
  </si>
  <si>
    <t>CD-2-602</t>
  </si>
  <si>
    <t>CD-8-603</t>
  </si>
  <si>
    <t>CD-1-604</t>
  </si>
  <si>
    <t>CD-10-605</t>
  </si>
  <si>
    <t>CD-18-606</t>
  </si>
  <si>
    <t>CD-11-607</t>
  </si>
  <si>
    <t>CD-18-608</t>
  </si>
  <si>
    <t>CD-16-609</t>
  </si>
  <si>
    <t>CD-20-610</t>
  </si>
  <si>
    <t>CD-3-611</t>
  </si>
  <si>
    <t>CD-20-612</t>
  </si>
  <si>
    <t>CD-2-613</t>
  </si>
  <si>
    <t>CD-1-614</t>
  </si>
  <si>
    <t>CD-12-615</t>
  </si>
  <si>
    <t>CD-1-616</t>
  </si>
  <si>
    <t>CD-3-617</t>
  </si>
  <si>
    <t>CD-16-618</t>
  </si>
  <si>
    <t>CD-8-619</t>
  </si>
  <si>
    <t>CD-1-620</t>
  </si>
  <si>
    <t>CD-11-621</t>
  </si>
  <si>
    <t>CD-4-622</t>
  </si>
  <si>
    <t>CD-14-623</t>
  </si>
  <si>
    <t>CD-18-624</t>
  </si>
  <si>
    <t>CD-7-625</t>
  </si>
  <si>
    <t>CD-17-626</t>
  </si>
  <si>
    <t>CD-4-627</t>
  </si>
  <si>
    <t>CD-6-628</t>
  </si>
  <si>
    <t>CD-6-629</t>
  </si>
  <si>
    <t>CD-13-630</t>
  </si>
  <si>
    <t>CD-15-631</t>
  </si>
  <si>
    <t>CD-15-632</t>
  </si>
  <si>
    <t>CD-8-633</t>
  </si>
  <si>
    <t>CD-8-634</t>
  </si>
  <si>
    <t>CD-5-635</t>
  </si>
  <si>
    <t>CD-14-636</t>
  </si>
  <si>
    <t>CD-18-637</t>
  </si>
  <si>
    <t>CD-4-638</t>
  </si>
  <si>
    <t>CD-5-639</t>
  </si>
  <si>
    <t>CD-3-640</t>
  </si>
  <si>
    <t>CD-2-641</t>
  </si>
  <si>
    <t>CD-10-642</t>
  </si>
  <si>
    <t>CD-8-643</t>
  </si>
  <si>
    <t>CD-11-644</t>
  </si>
  <si>
    <t>CD-7-645</t>
  </si>
  <si>
    <t>CD-19-646</t>
  </si>
  <si>
    <t>CD-15-647</t>
  </si>
  <si>
    <t>CD-6-648</t>
  </si>
  <si>
    <t>CD-13-649</t>
  </si>
  <si>
    <t>CD-13-650</t>
  </si>
  <si>
    <t>CD-20-651</t>
  </si>
  <si>
    <t>CD-16-652</t>
  </si>
  <si>
    <t>CD-13-653</t>
  </si>
  <si>
    <t>CD-12-654</t>
  </si>
  <si>
    <t>CD-20-655</t>
  </si>
  <si>
    <t>CD-17-656</t>
  </si>
  <si>
    <t>CD-10-657</t>
  </si>
  <si>
    <t>CD-5-658</t>
  </si>
  <si>
    <t>CD-10-659</t>
  </si>
  <si>
    <t>CD-11-660</t>
  </si>
  <si>
    <t>CD-2-661</t>
  </si>
  <si>
    <t>CD-5-662</t>
  </si>
  <si>
    <t>CD-11-663</t>
  </si>
  <si>
    <t>CD-3-664</t>
  </si>
  <si>
    <t>CD-15-665</t>
  </si>
  <si>
    <t>CD-13-666</t>
  </si>
  <si>
    <t>CD-10-667</t>
  </si>
  <si>
    <t>CD-9-668</t>
  </si>
  <si>
    <t>CD-4-669</t>
  </si>
  <si>
    <t>CD-4-670</t>
  </si>
  <si>
    <t>CD-16-671</t>
  </si>
  <si>
    <t>CD-13-672</t>
  </si>
  <si>
    <t>CD-11-673</t>
  </si>
  <si>
    <t>CD-12-674</t>
  </si>
  <si>
    <t>CD-17-675</t>
  </si>
  <si>
    <t>CD-8-676</t>
  </si>
  <si>
    <t>CD-9-677</t>
  </si>
  <si>
    <t>CD-3-678</t>
  </si>
  <si>
    <t>CD-8-679</t>
  </si>
  <si>
    <t>CD-2-680</t>
  </si>
  <si>
    <t>CD-12-681</t>
  </si>
  <si>
    <t>CD-4-682</t>
  </si>
  <si>
    <t>CD-4-683</t>
  </si>
  <si>
    <t>CD-4-684</t>
  </si>
  <si>
    <t>CD-8-685</t>
  </si>
  <si>
    <t>CD-11-686</t>
  </si>
  <si>
    <t>CD-9-687</t>
  </si>
  <si>
    <t>CD-13-688</t>
  </si>
  <si>
    <t>CD-9-689</t>
  </si>
  <si>
    <t>CD-15-690</t>
  </si>
  <si>
    <t>CD-19-691</t>
  </si>
  <si>
    <t>CD-17-692</t>
  </si>
  <si>
    <t>CD-2-693</t>
  </si>
  <si>
    <t>CD-5-694</t>
  </si>
  <si>
    <t>CD-8-695</t>
  </si>
  <si>
    <t>CD-16-696</t>
  </si>
  <si>
    <t>CD-1-697</t>
  </si>
  <si>
    <t>CD-13-698</t>
  </si>
  <si>
    <t>CD-4-699</t>
  </si>
  <si>
    <t>CD-10-700</t>
  </si>
  <si>
    <t>Waiting time (Days)</t>
  </si>
  <si>
    <t>Row Labels</t>
  </si>
  <si>
    <t>Grand Total</t>
  </si>
  <si>
    <t>Sum of Waiting time (Days)</t>
  </si>
  <si>
    <t>Count of car ID</t>
  </si>
  <si>
    <t>Average Waiting time (Days)</t>
  </si>
  <si>
    <t>Net Revenue</t>
  </si>
  <si>
    <t>Sum of Net Revenue</t>
  </si>
  <si>
    <t>Oct</t>
  </si>
  <si>
    <t>Nov</t>
  </si>
  <si>
    <t>Dec</t>
  </si>
  <si>
    <t>Profit</t>
  </si>
  <si>
    <t>Sum of Profit</t>
  </si>
  <si>
    <t>Total - Upfront payment</t>
  </si>
  <si>
    <t>Interest (Eur)</t>
  </si>
  <si>
    <t>Interest (%)</t>
  </si>
  <si>
    <t>Count of Buyer</t>
  </si>
  <si>
    <t>Sum of Shop costs (Eur)</t>
  </si>
  <si>
    <t>Sum of Cost of the car for the shop (Eur)</t>
  </si>
  <si>
    <t>Note:</t>
  </si>
  <si>
    <t>Waiting time was calculated as the difference between the delivery date and the date of purchase</t>
  </si>
  <si>
    <t>Shops</t>
  </si>
  <si>
    <t>Average of Interest (%)</t>
  </si>
  <si>
    <t>Buyers</t>
  </si>
  <si>
    <t>Net revenue Ratio</t>
  </si>
  <si>
    <t>Higher Sum of Net Revenue and Count of Cars</t>
  </si>
  <si>
    <t>Type of Bank</t>
  </si>
  <si>
    <t>Sum of interest (Eur)</t>
  </si>
  <si>
    <t>Sellers Salary (Eur)</t>
  </si>
  <si>
    <t>Sum of Sellers Salary (Eur)</t>
  </si>
  <si>
    <t>Higher Net Revenue Ratio</t>
  </si>
  <si>
    <t>Note</t>
  </si>
  <si>
    <t>It doesn't seem to be any seasonality</t>
  </si>
  <si>
    <t>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</si>
</sst>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0.0"/>
    <numFmt numFmtId="167" formatCode="[$€-2]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164" fontId="0" fillId="0" borderId="0" xfId="1" applyFont="1"/>
    <xf numFmtId="0" fontId="2" fillId="0" borderId="0" xfId="0" applyFont="1"/>
    <xf numFmtId="0" fontId="0" fillId="0" borderId="0" xfId="0" applyFont="1"/>
    <xf numFmtId="165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66" fontId="0" fillId="2" borderId="0" xfId="0" applyNumberFormat="1" applyFill="1"/>
    <xf numFmtId="0" fontId="0" fillId="3" borderId="0" xfId="0" applyFill="1"/>
    <xf numFmtId="166" fontId="0" fillId="3" borderId="0" xfId="0" applyNumberFormat="1" applyFill="1"/>
    <xf numFmtId="167" fontId="2" fillId="0" borderId="0" xfId="0" applyNumberFormat="1" applyFont="1" applyAlignment="1">
      <alignment horizontal="center" vertical="center"/>
    </xf>
    <xf numFmtId="167" fontId="0" fillId="0" borderId="0" xfId="0" applyNumberFormat="1"/>
    <xf numFmtId="167" fontId="0" fillId="0" borderId="0" xfId="1" applyNumberFormat="1" applyFont="1"/>
    <xf numFmtId="9" fontId="2" fillId="0" borderId="0" xfId="0" applyNumberFormat="1" applyFont="1"/>
    <xf numFmtId="9" fontId="0" fillId="0" borderId="0" xfId="1" applyNumberFormat="1" applyFont="1"/>
    <xf numFmtId="9" fontId="0" fillId="0" borderId="0" xfId="0" applyNumberFormat="1"/>
    <xf numFmtId="9" fontId="2" fillId="0" borderId="0" xfId="0" applyNumberFormat="1" applyFont="1" applyAlignment="1">
      <alignment horizontal="center" vertical="center"/>
    </xf>
    <xf numFmtId="167" fontId="2" fillId="0" borderId="0" xfId="0" applyNumberFormat="1" applyFont="1"/>
    <xf numFmtId="164" fontId="0" fillId="0" borderId="0" xfId="1" applyNumberFormat="1" applyFont="1"/>
    <xf numFmtId="167" fontId="0" fillId="2" borderId="0" xfId="1" applyNumberFormat="1" applyFont="1" applyFill="1"/>
    <xf numFmtId="167" fontId="0" fillId="4" borderId="0" xfId="0" applyNumberFormat="1" applyFill="1"/>
    <xf numFmtId="49" fontId="0" fillId="0" borderId="0" xfId="0" applyNumberFormat="1"/>
    <xf numFmtId="0" fontId="0" fillId="0" borderId="1" xfId="0" applyBorder="1"/>
    <xf numFmtId="164" fontId="0" fillId="0" borderId="1" xfId="1" applyFont="1" applyBorder="1"/>
    <xf numFmtId="164" fontId="0" fillId="2" borderId="1" xfId="1" applyFont="1" applyFill="1" applyBorder="1"/>
    <xf numFmtId="0" fontId="0" fillId="0" borderId="1" xfId="0" applyFill="1" applyBorder="1"/>
    <xf numFmtId="164" fontId="0" fillId="0" borderId="1" xfId="1" applyFont="1" applyFill="1" applyBorder="1"/>
    <xf numFmtId="0" fontId="0" fillId="5" borderId="1" xfId="0" applyFill="1" applyBorder="1"/>
    <xf numFmtId="164" fontId="0" fillId="6" borderId="1" xfId="1" applyFont="1" applyFill="1" applyBorder="1"/>
    <xf numFmtId="167" fontId="0" fillId="0" borderId="1" xfId="0" applyNumberFormat="1" applyBorder="1"/>
    <xf numFmtId="167" fontId="0" fillId="2" borderId="1" xfId="0" applyNumberFormat="1" applyFill="1" applyBorder="1"/>
    <xf numFmtId="0" fontId="0" fillId="6" borderId="1" xfId="0" applyFill="1" applyBorder="1"/>
    <xf numFmtId="10" fontId="0" fillId="0" borderId="1" xfId="0" applyNumberFormat="1" applyBorder="1"/>
    <xf numFmtId="10" fontId="0" fillId="2" borderId="1" xfId="0" applyNumberFormat="1" applyFill="1" applyBorder="1"/>
    <xf numFmtId="0" fontId="0" fillId="7" borderId="0" xfId="0" applyFill="1"/>
    <xf numFmtId="0" fontId="0" fillId="4" borderId="1" xfId="0" applyFill="1" applyBorder="1"/>
    <xf numFmtId="0" fontId="0" fillId="2" borderId="1" xfId="0" applyFill="1" applyBorder="1"/>
    <xf numFmtId="164" fontId="0" fillId="0" borderId="1" xfId="1" applyNumberFormat="1" applyFont="1" applyBorder="1"/>
    <xf numFmtId="167" fontId="0" fillId="0" borderId="1" xfId="1" applyNumberFormat="1" applyFont="1" applyBorder="1"/>
    <xf numFmtId="164" fontId="0" fillId="5" borderId="1" xfId="1" applyNumberFormat="1" applyFont="1" applyFill="1" applyBorder="1"/>
    <xf numFmtId="49" fontId="0" fillId="5" borderId="1" xfId="0" applyNumberFormat="1" applyFill="1" applyBorder="1"/>
    <xf numFmtId="49" fontId="0" fillId="5" borderId="1" xfId="1" applyNumberFormat="1" applyFont="1" applyFill="1" applyBorder="1"/>
    <xf numFmtId="167" fontId="0" fillId="2" borderId="1" xfId="1" applyNumberFormat="1" applyFont="1" applyFill="1" applyBorder="1"/>
    <xf numFmtId="167" fontId="0" fillId="0" borderId="1" xfId="0" applyNumberForma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0" xfId="0" applyAlignment="1"/>
    <xf numFmtId="0" fontId="0" fillId="5" borderId="5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numFmt numFmtId="167" formatCode="[$€-2]\ #,##0.00"/>
    </dxf>
  </dxfs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Revenues - Costs = 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'3.2'!$J$2</c:f>
              <c:strCache>
                <c:ptCount val="1"/>
                <c:pt idx="0">
                  <c:v>Sum of Net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'3.2'!$I$3:$I$5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'3.2'!$J$3:$J$5</c:f>
              <c:numCache>
                <c:formatCode>[$€-2]\ #,##0.00</c:formatCode>
                <c:ptCount val="3"/>
                <c:pt idx="0">
                  <c:v>5329870.9000000013</c:v>
                </c:pt>
                <c:pt idx="1">
                  <c:v>5538176.71</c:v>
                </c:pt>
                <c:pt idx="2">
                  <c:v>4943093.0599999987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E-3E4B-89E4-34FF3AAA7160}"/>
            </c:ext>
          </c:extLst>
        </c:ser>
        <c:ser>
          <c:idx val="1"/>
          <c:order val="1"/>
          <c:tx>
            <c:strRef>
              <c:f>'3.2'!$K$2</c:f>
              <c:strCache>
                <c:ptCount val="1"/>
                <c:pt idx="0">
                  <c:v>Sum of Sellers Salary (Eur)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'3.2'!$I$3:$I$5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'3.2'!$K$3:$K$5</c:f>
              <c:numCache>
                <c:formatCode>[$€-2]\ #,##0.00</c:formatCode>
                <c:ptCount val="3"/>
                <c:pt idx="0">
                  <c:v>666481.28930000053</c:v>
                </c:pt>
                <c:pt idx="1">
                  <c:v>689275.66529999988</c:v>
                </c:pt>
                <c:pt idx="2">
                  <c:v>612816.55219999969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E-3E4B-89E4-34FF3AAA7160}"/>
            </c:ext>
          </c:extLst>
        </c:ser>
        <c:ser>
          <c:idx val="2"/>
          <c:order val="2"/>
          <c:tx>
            <c:strRef>
              <c:f>'3.2'!$L$2</c:f>
              <c:strCache>
                <c:ptCount val="1"/>
                <c:pt idx="0">
                  <c:v>Sum of Cost of the car for the shop (Eur)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'3.2'!$I$3:$I$5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'3.2'!$L$3:$L$5</c:f>
              <c:numCache>
                <c:formatCode>[$€-2]\ #,##0.00</c:formatCode>
                <c:ptCount val="3"/>
                <c:pt idx="0">
                  <c:v>2106608.4499999997</c:v>
                </c:pt>
                <c:pt idx="1">
                  <c:v>2202153.7699999996</c:v>
                </c:pt>
                <c:pt idx="2">
                  <c:v>1964484.4000000008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E-3E4B-89E4-34FF3AAA7160}"/>
            </c:ext>
          </c:extLst>
        </c:ser>
        <c:ser>
          <c:idx val="3"/>
          <c:order val="3"/>
          <c:tx>
            <c:strRef>
              <c:f>'3.2'!$M$2</c:f>
              <c:strCache>
                <c:ptCount val="1"/>
                <c:pt idx="0">
                  <c:v>Sum of Shop costs (Eur)</c:v>
                </c:pt>
              </c:strCache>
            </c:strRef>
          </c:tx>
          <c:spPr>
            <a:solidFill>
              <a:schemeClr val="accent2">
                <a:lumMod val="50000"/>
                <a:alpha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'3.2'!$I$3:$I$5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'3.2'!$M$3:$M$5</c:f>
              <c:numCache>
                <c:formatCode>[$€-2]\ #,##0.00</c:formatCode>
                <c:ptCount val="3"/>
                <c:pt idx="0">
                  <c:v>240920.76230000015</c:v>
                </c:pt>
                <c:pt idx="1">
                  <c:v>250725.95640000002</c:v>
                </c:pt>
                <c:pt idx="2">
                  <c:v>228034.54400000023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AE-3E4B-89E4-34FF3AAA7160}"/>
            </c:ext>
          </c:extLst>
        </c:ser>
        <c:ser>
          <c:idx val="4"/>
          <c:order val="4"/>
          <c:tx>
            <c:strRef>
              <c:f>'3.2'!$N$2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'3.2'!$I$3:$I$5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f>'3.2'!$N$3:$N$5</c:f>
              <c:numCache>
                <c:formatCode>[$€-2]\ #,##0.00</c:formatCode>
                <c:ptCount val="3"/>
                <c:pt idx="0">
                  <c:v>2315860.3984000008</c:v>
                </c:pt>
                <c:pt idx="1">
                  <c:v>2396021.3182999999</c:v>
                </c:pt>
                <c:pt idx="2">
                  <c:v>2137757.5637999997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AE-3E4B-89E4-34FF3AAA7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614543"/>
        <c:axId val="329156191"/>
      </c:barChart>
      <c:catAx>
        <c:axId val="32861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56191"/>
        <c:crosses val="autoZero"/>
        <c:auto val="1"/>
        <c:lblAlgn val="ctr"/>
        <c:lblOffset val="100"/>
        <c:noMultiLvlLbl val="0"/>
      </c:catAx>
      <c:valAx>
        <c:axId val="3291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 by Type</a:t>
            </a:r>
            <a:r>
              <a:rPr lang="en-US" baseline="0"/>
              <a:t> of Bank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'3.2'!$A$3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'3.2'!$B$1:$D$2</c15:sqref>
                  </c15:fullRef>
                  <c15:levelRef>
                    <c15:sqref>'3.2'!$B$2:$D$2</c15:sqref>
                  </c15:levelRef>
                </c:ext>
              </c:extLst>
              <c:f>'3.2'!$B$2:$D$2</c:f>
              <c:strCache>
                <c:ptCount val="3"/>
                <c:pt idx="0">
                  <c:v> Oct </c:v>
                </c:pt>
                <c:pt idx="1">
                  <c:v> Nov </c:v>
                </c:pt>
                <c:pt idx="2">
                  <c:v> Dec </c:v>
                </c:pt>
              </c:strCache>
            </c:strRef>
          </c:cat>
          <c:val>
            <c:numRef>
              <c:f>'3.2'!$B$3:$D$3</c:f>
              <c:numCache>
                <c:formatCode>[$€-2]\ #,##0.00</c:formatCode>
                <c:ptCount val="3"/>
                <c:pt idx="0">
                  <c:v>79954.809135000047</c:v>
                </c:pt>
                <c:pt idx="1">
                  <c:v>90883.46086700006</c:v>
                </c:pt>
                <c:pt idx="2">
                  <c:v>91825.482170000061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7-464D-936E-088E9D18F162}"/>
            </c:ext>
          </c:extLst>
        </c:ser>
        <c:ser>
          <c:idx val="1"/>
          <c:order val="1"/>
          <c:tx>
            <c:strRef>
              <c:f>'3.2'!$A$4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'3.2'!$B$1:$D$2</c15:sqref>
                  </c15:fullRef>
                  <c15:levelRef>
                    <c15:sqref>'3.2'!$B$2:$D$2</c15:sqref>
                  </c15:levelRef>
                </c:ext>
              </c:extLst>
              <c:f>'3.2'!$B$2:$D$2</c:f>
              <c:strCache>
                <c:ptCount val="3"/>
                <c:pt idx="0">
                  <c:v> Oct </c:v>
                </c:pt>
                <c:pt idx="1">
                  <c:v> Nov </c:v>
                </c:pt>
                <c:pt idx="2">
                  <c:v> Dec </c:v>
                </c:pt>
              </c:strCache>
            </c:strRef>
          </c:cat>
          <c:val>
            <c:numRef>
              <c:f>'3.2'!$B$4:$D$4</c:f>
              <c:numCache>
                <c:formatCode>[$€-2]\ #,##0.00</c:formatCode>
                <c:ptCount val="3"/>
                <c:pt idx="0">
                  <c:v>93789.876712000099</c:v>
                </c:pt>
                <c:pt idx="1">
                  <c:v>96206.160478000049</c:v>
                </c:pt>
                <c:pt idx="2">
                  <c:v>69730.300406000053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7-464D-936E-088E9D18F162}"/>
            </c:ext>
          </c:extLst>
        </c:ser>
        <c:ser>
          <c:idx val="2"/>
          <c:order val="2"/>
          <c:tx>
            <c:strRef>
              <c:f>'3.2'!$A$5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'3.2'!$B$1:$D$2</c15:sqref>
                  </c15:fullRef>
                  <c15:levelRef>
                    <c15:sqref>'3.2'!$B$2:$D$2</c15:sqref>
                  </c15:levelRef>
                </c:ext>
              </c:extLst>
              <c:f>'3.2'!$B$2:$D$2</c:f>
              <c:strCache>
                <c:ptCount val="3"/>
                <c:pt idx="0">
                  <c:v> Oct </c:v>
                </c:pt>
                <c:pt idx="1">
                  <c:v> Nov </c:v>
                </c:pt>
                <c:pt idx="2">
                  <c:v> Dec </c:v>
                </c:pt>
              </c:strCache>
            </c:strRef>
          </c:cat>
          <c:val>
            <c:numRef>
              <c:f>'3.2'!$B$5:$D$5</c:f>
              <c:numCache>
                <c:formatCode>[$€-2]\ #,##0.00</c:formatCode>
                <c:ptCount val="3"/>
                <c:pt idx="0">
                  <c:v>58433.026862000035</c:v>
                </c:pt>
                <c:pt idx="1">
                  <c:v>68197.804912000036</c:v>
                </c:pt>
                <c:pt idx="2">
                  <c:v>58631.846145000069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27-464D-936E-088E9D18F162}"/>
            </c:ext>
          </c:extLst>
        </c:ser>
        <c:ser>
          <c:idx val="3"/>
          <c:order val="3"/>
          <c:tx>
            <c:strRef>
              <c:f>'3.2'!$A$6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'3.2'!$B$1:$D$2</c15:sqref>
                  </c15:fullRef>
                  <c15:levelRef>
                    <c15:sqref>'3.2'!$B$2:$D$2</c15:sqref>
                  </c15:levelRef>
                </c:ext>
              </c:extLst>
              <c:f>'3.2'!$B$2:$D$2</c:f>
              <c:strCache>
                <c:ptCount val="3"/>
                <c:pt idx="0">
                  <c:v> Oct </c:v>
                </c:pt>
                <c:pt idx="1">
                  <c:v> Nov </c:v>
                </c:pt>
                <c:pt idx="2">
                  <c:v> Dec </c:v>
                </c:pt>
              </c:strCache>
            </c:strRef>
          </c:cat>
          <c:val>
            <c:numRef>
              <c:f>'3.2'!$B$6:$D$6</c:f>
              <c:numCache>
                <c:formatCode>[$€-2]\ #,##0.00</c:formatCode>
                <c:ptCount val="3"/>
                <c:pt idx="0">
                  <c:v>69479.852435000052</c:v>
                </c:pt>
                <c:pt idx="1">
                  <c:v>51704.742064000035</c:v>
                </c:pt>
                <c:pt idx="2">
                  <c:v>54747.93078400004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27-464D-936E-088E9D18F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338687"/>
        <c:axId val="328683343"/>
      </c:barChart>
      <c:catAx>
        <c:axId val="32933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83343"/>
        <c:crosses val="autoZero"/>
        <c:auto val="1"/>
        <c:lblAlgn val="ctr"/>
        <c:lblOffset val="100"/>
        <c:noMultiLvlLbl val="0"/>
      </c:catAx>
      <c:valAx>
        <c:axId val="3286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3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7</xdr:row>
      <xdr:rowOff>88900</xdr:rowOff>
    </xdr:from>
    <xdr:to>
      <xdr:col>12</xdr:col>
      <xdr:colOff>1168400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5569D-2FC4-DE4C-B7DC-9F882DCA8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6</xdr:row>
      <xdr:rowOff>165100</xdr:rowOff>
    </xdr:from>
    <xdr:to>
      <xdr:col>4</xdr:col>
      <xdr:colOff>558800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DCF332-728F-8E4C-AC21-6E2958F60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Eduardo Segovia Medina" refreshedDate="43893.525089583331" createdVersion="6" refreshedVersion="6" minRefreshableVersion="3" recordCount="700" xr:uid="{7DFB22E0-E113-4644-8293-C6F381EACCC6}">
  <cacheSource type="worksheet">
    <worksheetSource ref="A1:V701" sheet="Transactions"/>
  </cacheSource>
  <cacheFields count="23">
    <cacheField name="Date of purchase" numFmtId="14">
      <sharedItems containsSemiMixedTypes="0" containsNonDate="0" containsDate="1" containsString="0" minDate="2018-10-01T00:00:00" maxDate="2019-01-01T00:00:00" count="92">
        <d v="2018-12-22T00:00:00"/>
        <d v="2018-12-13T00:00:00"/>
        <d v="2018-12-10T00:00:00"/>
        <d v="2018-12-08T00:00:00"/>
        <d v="2018-11-01T00:00:00"/>
        <d v="2018-11-09T00:00:00"/>
        <d v="2018-11-07T00:00:00"/>
        <d v="2018-12-03T00:00:00"/>
        <d v="2018-11-08T00:00:00"/>
        <d v="2018-10-20T00:00:00"/>
        <d v="2018-11-03T00:00:00"/>
        <d v="2018-12-26T00:00:00"/>
        <d v="2018-10-25T00:00:00"/>
        <d v="2018-11-02T00:00:00"/>
        <d v="2018-12-05T00:00:00"/>
        <d v="2018-12-24T00:00:00"/>
        <d v="2018-12-16T00:00:00"/>
        <d v="2018-12-14T00:00:00"/>
        <d v="2018-12-19T00:00:00"/>
        <d v="2018-11-10T00:00:00"/>
        <d v="2018-12-18T00:00:00"/>
        <d v="2018-12-30T00:00:00"/>
        <d v="2018-10-09T00:00:00"/>
        <d v="2018-12-04T00:00:00"/>
        <d v="2018-11-11T00:00:00"/>
        <d v="2018-11-29T00:00:00"/>
        <d v="2018-12-23T00:00:00"/>
        <d v="2018-11-25T00:00:00"/>
        <d v="2018-12-25T00:00:00"/>
        <d v="2018-12-15T00:00:00"/>
        <d v="2018-11-17T00:00:00"/>
        <d v="2018-10-13T00:00:00"/>
        <d v="2018-12-09T00:00:00"/>
        <d v="2018-10-04T00:00:00"/>
        <d v="2018-11-12T00:00:00"/>
        <d v="2018-11-23T00:00:00"/>
        <d v="2018-10-29T00:00:00"/>
        <d v="2018-11-20T00:00:00"/>
        <d v="2018-10-27T00:00:00"/>
        <d v="2018-11-24T00:00:00"/>
        <d v="2018-12-07T00:00:00"/>
        <d v="2018-11-30T00:00:00"/>
        <d v="2018-11-26T00:00:00"/>
        <d v="2018-10-18T00:00:00"/>
        <d v="2018-11-05T00:00:00"/>
        <d v="2018-11-16T00:00:00"/>
        <d v="2018-10-21T00:00:00"/>
        <d v="2018-10-19T00:00:00"/>
        <d v="2018-10-26T00:00:00"/>
        <d v="2018-11-22T00:00:00"/>
        <d v="2018-11-18T00:00:00"/>
        <d v="2018-12-28T00:00:00"/>
        <d v="2018-10-15T00:00:00"/>
        <d v="2018-10-01T00:00:00"/>
        <d v="2018-10-11T00:00:00"/>
        <d v="2018-12-31T00:00:00"/>
        <d v="2018-10-17T00:00:00"/>
        <d v="2018-11-21T00:00:00"/>
        <d v="2018-10-30T00:00:00"/>
        <d v="2018-11-13T00:00:00"/>
        <d v="2018-12-27T00:00:00"/>
        <d v="2018-12-01T00:00:00"/>
        <d v="2018-10-02T00:00:00"/>
        <d v="2018-12-12T00:00:00"/>
        <d v="2018-12-11T00:00:00"/>
        <d v="2018-12-02T00:00:00"/>
        <d v="2018-11-14T00:00:00"/>
        <d v="2018-11-27T00:00:00"/>
        <d v="2018-10-05T00:00:00"/>
        <d v="2018-10-10T00:00:00"/>
        <d v="2018-10-28T00:00:00"/>
        <d v="2018-10-23T00:00:00"/>
        <d v="2018-12-17T00:00:00"/>
        <d v="2018-11-19T00:00:00"/>
        <d v="2018-10-22T00:00:00"/>
        <d v="2018-11-28T00:00:00"/>
        <d v="2018-12-21T00:00:00"/>
        <d v="2018-10-07T00:00:00"/>
        <d v="2018-10-16T00:00:00"/>
        <d v="2018-10-12T00:00:00"/>
        <d v="2018-11-06T00:00:00"/>
        <d v="2018-10-31T00:00:00"/>
        <d v="2018-10-14T00:00:00"/>
        <d v="2018-10-24T00:00:00"/>
        <d v="2018-10-03T00:00:00"/>
        <d v="2018-12-29T00:00:00"/>
        <d v="2018-12-06T00:00:00"/>
        <d v="2018-11-15T00:00:00"/>
        <d v="2018-12-20T00:00:00"/>
        <d v="2018-11-04T00:00:00"/>
        <d v="2018-10-08T00:00:00"/>
        <d v="2018-10-06T00:00:00"/>
      </sharedItems>
      <fieldGroup par="22" base="0">
        <rangePr groupBy="days" startDate="2018-10-01T00:00:00" endDate="2019-01-01T00:00:00"/>
        <groupItems count="368">
          <s v="&lt;10/1/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19"/>
        </groupItems>
      </fieldGroup>
    </cacheField>
    <cacheField name="Car delivery date" numFmtId="14">
      <sharedItems containsSemiMixedTypes="0" containsNonDate="0" containsDate="1" containsString="0" minDate="2018-11-04T00:00:00" maxDate="2019-03-21T00:00:00"/>
    </cacheField>
    <cacheField name="Waiting time (Days)" numFmtId="1">
      <sharedItems containsSemiMixedTypes="0" containsString="0" containsNumber="1" containsInteger="1" minValue="30" maxValue="80"/>
    </cacheField>
    <cacheField name="Type of car" numFmtId="14">
      <sharedItems/>
    </cacheField>
    <cacheField name="Manufacturer" numFmtId="14">
      <sharedItems/>
    </cacheField>
    <cacheField name="Shop" numFmtId="14">
      <sharedItems/>
    </cacheField>
    <cacheField name="car ID" numFmtId="14">
      <sharedItems/>
    </cacheField>
    <cacheField name="Buyer" numFmtId="164">
      <sharedItems/>
    </cacheField>
    <cacheField name="Bank providing the loan" numFmtId="0">
      <sharedItems/>
    </cacheField>
    <cacheField name="List Price (Eur)" numFmtId="167">
      <sharedItems containsSemiMixedTypes="0" containsString="0" containsNumber="1" containsInteger="1" minValue="16019" maxValue="34938"/>
    </cacheField>
    <cacheField name="Discount (%)" numFmtId="9">
      <sharedItems containsSemiMixedTypes="0" containsString="0" containsNumber="1" minValue="0.05" maxValue="0.17"/>
    </cacheField>
    <cacheField name="Cost of the car for the shop (Eur)" numFmtId="167">
      <sharedItems containsSemiMixedTypes="0" containsString="0" containsNumber="1" minValue="4863.3" maxValue="13890.4" count="699">
        <n v="10911.6"/>
        <n v="12019.7"/>
        <n v="6225.74"/>
        <n v="5874.12"/>
        <n v="6425.6"/>
        <n v="7190.66"/>
        <n v="8306.42"/>
        <n v="5819.7"/>
        <n v="9672.17"/>
        <n v="11180.16"/>
        <n v="9697.68"/>
        <n v="6846"/>
        <n v="10092.42"/>
        <n v="7466.97"/>
        <n v="8855.4599999999991"/>
        <n v="8367.06"/>
        <n v="11696.4"/>
        <n v="8463.24"/>
        <n v="7420.14"/>
        <n v="10490.04"/>
        <n v="6698.3"/>
        <n v="6800.04"/>
        <n v="10080.32"/>
        <n v="9705.9599999999991"/>
        <n v="11203.92"/>
        <n v="9421.7999999999993"/>
        <n v="9520.68"/>
        <n v="10907.91"/>
        <n v="6628.5"/>
        <n v="10874.84"/>
        <n v="5505.39"/>
        <n v="8111.77"/>
        <n v="10721.49"/>
        <n v="11097.45"/>
        <n v="7882.11"/>
        <n v="13265.8"/>
        <n v="7387.38"/>
        <n v="8398.26"/>
        <n v="8768.1200000000008"/>
        <n v="10444.200000000001"/>
        <n v="10938.82"/>
        <n v="10018.14"/>
        <n v="10628"/>
        <n v="7547.2"/>
        <n v="8927.64"/>
        <n v="9948.75"/>
        <n v="8156.4"/>
        <n v="8783.7000000000007"/>
        <n v="5999.04"/>
        <n v="9537.77"/>
        <n v="12377.6"/>
        <n v="7987.46"/>
        <n v="10236.200000000001"/>
        <n v="11548.8"/>
        <n v="8028.16"/>
        <n v="7279.01"/>
        <n v="10526.1"/>
        <n v="11056.34"/>
        <n v="8368.36"/>
        <n v="10559.06"/>
        <n v="10214.08"/>
        <n v="7306.76"/>
        <n v="6722.58"/>
        <n v="6122.82"/>
        <n v="7739.2"/>
        <n v="6189.44"/>
        <n v="7078.84"/>
        <n v="10717.12"/>
        <n v="8188.92"/>
        <n v="8577.6"/>
        <n v="7699.18"/>
        <n v="10845.44"/>
        <n v="7593.95"/>
        <n v="7553.1"/>
        <n v="10466.280000000001"/>
        <n v="11371.88"/>
        <n v="10801.95"/>
        <n v="11679.42"/>
        <n v="7206.32"/>
        <n v="9581.76"/>
        <n v="9247.32"/>
        <n v="6259.06"/>
        <n v="11064.6"/>
        <n v="7936.92"/>
        <n v="7198.72"/>
        <n v="9023.19"/>
        <n v="11334.64"/>
        <n v="9776.32"/>
        <n v="6762.24"/>
        <n v="6867"/>
        <n v="7474.72"/>
        <n v="8347.2000000000007"/>
        <n v="11567.68"/>
        <n v="6065.26"/>
        <n v="6588.6"/>
        <n v="7559.47"/>
        <n v="5828.4"/>
        <n v="6304.35"/>
        <n v="9779.1"/>
        <n v="5162.3999999999996"/>
        <n v="6179"/>
        <n v="8578.32"/>
        <n v="8441.5499999999993"/>
        <n v="8884.5400000000009"/>
        <n v="8002.58"/>
        <n v="7029.25"/>
        <n v="7466.4"/>
        <n v="13305.24"/>
        <n v="7252.14"/>
        <n v="8667.6"/>
        <n v="7514.8"/>
        <n v="5361.76"/>
        <n v="10622.46"/>
        <n v="6495.72"/>
        <n v="6619.55"/>
        <n v="7998.93"/>
        <n v="10914.12"/>
        <n v="9910.7999999999993"/>
        <n v="12338.64"/>
        <n v="6797.62"/>
        <n v="9677.6"/>
        <n v="7492.4"/>
        <n v="8058.14"/>
        <n v="12155.82"/>
        <n v="9959.6200000000008"/>
        <n v="8740.9"/>
        <n v="6120.34"/>
        <n v="7167.82"/>
        <n v="10146.24"/>
        <n v="11517.12"/>
        <n v="8765.1"/>
        <n v="5783.98"/>
        <n v="7529.94"/>
        <n v="13330.59"/>
        <n v="8574.7999999999993"/>
        <n v="11701.55"/>
        <n v="7558.2"/>
        <n v="8930.25"/>
        <n v="9295.6"/>
        <n v="11742.76"/>
        <n v="12418.38"/>
        <n v="8522"/>
        <n v="7078.4"/>
        <n v="6733.76"/>
        <n v="13264.4"/>
        <n v="7264.8"/>
        <n v="9443.07"/>
        <n v="7002.64"/>
        <n v="9110.08"/>
        <n v="8512.92"/>
        <n v="9066.7999999999993"/>
        <n v="9142.4"/>
        <n v="10579.14"/>
        <n v="10274.94"/>
        <n v="7052.15"/>
        <n v="12543.8"/>
        <n v="6007.32"/>
        <n v="5720.32"/>
        <n v="10233.99"/>
        <n v="10129.32"/>
        <n v="10285.11"/>
        <n v="11793.25"/>
        <n v="9175.58"/>
        <n v="11063.15"/>
        <n v="11395.1"/>
        <n v="10700.48"/>
        <n v="12265.92"/>
        <n v="5174.3999999999996"/>
        <n v="5418.88"/>
        <n v="7612.05"/>
        <n v="6300.7"/>
        <n v="11972.52"/>
        <n v="8790.7199999999993"/>
        <n v="7702.26"/>
        <n v="10275.959999999999"/>
        <n v="6837.44"/>
        <n v="7182.44"/>
        <n v="7955"/>
        <n v="7399.08"/>
        <n v="6991.38"/>
        <n v="11863.44"/>
        <n v="6189.36"/>
        <n v="9862.7099999999991"/>
        <n v="10304.959999999999"/>
        <n v="8552.9599999999991"/>
        <n v="7554.39"/>
        <n v="9292.5499999999993"/>
        <n v="11773.86"/>
        <n v="6109.46"/>
        <n v="7119.72"/>
        <n v="8067.18"/>
        <n v="5502.09"/>
        <n v="7157"/>
        <n v="5956.8"/>
        <n v="8147.2"/>
        <n v="7338.8"/>
        <n v="7308.61"/>
        <n v="9927.6"/>
        <n v="13315.77"/>
        <n v="8615.52"/>
        <n v="6754.88"/>
        <n v="6951.72"/>
        <n v="9245.1200000000008"/>
        <n v="7164.14"/>
        <n v="6044.16"/>
        <n v="11945.15"/>
        <n v="6031.2"/>
        <n v="10708.56"/>
        <n v="6113.4"/>
        <n v="12402"/>
        <n v="5489.17"/>
        <n v="11046.24"/>
        <n v="6609.33"/>
        <n v="8044.41"/>
        <n v="7001.94"/>
        <n v="10458.700000000001"/>
        <n v="9610.4"/>
        <n v="6931.29"/>
        <n v="9580.7999999999993"/>
        <n v="9548"/>
        <n v="8869.32"/>
        <n v="10737.66"/>
        <n v="11579.75"/>
        <n v="7068.6"/>
        <n v="7258.88"/>
        <n v="13530.8"/>
        <n v="9035.2800000000007"/>
        <n v="11935.6"/>
        <n v="10166.1"/>
        <n v="11734.55"/>
        <n v="6830.25"/>
        <n v="8836.41"/>
        <n v="7589.67"/>
        <n v="7056.02"/>
        <n v="9371.1"/>
        <n v="8606.7199999999993"/>
        <n v="10761.84"/>
        <n v="10245.94"/>
        <n v="12546.84"/>
        <n v="7160.07"/>
        <n v="8601.92"/>
        <n v="6883.6"/>
        <n v="8272.9500000000007"/>
        <n v="8280.9"/>
        <n v="11820"/>
        <n v="10036"/>
        <n v="6604.86"/>
        <n v="11268.18"/>
        <n v="6859.65"/>
        <n v="8442.7999999999993"/>
        <n v="8847.6"/>
        <n v="6758.73"/>
        <n v="6062.45"/>
        <n v="6986.78"/>
        <n v="11724.93"/>
        <n v="10884.16"/>
        <n v="8847.5400000000009"/>
        <n v="6590.22"/>
        <n v="6759"/>
        <n v="11331.6"/>
        <n v="5878.4"/>
        <n v="8428.16"/>
        <n v="13890.4"/>
        <n v="9632.2000000000007"/>
        <n v="5849.7"/>
        <n v="10322.379999999999"/>
        <n v="9401.0400000000009"/>
        <n v="7076.4"/>
        <n v="8557.2000000000007"/>
        <n v="8460.42"/>
        <n v="8565.58"/>
        <n v="10174.5"/>
        <n v="9062.9"/>
        <n v="9283.4"/>
        <n v="8689.59"/>
        <n v="7703.5"/>
        <n v="7107.33"/>
        <n v="11903.12"/>
        <n v="9163.52"/>
        <n v="10746.4"/>
        <n v="10593.26"/>
        <n v="9280.9500000000007"/>
        <n v="7484.76"/>
        <n v="7475.03"/>
        <n v="7414.4"/>
        <n v="5897.15"/>
        <n v="11877.25"/>
        <n v="7856.64"/>
        <n v="6991.95"/>
        <n v="5974.98"/>
        <n v="7178.49"/>
        <n v="11022.72"/>
        <n v="10297.6"/>
        <n v="6123.43"/>
        <n v="4965.8900000000003"/>
        <n v="6574.08"/>
        <n v="11772.78"/>
        <n v="8947.7999999999993"/>
        <n v="13148.76"/>
        <n v="6070.32"/>
        <n v="13123.2"/>
        <n v="7350.12"/>
        <n v="5175.68"/>
        <n v="11014"/>
        <n v="7798.05"/>
        <n v="7180.92"/>
        <n v="9304.39"/>
        <n v="10082.4"/>
        <n v="9400.75"/>
        <n v="11844.8"/>
        <n v="7351.05"/>
        <n v="10587.26"/>
        <n v="8366.59"/>
        <n v="7485.2"/>
        <n v="8976.4"/>
        <n v="11509.08"/>
        <n v="7771.84"/>
        <n v="9597.2900000000009"/>
        <n v="10244.42"/>
        <n v="11018"/>
        <n v="10581.48"/>
        <n v="8678.7000000000007"/>
        <n v="9970.76"/>
        <n v="9690.1"/>
        <n v="8788.4"/>
        <n v="6829.3"/>
        <n v="8978.84"/>
        <n v="12663.2"/>
        <n v="11118.8"/>
        <n v="11055.6"/>
        <n v="13307.97"/>
        <n v="6489.28"/>
        <n v="12447.28"/>
        <n v="7344.34"/>
        <n v="11581.5"/>
        <n v="11693.85"/>
        <n v="5171.5200000000004"/>
        <n v="9336.25"/>
        <n v="12332.84"/>
        <n v="8517.6"/>
        <n v="13323.6"/>
        <n v="5467.78"/>
        <n v="7095.9"/>
        <n v="7583.15"/>
        <n v="6778.4"/>
        <n v="8062.08"/>
        <n v="6515.52"/>
        <n v="5696.46"/>
        <n v="6265.58"/>
        <n v="8901.76"/>
        <n v="5775.12"/>
        <n v="10693.12"/>
        <n v="8367.81"/>
        <n v="6762.9"/>
        <n v="9512.92"/>
        <n v="11639.6"/>
        <n v="11043"/>
        <n v="12058.92"/>
        <n v="5836.32"/>
        <n v="6544.93"/>
        <n v="11680.06"/>
        <n v="8386.1200000000008"/>
        <n v="7639.39"/>
        <n v="6958.96"/>
        <n v="12452.76"/>
        <n v="11630.58"/>
        <n v="6971.2"/>
        <n v="6776.64"/>
        <n v="6716.12"/>
        <n v="11122"/>
        <n v="10897.38"/>
        <n v="8450.06"/>
        <n v="5755.53"/>
        <n v="6936.6"/>
        <n v="7632.72"/>
        <n v="5886.65"/>
        <n v="10080.18"/>
        <n v="6889.28"/>
        <n v="7353"/>
        <n v="9530.5"/>
        <n v="6859.05"/>
        <n v="5662.72"/>
        <n v="11884.4"/>
        <n v="5180.1000000000004"/>
        <n v="11367.6"/>
        <n v="9832.4599999999991"/>
        <n v="7641.6"/>
        <n v="11637.5"/>
        <n v="6909.7"/>
        <n v="8944.9500000000007"/>
        <n v="6413.88"/>
        <n v="9109.35"/>
        <n v="8550.2999999999993"/>
        <n v="9056.1"/>
        <n v="6058.38"/>
        <n v="7729.5"/>
        <n v="6675.3"/>
        <n v="7781.84"/>
        <n v="13606"/>
        <n v="8396.7000000000007"/>
        <n v="8919.9"/>
        <n v="7984"/>
        <n v="10355.719999999999"/>
        <n v="10715.64"/>
        <n v="7969.94"/>
        <n v="10491.95"/>
        <n v="13503.75"/>
        <n v="9352"/>
        <n v="8061.24"/>
        <n v="6042.6"/>
        <n v="8131.86"/>
        <n v="12714.68"/>
        <n v="6579.34"/>
        <n v="6704.1"/>
        <n v="10573.85"/>
        <n v="11020.8"/>
        <n v="9714.5400000000009"/>
        <n v="6260.03"/>
        <n v="12189.64"/>
        <n v="11099.01"/>
        <n v="9213.0499999999993"/>
        <n v="11363.6"/>
        <n v="7130.32"/>
        <n v="6853.32"/>
        <n v="9580.35"/>
        <n v="10799.47"/>
        <n v="9506.4"/>
        <n v="8282.58"/>
        <n v="10871.04"/>
        <n v="10564.48"/>
        <n v="9967.74"/>
        <n v="5770.5"/>
        <n v="7930.6"/>
        <n v="6209.76"/>
        <n v="7300.5"/>
        <n v="10476.4"/>
        <n v="12145.2"/>
        <n v="8270.15"/>
        <n v="8519.6200000000008"/>
        <n v="10641.52"/>
        <n v="8836.2000000000007"/>
        <n v="11624.55"/>
        <n v="6922.06"/>
        <n v="6029.9"/>
        <n v="6289.26"/>
        <n v="10030.02"/>
        <n v="9372"/>
        <n v="5058.3"/>
        <n v="11089.64"/>
        <n v="9310.2000000000007"/>
        <n v="8123.26"/>
        <n v="10298.34"/>
        <n v="11111.04"/>
        <n v="8512.56"/>
        <n v="5877.63"/>
        <n v="5471.1"/>
        <n v="11407.89"/>
        <n v="7441.35"/>
        <n v="7192.8"/>
        <n v="10171.59"/>
        <n v="6563.55"/>
        <n v="11711.16"/>
        <n v="6936.3"/>
        <n v="9336.9500000000007"/>
        <n v="5876.48"/>
        <n v="8318.8799999999992"/>
        <n v="11310.39"/>
        <n v="9583.7000000000007"/>
        <n v="11971.35"/>
        <n v="6319.17"/>
        <n v="7263.61"/>
        <n v="10040.879999999999"/>
        <n v="8636.2900000000009"/>
        <n v="10495.42"/>
        <n v="9971.15"/>
        <n v="10125.57"/>
        <n v="11125.44"/>
        <n v="13080"/>
        <n v="6881.1"/>
        <n v="6500.7"/>
        <n v="8596.08"/>
        <n v="7434.73"/>
        <n v="6096.6"/>
        <n v="5245.2"/>
        <n v="11443.36"/>
        <n v="9300.93"/>
        <n v="5387.91"/>
        <n v="11143.44"/>
        <n v="12970.54"/>
        <n v="13210.4"/>
        <n v="12688.8"/>
        <n v="10448.43"/>
        <n v="10868.88"/>
        <n v="9741.44"/>
        <n v="7963.48"/>
        <n v="6555.2"/>
        <n v="5496.78"/>
        <n v="9900.7199999999993"/>
        <n v="6659.07"/>
        <n v="4863.3"/>
        <n v="13034.76"/>
        <n v="9122.75"/>
        <n v="6662.04"/>
        <n v="9466.1"/>
        <n v="9546.48"/>
        <n v="6055.8"/>
        <n v="8026.21"/>
        <n v="5641.6"/>
        <n v="11318.01"/>
        <n v="9742.2000000000007"/>
        <n v="6682.36"/>
        <n v="11952.85"/>
        <n v="6971.86"/>
        <n v="6247.8"/>
        <n v="8463.7000000000007"/>
        <n v="9531.57"/>
        <n v="11953.44"/>
        <n v="9402.0499999999993"/>
        <n v="7039.12"/>
        <n v="6467.6"/>
        <n v="12615.89"/>
        <n v="5993.52"/>
        <n v="11529.18"/>
        <n v="6163.74"/>
        <n v="10079.65"/>
        <n v="6472.5"/>
        <n v="6746.28"/>
        <n v="6638.98"/>
        <n v="11051.54"/>
        <n v="8975.85"/>
        <n v="13308.8"/>
        <n v="11407.98"/>
        <n v="9037.92"/>
        <n v="6072.9"/>
        <n v="13048.06"/>
        <n v="12856.92"/>
        <n v="7154.73"/>
        <n v="7867.86"/>
        <n v="10608.39"/>
        <n v="12249.22"/>
        <n v="5572.5"/>
        <n v="12021.68"/>
        <n v="5771.89"/>
        <n v="8685.2000000000007"/>
        <n v="12361.68"/>
        <n v="6397.44"/>
        <n v="11944.71"/>
        <n v="6825"/>
        <n v="7080.84"/>
        <n v="9394.8799999999992"/>
        <n v="9247.2900000000009"/>
        <n v="7836.66"/>
        <n v="7247.1"/>
        <n v="12101.4"/>
        <n v="6833.58"/>
        <n v="10731.27"/>
        <n v="7592.97"/>
        <n v="9542.56"/>
        <n v="9205.6"/>
        <n v="9065.43"/>
        <n v="11080.4"/>
        <n v="7223.1"/>
        <n v="9747.7999999999993"/>
        <n v="8694.8799999999992"/>
        <n v="5068.1899999999996"/>
        <n v="11185.68"/>
        <n v="9927.7199999999993"/>
        <n v="5832"/>
        <n v="6910.49"/>
        <n v="9563.0400000000009"/>
        <n v="6795.79"/>
        <n v="8878.68"/>
        <n v="11261.32"/>
        <n v="12644.5"/>
        <n v="6552.78"/>
        <n v="10520.4"/>
        <n v="9265.6200000000008"/>
        <n v="6602.75"/>
        <n v="11636.87"/>
        <n v="9570.9599999999991"/>
        <n v="10280.200000000001"/>
        <n v="7260.3"/>
        <n v="9429.75"/>
        <n v="6338.97"/>
        <n v="11464.86"/>
        <n v="4980"/>
        <n v="6456.06"/>
        <n v="8611.3799999999992"/>
        <n v="12596.4"/>
        <n v="7869.84"/>
        <n v="6003.36"/>
        <n v="8235.77"/>
        <n v="11361.87"/>
        <n v="11144.64"/>
        <n v="13142"/>
        <n v="7594.25"/>
        <n v="5391.9"/>
        <n v="9334.7199999999993"/>
        <n v="8113.38"/>
        <n v="9889.58"/>
        <n v="8595.06"/>
        <n v="8086.4"/>
        <n v="6686.4"/>
        <n v="7713"/>
        <n v="8567.4599999999991"/>
        <n v="9976.31"/>
        <n v="9430.56"/>
        <n v="8292.4"/>
        <n v="5884.42"/>
        <n v="9975.2999999999993"/>
        <n v="9105.56"/>
        <n v="11084.97"/>
        <n v="8230.5300000000007"/>
        <n v="12867.2"/>
        <n v="9152.15"/>
        <n v="7023.71"/>
        <n v="7121.1"/>
        <n v="9082.08"/>
        <n v="9172.67"/>
        <n v="11195.45"/>
        <n v="5993.28"/>
        <n v="11439.66"/>
        <n v="13538"/>
        <n v="12528"/>
        <n v="8598.48"/>
        <n v="7236.09"/>
        <n v="6309.03"/>
        <n v="10824.1"/>
        <n v="12556.8"/>
        <n v="8670.48"/>
        <n v="10793.2"/>
        <n v="7881"/>
        <n v="8786.56"/>
        <n v="6421.8"/>
        <n v="10675.2"/>
        <n v="9789.2000000000007"/>
        <n v="7591.59"/>
        <n v="9568.4"/>
        <n v="10143.92"/>
        <n v="9961.77"/>
        <n v="9900"/>
        <n v="9270.7199999999993"/>
        <n v="8985.66"/>
        <n v="10765.37"/>
        <n v="8004.51"/>
        <n v="11627"/>
        <n v="10426"/>
        <n v="11549.72"/>
        <n v="10425.120000000001"/>
        <n v="12299.08"/>
        <n v="11592.66"/>
        <n v="12088.4"/>
        <n v="10540.48"/>
        <n v="9603.6"/>
        <n v="8004.62"/>
        <n v="12603.08"/>
        <n v="12151.6"/>
        <n v="9083.7800000000007"/>
        <n v="6666.66"/>
        <n v="9205.92"/>
        <n v="9501.84"/>
        <n v="10950.84"/>
        <n v="5937.08"/>
        <n v="12652.52"/>
        <n v="11322.86"/>
        <n v="8208.2999999999993"/>
        <n v="11430.72"/>
        <n v="10190"/>
        <n v="11412.1"/>
        <n v="9638"/>
        <n v="6178.56"/>
        <n v="13036"/>
        <n v="12513.96"/>
        <n v="12241.44"/>
        <n v="10519.2"/>
        <n v="12027.21"/>
        <n v="11829.6"/>
        <n v="12847.42"/>
        <n v="7229.06"/>
        <n v="5990.75"/>
        <n v="10744.14"/>
        <n v="6643.23"/>
        <n v="11313.9"/>
        <n v="8328.4599999999991"/>
        <n v="7509.12"/>
        <n v="12153.2"/>
        <n v="10622.52"/>
        <n v="6637.41"/>
        <n v="10905.2"/>
        <n v="6638.28"/>
        <n v="13169.28"/>
        <n v="6545"/>
        <n v="11125.2"/>
        <n v="9589.36"/>
        <n v="6542.28"/>
        <n v="8524.16"/>
        <n v="6536.76"/>
        <n v="8282.4"/>
        <n v="12427.14"/>
      </sharedItems>
    </cacheField>
    <cacheField name="Shop costs (Eur)" numFmtId="167">
      <sharedItems containsSemiMixedTypes="0" containsString="0" containsNumber="1" minValue="403.65599999999989" maxValue="2117.0519999999997" count="700">
        <n v="1527.624"/>
        <n v="1820.1259999999997"/>
        <n v="503.55250000000007"/>
        <n v="518.88060000000007"/>
        <n v="722.88"/>
        <n v="1027.8413999999998"/>
        <n v="979.28319999999997"/>
        <n v="884.59440000000006"/>
        <n v="1006.4285000000001"/>
        <n v="1949.5404000000001"/>
        <n v="921.27959999999973"/>
        <n v="821.52"/>
        <n v="1293.9000000000001"/>
        <n v="1192.3064999999999"/>
        <n v="771.28199999999993"/>
        <n v="1158.5159999999998"/>
        <n v="1689.4800000000002"/>
        <n v="587.72499999999991"/>
        <n v="970.32600000000025"/>
        <n v="1232.5796999999998"/>
        <n v="947.33100000000002"/>
        <n v="740.44880000000001"/>
        <n v="925.0175999999999"/>
        <n v="1100.0088000000001"/>
        <n v="1624.5683999999997"/>
        <n v="1884.3600000000004"/>
        <n v="1058.4755999999998"/>
        <n v="755.1629999999999"/>
        <n v="943.45650000000012"/>
        <n v="1121.8255999999999"/>
        <n v="720.7056"/>
        <n v="1365.9173999999998"/>
        <n v="1311.3207"/>
        <n v="808.52850000000001"/>
        <n v="1150.3619999999999"/>
        <n v="1508.1120000000001"/>
        <n v="1141.6859999999997"/>
        <n v="930.26879999999994"/>
        <n v="807.5899999999998"/>
        <n v="1879.9559999999997"/>
        <n v="1492.8271999999999"/>
        <n v="1074.6732000000002"/>
        <n v="1084.056"/>
        <n v="962.26799999999992"/>
        <n v="1215.1509999999998"/>
        <n v="1014.7725"/>
        <n v="617.55600000000004"/>
        <n v="637.97399999999982"/>
        <n v="1029.2102999999997"/>
        <n v="1522.9665"/>
        <n v="711.71199999999999"/>
        <n v="811.62899999999991"/>
        <n v="1317.4979999999998"/>
        <n v="1385.856"/>
        <n v="767.69279999999981"/>
        <n v="885.28499999999985"/>
        <n v="701.74"/>
        <n v="1087.7048"/>
        <n v="495.49499999999983"/>
        <n v="1067.0208"/>
        <n v="1091.6298000000002"/>
        <n v="1026.896"/>
        <n v="919.93200000000002"/>
        <n v="565.89699999999993"/>
        <n v="1083.4879999999998"/>
        <n v="638.4896"/>
        <n v="487.86599999999999"/>
        <n v="1868.7977999999996"/>
        <n v="696.05819999999994"/>
        <n v="1329.5279999999998"/>
        <n v="577.43850000000009"/>
        <n v="881.19199999999978"/>
        <n v="937.31040000000007"/>
        <n v="1177.3949999999998"/>
        <n v="1232.6952000000001"/>
        <n v="837.92799999999988"/>
        <n v="1756.1880000000001"/>
        <n v="871.22159999999985"/>
        <n v="625.81200000000001"/>
        <n v="1616.9219999999998"/>
        <n v="680.70550000000003"/>
        <n v="894.67740000000003"/>
        <n v="891.31499999999971"/>
        <n v="780.46379999999988"/>
        <n v="1061.8111999999999"/>
        <n v="1090.9857000000002"/>
        <n v="1360.1568"/>
        <n v="1118.1665999999998"/>
        <n v="920.41600000000005"/>
        <n v="995.71500000000003"/>
        <n v="1118.7967999999998"/>
        <n v="1352.2463999999998"/>
        <n v="1531.9360000000001"/>
        <n v="770.64479999999992"/>
        <n v="1089.3152"/>
        <n v="563.89559999999994"/>
        <n v="608.74399999999991"/>
        <n v="607.80399999999997"/>
        <n v="1414.7097999999999"/>
        <n v="710.69040000000007"/>
        <n v="627.91999999999996"/>
        <n v="1521.96"/>
        <n v="1129.3425"/>
        <n v="1149.7639999999999"/>
        <n v="1247.461"/>
        <n v="1102.0050000000001"/>
        <n v="1134.8928000000001"/>
        <n v="869.9580000000002"/>
        <n v="1403.64"/>
        <n v="559.06020000000001"/>
        <n v="565.48869999999999"/>
        <n v="840.5856"/>
        <n v="1511.1306"/>
        <n v="670.08479999999997"/>
        <n v="661.95500000000004"/>
        <n v="786.99150000000009"/>
        <n v="1527.9767999999997"/>
        <n v="1288.4040000000002"/>
        <n v="1480.6368000000002"/>
        <n v="999.65"/>
        <n v="958.08239999999989"/>
        <n v="721.14350000000002"/>
        <n v="779.82"/>
        <n v="1583.4554999999998"/>
        <n v="893.4364999999998"/>
        <n v="809.15760000000012"/>
        <n v="626.43480000000011"/>
        <n v="874.01160000000004"/>
        <n v="689.42400000000009"/>
        <n v="1698.7751999999998"/>
        <n v="1393.6508999999999"/>
        <n v="906.77880000000005"/>
        <n v="821.44799999999987"/>
        <n v="1476.6191999999999"/>
        <n v="986.10200000000009"/>
        <n v="1240.3643000000002"/>
        <n v="555.75"/>
        <n v="1122.6600000000001"/>
        <n v="1224.8319999999999"/>
        <n v="973.41300000000001"/>
        <n v="732.3660000000001"/>
        <n v="656.19400000000007"/>
        <n v="1044.0640000000001"/>
        <n v="557.6395"/>
        <n v="1276.6984999999997"/>
        <n v="1574.04"/>
        <n v="847.45500000000004"/>
        <n v="597.28399999999999"/>
        <n v="905.3141999999998"/>
        <n v="1047.7440000000001"/>
        <n v="924.81360000000018"/>
        <n v="874.24199999999996"/>
        <n v="1342.7369999999999"/>
        <n v="885.22559999999987"/>
        <n v="652.82760000000007"/>
        <n v="1584.48"/>
        <n v="740.36159999999984"/>
        <n v="743.64160000000004"/>
        <n v="1233.3269999999998"/>
        <n v="810.34559999999999"/>
        <n v="1558.3499999999997"/>
        <n v="1391.6035000000002"/>
        <n v="971.53199999999993"/>
        <n v="1675.2770000000005"/>
        <n v="1628.829"/>
        <n v="1578.3208000000002"/>
        <n v="2010.2479999999996"/>
        <n v="633.86400000000003"/>
        <n v="812.83200000000011"/>
        <n v="1259.6715000000002"/>
        <n v="826.29180000000008"/>
        <n v="997.71"/>
        <n v="1455.963"/>
        <n v="1341.684"/>
        <n v="1168.2144000000001"/>
        <n v="974.33520000000021"/>
        <n v="625.06640000000004"/>
        <n v="612.75"/>
        <n v="576.69299999999998"/>
        <n v="847.43999999999971"/>
        <n v="1812.4699999999998"/>
        <n v="511.87679999999995"/>
        <n v="667.62959999999987"/>
        <n v="917.78550000000018"/>
        <n v="849.95040000000006"/>
        <n v="1040.5563"/>
        <n v="1125.1519999999998"/>
        <n v="1589.4710999999998"/>
        <n v="603.75839999999994"/>
        <n v="583.42149999999981"/>
        <n v="711.81"/>
        <n v="540.20519999999999"/>
        <n v="947.25"/>
        <n v="555.96800000000007"/>
        <n v="1099.8719999999998"/>
        <n v="809.10269999999991"/>
        <n v="801.97179999999992"/>
        <n v="893.48399999999981"/>
        <n v="870.64649999999995"/>
        <n v="1172.6680000000001"/>
        <n v="444.4"/>
        <n v="687.85440000000006"/>
        <n v="895.62099999999987"/>
        <n v="916.25580000000014"/>
        <n v="687.52320000000009"/>
        <n v="1023.87"/>
        <n v="687.55679999999995"/>
        <n v="1228.5098"/>
        <n v="745.83479999999997"/>
        <n v="699.6"/>
        <n v="616.20360000000005"/>
        <n v="1202.8127999999999"/>
        <n v="521.96760000000006"/>
        <n v="972.64229999999998"/>
        <n v="615.32200000000012"/>
        <n v="1147.4687999999996"/>
        <n v="540.58499999999992"/>
        <n v="626.05199999999979"/>
        <n v="881.43360000000018"/>
        <n v="1503.04"/>
        <n v="1428.9459999999997"/>
        <n v="881.61839999999995"/>
        <n v="1852.7600000000002"/>
        <n v="613.30499999999984"/>
        <n v="857.45519999999988"/>
        <n v="1826.6579999999999"/>
        <n v="913.56719999999996"/>
        <n v="775.81400000000008"/>
        <n v="1304.6494999999998"/>
        <n v="1341.5444999999997"/>
        <n v="1092.8400000000001"/>
        <n v="915.77339999999992"/>
        <n v="837.16359999999986"/>
        <n v="635.04179999999997"/>
        <n v="983.96549999999991"/>
        <n v="1204.9408000000001"/>
        <n v="777.24400000000014"/>
        <n v="1536.8909999999998"/>
        <n v="990.54"/>
        <n v="762.20099999999991"/>
        <n v="1110.1853000000001"/>
        <n v="929.28599999999994"/>
        <n v="650.01749999999993"/>
        <n v="1391.1912"/>
        <n v="1329.75"/>
        <n v="970.98300000000006"/>
        <n v="790.45260000000007"/>
        <n v="2117.0519999999997"/>
        <n v="823.15800000000002"/>
        <n v="911.8223999999999"/>
        <n v="570.67020000000002"/>
        <n v="921.64499999999998"/>
        <n v="570.19799999999998"/>
        <n v="1153.9456"/>
        <n v="776.38049999999998"/>
        <n v="1224.4680000000001"/>
        <n v="639.74519999999984"/>
        <n v="486.66239999999999"/>
        <n v="630.84"/>
        <n v="1690.0271999999995"/>
        <n v="720.10400000000004"/>
        <n v="1074.5903999999998"/>
        <n v="1909.9299999999994"/>
        <n v="1529.82"/>
        <n v="700.07699999999977"/>
        <n v="865.74799999999993"/>
        <n v="1139.5199999999998"/>
        <n v="812.01690000000019"/>
        <n v="618.01999999999987"/>
        <n v="878.05439999999987"/>
        <n v="973.77119999999979"/>
        <n v="1353.2085"/>
        <n v="1015.0448000000001"/>
        <n v="940.55499999999984"/>
        <n v="855.59040000000005"/>
        <n v="1061.095"/>
        <n v="587.79540000000009"/>
        <n v="751.77599999999995"/>
        <n v="1048.0775999999998"/>
        <n v="1196.2440000000001"/>
        <n v="1048.1752000000001"/>
        <n v="1288.7262000000001"/>
        <n v="1101.9230000000002"/>
        <n v="1422.6670000000001"/>
        <n v="850.80240000000015"/>
        <n v="926.69500000000005"/>
        <n v="1411.6960000000001"/>
        <n v="1142.7839999999999"/>
        <n v="934.92360000000019"/>
        <n v="863.6561999999999"/>
        <n v="1009.3392"/>
        <n v="1598.2944"/>
        <n v="1106.992"/>
        <n v="592.59"/>
        <n v="666.39039999999977"/>
        <n v="905.99039999999991"/>
        <n v="820.99649999999997"/>
        <n v="1207.953"/>
        <n v="899.65200000000016"/>
        <n v="819.49320000000012"/>
        <n v="1673.2080000000001"/>
        <n v="661.51080000000002"/>
        <n v="711.65599999999995"/>
        <n v="828.80349999999987"/>
        <n v="1126.944"/>
        <n v="1136.979"/>
        <n v="653.82200000000012"/>
        <n v="887.25120000000015"/>
        <n v="1316.1049999999998"/>
        <n v="923.89440000000002"/>
        <n v="852.72179999999992"/>
        <n v="1619.2280000000001"/>
        <n v="715.20849999999996"/>
        <n v="589.45949999999993"/>
        <n v="1032.2859999999998"/>
        <n v="1987.932"/>
        <n v="667.89250000000004"/>
        <n v="959.72899999999993"/>
        <n v="1213.1549999999997"/>
        <n v="1432.34"/>
        <n v="1128.6912"/>
        <n v="1431.9854999999998"/>
        <n v="792.27119999999991"/>
        <n v="813.96839999999986"/>
        <n v="1008.4689000000002"/>
        <n v="969.32"/>
        <n v="897.88399999999979"/>
        <n v="1367.6256000000001"/>
        <n v="716.87"/>
        <n v="1129.4639999999999"/>
        <n v="1774.3959999999997"/>
        <n v="908.49920000000009"/>
        <n v="1736.068"/>
        <n v="594.02750000000003"/>
        <n v="1052.2620000000002"/>
        <n v="1904.4270000000004"/>
        <n v="814.51440000000002"/>
        <n v="1320.4124999999999"/>
        <n v="1699.932"/>
        <n v="943.48799999999983"/>
        <n v="866.03399999999999"/>
        <n v="984.20040000000006"/>
        <n v="1078.5768"/>
        <n v="602.553"/>
        <n v="732.06719999999996"/>
        <n v="1209.3120000000001"/>
        <n v="760.14400000000012"/>
        <n v="856.19519999999989"/>
        <n v="616.39760000000001"/>
        <n v="1446.5359999999998"/>
        <n v="519.76080000000002"/>
        <n v="1052.6039999999996"/>
        <n v="1047.2441000000001"/>
        <n v="1237.6107000000002"/>
        <n v="961.3055999999998"/>
        <n v="1001.0055999999998"/>
        <n v="1398.7799999999997"/>
        <n v="1875.8320000000001"/>
        <n v="739.2672"/>
        <n v="451.06949999999995"/>
        <n v="1204.8904"/>
        <n v="743.93"/>
        <n v="908.46800000000019"/>
        <n v="857.64480000000015"/>
        <n v="1625.7769999999998"/>
        <n v="760.4609999999999"/>
        <n v="670.97799999999984"/>
        <n v="764.54399999999998"/>
        <n v="468.36100000000005"/>
        <n v="978.7360000000001"/>
        <n v="1072.9728000000002"/>
        <n v="712.54559999999992"/>
        <n v="994.13699999999983"/>
        <n v="1153.9979999999998"/>
        <n v="771.75279999999987"/>
        <n v="403.65599999999989"/>
        <n v="1680.03"/>
        <n v="581.28300000000002"/>
        <n v="1123.375"/>
        <n v="1176.3359999999998"/>
        <n v="771.12349999999992"/>
        <n v="1061.7600000000002"/>
        <n v="802.197"/>
        <n v="947.95830000000001"/>
        <n v="611.00850000000003"/>
        <n v="1318.7064"/>
        <n v="1263.4112"/>
        <n v="931"/>
        <n v="967.35799999999983"/>
        <n v="766.70999999999981"/>
        <n v="839.63519999999994"/>
        <n v="1704.3300000000004"/>
        <n v="1051.9460000000001"/>
        <n v="905.6099999999999"/>
        <n v="451.92239999999998"/>
        <n v="1545.9"/>
        <n v="656.40449999999998"/>
        <n v="984.29759999999999"/>
        <n v="1285.7669999999998"/>
        <n v="1763.3069999999996"/>
        <n v="936.58949999999993"/>
        <n v="598.79999999999995"/>
        <n v="1151.3123999999998"/>
        <n v="840.76560000000018"/>
        <n v="1202.5233000000001"/>
        <n v="1678.7119999999998"/>
        <n v="997.2"/>
        <n v="879.08799999999985"/>
        <n v="1392.396"/>
        <n v="657.97199999999998"/>
        <n v="1153.2456"/>
        <n v="1731.9455999999998"/>
        <n v="832.19759999999997"/>
        <n v="804.49199999999996"/>
        <n v="1522.6344000000004"/>
        <n v="1080.0383999999999"/>
        <n v="750.66899999999998"/>
        <n v="588.78120000000001"/>
        <n v="1360.1071999999999"/>
        <n v="1565.2449999999999"/>
        <n v="763.36699999999996"/>
        <n v="1278.4049999999997"/>
        <n v="735.54880000000003"/>
        <n v="466.40649999999994"/>
        <n v="972.77400000000011"/>
        <n v="1536.3116999999997"/>
        <n v="1319.7120000000002"/>
        <n v="788.18100000000004"/>
        <n v="1685.0111999999997"/>
        <n v="1553.6"/>
        <n v="1176.8364000000001"/>
        <n v="1173.3350000000003"/>
        <n v="1064.3699999999999"/>
        <n v="936.94320000000005"/>
        <n v="956.13"/>
        <n v="1283.3590000000002"/>
        <n v="1284.3549"/>
        <n v="1105.8371999999999"/>
        <n v="934.85559999999998"/>
        <n v="907.32959999999991"/>
        <n v="1001.436"/>
        <n v="1162.4549999999999"/>
        <n v="508.97499999999985"/>
        <n v="837.09199999999998"/>
        <n v="475.94399999999996"/>
        <n v="1732.4580000000001"/>
        <n v="993.43199999999979"/>
        <n v="627.22919999999999"/>
        <n v="935.1264000000001"/>
        <n v="1619.9748000000002"/>
        <n v="577.17899999999997"/>
        <n v="1077.3648000000001"/>
        <n v="1770.8219999999999"/>
        <n v="1191.7583999999999"/>
        <n v="534.33000000000004"/>
        <n v="483.28049999999996"/>
        <n v="1003.3093000000001"/>
        <n v="542.15549999999996"/>
        <n v="1165.2336000000003"/>
        <n v="1056.2805000000001"/>
        <n v="840.13440000000003"/>
        <n v="1320.7585999999999"/>
        <n v="647.38800000000015"/>
        <n v="731.81500000000005"/>
        <n v="694.15919999999994"/>
        <n v="1072.2112000000002"/>
        <n v="754.02600000000007"/>
        <n v="1292.4303999999997"/>
        <n v="1455.9749999999997"/>
        <n v="1068.5142000000001"/>
        <n v="951.29859999999996"/>
        <n v="1370.2848000000004"/>
        <n v="821.84050000000002"/>
        <n v="1072.2348000000002"/>
        <n v="1299.0984000000001"/>
        <n v="649.07500000000005"/>
        <n v="1038.3743999999999"/>
        <n v="1294.92"/>
        <n v="653.70449999999994"/>
        <n v="981.39599999999973"/>
        <n v="1337.1680000000001"/>
        <n v="659.53250000000003"/>
        <n v="538.5329999999999"/>
        <n v="681.87599999999986"/>
        <n v="1515.4719999999998"/>
        <n v="1536.1535999999999"/>
        <n v="473.483"/>
        <n v="1560.0815999999998"/>
        <n v="1290.2274"/>
        <n v="1515.8934000000002"/>
        <n v="1043.6538"/>
        <n v="864.11339999999996"/>
        <n v="1406.3671999999999"/>
        <n v="1634.0479999999998"/>
        <n v="1159.3890000000001"/>
        <n v="901.33999999999969"/>
        <n v="808.34999999999991"/>
        <n v="1567.6139999999996"/>
        <n v="1071.5049000000001"/>
        <n v="817.03440000000001"/>
        <n v="1512.7182000000003"/>
        <n v="1105.1559999999999"/>
        <n v="1035.6444000000001"/>
        <n v="843.83519999999999"/>
        <n v="1058.0681999999999"/>
        <n v="1130.4160000000002"/>
        <n v="789.67550000000017"/>
        <n v="539.47799999999995"/>
        <n v="2057.8199999999997"/>
        <n v="926.75800000000015"/>
        <n v="950.61959999999988"/>
        <n v="1570.0229999999999"/>
        <n v="539.40179999999998"/>
        <n v="614.36699999999996"/>
        <n v="798.00599999999986"/>
        <n v="1014.651"/>
        <n v="1354.7232000000001"/>
        <n v="671.57500000000005"/>
        <n v="700.20720000000017"/>
        <n v="587.32799999999997"/>
        <n v="937.66750000000013"/>
        <n v="747.42719999999997"/>
        <n v="1300.7279999999998"/>
        <n v="504.30600000000004"/>
        <n v="1411.1510000000001"/>
        <n v="1337.65"/>
        <n v="777.80640000000017"/>
        <n v="597.5082000000001"/>
        <n v="959.73899999999992"/>
        <n v="741.08300000000008"/>
        <n v="918.30719999999997"/>
        <n v="1296.9072000000001"/>
        <n v="932.33279999999979"/>
        <n v="1275.3089999999997"/>
        <n v="1606.9715999999999"/>
        <n v="974.41919999999982"/>
        <n v="552.8655"/>
        <n v="1016.7696"/>
        <n v="1468.8539999999996"/>
        <n v="1430.1791999999998"/>
        <n v="529.38750000000005"/>
        <n v="775.08199999999999"/>
        <n v="1072.4544000000001"/>
        <n v="998.79799999999989"/>
        <n v="1854.2520000000002"/>
        <n v="1034.8800000000003"/>
        <n v="1510.8444"/>
        <n v="666.9"/>
        <n v="866.36160000000007"/>
        <n v="807.37249999999995"/>
        <n v="872.56479999999976"/>
        <n v="868.06079999999986"/>
        <n v="811.67520000000002"/>
        <n v="988.28099999999995"/>
        <n v="588.73919999999998"/>
        <n v="1580.4233999999999"/>
        <n v="644.25200000000007"/>
        <n v="1220.4432000000002"/>
        <n v="716.54399999999998"/>
        <n v="1384.5383999999999"/>
        <n v="1218.8440000000001"/>
        <n v="1136.4343999999999"/>
        <n v="1014.9179999999999"/>
        <n v="1043.3856000000001"/>
        <n v="912.27420000000018"/>
        <n v="1304.9959999999999"/>
        <n v="910.04100000000005"/>
        <n v="519.41250000000002"/>
        <n v="776.96319999999992"/>
        <n v="1407.8919999999998"/>
        <n v="639.17159999999978"/>
        <n v="1356.4649999999999"/>
        <n v="986.1264000000001"/>
        <n v="1796.85"/>
        <n v="1162.5900000000001"/>
        <n v="1065.1904999999999"/>
        <n v="1282.9319999999998"/>
        <n v="830.06"/>
        <n v="868.04759999999976"/>
        <n v="911.89979999999991"/>
        <n v="1315.8656000000001"/>
        <n v="1379.4570000000001"/>
        <n v="1571.625"/>
        <n v="712.65389999999979"/>
        <n v="1042.2599999999998"/>
        <n v="473.1"/>
        <n v="413.85"/>
        <n v="656.32680000000005"/>
        <n v="818.76600000000008"/>
        <n v="1287.7919999999999"/>
        <n v="733.74399999999991"/>
        <n v="972.35220000000004"/>
        <n v="1485.7829999999999"/>
        <n v="1240.5744"/>
        <n v="1271.4884999999997"/>
        <n v="591.12"/>
        <n v="1006.4880000000002"/>
        <n v="1102.6638000000003"/>
        <n v="491.07299999999998"/>
        <n v="1349.6368"/>
        <n v="1014.7716"/>
        <n v="563.91999999999996"/>
        <n v="521.53920000000016"/>
        <n v="617.04"/>
        <n v="903.47760000000005"/>
        <n v="924.83090000000016"/>
        <n v="984.96960000000001"/>
        <n v="725.58500000000015"/>
        <n v="797.24399999999991"/>
        <n v="1702.4512"/>
        <n v="1121.4216000000001"/>
        <n v="1227.8735999999999"/>
        <n v="1144.7918999999999"/>
        <n v="1769.2399999999998"/>
        <n v="970.12789999999995"/>
        <n v="541.01549999999997"/>
        <n v="944.05439999999987"/>
        <n v="893.07119999999998"/>
        <n v="644.56600000000003"/>
        <n v="1525.7799"/>
        <n v="571.23450000000003"/>
        <n v="927.54"/>
        <n v="1759.94"/>
        <n v="829.98"/>
        <n v="1459.136"/>
        <n v="598.44420000000002"/>
        <n v="742.52430000000004"/>
        <n v="1060.7618"/>
        <n v="769.10400000000004"/>
        <n v="960.42239999999993"/>
        <n v="1189.9502999999997"/>
        <n v="1134.864"/>
        <n v="1172.4565999999998"/>
        <n v="550.44000000000005"/>
        <n v="653.85599999999988"/>
        <n v="753.76839999999993"/>
        <n v="1234.2456"/>
        <n v="1201.086"/>
        <n v="1332.4176"/>
        <n v="1011.5027999999999"/>
        <n v="1392"/>
        <n v="1251.5472000000002"/>
        <n v="1229.0063999999998"/>
        <n v="1694.6776"/>
        <n v="1394.3339999999998"/>
        <n v="1371.9860000000001"/>
        <n v="1032.174"/>
        <n v="1042.5142000000001"/>
        <n v="1577.8559999999995"/>
        <n v="1369.0817999999999"/>
        <n v="1098.2519999999997"/>
        <n v="1329.7239999999997"/>
        <n v="1314.2660999999998"/>
        <n v="1984.7440000000001"/>
        <n v="1436.1229999999998"/>
        <n v="1091.1614"/>
        <n v="914.40789999999993"/>
        <n v="1090.0536"/>
        <n v="972.97200000000009"/>
        <n v="767.15999999999985"/>
        <n v="744.31079999999997"/>
        <n v="1671.5160000000001"/>
        <n v="821.31299999999987"/>
        <n v="864.36900000000014"/>
        <n v="1169.5031999999999"/>
        <n v="1638.835"/>
        <n v="984.99600000000009"/>
        <n v="1193.8751999999999"/>
        <n v="598.66250000000002"/>
        <n v="1555.3062"/>
        <n v="927.65750000000003"/>
        <n v="743.35799999999983"/>
        <n v="1173.24"/>
        <n v="1289.6331"/>
        <n v="1142.5343999999998"/>
        <n v="657.45"/>
        <n v="1057.7777000000001"/>
        <n v="1478.7"/>
        <n v="1095.4116000000001"/>
        <n v="539.24879999999996"/>
        <n v="695.7"/>
        <n v="1207.9018000000001"/>
        <n v="640.16579999999999"/>
        <n v="1253.232"/>
        <n v="705.72739999999988"/>
        <n v="1384.4940000000001"/>
        <n v="978.33260000000007"/>
        <n v="1652.3920000000001"/>
        <n v="929.23739999999987"/>
        <n v="722.46949999999981"/>
        <n v="852.91840000000002"/>
        <n v="1802.1120000000001"/>
        <n v="924"/>
        <n v="1134.7704000000001"/>
        <n v="690.99799999999993"/>
        <n v="1000.5839999999999"/>
        <n v="800.8223999999999"/>
        <n v="820.53539999999998"/>
        <n v="623.25059999999996"/>
        <n v="1229.6328000000001"/>
      </sharedItems>
    </cacheField>
    <cacheField name="Sellers Salary (as a % of the net revenue)" numFmtId="9">
      <sharedItems containsSemiMixedTypes="0" containsString="0" containsNumber="1" minValue="0.1" maxValue="0.15"/>
    </cacheField>
    <cacheField name="Sellers Salary (Eur)" numFmtId="167">
      <sharedItems containsSemiMixedTypes="0" containsString="0" containsNumber="1" minValue="1394.146" maxValue="4708.26" count="700">
        <n v="2788.5200000000004"/>
        <n v="3022.096"/>
        <n v="2118.5827000000004"/>
        <n v="1742.6555999999998"/>
        <n v="2048.16"/>
        <n v="1861.1120000000001"/>
        <n v="2054.7460000000001"/>
        <n v="2194.0269000000003"/>
        <n v="3607.4580000000001"/>
        <n v="3284.1720000000005"/>
        <n v="2505.2340000000004"/>
        <n v="2229.8399999999997"/>
        <n v="3224.3987999999999"/>
        <n v="2485.7783999999997"/>
        <n v="3642.1649999999995"/>
        <n v="2194.7442000000001"/>
        <n v="2859.1200000000003"/>
        <n v="2021.7739999999999"/>
        <n v="2397.2760000000003"/>
        <n v="2660.3906999999999"/>
        <n v="1894.662"/>
        <n v="2259.1244000000002"/>
        <n v="2804.7008000000001"/>
        <n v="3283.8498000000004"/>
        <n v="4388.2020000000002"/>
        <n v="3674.5020000000004"/>
        <n v="3696.2640000000001"/>
        <n v="2601.1170000000002"/>
        <n v="2814.9030000000002"/>
        <n v="3228.1103999999996"/>
        <n v="1596.5630999999998"/>
        <n v="2561.7492999999999"/>
        <n v="3035.0064000000002"/>
        <n v="3544.8426000000004"/>
        <n v="2520.1449000000002"/>
        <n v="3211.7200000000003"/>
        <n v="2068.4663999999998"/>
        <n v="2002.662"/>
        <n v="2030.5119999999999"/>
        <n v="2924.3760000000002"/>
        <n v="3255.9076"/>
        <n v="3072.2296000000001"/>
        <n v="3626.8049999999998"/>
        <n v="2936.3325"/>
        <n v="2529.498"/>
        <n v="2444.5500000000002"/>
        <n v="2255.8272000000002"/>
        <n v="2135.826"/>
        <n v="2615.2064999999998"/>
        <n v="3439.7505999999998"/>
        <n v="2927.3024"/>
        <n v="2422.0040000000004"/>
        <n v="4358.6399999999994"/>
        <n v="4330.8"/>
        <n v="2706.9952000000003"/>
        <n v="2225.0162999999998"/>
        <n v="2456.09"/>
        <n v="2659.498"/>
        <n v="2558.9564"/>
        <n v="3584.5229999999997"/>
        <n v="3977.1074000000003"/>
        <n v="1757.5720000000001"/>
        <n v="2229.0660000000003"/>
        <n v="1918.4835999999998"/>
        <n v="1857.4080000000004"/>
        <n v="1700.4671999999998"/>
        <n v="2020.3391999999999"/>
        <n v="3148.1540000000005"/>
        <n v="2770.5846000000001"/>
        <n v="2771.6370000000002"/>
        <n v="2694.7130000000002"/>
        <n v="3701.0063999999998"/>
        <n v="2124.1363000000001"/>
        <n v="2512.5165000000002"/>
        <n v="3622.4958000000006"/>
        <n v="3656.9571999999998"/>
        <n v="3637.8180000000002"/>
        <n v="3143.9735999999998"/>
        <n v="2469.1128000000003"/>
        <n v="3347.6273999999999"/>
        <n v="2743.3715999999999"/>
        <n v="1781.9911999999999"/>
        <n v="4333.6350000000002"/>
        <n v="2932.2510000000007"/>
        <n v="2047.1360000000002"/>
        <n v="3445.2180000000003"/>
        <n v="3683.7579999999998"/>
        <n v="3977.7402000000006"/>
        <n v="1596.64"/>
        <n v="1793.0500000000002"/>
        <n v="2575.1615999999999"/>
        <n v="3272.1024000000002"/>
        <n v="3226.4447999999998"/>
        <n v="1726.8152"/>
        <n v="2626.6552000000001"/>
        <n v="2204.5048999999999"/>
        <n v="1478.1470000000002"/>
        <n v="1807.2470000000001"/>
        <n v="4498.3859999999995"/>
        <n v="1990.9656"/>
        <n v="1963.9200000000003"/>
        <n v="3331.7087999999999"/>
        <n v="2728.674"/>
        <n v="2325.6590000000001"/>
        <n v="3071.5784999999996"/>
        <n v="1927.375"/>
        <n v="2381.7816000000003"/>
        <n v="3070.4400000000005"/>
        <n v="2128.8540000000003"/>
        <n v="2517.9378000000002"/>
        <n v="1715.2530999999999"/>
        <n v="2058.2240000000002"/>
        <n v="4509.405600000001"/>
        <n v="1606.8360000000002"/>
        <n v="1768.3654999999999"/>
        <n v="2611.2635999999998"/>
        <n v="3904.8296000000005"/>
        <n v="3391.6960000000004"/>
        <n v="4626.99"/>
        <n v="2183.2356"/>
        <n v="2235.5255999999999"/>
        <n v="2313.2785000000003"/>
        <n v="3311.6356000000005"/>
        <n v="3569.9724000000001"/>
        <n v="3617.6855"/>
        <n v="2222.6860000000001"/>
        <n v="1656.0919999999999"/>
        <n v="2390.8148000000001"/>
        <n v="2393.4720000000002"/>
        <n v="3039.2400000000002"/>
        <n v="3152.5143000000003"/>
        <n v="1903.1159999999998"/>
        <n v="2758.6961999999999"/>
        <n v="4132.4829"/>
        <n v="1843.5820000000001"/>
        <n v="3236.3144000000002"/>
        <n v="2054.0520000000001"/>
        <n v="2296.35"/>
        <n v="3444.84"/>
        <n v="2564.866"/>
        <n v="4059.855"/>
        <n v="2147.5439999999999"/>
        <n v="3019.38"/>
        <n v="1788.655"/>
        <n v="3150.2950000000001"/>
        <n v="3220.7280000000005"/>
        <n v="3232.4355"/>
        <n v="2652.7648000000004"/>
        <n v="2903.8380000000002"/>
        <n v="2468.7468000000003"/>
        <n v="2268.9666999999999"/>
        <n v="3319.8340000000003"/>
        <n v="3314.7972"/>
        <n v="3003.444"/>
        <n v="1793.2610000000002"/>
        <n v="3122.7459999999996"/>
        <n v="1831.4207999999999"/>
        <n v="1501.5840000000001"/>
        <n v="2482.3986"/>
        <n v="2599.8588000000004"/>
        <n v="2586.8610000000003"/>
        <n v="4434.2620000000006"/>
        <n v="3551.4892"/>
        <n v="2781.5920000000001"/>
        <n v="3244.252"/>
        <n v="3042.9490000000005"/>
        <n v="4207.8920000000007"/>
        <n v="1992.1440000000002"/>
        <n v="1869.5136"/>
        <n v="2160.84"/>
        <n v="1857.8063999999999"/>
        <n v="3146.1122"/>
        <n v="2335.0349999999999"/>
        <n v="2956.674"/>
        <n v="3731.7959999999998"/>
        <n v="2472.1619000000001"/>
        <n v="1933.4351999999999"/>
        <n v="2829.4"/>
        <n v="2461.2822000000001"/>
        <n v="2461.8132000000005"/>
        <n v="4498.2209999999995"/>
        <n v="2060.8896"/>
        <n v="3148.4804999999997"/>
        <n v="3725.8870999999999"/>
        <n v="2953.444"/>
        <n v="3138.7272000000003"/>
        <n v="2802.8339999999998"/>
        <n v="4120.8510000000006"/>
        <n v="2425.8150000000001"/>
        <n v="2442.4595000000004"/>
        <n v="1993.0680000000002"/>
        <n v="1885.7163"/>
        <n v="2121.84"/>
        <n v="2561.424"/>
        <n v="3065.384"/>
        <n v="1959.4595999999999"/>
        <n v="1876.5349999999999"/>
        <n v="3164.4225000000001"/>
        <n v="3994.7310000000002"/>
        <n v="3051.33"/>
        <n v="1564.2880000000002"/>
        <n v="1554.99"/>
        <n v="2715.7540000000004"/>
        <n v="1734.4759999999999"/>
        <n v="2062.5696000000003"/>
        <n v="3771.2545000000005"/>
        <n v="2273.7624000000001"/>
        <n v="2825.8700000000003"/>
        <n v="2039.8378"/>
        <n v="3431.2200000000003"/>
        <n v="1733.5153"/>
        <n v="3651.3960000000006"/>
        <n v="1547.2610999999999"/>
        <n v="3290.895"/>
        <n v="1930.8380000000002"/>
        <n v="2480.2060000000001"/>
        <n v="2654.873"/>
        <n v="2917.8495000000003"/>
        <n v="2265.8592000000003"/>
        <n v="3683.6800000000003"/>
        <n v="3242.2292000000002"/>
        <n v="2543.13"/>
        <n v="3913.9555"/>
        <n v="1933.4700000000003"/>
        <n v="2370.4780000000001"/>
        <n v="3179.7380000000003"/>
        <n v="3312.9360000000001"/>
        <n v="3568.7444"/>
        <n v="2880.3950000000004"/>
        <n v="3996.0899999999997"/>
        <n v="1775.8650000000002"/>
        <n v="3373.902"/>
        <n v="2150.4065000000001"/>
        <n v="2293.2064999999998"/>
        <n v="3486.0491999999999"/>
        <n v="2840.2175999999999"/>
        <n v="3419.8736000000004"/>
        <n v="3842.2274999999995"/>
        <n v="2905.5840000000003"/>
        <n v="1986.3419999999999"/>
        <n v="2690.7880999999998"/>
        <n v="1941.1751999999999"/>
        <n v="2340.0630000000001"/>
        <n v="3080.4947999999999"/>
        <n v="3191.4"/>
        <n v="2290.7170000000001"/>
        <n v="2147.6448"/>
        <n v="4217.0309999999999"/>
        <n v="2048.0954999999999"/>
        <n v="2777.6812000000004"/>
        <n v="2386.6401000000001"/>
        <n v="1869.9152999999999"/>
        <n v="2334.8624999999997"/>
        <n v="3211.6649999999995"/>
        <n v="3270.3047999999999"/>
        <n v="4067.9548"/>
        <n v="2146.0956000000001"/>
        <n v="1470.1260000000002"/>
        <n v="2712.6120000000001"/>
        <n v="3010.9680000000003"/>
        <n v="2424.84"/>
        <n v="3279.0810000000001"/>
        <n v="4618.558"/>
        <n v="2742.3440000000001"/>
        <n v="1743.588"/>
        <n v="3869.2276000000002"/>
        <n v="3073.8552000000004"/>
        <n v="2414.8215"/>
        <n v="2719.288"/>
        <n v="2137.971"/>
        <n v="2132.3786"/>
        <n v="3540.7259999999997"/>
        <n v="2356.3540000000003"/>
        <n v="2499.1890000000003"/>
        <n v="2907.6705000000002"/>
        <n v="2286.2000000000003"/>
        <n v="2028.4703999999997"/>
        <n v="4040.7959999999998"/>
        <n v="3462.0924"/>
        <n v="3124.94"/>
        <n v="3317.3630000000003"/>
        <n v="3304.0182000000004"/>
        <n v="2775.5984999999996"/>
        <n v="2170.17"/>
        <n v="2024.1311999999998"/>
        <n v="1516.41"/>
        <n v="3247.5795000000003"/>
        <n v="2878.3872000000001"/>
        <n v="1911.7988999999998"/>
        <n v="1557.116"/>
        <n v="2969.2844999999998"/>
        <n v="3100.1400000000003"/>
        <n v="2350.4272000000001"/>
        <n v="2696.2844999999998"/>
        <n v="1728.4501"/>
        <n v="2927.52"/>
        <n v="3101.1981000000001"/>
        <n v="3355.4249999999997"/>
        <n v="3114.1800000000003"/>
        <n v="2124.6120000000001"/>
        <n v="2985.5280000000002"/>
        <n v="2572.5419999999999"/>
        <n v="1407.1380000000001"/>
        <n v="2971.0264999999999"/>
        <n v="3282.7274999999995"/>
        <n v="1855.0709999999999"/>
        <n v="2685.6995999999999"/>
        <n v="2964.2256000000002"/>
        <n v="3384.27"/>
        <n v="2996.7344000000003"/>
        <n v="2343.9348"/>
        <n v="3749.1356000000005"/>
        <n v="3400.614"/>
        <n v="1908.7259999999999"/>
        <n v="2122.9186"/>
        <n v="4708.26"/>
        <n v="2112.9690000000001"/>
        <n v="4030.8618000000001"/>
        <n v="3356.3955000000001"/>
        <n v="2787.5540000000001"/>
        <n v="3209.7156"/>
        <n v="2704.8615"/>
        <n v="3476.2919999999999"/>
        <n v="3488.4359999999997"/>
        <n v="2399.2332000000001"/>
        <n v="2462.9540000000002"/>
        <n v="3501.7476000000001"/>
        <n v="3343.0848000000001"/>
        <n v="3818.43"/>
        <n v="3262.8959999999997"/>
        <n v="4657.7894999999999"/>
        <n v="1963.0072"/>
        <n v="4173.1144000000004"/>
        <n v="2499.2357000000002"/>
        <n v="2911.92"/>
        <n v="4610.7179999999998"/>
        <n v="1848.8184000000001"/>
        <n v="2880.9"/>
        <n v="3226.5376000000001"/>
        <n v="2470.1039999999998"/>
        <n v="3983.7563999999998"/>
        <n v="2460.5009999999997"/>
        <n v="2469.3732"/>
        <n v="1762.5700000000002"/>
        <n v="2230.0936000000002"/>
        <n v="3023.28"/>
        <n v="2258.7136"/>
        <n v="2131.8570000000004"/>
        <n v="1959.2638000000002"/>
        <n v="2804.0544"/>
        <n v="1876.914"/>
        <n v="3174.5200000000004"/>
        <n v="2799.4127999999996"/>
        <n v="2666.8369000000002"/>
        <n v="2152.924"/>
        <n v="2415.2170000000001"/>
        <n v="3138.0525000000002"/>
        <n v="4006.2411999999999"/>
        <n v="1658.4875999999999"/>
        <n v="2023.6215999999999"/>
        <n v="4044.9892000000004"/>
        <n v="3257.0608000000007"/>
        <n v="2659.3336000000004"/>
        <n v="2298.3376000000003"/>
        <n v="3732.3688999999999"/>
        <n v="3757.5720000000001"/>
        <n v="2317.924"/>
        <n v="1633.3440000000001"/>
        <n v="2412.5009999999997"/>
        <n v="2802.7440000000001"/>
        <n v="3646.431"/>
        <n v="3048.873"/>
        <n v="1883.6279999999999"/>
        <n v="2371.056"/>
        <n v="2798.6640000000002"/>
        <n v="1814.7701000000002"/>
        <n v="3494.4623999999999"/>
        <n v="2777.2409999999995"/>
        <n v="2416.2775000000001"/>
        <n v="2712.1080000000002"/>
        <n v="1966.2609999999997"/>
        <n v="2279.2448000000004"/>
        <n v="2792.8340000000003"/>
        <n v="2042.6860999999999"/>
        <n v="3538.1655000000001"/>
        <n v="2631.6290000000004"/>
        <n v="2577.7664"/>
        <n v="4236.05"/>
        <n v="1824.1607999999999"/>
        <n v="2913.498"/>
        <n v="2536.3979999999997"/>
        <n v="2615.2650000000003"/>
        <n v="3300.9340000000002"/>
        <n v="3260.1959999999999"/>
        <n v="1494.9462000000001"/>
        <n v="3246.3900000000003"/>
        <n v="2970.5084999999999"/>
        <n v="2433.4023999999999"/>
        <n v="4476.3739999999998"/>
        <n v="3644.1678000000006"/>
        <n v="2229.9749999999999"/>
        <n v="2155.6799999999998"/>
        <n v="4020.4560000000001"/>
        <n v="2472.84"/>
        <n v="2133.1310000000003"/>
        <n v="3777.1019999999999"/>
        <n v="3916.0875000000001"/>
        <n v="2847.6840000000002"/>
        <n v="2858.076"/>
        <n v="1544.2200000000003"/>
        <n v="2513.4839999999999"/>
        <n v="4474.1928000000007"/>
        <n v="2057.3773999999999"/>
        <n v="2033.577"/>
        <n v="2749.2010000000005"/>
        <n v="3173.9903999999997"/>
        <n v="2967.3503999999998"/>
        <n v="2089.4965000000002"/>
        <n v="3211.0077999999999"/>
        <n v="3210.1751999999997"/>
        <n v="3427.2546000000002"/>
        <n v="2414.7650000000003"/>
        <n v="2448.7019999999998"/>
        <n v="2103.5885000000003"/>
        <n v="2242.7845000000002"/>
        <n v="3274.6779999999999"/>
        <n v="3120.3359999999998"/>
        <n v="3606.93"/>
        <n v="4470.7152000000006"/>
        <n v="2871.0527999999999"/>
        <n v="3253.9848000000002"/>
        <n v="1925.4234999999999"/>
        <n v="2414.6590000000001"/>
        <n v="2326.8336000000004"/>
        <n v="2515.14"/>
        <n v="2330.9989999999998"/>
        <n v="3698.2134000000005"/>
        <n v="2672.4398999999999"/>
        <n v="3281.2049999999999"/>
        <n v="2576.3680000000004"/>
        <n v="2989.5810000000006"/>
        <n v="3952.3470000000002"/>
        <n v="1881.1716000000001"/>
        <n v="2474.0324999999998"/>
        <n v="1580.8140000000001"/>
        <n v="3556.098"/>
        <n v="3630.0880000000006"/>
        <n v="1706.3331999999998"/>
        <n v="2667.5080000000003"/>
        <n v="3277.1903999999995"/>
        <n v="2556.6892000000003"/>
        <n v="3327.1560000000004"/>
        <n v="3458.3111999999996"/>
        <n v="3045.6048000000001"/>
        <n v="2069.6381999999999"/>
        <n v="1816.4051999999999"/>
        <n v="3861.1320000000001"/>
        <n v="2011.2905999999998"/>
        <n v="3020.9760000000001"/>
        <n v="2628.9648000000002"/>
        <n v="2047.8275999999998"/>
        <n v="4586.8710000000001"/>
        <n v="1988.4059999999999"/>
        <n v="3595.9874999999997"/>
        <n v="1895.1648"/>
        <n v="2823.7976000000003"/>
        <n v="3694.7274000000002"/>
        <n v="3088.6896000000002"/>
        <n v="3940.8390000000004"/>
        <n v="2364.9014999999999"/>
        <n v="2293.8949000000002"/>
        <n v="2988.6383999999998"/>
        <n v="3760.9649999999997"/>
        <n v="3355.6978000000004"/>
        <n v="2883.0868"/>
        <n v="2772.8483999999999"/>
        <n v="3127.4848000000002"/>
        <n v="3021.48"/>
        <n v="1995.519"/>
        <n v="2088.6119999999996"/>
        <n v="2416.4535999999998"/>
        <n v="2681.2994000000003"/>
        <n v="1657.9365"/>
        <n v="1993.1759999999999"/>
        <n v="3723.7312000000006"/>
        <n v="3420.3419999999996"/>
        <n v="2080.0598"/>
        <n v="3702.0984000000003"/>
        <n v="3454.2595999999999"/>
        <n v="3005.366"/>
        <n v="3863.7396000000003"/>
        <n v="3230.5416"/>
        <n v="4334.3776000000007"/>
        <n v="3912.2879999999996"/>
        <n v="2293.0138000000002"/>
        <n v="2179.6040000000003"/>
        <n v="1765.4363999999998"/>
        <n v="3836.529"/>
        <n v="2784.7019999999998"/>
        <n v="1394.146"/>
        <n v="3282.7013999999999"/>
        <n v="3211.2080000000005"/>
        <n v="2543.6880000000006"/>
        <n v="3294.2028000000005"/>
        <n v="2959.4087999999997"/>
        <n v="2430.3944000000001"/>
        <n v="2381.9720000000002"/>
        <n v="1755.9479999999999"/>
        <n v="4146.5073000000002"/>
        <n v="3447.24"/>
        <n v="2634.1432"/>
        <n v="3233.7305000000001"/>
        <n v="2075.0457000000001"/>
        <n v="2594.9196000000002"/>
        <n v="3046.9320000000002"/>
        <n v="3966.3629999999994"/>
        <n v="3755.3724000000002"/>
        <n v="2740.0259999999998"/>
        <n v="2045.0496000000001"/>
        <n v="1485.8000000000002"/>
        <n v="4078.0011999999997"/>
        <n v="1993.7268000000001"/>
        <n v="3189.7397999999998"/>
        <n v="1949.9831999999999"/>
        <n v="2661.0275999999999"/>
        <n v="2183.39"/>
        <n v="1811.5746000000001"/>
        <n v="2489.6174999999998"/>
        <n v="4057.0784999999996"/>
        <n v="1956.2750000000001"/>
        <n v="4292.0879999999997"/>
        <n v="3866.7048000000004"/>
        <n v="2689.9704000000002"/>
        <n v="1882.5989999999999"/>
        <n v="3399.3629999999998"/>
        <n v="3200.6963999999998"/>
        <n v="2549.6856000000002"/>
        <n v="2491.489"/>
        <n v="2782.6623"/>
        <n v="3376.8119999999999"/>
        <n v="1939.23"/>
        <n v="3578.0316000000003"/>
        <n v="2299.4465"/>
        <n v="2614.2452000000003"/>
        <n v="4635.63"/>
        <n v="2009.5487999999996"/>
        <n v="3447.8244"/>
        <n v="2332.2000000000003"/>
        <n v="2328.3468000000003"/>
        <n v="3065.0796"/>
        <n v="2418.5219999999999"/>
        <n v="2429.3645999999999"/>
        <n v="1739.3040000000001"/>
        <n v="3143.0025000000001"/>
        <n v="1676.8553999999999"/>
        <n v="3112.0682999999999"/>
        <n v="2457.3611999999998"/>
        <n v="2541.3344000000002"/>
        <n v="2749.2400000000002"/>
        <n v="3422.8866000000003"/>
        <n v="2792.2608"/>
        <n v="2785.7089000000001"/>
        <n v="2932.9409999999998"/>
        <n v="3130.1567999999997"/>
        <n v="1672.5027"/>
        <n v="3281.1327999999999"/>
        <n v="3513.3098000000005"/>
        <n v="1946.4299999999998"/>
        <n v="1994.7035999999998"/>
        <n v="2837.0351999999998"/>
        <n v="2442.8110000000006"/>
        <n v="2693.1995999999999"/>
        <n v="3046.6436000000003"/>
        <n v="4285.8200000000006"/>
        <n v="1817.8680000000002"/>
        <n v="2459.1434999999997"/>
        <n v="2872.3422"/>
        <n v="2207.2049999999999"/>
        <n v="3915.6495"/>
        <n v="2937.7529999999997"/>
        <n v="2672.8520000000003"/>
        <n v="2737.1331"/>
        <n v="3520.4400000000005"/>
        <n v="2312.7635999999998"/>
        <n v="3231.0060000000003"/>
        <n v="2021.88"/>
        <n v="1767.9671999999998"/>
        <n v="2737.0224000000003"/>
        <n v="3186.8892000000001"/>
        <n v="2439.6504"/>
        <n v="1972.7708"/>
        <n v="2688.5803999999998"/>
        <n v="3408.5610000000001"/>
        <n v="2991.4559999999997"/>
        <n v="2726.9650000000001"/>
        <n v="1919.0875000000001"/>
        <n v="2009.3814"/>
        <n v="2759.5765999999999"/>
        <n v="2152.1808000000001"/>
        <n v="3746.4056000000005"/>
        <n v="3571.1088"/>
        <n v="1936.48"/>
        <n v="2153.0208000000002"/>
        <n v="2159.64"/>
        <n v="2598.7961999999998"/>
        <n v="3014.4634000000001"/>
        <n v="3261.402"/>
        <n v="2238.9479999999999"/>
        <n v="2072.8343999999997"/>
        <n v="4688.3909999999996"/>
        <n v="3234.87"/>
        <n v="3965.0084999999999"/>
        <n v="2514.0527999999999"/>
        <n v="3055.96"/>
        <n v="3221.5568000000003"/>
        <n v="2319.7226000000001"/>
        <n v="2838.2669999999998"/>
        <n v="2875.9919999999997"/>
        <n v="3309.5984999999996"/>
        <n v="2814.8560000000002"/>
        <n v="1741.7970000000003"/>
        <n v="3227.8391999999999"/>
        <n v="4359.2360000000008"/>
        <n v="4369.1399999999994"/>
        <n v="2550.8824"/>
        <n v="2065.2192"/>
        <n v="1601.5229999999999"/>
        <n v="2597.7840000000001"/>
        <n v="3911.4432000000006"/>
        <n v="2274.3335999999999"/>
        <n v="2401.4870000000001"/>
        <n v="2206.6799999999998"/>
        <n v="3319.6722"/>
        <n v="2614.5899999999997"/>
        <n v="2612.7552000000001"/>
        <n v="2878.0248000000001"/>
        <n v="2762.3591999999999"/>
        <n v="2520.518"/>
        <n v="3742.2840000000001"/>
        <n v="2968.0966000000003"/>
        <n v="3822.0000000000005"/>
        <n v="3238.9577999999997"/>
        <n v="2921.7887999999998"/>
        <n v="3194.884"/>
        <n v="3524.5664999999999"/>
        <n v="4371.7520000000004"/>
        <n v="2408.4059999999999"/>
        <n v="3173.1335999999997"/>
        <n v="3668.5152000000003"/>
        <n v="3026.221"/>
        <n v="3798.1214999999993"/>
        <n v="3732.2935000000002"/>
        <n v="4104.1994000000004"/>
        <n v="4123.1456000000007"/>
        <n v="3354.8774999999996"/>
        <n v="3101.0209999999997"/>
        <n v="2773.6026999999999"/>
        <n v="3179.3230000000003"/>
        <n v="2295.4932000000003"/>
        <n v="2858.9495999999999"/>
        <n v="2190.7020000000002"/>
        <n v="4160.2176000000009"/>
        <n v="3285.2519999999995"/>
        <n v="1709.5298"/>
        <n v="4500.1936000000005"/>
        <n v="4156.6814999999997"/>
        <n v="2954.9880000000003"/>
        <n v="3162.4991999999997"/>
        <n v="2881.2225000000003"/>
        <n v="4303.9919999999993"/>
        <n v="2975.7325000000001"/>
        <n v="2183.7348000000002"/>
        <n v="3878.2100000000005"/>
        <n v="3712.4748"/>
        <n v="3754.0416"/>
        <n v="3550.23"/>
        <n v="2713.8320000000003"/>
        <n v="4238.9399999999996"/>
        <n v="4665.6419999999998"/>
        <n v="2432.4810000000002"/>
        <n v="2286.1475"/>
        <n v="3079.9867999999997"/>
        <n v="2077.5191999999997"/>
        <n v="2697.9300000000003"/>
        <n v="2577.4392000000003"/>
        <n v="3203.1089999999999"/>
        <n v="3135.5255999999995"/>
        <n v="2986.1084000000001"/>
        <n v="2190.3453"/>
        <n v="2789.0048999999999"/>
        <n v="2248.9687999999996"/>
        <n v="3430.944"/>
        <n v="2352.35"/>
        <n v="2784.0813000000003"/>
        <n v="3511.3979999999997"/>
        <n v="2316.7368000000001"/>
        <n v="1996.4480000000001"/>
        <n v="1565.3820000000001"/>
        <n v="2234.1774"/>
        <n v="3613.6815000000001"/>
      </sharedItems>
    </cacheField>
    <cacheField name="Upfront payment (Eur)" numFmtId="167">
      <sharedItems containsSemiMixedTypes="0" containsString="0" containsNumber="1" minValue="2393.2385999999997" maxValue="7408.3091999999997"/>
    </cacheField>
    <cacheField name="Total - Upfront payment" numFmtId="167">
      <sharedItems containsSemiMixedTypes="0" containsString="0" containsNumber="1" minValue="10728.421199999999" maxValue="26601.7932"/>
    </cacheField>
    <cacheField name="Outstanding payment (incl. Interests) (Eur)" numFmtId="167">
      <sharedItems containsSemiMixedTypes="0" containsString="0" containsNumber="1" minValue="11271.670410000001" maxValue="28729.936656000002"/>
    </cacheField>
    <cacheField name="Interest (Eur)" numFmtId="167">
      <sharedItems containsSemiMixedTypes="0" containsString="0" containsNumber="1" minValue="536.74621000000116" maxValue="2328.2960580000035"/>
    </cacheField>
    <cacheField name="Interest (%)" numFmtId="9">
      <sharedItems containsSemiMixedTypes="0" containsString="0" containsNumber="1" minValue="0.05" maxValue="0.09"/>
    </cacheField>
    <cacheField name="Net Revenue" numFmtId="167">
      <sharedItems containsSemiMixedTypes="0" containsString="0" containsNumber="1" minValue="13295.77" maxValue="32989.699999999997" count="700">
        <n v="27885.200000000001"/>
        <n v="30220.959999999999"/>
        <n v="16296.79"/>
        <n v="14522.13"/>
        <n v="13654.4"/>
        <n v="18611.12"/>
        <n v="20547.46"/>
        <n v="16877.13"/>
        <n v="24049.72"/>
        <n v="32841.72"/>
        <n v="25052.34"/>
        <n v="18582"/>
        <n v="23031.42"/>
        <n v="20714.82"/>
        <n v="24281.1"/>
        <n v="19952.22"/>
        <n v="28591.200000000001"/>
        <n v="20217.739999999998"/>
        <n v="17123.400000000001"/>
        <n v="24185.37"/>
        <n v="17224.2"/>
        <n v="17377.88"/>
        <n v="25497.279999999999"/>
        <n v="23456.07"/>
        <n v="29254.68"/>
        <n v="28265.4"/>
        <n v="24641.760000000002"/>
        <n v="26011.17"/>
        <n v="20106.45"/>
        <n v="26900.92"/>
        <n v="14514.21"/>
        <n v="23288.63"/>
        <n v="25291.72"/>
        <n v="27268.02"/>
        <n v="19385.73"/>
        <n v="32117.200000000001"/>
        <n v="18804.239999999998"/>
        <n v="20026.62"/>
        <n v="20305.12"/>
        <n v="29243.760000000002"/>
        <n v="29599.16"/>
        <n v="27929.360000000001"/>
        <n v="24178.7"/>
        <n v="19575.55"/>
        <n v="21079.15"/>
        <n v="24445.5"/>
        <n v="20507.52"/>
        <n v="19416.599999999999"/>
        <n v="17434.71"/>
        <n v="26459.62"/>
        <n v="26611.84"/>
        <n v="24220.04"/>
        <n v="29057.599999999999"/>
        <n v="28872"/>
        <n v="20823.04"/>
        <n v="17115.509999999998"/>
        <n v="24560.9"/>
        <n v="26594.98"/>
        <n v="18278.259999999998"/>
        <n v="23896.82"/>
        <n v="28407.91"/>
        <n v="17575.72"/>
        <n v="15921.9"/>
        <n v="17440.759999999998"/>
        <n v="18574.080000000002"/>
        <n v="14170.56"/>
        <n v="16836.16"/>
        <n v="31481.54"/>
        <n v="19789.89"/>
        <n v="25196.7"/>
        <n v="19247.95"/>
        <n v="28469.279999999999"/>
        <n v="19310.330000000002"/>
        <n v="19327.05"/>
        <n v="25874.97"/>
        <n v="28130.44"/>
        <n v="30315.15"/>
        <n v="26199.78"/>
        <n v="17636.52"/>
        <n v="25750.98"/>
        <n v="22861.43"/>
        <n v="16199.92"/>
        <n v="28890.9"/>
        <n v="20944.650000000001"/>
        <n v="20471.36"/>
        <n v="24608.7"/>
        <n v="28336.6"/>
        <n v="28412.43"/>
        <n v="15966.4"/>
        <n v="17930.5"/>
        <n v="21459.68"/>
        <n v="23372.16"/>
        <n v="26887.040000000001"/>
        <n v="15698.32"/>
        <n v="20205.04"/>
        <n v="16957.73"/>
        <n v="13437.7"/>
        <n v="13901.9"/>
        <n v="29989.239999999998"/>
        <n v="15315.119999999999"/>
        <n v="14028"/>
        <n v="23797.919999999998"/>
        <n v="20989.8"/>
        <n v="23256.59"/>
        <n v="20477.189999999999"/>
        <n v="19273.75"/>
        <n v="21652.560000000001"/>
        <n v="30704.400000000001"/>
        <n v="21288.54"/>
        <n v="17985.27"/>
        <n v="15593.21"/>
        <n v="14701.6"/>
        <n v="32210.04"/>
        <n v="16068.36"/>
        <n v="16076.05"/>
        <n v="23738.76"/>
        <n v="27891.64"/>
        <n v="24226.400000000001"/>
        <n v="30846.6"/>
        <n v="16794.12"/>
        <n v="20322.96"/>
        <n v="17794.45"/>
        <n v="23654.54"/>
        <n v="29749.77"/>
        <n v="27828.35"/>
        <n v="22226.86"/>
        <n v="16560.919999999998"/>
        <n v="21734.68"/>
        <n v="23934.720000000001"/>
        <n v="30392.400000000001"/>
        <n v="24250.11"/>
        <n v="15859.3"/>
        <n v="21220.739999999998"/>
        <n v="31788.33"/>
        <n v="18435.82"/>
        <n v="29421.040000000001"/>
        <n v="18673.2"/>
        <n v="22963.5"/>
        <n v="24606"/>
        <n v="25648.66"/>
        <n v="27065.7"/>
        <n v="17896.2"/>
        <n v="20129.2"/>
        <n v="17886.55"/>
        <n v="31502.95"/>
        <n v="23005.200000000001"/>
        <n v="21549.57"/>
        <n v="18948.32"/>
        <n v="24198.65"/>
        <n v="18990.36"/>
        <n v="20626.97"/>
        <n v="23713.1"/>
        <n v="25498.44"/>
        <n v="25028.7"/>
        <n v="17932.61"/>
        <n v="28388.6"/>
        <n v="15261.84"/>
        <n v="15015.84"/>
        <n v="22567.26"/>
        <n v="23635.08"/>
        <n v="25868.61"/>
        <n v="31673.3"/>
        <n v="25367.78"/>
        <n v="27815.919999999998"/>
        <n v="29493.200000000001"/>
        <n v="30429.49"/>
        <n v="32368.400000000001"/>
        <n v="14229.6"/>
        <n v="15579.28"/>
        <n v="21608.400000000001"/>
        <n v="15481.72"/>
        <n v="28601.02"/>
        <n v="23350.35"/>
        <n v="21119.1"/>
        <n v="24878.639999999999"/>
        <n v="19016.63"/>
        <n v="16111.96"/>
        <n v="20210"/>
        <n v="18932.939999999999"/>
        <n v="17584.38"/>
        <n v="29988.14"/>
        <n v="14720.64"/>
        <n v="20989.87"/>
        <n v="28660.67"/>
        <n v="22718.799999999999"/>
        <n v="22419.48"/>
        <n v="23356.95"/>
        <n v="29434.65"/>
        <n v="16172.1"/>
        <n v="18788.150000000001"/>
        <n v="19930.68"/>
        <n v="14505.51"/>
        <n v="17682"/>
        <n v="17076.16"/>
        <n v="21895.599999999999"/>
        <n v="16328.83"/>
        <n v="18765.349999999999"/>
        <n v="21096.15"/>
        <n v="30728.7"/>
        <n v="20342.2"/>
        <n v="15642.880000000001"/>
        <n v="15549.9"/>
        <n v="27157.54"/>
        <n v="17344.759999999998"/>
        <n v="15865.92"/>
        <n v="29009.65"/>
        <n v="17490.48"/>
        <n v="28258.7"/>
        <n v="18543.98"/>
        <n v="26394"/>
        <n v="15759.23"/>
        <n v="26081.4"/>
        <n v="14066.01"/>
        <n v="21939.3"/>
        <n v="19308.38"/>
        <n v="24802.059999999998"/>
        <n v="20422.099999999999"/>
        <n v="19452.330000000002"/>
        <n v="20598.72"/>
        <n v="28336"/>
        <n v="23158.78"/>
        <n v="25431.3"/>
        <n v="30107.35"/>
        <n v="19334.7"/>
        <n v="21549.8"/>
        <n v="31797.38"/>
        <n v="22086.240000000002"/>
        <n v="27451.88"/>
        <n v="28803.95"/>
        <n v="26640.6"/>
        <n v="17758.650000000001"/>
        <n v="24099.3"/>
        <n v="19549.150000000001"/>
        <n v="17640.05"/>
        <n v="29050.41"/>
        <n v="23668.48"/>
        <n v="26306.720000000001"/>
        <n v="25614.85"/>
        <n v="29055.84"/>
        <n v="19863.419999999998"/>
        <n v="24461.71"/>
        <n v="16176.46"/>
        <n v="21273.3"/>
        <n v="25670.79"/>
        <n v="26595"/>
        <n v="20824.7"/>
        <n v="17897.04"/>
        <n v="32438.7"/>
        <n v="18619.05"/>
        <n v="19840.580000000002"/>
        <n v="18358.77"/>
        <n v="16999.23"/>
        <n v="15565.75"/>
        <n v="21411.1"/>
        <n v="27252.54"/>
        <n v="31291.96"/>
        <n v="19509.96"/>
        <n v="14701.26"/>
        <n v="19375.8"/>
        <n v="30109.68"/>
        <n v="16165.6"/>
        <n v="21860.54"/>
        <n v="32989.699999999997"/>
        <n v="24930.400000000001"/>
        <n v="15850.8"/>
        <n v="27637.34"/>
        <n v="23645.040000000001"/>
        <n v="16098.81"/>
        <n v="20917.599999999999"/>
        <n v="19436.099999999999"/>
        <n v="19385.259999999998"/>
        <n v="29506.05"/>
        <n v="23563.54"/>
        <n v="22719.9"/>
        <n v="19384.47"/>
        <n v="22862"/>
        <n v="16903.919999999998"/>
        <n v="26938.639999999999"/>
        <n v="26631.48"/>
        <n v="24038"/>
        <n v="23695.45"/>
        <n v="23600.13"/>
        <n v="18503.989999999998"/>
        <n v="21701.7"/>
        <n v="16867.759999999998"/>
        <n v="15164.1"/>
        <n v="29523.45"/>
        <n v="22141.439999999999"/>
        <n v="17379.989999999998"/>
        <n v="15571.16"/>
        <n v="19795.23"/>
        <n v="31001.4"/>
        <n v="21367.52"/>
        <n v="17975.23"/>
        <n v="13295.77"/>
        <n v="19516.8"/>
        <n v="28192.71"/>
        <n v="22369.5"/>
        <n v="31141.8"/>
        <n v="15175.8"/>
        <n v="29855.279999999999"/>
        <n v="18375.3"/>
        <n v="14071.380000000001"/>
        <n v="22854.05"/>
        <n v="21884.85"/>
        <n v="18550.71"/>
        <n v="22380.83"/>
        <n v="21173.040000000001"/>
        <n v="28202.25"/>
        <n v="27243.040000000001"/>
        <n v="19532.79"/>
        <n v="26779.54"/>
        <n v="22670.760000000002"/>
        <n v="15906.05"/>
        <n v="19299.259999999998"/>
        <n v="31388.400000000001"/>
        <n v="21129.69"/>
        <n v="28791.87"/>
        <n v="22375.97"/>
        <n v="25341.4"/>
        <n v="24690.12"/>
        <n v="24589.65"/>
        <n v="23175.279999999999"/>
        <n v="23256.239999999998"/>
        <n v="19993.61"/>
        <n v="18945.8"/>
        <n v="26936.52"/>
        <n v="27859.040000000001"/>
        <n v="25456.2"/>
        <n v="27190.799999999999"/>
        <n v="31051.93"/>
        <n v="17845.52"/>
        <n v="29807.96"/>
        <n v="19224.89"/>
        <n v="29119.200000000001"/>
        <n v="30738.12"/>
        <n v="14221.68"/>
        <n v="24007.5"/>
        <n v="29332.16"/>
        <n v="19000.8"/>
        <n v="30644.28"/>
        <n v="16403.34"/>
        <n v="20578.11"/>
        <n v="17625.7"/>
        <n v="15929.24"/>
        <n v="20155.2"/>
        <n v="17374.72"/>
        <n v="16398.900000000001"/>
        <n v="15071.26"/>
        <n v="23367.119999999999"/>
        <n v="14437.8"/>
        <n v="31745.200000000001"/>
        <n v="23328.44"/>
        <n v="20514.13"/>
        <n v="21529.239999999998"/>
        <n v="24152.17"/>
        <n v="28527.75"/>
        <n v="30817.239999999998"/>
        <n v="15077.16"/>
        <n v="15566.32"/>
        <n v="28892.78"/>
        <n v="23264.720000000001"/>
        <n v="18995.240000000002"/>
        <n v="17679.52"/>
        <n v="28710.53"/>
        <n v="26839.8"/>
        <n v="16556.599999999999"/>
        <n v="16333.44"/>
        <n v="16083.34"/>
        <n v="23356.2"/>
        <n v="24309.54"/>
        <n v="20325.82"/>
        <n v="15696.9"/>
        <n v="19758.8"/>
        <n v="18657.760000000002"/>
        <n v="13959.77"/>
        <n v="26880.48"/>
        <n v="18514.939999999999"/>
        <n v="18586.75"/>
        <n v="22600.9"/>
        <n v="17875.099999999999"/>
        <n v="16280.32"/>
        <n v="27928.34"/>
        <n v="15712.97"/>
        <n v="23587.77"/>
        <n v="26316.29"/>
        <n v="23434.240000000002"/>
        <n v="30257.5"/>
        <n v="16583.28"/>
        <n v="24279.15"/>
        <n v="16909.32"/>
        <n v="26152.65"/>
        <n v="23578.1"/>
        <n v="27168.3"/>
        <n v="13590.42"/>
        <n v="23188.5"/>
        <n v="19803.39"/>
        <n v="18718.48"/>
        <n v="31974.1"/>
        <n v="26029.77"/>
        <n v="22299.75"/>
        <n v="17964"/>
        <n v="26803.040000000001"/>
        <n v="24728.400000000001"/>
        <n v="21331.31"/>
        <n v="31475.85"/>
        <n v="30123.75"/>
        <n v="20340.599999999999"/>
        <n v="21985.200000000001"/>
        <n v="15442.2"/>
        <n v="20945.7"/>
        <n v="31958.52"/>
        <n v="15825.98"/>
        <n v="15642.9"/>
        <n v="27492.010000000002"/>
        <n v="26449.919999999998"/>
        <n v="24727.919999999998"/>
        <n v="16073.05"/>
        <n v="29190.98"/>
        <n v="26751.46"/>
        <n v="24480.39"/>
        <n v="24147.65"/>
        <n v="16324.68"/>
        <n v="16181.45"/>
        <n v="20388.95"/>
        <n v="32746.78"/>
        <n v="26002.799999999999"/>
        <n v="24046.2"/>
        <n v="31933.68"/>
        <n v="26100.48"/>
        <n v="29581.68"/>
        <n v="17503.849999999999"/>
        <n v="18574.3"/>
        <n v="16620.240000000002"/>
        <n v="20959.5"/>
        <n v="23309.989999999998"/>
        <n v="26415.81"/>
        <n v="20557.23"/>
        <n v="21874.7"/>
        <n v="25763.68"/>
        <n v="21354.15"/>
        <n v="28231.05"/>
        <n v="17101.560000000001"/>
        <n v="16493.55"/>
        <n v="15808.14"/>
        <n v="27354.6"/>
        <n v="25929.200000000001"/>
        <n v="15512.119999999999"/>
        <n v="26675.08"/>
        <n v="27309.919999999998"/>
        <n v="19666.84"/>
        <n v="23765.4"/>
        <n v="28819.26"/>
        <n v="21754.32"/>
        <n v="14783.13"/>
        <n v="15136.71"/>
        <n v="25740.880000000001"/>
        <n v="18284.46"/>
        <n v="20139.84"/>
        <n v="21908.04"/>
        <n v="17065.23"/>
        <n v="30579.14"/>
        <n v="19884.059999999998"/>
        <n v="23973.25"/>
        <n v="15793.04"/>
        <n v="21721.52"/>
        <n v="26390.91"/>
        <n v="25739.08"/>
        <n v="28148.85"/>
        <n v="18191.55"/>
        <n v="20853.59"/>
        <n v="27169.439999999999"/>
        <n v="25073.1"/>
        <n v="25813.06"/>
        <n v="26209.88"/>
        <n v="23107.07"/>
        <n v="28431.68"/>
        <n v="27468"/>
        <n v="19955.189999999999"/>
        <n v="17405.099999999999"/>
        <n v="21967.759999999998"/>
        <n v="20625.38"/>
        <n v="15072.15"/>
        <n v="16609.8"/>
        <n v="26598.080000000002"/>
        <n v="28502.85"/>
        <n v="14857.57"/>
        <n v="28477.68"/>
        <n v="31402.36"/>
        <n v="30053.66"/>
        <n v="27598.14"/>
        <n v="24850.32"/>
        <n v="30959.84"/>
        <n v="26081.919999999998"/>
        <n v="20845.580000000002"/>
        <n v="15568.6"/>
        <n v="13580.279999999999"/>
        <n v="25576.86"/>
        <n v="18564.68"/>
        <n v="13941.46"/>
        <n v="29842.739999999998"/>
        <n v="22937.200000000001"/>
        <n v="18169.2"/>
        <n v="23530.02"/>
        <n v="24661.739999999998"/>
        <n v="17359.96"/>
        <n v="23819.72"/>
        <n v="14632.9"/>
        <n v="31896.21"/>
        <n v="22981.599999999999"/>
        <n v="20262.64"/>
        <n v="29397.55"/>
        <n v="15961.89"/>
        <n v="18535.14"/>
        <n v="21763.8"/>
        <n v="26442.42"/>
        <n v="28887.48"/>
        <n v="22833.55"/>
        <n v="17042.080000000002"/>
        <n v="14858"/>
        <n v="31369.239999999998"/>
        <n v="15336.36"/>
        <n v="24536.46"/>
        <n v="16249.86"/>
        <n v="24191.16"/>
        <n v="19849"/>
        <n v="16468.86"/>
        <n v="16597.45"/>
        <n v="27047.19"/>
        <n v="19562.75"/>
        <n v="28613.919999999998"/>
        <n v="27619.32"/>
        <n v="20692.080000000002"/>
        <n v="18825.989999999998"/>
        <n v="30903.3"/>
        <n v="29097.239999999998"/>
        <n v="18212.04"/>
        <n v="19165.3"/>
        <n v="25296.93"/>
        <n v="28140.1"/>
        <n v="16160.25"/>
        <n v="27523.32"/>
        <n v="17688.05"/>
        <n v="18673.18"/>
        <n v="30904.2"/>
        <n v="16746.239999999998"/>
        <n v="28731.87"/>
        <n v="17940"/>
        <n v="17910.36"/>
        <n v="25542.33"/>
        <n v="20154.349999999999"/>
        <n v="18687.419999999998"/>
        <n v="17393.04"/>
        <n v="28572.75"/>
        <n v="15244.14"/>
        <n v="28291.53"/>
        <n v="20478.009999999998"/>
        <n v="23103.040000000001"/>
        <n v="21148"/>
        <n v="24449.19"/>
        <n v="23268.84"/>
        <n v="21428.53"/>
        <n v="26663.1"/>
        <n v="26084.639999999999"/>
        <n v="15204.57"/>
        <n v="29828.48"/>
        <n v="25095.07"/>
        <n v="16220.25"/>
        <n v="16622.53"/>
        <n v="23641.96"/>
        <n v="17448.650000000001"/>
        <n v="22443.33"/>
        <n v="27696.760000000002"/>
        <n v="30613"/>
        <n v="18178.68"/>
        <n v="22355.85"/>
        <n v="22094.94"/>
        <n v="16978.5"/>
        <n v="26104.33"/>
        <n v="22598.1"/>
        <n v="26728.52"/>
        <n v="21054.87"/>
        <n v="25146"/>
        <n v="16519.739999999998"/>
        <n v="32310.06"/>
        <n v="14442"/>
        <n v="14733.06"/>
        <n v="19550.16"/>
        <n v="28971.72"/>
        <n v="22178.639999999999"/>
        <n v="15175.16"/>
        <n v="24441.64"/>
        <n v="26219.7"/>
        <n v="24928.799999999999"/>
        <n v="27269.65"/>
        <n v="17446.25"/>
        <n v="15456.779999999999"/>
        <n v="25087.059999999998"/>
        <n v="17934.84"/>
        <n v="26760.04"/>
        <n v="25507.919999999998"/>
        <n v="19364.8"/>
        <n v="15378.72"/>
        <n v="17997"/>
        <n v="23625.42"/>
        <n v="23188.18"/>
        <n v="21742.68"/>
        <n v="18657.900000000001"/>
        <n v="17273.62"/>
        <n v="31255.94"/>
        <n v="21565.8"/>
        <n v="26433.39"/>
        <n v="20950.439999999999"/>
        <n v="30559.599999999999"/>
        <n v="23011.119999999999"/>
        <n v="17844.02"/>
        <n v="18921.78"/>
        <n v="23966.6"/>
        <n v="22063.989999999998"/>
        <n v="28148.560000000001"/>
        <n v="17417.97"/>
        <n v="26898.66"/>
        <n v="31137.4"/>
        <n v="29127.599999999999"/>
        <n v="23189.84"/>
        <n v="17210.16"/>
        <n v="14559.3"/>
        <n v="25977.84"/>
        <n v="27938.880000000001"/>
        <n v="20675.759999999998"/>
        <n v="24014.87"/>
        <n v="22066.799999999999"/>
        <n v="25535.94"/>
        <n v="17430.599999999999"/>
        <n v="23752.32"/>
        <n v="20557.32"/>
        <n v="23019.66"/>
        <n v="22913.8"/>
        <n v="24948.560000000001"/>
        <n v="21200.69"/>
        <n v="27300"/>
        <n v="24915.059999999998"/>
        <n v="24348.239999999998"/>
        <n v="31948.84"/>
        <n v="23497.11"/>
        <n v="31226.799999999999"/>
        <n v="21894.6"/>
        <n v="26442.78"/>
        <n v="26203.68"/>
        <n v="27511.1"/>
        <n v="25320.809999999998"/>
        <n v="28709.95"/>
        <n v="29315.71"/>
        <n v="29451.040000000001"/>
        <n v="22365.85"/>
        <n v="28191.1"/>
        <n v="25214.57"/>
        <n v="22709.45"/>
        <n v="16396.38"/>
        <n v="21991.919999999998"/>
        <n v="21907.02"/>
        <n v="29715.84"/>
        <n v="27377.1"/>
        <n v="15541.18"/>
        <n v="32144.240000000002"/>
        <n v="27711.21"/>
        <n v="24624.9"/>
        <n v="26354.16"/>
        <n v="22163.25"/>
        <n v="28693.279999999999"/>
        <n v="22890.25"/>
        <n v="16797.96"/>
        <n v="27701.5"/>
        <n v="30937.29"/>
        <n v="31283.68"/>
        <n v="23668.2"/>
        <n v="27138.32"/>
        <n v="28259.599999999999"/>
        <n v="31104.28"/>
        <n v="16216.54"/>
        <n v="17585.75"/>
        <n v="27999.879999999997"/>
        <n v="17312.66"/>
        <n v="26979.3"/>
        <n v="18410.28"/>
        <n v="21354.06"/>
        <n v="26129.379999999997"/>
        <n v="27146.44"/>
        <n v="19912.23"/>
        <n v="25354.59"/>
        <n v="17299.759999999998"/>
        <n v="31190.400000000001"/>
        <n v="18095"/>
        <n v="25309.83"/>
        <n v="23409.32"/>
        <n v="16548.12"/>
        <n v="19964.48"/>
        <n v="15653.82"/>
        <n v="17185.98"/>
        <n v="27797.55"/>
      </sharedItems>
    </cacheField>
    <cacheField name="Profit" numFmtId="167">
      <sharedItems containsSemiMixedTypes="0" containsString="0" containsNumber="1" minValue="4457.76" maxValue="17136.320299999999" count="700">
        <n v="12657.456"/>
        <n v="13359.037999999997"/>
        <n v="7448.9148000000005"/>
        <n v="6386.4737999999988"/>
        <n v="4457.76"/>
        <n v="8531.5065999999988"/>
        <n v="9207.0107999999982"/>
        <n v="7978.8087000000005"/>
        <n v="9763.6635000000006"/>
        <n v="16427.847600000001"/>
        <n v="11928.146400000001"/>
        <n v="8684.64"/>
        <n v="8420.7011999999977"/>
        <n v="9569.7651000000005"/>
        <n v="11012.192999999999"/>
        <n v="8231.8998000000011"/>
        <n v="12346.200000000003"/>
        <n v="9145.0009999999984"/>
        <n v="6335.6580000000004"/>
        <n v="9802.3595999999998"/>
        <n v="7683.9070000000002"/>
        <n v="7578.2668000000003"/>
        <n v="11687.241600000001"/>
        <n v="9366.251400000001"/>
        <n v="12037.989599999999"/>
        <n v="13284.738000000001"/>
        <n v="10366.340400000001"/>
        <n v="11746.98"/>
        <n v="9719.5904999999984"/>
        <n v="11676.144"/>
        <n v="6691.5513000000001"/>
        <n v="11249.193300000003"/>
        <n v="10223.902900000003"/>
        <n v="11817.198899999999"/>
        <n v="7833.1131000000014"/>
        <n v="14131.567999999999"/>
        <n v="8206.7075999999979"/>
        <n v="8695.4291999999969"/>
        <n v="8698.8979999999992"/>
        <n v="13995.228000000003"/>
        <n v="13911.605200000002"/>
        <n v="13764.317200000001"/>
        <n v="8839.8389999999999"/>
        <n v="8129.749499999999"/>
        <n v="8406.8610000000044"/>
        <n v="11037.427500000002"/>
        <n v="9477.7368000000006"/>
        <n v="7859.0999999999985"/>
        <n v="7791.2532000000001"/>
        <n v="11959.132900000001"/>
        <n v="10595.2256"/>
        <n v="12998.947"/>
        <n v="13145.261999999999"/>
        <n v="11606.544000000002"/>
        <n v="9320.1919999999991"/>
        <n v="6726.198699999999"/>
        <n v="10876.97"/>
        <n v="11791.4372"/>
        <n v="6855.4485999999997"/>
        <n v="8686.2162000000008"/>
        <n v="13125.0928"/>
        <n v="7484.4920000000002"/>
        <n v="6050.3219999999983"/>
        <n v="8833.5593999999983"/>
        <n v="7893.9840000000031"/>
        <n v="5642.1632"/>
        <n v="7249.1147999999994"/>
        <n v="15747.468199999998"/>
        <n v="8134.3271999999979"/>
        <n v="12517.935000000003"/>
        <n v="8276.6185000000005"/>
        <n v="13041.641600000001"/>
        <n v="8654.9333000000042"/>
        <n v="8084.0384999999969"/>
        <n v="10553.499000000002"/>
        <n v="12263.674799999999"/>
        <n v="14119.194"/>
        <n v="10505.164799999997"/>
        <n v="7335.2752"/>
        <n v="11204.670599999999"/>
        <n v="10190.032900000002"/>
        <n v="7264.1913999999988"/>
        <n v="12601.35"/>
        <n v="9295.0151999999998"/>
        <n v="10163.692800000001"/>
        <n v="11049.306299999998"/>
        <n v="11958.045199999997"/>
        <n v="13540.2032"/>
        <n v="6687.1040000000012"/>
        <n v="8274.7350000000006"/>
        <n v="10291.0016"/>
        <n v="10400.611199999999"/>
        <n v="10560.979199999998"/>
        <n v="7135.5999999999985"/>
        <n v="9900.4695999999985"/>
        <n v="6629.8594999999996"/>
        <n v="5522.4089999999997"/>
        <n v="5182.4989999999998"/>
        <n v="14297.044199999998"/>
        <n v="7451.0640000000003"/>
        <n v="5257.16"/>
        <n v="10365.931199999999"/>
        <n v="8690.2335000000021"/>
        <n v="10896.627"/>
        <n v="8155.5704999999998"/>
        <n v="9215.119999999999"/>
        <n v="10669.485600000002"/>
        <n v="13458.762000000001"/>
        <n v="10503.906000000003"/>
        <n v="6240.6720000000005"/>
        <n v="5797.6681999999992"/>
        <n v="6441.0303999999996"/>
        <n v="15567.043799999999"/>
        <n v="7295.7192000000005"/>
        <n v="7026.1794999999993"/>
        <n v="12341.5749"/>
        <n v="11544.713599999997"/>
        <n v="9635.5000000000036"/>
        <n v="12400.333200000001"/>
        <n v="6813.6143999999995"/>
        <n v="7451.7519999999986"/>
        <n v="7267.6280000000006"/>
        <n v="11504.9444"/>
        <n v="12440.522100000002"/>
        <n v="13357.607999999998"/>
        <n v="10454.116400000001"/>
        <n v="8158.0531999999967"/>
        <n v="11302.033599999999"/>
        <n v="10705.584000000001"/>
        <n v="14137.264799999999"/>
        <n v="10938.844800000001"/>
        <n v="7265.4251999999997"/>
        <n v="10110.6558"/>
        <n v="12848.637900000002"/>
        <n v="7031.3360000000011"/>
        <n v="13242.811300000001"/>
        <n v="8505.1980000000003"/>
        <n v="10614.240000000002"/>
        <n v="10640.728000000001"/>
        <n v="10367.621000000001"/>
        <n v="9855.0990000000002"/>
        <n v="6570.4620000000014"/>
        <n v="8987.3559999999998"/>
        <n v="8806.4954999999991"/>
        <n v="13811.556500000001"/>
        <n v="10945.632000000001"/>
        <n v="8026.6094999999987"/>
        <n v="8695.6311999999998"/>
        <n v="11279.417800000001"/>
        <n v="6960.9491999999991"/>
        <n v="8366.3896999999997"/>
        <n v="10376.624000000002"/>
        <n v="10261.765799999997"/>
        <n v="10865.090399999999"/>
        <n v="8434.3714"/>
        <n v="11137.574000000001"/>
        <n v="6682.7376000000004"/>
        <n v="7050.2943999999989"/>
        <n v="8617.544399999997"/>
        <n v="10095.5556"/>
        <n v="11438.289000000001"/>
        <n v="14054.184499999999"/>
        <n v="11669.1788"/>
        <n v="12295.900999999996"/>
        <n v="13225.018999999998"/>
        <n v="15107.7402"/>
        <n v="13884.340000000002"/>
        <n v="6429.1920000000009"/>
        <n v="7478.0544"/>
        <n v="10575.838500000002"/>
        <n v="6496.9217999999992"/>
        <n v="12484.677800000001"/>
        <n v="10768.632"/>
        <n v="9118.4819999999982"/>
        <n v="9702.6696000000011"/>
        <n v="8732.6929000000018"/>
        <n v="6371.0183999999999"/>
        <n v="8812.8499999999985"/>
        <n v="8495.884799999998"/>
        <n v="7283.7467999999999"/>
        <n v="11814.009"/>
        <n v="5958.5135999999993"/>
        <n v="7311.0498999999982"/>
        <n v="13712.037399999997"/>
        <n v="10362.445599999999"/>
        <n v="10685.806499999999"/>
        <n v="10136.414000000004"/>
        <n v="11950.4679"/>
        <n v="7033.0665999999992"/>
        <n v="8642.5489999999991"/>
        <n v="9158.6219999999994"/>
        <n v="6577.4984999999997"/>
        <n v="7455.91"/>
        <n v="8001.9679999999998"/>
        <n v="9583.1440000000002"/>
        <n v="6221.4677000000001"/>
        <n v="8778.2331999999988"/>
        <n v="7110.6435000000001"/>
        <n v="12547.552500000002"/>
        <n v="7502.6820000000025"/>
        <n v="6879.3120000000008"/>
        <n v="6355.3355999999994"/>
        <n v="14301.045"/>
        <n v="7529.8881999999967"/>
        <n v="7071.6671999999999"/>
        <n v="12269.375500000004"/>
        <n v="8497.9608000000007"/>
        <n v="13495.760200000002"/>
        <n v="9644.9073999999982"/>
        <n v="9861.18"/>
        <n v="7920.3410999999996"/>
        <n v="10180.951200000001"/>
        <n v="5387.4513000000006"/>
        <n v="9631.3526999999995"/>
        <n v="9760.2800000000025"/>
        <n v="10715.6852"/>
        <n v="7616.2420000000002"/>
        <n v="8977.1385000000009"/>
        <n v="7870.6272000000026"/>
        <n v="13601.279999999999"/>
        <n v="9618.2847999999976"/>
        <n v="11268.891599999999"/>
        <n v="12760.8845"/>
        <n v="9719.3249999999989"/>
        <n v="11062.986799999999"/>
        <n v="13260.184000000001"/>
        <n v="8824.4567999999981"/>
        <n v="11171.721600000003"/>
        <n v="14452.8055"/>
        <n v="9568.4154999999992"/>
        <n v="8059.6950000000015"/>
        <n v="10973.214600000003"/>
        <n v="8971.9099000000006"/>
        <n v="7655.7816999999995"/>
        <n v="15209.2953"/>
        <n v="11016.6016"/>
        <n v="11347.762400000003"/>
        <n v="9989.7914999999975"/>
        <n v="12612.876"/>
        <n v="9954.8069999999971"/>
        <n v="12058.8166"/>
        <n v="6422.398799999999"/>
        <n v="10010.269499999999"/>
        <n v="12918.204"/>
        <n v="10253.849999999999"/>
        <n v="7527"/>
        <n v="8354.0826000000015"/>
        <n v="14836.437000000002"/>
        <n v="8888.1465000000007"/>
        <n v="7708.2764000000043"/>
        <n v="6553.8596999999991"/>
        <n v="7448.939699999999"/>
        <n v="6598.2395000000006"/>
        <n v="10058.7094"/>
        <n v="11480.924700000003"/>
        <n v="15115.377199999999"/>
        <n v="7876.5791999999965"/>
        <n v="6154.2516000000005"/>
        <n v="9273.3479999999981"/>
        <n v="14077.084799999999"/>
        <n v="7142.2560000000012"/>
        <n v="9078.7086000000018"/>
        <n v="12570.811999999996"/>
        <n v="11026.036"/>
        <n v="7557.4350000000004"/>
        <n v="12579.984399999999"/>
        <n v="10030.624799999998"/>
        <n v="5795.5715999999993"/>
        <n v="9023.0919999999969"/>
        <n v="7959.6545999999962"/>
        <n v="7713.5301999999992"/>
        <n v="14437.6155"/>
        <n v="11129.241200000002"/>
        <n v="9996.756000000003"/>
        <n v="6931.6190999999999"/>
        <n v="11811.204999999998"/>
        <n v="7180.3241999999973"/>
        <n v="10242.947999999999"/>
        <n v="12957.789999999997"/>
        <n v="8970.4160000000029"/>
        <n v="8736.6517999999978"/>
        <n v="9726.4355999999971"/>
        <n v="7141.708499999997"/>
        <n v="10633.832999999999"/>
        <n v="6578.4263999999985"/>
        <n v="6823.8450000000012"/>
        <n v="12986.924500000001"/>
        <n v="10263.628799999999"/>
        <n v="7541.3174999999983"/>
        <n v="7175.4078000000009"/>
        <n v="8638.1163000000015"/>
        <n v="15280.245600000004"/>
        <n v="7612.5007999999998"/>
        <n v="8562.9254999999994"/>
        <n v="5935.0394999999999"/>
        <n v="9109.2095999999983"/>
        <n v="12497.735399999996"/>
        <n v="8858.3220000000001"/>
        <n v="13979.207999999997"/>
        <n v="6161.3747999999978"/>
        <n v="12073.344000000001"/>
        <n v="7791.1271999999999"/>
        <n v="6776.905999999999"/>
        <n v="8040.2200000000012"/>
        <n v="9677.1284999999989"/>
        <n v="8377.74"/>
        <n v="9736.9184000000023"/>
        <n v="7239.1632000000009"/>
        <n v="14101.125"/>
        <n v="11477.611199999999"/>
        <n v="8985.0834000000032"/>
        <n v="10823.9164"/>
        <n v="10188.3475"/>
        <n v="5922.6644999999999"/>
        <n v="7167.6553999999978"/>
        <n v="13183.127999999999"/>
        <n v="10576.988499999996"/>
        <n v="14203.9892"/>
        <n v="7561.9995000000035"/>
        <n v="10103.506000000001"/>
        <n v="9770.2331999999988"/>
        <n v="11774.103000000003"/>
        <n v="8935.9567999999981"/>
        <n v="9263.7355999999945"/>
        <n v="7797.5079000000023"/>
        <n v="8684.2259999999987"/>
        <n v="13558.048400000003"/>
        <n v="10485.1296"/>
        <n v="9802.1000000000022"/>
        <n v="11742.839999999998"/>
        <n v="11311.774500000001"/>
        <n v="8484.7335999999996"/>
        <n v="11451.497600000001"/>
        <n v="8787.286799999998"/>
        <n v="13573.518"/>
        <n v="12529.124999999998"/>
        <n v="6386.8271999999997"/>
        <n v="10469.9375"/>
        <n v="12072.850399999999"/>
        <n v="7069.6080000000002"/>
        <n v="12470.8896"/>
        <n v="7490.8586000000005"/>
        <n v="9934.26"/>
        <n v="7677.4270000000015"/>
        <n v="6188.6792000000005"/>
        <n v="7860.5280000000021"/>
        <n v="7840.3424000000014"/>
        <n v="7714.3878000000013"/>
        <n v="6230.0185999999994"/>
        <n v="10214.769599999998"/>
        <n v="6266.0051999999987"/>
        <n v="16824.955999999998"/>
        <n v="11113.973100000001"/>
        <n v="9846.7824000000019"/>
        <n v="8902.0903999999991"/>
        <n v="9096.3473999999969"/>
        <n v="12947.9175"/>
        <n v="12876.246799999999"/>
        <n v="6843.0851999999995"/>
        <n v="6546.6988999999994"/>
        <n v="11962.840399999999"/>
        <n v="10877.609200000001"/>
        <n v="7788.0484000000006"/>
        <n v="7564.5775999999996"/>
        <n v="10899.624099999999"/>
        <n v="10691.187"/>
        <n v="6596.4980000000005"/>
        <n v="7158.9120000000012"/>
        <n v="6486.3579999999993"/>
        <n v="8452.7200000000012"/>
        <n v="8692.7562000000016"/>
        <n v="8114.3413999999993"/>
        <n v="7063.6049999999987"/>
        <n v="9297.1459999999988"/>
        <n v="7454.6232000000009"/>
        <n v="5854.693900000002"/>
        <n v="11625.8076"/>
        <n v="8267.1359999999986"/>
        <n v="7694.0974999999999"/>
        <n v="9181.9560000000019"/>
        <n v="8278.6654999999992"/>
        <n v="7276.5951999999988"/>
        <n v="12448.909000000001"/>
        <n v="7542.2255999999979"/>
        <n v="8070.996000000001"/>
        <n v="12533.494600000002"/>
        <n v="11951.462400000002"/>
        <n v="13452.95"/>
        <n v="6882.0611999999992"/>
        <n v="11653.992000000002"/>
        <n v="7119.4067999999997"/>
        <n v="12723.705"/>
        <n v="10674.919999999998"/>
        <n v="13946.393999999998"/>
        <n v="5585.1714000000002"/>
        <n v="10666.71"/>
        <n v="9501.1769999999997"/>
        <n v="7518.9400000000005"/>
        <n v="12605.958999999999"/>
        <n v="12225.5952"/>
        <n v="10213.285500000004"/>
        <n v="7225.52"/>
        <n v="11275.551600000004"/>
        <n v="10699.154400000003"/>
        <n v="10025.715700000001"/>
        <n v="15528.085999999999"/>
        <n v="11706.712499999998"/>
        <n v="7261.8279999999977"/>
        <n v="9673.4879999999994"/>
        <n v="7197.4079999999994"/>
        <n v="9147.1104000000014"/>
        <n v="13037.7016"/>
        <n v="6357.0650000000005"/>
        <n v="6100.7309999999998"/>
        <n v="12646.324600000002"/>
        <n v="11175.091199999999"/>
        <n v="11295.360599999996"/>
        <n v="7134.742299999999"/>
        <n v="12430.225000000002"/>
        <n v="10877.029800000002"/>
        <n v="11076.718400000002"/>
        <n v="9090.8800000000028"/>
        <n v="6010.1092000000008"/>
        <n v="6758.135000000002"/>
        <n v="7593.0414999999975"/>
        <n v="17136.320299999999"/>
        <n v="12056.352000000001"/>
        <n v="11368.509"/>
        <n v="14906.9136"/>
        <n v="11111.3472"/>
        <n v="15183.118800000002"/>
        <n v="8634.5914999999968"/>
        <n v="7164.6710000000003"/>
        <n v="7146.7032000000017"/>
        <n v="10187.73"/>
        <n v="9219.2319999999982"/>
        <n v="9288.0417000000016"/>
        <n v="8508.802899999997"/>
        <n v="9139.0194000000029"/>
        <n v="11638.462399999997"/>
        <n v="8526.9329999999973"/>
        <n v="11491.698"/>
        <n v="7789.3534000000009"/>
        <n v="7152.5254999999997"/>
        <n v="7462.1219999999994"/>
        <n v="12036.024000000001"/>
        <n v="11933.68"/>
        <n v="8120.2575999999999"/>
        <n v="11982.8056"/>
        <n v="13102.554799999998"/>
        <n v="8409.7117999999991"/>
        <n v="9062.5392000000029"/>
        <n v="12479.086799999997"/>
        <n v="9004.3968000000004"/>
        <n v="6301.5317999999997"/>
        <n v="7365.9242999999988"/>
        <n v="9468.5486999999994"/>
        <n v="8289.6638999999977"/>
        <n v="8760.8304000000026"/>
        <n v="8051.2046999999984"/>
        <n v="7613.717999999998"/>
        <n v="12960.350399999999"/>
        <n v="10311.966"/>
        <n v="10308.497500000001"/>
        <n v="7327.2360000000008"/>
        <n v="9506.631199999998"/>
        <n v="10631.766599999999"/>
        <n v="11774.259999999998"/>
        <n v="10780.686"/>
        <n v="8438.9642999999996"/>
        <n v="10344.786500000002"/>
        <n v="12769.636799999998"/>
        <n v="11854.004499999999"/>
        <n v="10889.707399999998"/>
        <n v="12056.544800000001"/>
        <n v="9559.5766000000003"/>
        <n v="13140.380800000001"/>
        <n v="10071.599999999999"/>
        <n v="10424.866499999998"/>
        <n v="7834.3920000000007"/>
        <n v="9618.0583999999963"/>
        <n v="9849.8181000000004"/>
        <n v="6779.0805"/>
        <n v="8689.5479999999989"/>
        <n v="9915.5167999999976"/>
        <n v="14245.424399999996"/>
        <n v="6916.1172000000006"/>
        <n v="12072.06"/>
        <n v="13687.332999999999"/>
        <n v="12322.000600000001"/>
        <n v="10001.946599999999"/>
        <n v="10307.235000000001"/>
        <n v="14350.215200000001"/>
        <n v="10794.143999999998"/>
        <n v="9429.6972000000023"/>
        <n v="5932.4559999999992"/>
        <n v="5509.7135999999982"/>
        <n v="10271.997000000005"/>
        <n v="8049.4031000000014"/>
        <n v="6866.9795999999978"/>
        <n v="12012.5604"/>
        <n v="9498.0859999999993"/>
        <n v="7927.8276000000014"/>
        <n v="9925.8819999999996"/>
        <n v="11097.782999999996"/>
        <n v="7743.3495999999968"/>
        <n v="12621.862499999999"/>
        <n v="6695.8739999999998"/>
        <n v="14373.872699999998"/>
        <n v="8865.4019999999982"/>
        <n v="9995.517200000002"/>
        <n v="12640.946499999996"/>
        <n v="6375.5824999999995"/>
        <n v="9078.0533999999971"/>
        <n v="9455.1619999999966"/>
        <n v="11929.835999999999"/>
        <n v="11823.944399999998"/>
        <n v="10019.898999999998"/>
        <n v="7257.7032000000008"/>
        <n v="6317.2720000000008"/>
        <n v="13737.6813"/>
        <n v="6601.6859999999997"/>
        <n v="8516.8122000000003"/>
        <n v="7631.8307999999997"/>
        <n v="10039.331399999997"/>
        <n v="9855.4600000000009"/>
        <n v="7133.1990000000014"/>
        <n v="6871.3443000000007"/>
        <n v="10978.832499999997"/>
        <n v="7889.5419999999995"/>
        <n v="10094.7248"/>
        <n v="11047.727999999999"/>
        <n v="8031.8568000000032"/>
        <n v="9595.1820000000007"/>
        <n v="12848.905399999998"/>
        <n v="12065.204399999997"/>
        <n v="7954.7589000000007"/>
        <n v="7789.1813999999986"/>
        <n v="10437.023700000002"/>
        <n v="11083.888800000002"/>
        <n v="8119.1324999999997"/>
        <n v="11148.526399999999"/>
        <n v="8544.2590999999993"/>
        <n v="6374.9367999999977"/>
        <n v="12052.637999999999"/>
        <n v="7304.3711999999969"/>
        <n v="11828.491199999997"/>
        <n v="8115.9"/>
        <n v="7634.8116000000009"/>
        <n v="12274.9979"/>
        <n v="7615.9731999999967"/>
        <n v="7553.3345999999983"/>
        <n v="7594.9608000000007"/>
        <n v="12340.066500000003"/>
        <n v="6144.9653999999991"/>
        <n v="12867.7683"/>
        <n v="9783.4267999999975"/>
        <n v="9798.7024000000001"/>
        <n v="8476.6159999999963"/>
        <n v="10576.334999999995"/>
        <n v="8177.3351999999995"/>
        <n v="10283.286699999999"/>
        <n v="12967.440999999999"/>
        <n v="13216.217599999998"/>
        <n v="7551.6030999999994"/>
        <n v="14056.671200000001"/>
        <n v="10743.9992"/>
        <n v="7922.4074999999993"/>
        <n v="6940.3731999999982"/>
        <n v="9833.9928"/>
        <n v="7570.8774000000003"/>
        <n v="9514.9854000000014"/>
        <n v="12402.670000000002"/>
        <n v="11885.830000000002"/>
        <n v="8645.4419999999991"/>
        <n v="8311.116"/>
        <n v="8674.0457999999981"/>
        <n v="7338.4850000000006"/>
        <n v="9683.7629000000034"/>
        <n v="9177.4871999999996"/>
        <n v="12459.6024"/>
        <n v="9677.9799000000021"/>
        <n v="10624.184999999998"/>
        <n v="7155.3524999999981"/>
        <n v="16571.934000000001"/>
        <n v="6967.0199999999986"/>
        <n v="6095.1827999999996"/>
        <n v="7545.4307999999983"/>
        <n v="12369.6648"/>
        <n v="10581.357599999999"/>
        <n v="6465.2851999999993"/>
        <n v="12544.937399999999"/>
        <n v="9963.485999999999"/>
        <n v="9552.1296000000002"/>
        <n v="10129.196500000002"/>
        <n v="7341.7924999999996"/>
        <n v="7049.0105999999996"/>
        <n v="11890.099599999996"/>
        <n v="7178.2061999999996"/>
        <n v="11774.417599999999"/>
        <n v="12326.979599999997"/>
        <n v="8778.0000000000018"/>
        <n v="6017.76"/>
        <n v="7507.32"/>
        <n v="11555.6862"/>
        <n v="9272.5756999999994"/>
        <n v="8065.7483999999986"/>
        <n v="7400.9670000000006"/>
        <n v="8519.1215999999986"/>
        <n v="14889.7978"/>
        <n v="8103.9483999999993"/>
        <n v="10155.537900000001"/>
        <n v="9061.0652999999966"/>
        <n v="12867.2"/>
        <n v="9667.2852999999977"/>
        <n v="7959.5718999999999"/>
        <n v="8018.3585999999996"/>
        <n v="11115.456800000002"/>
        <n v="8937.1554999999989"/>
        <n v="12612.474099999999"/>
        <n v="9111.6585000000014"/>
        <n v="11303.620800000001"/>
        <n v="11480.224000000002"/>
        <n v="11400.48"/>
        <n v="10581.341600000003"/>
        <n v="7310.4066000000003"/>
        <n v="5906.2227000000012"/>
        <n v="11495.1942"/>
        <n v="10701.532800000001"/>
        <n v="8770.5239999999976"/>
        <n v="9630.2326999999968"/>
        <n v="10844.255999999998"/>
        <n v="12257.251199999997"/>
        <n v="7843.7699999999977"/>
        <n v="9810.5087999999996"/>
        <n v="7136.3267999999989"/>
        <n v="11431.465200000002"/>
        <n v="9623.7960000000003"/>
        <n v="9729.9384000000009"/>
        <n v="7259.3205999999991"/>
        <n v="12186"/>
        <n v="11153.834999999997"/>
        <n v="11211.784800000001"/>
        <n v="16293.908399999998"/>
        <n v="10573.699500000001"/>
        <n v="13856.061999999998"/>
        <n v="8028.02"/>
        <n v="10677.412199999997"/>
        <n v="10532.188799999998"/>
        <n v="10816.717199999997"/>
        <n v="8831.7764999999963"/>
        <n v="11559.532500000003"/>
        <n v="13356.764499999997"/>
        <n v="13739.550400000002"/>
        <n v="9570.2295000000013"/>
        <n v="11395.837599999997"/>
        <n v="9374.9594000000016"/>
        <n v="9356.2934000000005"/>
        <n v="6461.2548000000006"/>
        <n v="9159.8903999999984"/>
        <n v="9470.1671999999999"/>
        <n v="12740.6664"/>
        <n v="12319.695"/>
        <n v="7030.2011999999995"/>
        <n v="13822.0232"/>
        <n v="10592.833500000001"/>
        <n v="12476.616000000002"/>
        <n v="10567.065600000004"/>
        <n v="8493.3650000000016"/>
        <n v="11421.881800000001"/>
        <n v="9348.86"/>
        <n v="7692.3071999999984"/>
        <n v="9614.0499999999993"/>
        <n v="13421.222100000003"/>
        <n v="14145.663999999999"/>
        <n v="8941.32"/>
        <n v="11339.5003"/>
        <n v="10712.359999999999"/>
        <n v="12495.806399999999"/>
        <n v="6015.7502000000013"/>
        <n v="8613.1525000000001"/>
        <n v="12967.8514"/>
        <n v="7951.7450000000008"/>
        <n v="11714.237999999999"/>
        <n v="6798.6533999999992"/>
        <n v="9257.3370000000032"/>
        <n v="9862.3217999999943"/>
        <n v="11885.419599999997"/>
        <n v="10155.237300000001"/>
        <n v="10937.9156"/>
        <n v="7559.5927999999994"/>
        <n v="12788.064"/>
        <n v="8273.65"/>
        <n v="10265.778299999998"/>
        <n v="9617.5639999999985"/>
        <n v="6688.5191999999979"/>
        <n v="8643.0495999999985"/>
        <n v="6731.1425999999992"/>
        <n v="6046.152"/>
        <n v="10527.095700000002"/>
      </sharedItems>
    </cacheField>
    <cacheField name="Months" numFmtId="0" databaseField="0">
      <fieldGroup base="0">
        <rangePr groupBy="months" startDate="2018-10-01T00:00:00" endDate="2019-01-01T00:00:00"/>
        <groupItems count="14">
          <s v="&lt;10/1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d v="2019-02-19T00:00:00"/>
    <n v="59"/>
    <s v="Convertible"/>
    <s v="Peugeot"/>
    <s v="CD-15"/>
    <s v="CD-15-1"/>
    <s v="B-285"/>
    <s v="Santander"/>
    <n v="30310"/>
    <n v="0.08"/>
    <x v="0"/>
    <x v="0"/>
    <n v="0.1"/>
    <x v="0"/>
    <n v="6413.5959999999995"/>
    <n v="21471.603999999999"/>
    <n v="22759.900239999999"/>
    <n v="1288.2962399999997"/>
    <n v="0.06"/>
    <x v="0"/>
    <x v="0"/>
  </r>
  <r>
    <x v="1"/>
    <d v="2019-01-12T00:00:00"/>
    <n v="30"/>
    <s v="Wagon"/>
    <s v="Renault"/>
    <s v="CD-10"/>
    <s v="CD-10-2"/>
    <s v="B-302"/>
    <s v="Caixa"/>
    <n v="34342"/>
    <n v="0.12"/>
    <x v="1"/>
    <x v="1"/>
    <n v="0.1"/>
    <x v="1"/>
    <n v="6346.4016000000001"/>
    <n v="23874.558399999998"/>
    <n v="25545.777488"/>
    <n v="1671.2190880000016"/>
    <n v="7.0000000000000007E-2"/>
    <x v="1"/>
    <x v="1"/>
  </r>
  <r>
    <x v="2"/>
    <d v="2019-02-20T00:00:00"/>
    <n v="72"/>
    <s v="Hardtop"/>
    <s v="Volkswagen"/>
    <s v="CD-4"/>
    <s v="CD-4-3"/>
    <s v="B-391"/>
    <s v="BBVA"/>
    <n v="18311"/>
    <n v="0.11"/>
    <x v="2"/>
    <x v="2"/>
    <n v="0.13"/>
    <x v="2"/>
    <n v="3259.3580000000006"/>
    <n v="13037.432000000001"/>
    <n v="13950.052240000001"/>
    <n v="912.62024000000019"/>
    <n v="7.0000000000000007E-2"/>
    <x v="2"/>
    <x v="2"/>
  </r>
  <r>
    <x v="3"/>
    <d v="2019-01-17T00:00:00"/>
    <n v="40"/>
    <s v="Hatchback"/>
    <s v="Saab"/>
    <s v="CD-17"/>
    <s v="CD-17-4"/>
    <s v="B-372"/>
    <s v="Popular"/>
    <n v="16317"/>
    <n v="0.11"/>
    <x v="3"/>
    <x v="3"/>
    <n v="0.12"/>
    <x v="3"/>
    <n v="3340.0899000000004"/>
    <n v="11182.040099999998"/>
    <n v="11964.782907000001"/>
    <n v="782.74280700000236"/>
    <n v="7.0000000000000007E-2"/>
    <x v="3"/>
    <x v="3"/>
  </r>
  <r>
    <x v="4"/>
    <d v="2018-12-06T00:00:00"/>
    <n v="35"/>
    <s v="Convertible"/>
    <s v="Toyota"/>
    <s v="CD-6"/>
    <s v="CD-6-5"/>
    <s v="B-301"/>
    <s v="Sabadell"/>
    <n v="16064"/>
    <n v="0.15"/>
    <x v="4"/>
    <x v="4"/>
    <n v="0.15"/>
    <x v="4"/>
    <n v="2867.4239999999995"/>
    <n v="10786.976000000001"/>
    <n v="11542.064320000001"/>
    <n v="755.08832000000075"/>
    <n v="7.0000000000000007E-2"/>
    <x v="4"/>
    <x v="4"/>
  </r>
  <r>
    <x v="5"/>
    <d v="2019-01-04T00:00:00"/>
    <n v="56"/>
    <s v="Hardtop"/>
    <s v="Porsche"/>
    <s v="CD-12"/>
    <s v="CD-12-6"/>
    <s v="B-384"/>
    <s v="Laboral"/>
    <n v="21149"/>
    <n v="0.12"/>
    <x v="5"/>
    <x v="5"/>
    <n v="0.1"/>
    <x v="5"/>
    <n v="4280.5575999999992"/>
    <n v="14330.562399999999"/>
    <n v="15190.396144"/>
    <n v="859.83374400000139"/>
    <n v="0.06"/>
    <x v="5"/>
    <x v="5"/>
  </r>
  <r>
    <x v="6"/>
    <d v="2018-12-26T00:00:00"/>
    <n v="49"/>
    <s v="Wagon"/>
    <s v="Toyota"/>
    <s v="CD-1"/>
    <s v="CD-1-7"/>
    <s v="B-381"/>
    <s v="Laboral"/>
    <n v="21859"/>
    <n v="0.06"/>
    <x v="6"/>
    <x v="6"/>
    <n v="0.1"/>
    <x v="6"/>
    <n v="4725.9157999999998"/>
    <n v="15821.5442"/>
    <n v="16612.62141"/>
    <n v="791.07720999999947"/>
    <n v="0.05"/>
    <x v="6"/>
    <x v="6"/>
  </r>
  <r>
    <x v="7"/>
    <d v="2019-02-05T00:00:00"/>
    <n v="64"/>
    <s v="Wagon"/>
    <s v="Mercury"/>
    <s v="CD-12"/>
    <s v="CD-12-8"/>
    <s v="B-284"/>
    <s v="Caixa"/>
    <n v="19399"/>
    <n v="0.13"/>
    <x v="7"/>
    <x v="7"/>
    <n v="0.13"/>
    <x v="7"/>
    <n v="3712.9686000000006"/>
    <n v="13164.161400000001"/>
    <n v="14085.652698000002"/>
    <n v="921.49129800000082"/>
    <n v="7.0000000000000007E-2"/>
    <x v="7"/>
    <x v="7"/>
  </r>
  <r>
    <x v="8"/>
    <d v="2018-12-30T00:00:00"/>
    <n v="52"/>
    <s v="Convertible"/>
    <s v="Plymouth"/>
    <s v="CD-19"/>
    <s v="CD-19-9"/>
    <s v="B-327"/>
    <s v="Bankinter"/>
    <n v="26141"/>
    <n v="0.08"/>
    <x v="8"/>
    <x v="8"/>
    <n v="0.15"/>
    <x v="8"/>
    <n v="4569.4468000000006"/>
    <n v="19480.2732"/>
    <n v="21233.497788000001"/>
    <n v="1753.2245880000009"/>
    <n v="0.09"/>
    <x v="8"/>
    <x v="8"/>
  </r>
  <r>
    <x v="9"/>
    <d v="2019-01-07T00:00:00"/>
    <n v="79"/>
    <s v="Convertible"/>
    <s v="Audi"/>
    <s v="CD-2"/>
    <s v="CD-2-10"/>
    <s v="B-337"/>
    <s v="Unicaja"/>
    <n v="34938"/>
    <n v="0.06"/>
    <x v="9"/>
    <x v="9"/>
    <n v="0.1"/>
    <x v="9"/>
    <n v="6239.9268000000002"/>
    <n v="26601.7932"/>
    <n v="28729.936656000002"/>
    <n v="2128.1434560000016"/>
    <n v="0.08"/>
    <x v="9"/>
    <x v="9"/>
  </r>
  <r>
    <x v="10"/>
    <d v="2018-12-17T00:00:00"/>
    <n v="44"/>
    <s v="Convertible"/>
    <s v="Mercury"/>
    <s v="CD-19"/>
    <s v="CD-19-11"/>
    <s v="B-357"/>
    <s v="Popular"/>
    <n v="26938"/>
    <n v="7.0000000000000007E-2"/>
    <x v="10"/>
    <x v="10"/>
    <n v="0.1"/>
    <x v="10"/>
    <n v="4509.4211999999998"/>
    <n v="20542.918799999999"/>
    <n v="21775.493927999996"/>
    <n v="1232.5751279999968"/>
    <n v="0.06"/>
    <x v="10"/>
    <x v="10"/>
  </r>
  <r>
    <x v="6"/>
    <d v="2018-12-10T00:00:00"/>
    <n v="33"/>
    <s v="Hatchback"/>
    <s v="Audi"/>
    <s v="CD-2"/>
    <s v="CD-2-12"/>
    <s v="B-269"/>
    <s v="Bankinter"/>
    <n v="19560"/>
    <n v="0.05"/>
    <x v="11"/>
    <x v="11"/>
    <n v="0.12"/>
    <x v="11"/>
    <n v="3902.22"/>
    <n v="14679.78"/>
    <n v="15560.566800000002"/>
    <n v="880.78680000000168"/>
    <n v="0.06"/>
    <x v="11"/>
    <x v="11"/>
  </r>
  <r>
    <x v="11"/>
    <d v="2019-03-10T00:00:00"/>
    <n v="74"/>
    <s v="Hardtop"/>
    <s v="Peugeot"/>
    <s v="CD-1"/>
    <s v="CD-1-13"/>
    <s v="B-340"/>
    <s v="Laboral"/>
    <n v="25878"/>
    <n v="0.11"/>
    <x v="12"/>
    <x v="12"/>
    <n v="0.14000000000000001"/>
    <x v="12"/>
    <n v="5297.2266"/>
    <n v="17734.193399999996"/>
    <n v="18975.586938000004"/>
    <n v="1241.3935380000075"/>
    <n v="7.0000000000000007E-2"/>
    <x v="12"/>
    <x v="12"/>
  </r>
  <r>
    <x v="12"/>
    <d v="2018-12-20T00:00:00"/>
    <n v="56"/>
    <s v="Convertible"/>
    <s v="Plymouth"/>
    <s v="CD-17"/>
    <s v="CD-17-14"/>
    <s v="B-272"/>
    <s v="Laboral"/>
    <n v="24087"/>
    <n v="0.14000000000000001"/>
    <x v="13"/>
    <x v="13"/>
    <n v="0.12"/>
    <x v="13"/>
    <n v="3935.8158000000003"/>
    <n v="16779.004199999999"/>
    <n v="17617.954409999998"/>
    <n v="838.95020999999906"/>
    <n v="0.05"/>
    <x v="13"/>
    <x v="13"/>
  </r>
  <r>
    <x v="13"/>
    <d v="2018-12-19T00:00:00"/>
    <n v="47"/>
    <s v="Convertible"/>
    <s v="Dodge"/>
    <s v="CD-7"/>
    <s v="CD-7-15"/>
    <s v="B-264"/>
    <s v="BBVA"/>
    <n v="28566"/>
    <n v="0.15"/>
    <x v="14"/>
    <x v="14"/>
    <n v="0.15"/>
    <x v="14"/>
    <n v="4613.4089999999997"/>
    <n v="19667.690999999999"/>
    <n v="20651.075550000001"/>
    <n v="983.38455000000249"/>
    <n v="0.05"/>
    <x v="14"/>
    <x v="14"/>
  </r>
  <r>
    <x v="14"/>
    <d v="2019-02-12T00:00:00"/>
    <n v="69"/>
    <s v="Wagon"/>
    <s v="Peugeot"/>
    <s v="CD-10"/>
    <s v="CD-10-16"/>
    <s v="B-388"/>
    <s v="Sabadell"/>
    <n v="21454"/>
    <n v="7.0000000000000007E-2"/>
    <x v="15"/>
    <x v="15"/>
    <n v="0.11"/>
    <x v="15"/>
    <n v="3990.4439999999995"/>
    <n v="15961.776000000002"/>
    <n v="17238.718079999999"/>
    <n v="1276.9420799999971"/>
    <n v="0.08"/>
    <x v="15"/>
    <x v="15"/>
  </r>
  <r>
    <x v="10"/>
    <d v="2018-12-08T00:00:00"/>
    <n v="35"/>
    <s v="Hardtop"/>
    <s v="Volvo"/>
    <s v="CD-4"/>
    <s v="CD-4-17"/>
    <s v="B-287"/>
    <s v="Bankinter"/>
    <n v="32490"/>
    <n v="0.12"/>
    <x v="16"/>
    <x v="16"/>
    <n v="0.1"/>
    <x v="16"/>
    <n v="6290.0640000000003"/>
    <n v="22301.135999999999"/>
    <n v="23862.215520000002"/>
    <n v="1561.079520000003"/>
    <n v="7.0000000000000007E-2"/>
    <x v="16"/>
    <x v="16"/>
  </r>
  <r>
    <x v="15"/>
    <d v="2019-02-14T00:00:00"/>
    <n v="52"/>
    <s v="Wagon"/>
    <s v="Plymouth"/>
    <s v="CD-9"/>
    <s v="CD-9-18"/>
    <s v="B-245"/>
    <s v="Bankinter"/>
    <n v="23509"/>
    <n v="0.14000000000000001"/>
    <x v="17"/>
    <x v="17"/>
    <n v="0.1"/>
    <x v="17"/>
    <n v="3639.1931999999997"/>
    <n v="16578.546799999996"/>
    <n v="17739.045075999999"/>
    <n v="1160.4982760000021"/>
    <n v="7.0000000000000007E-2"/>
    <x v="17"/>
    <x v="17"/>
  </r>
  <r>
    <x v="16"/>
    <d v="2019-02-16T00:00:00"/>
    <n v="62"/>
    <s v="Hatchback"/>
    <s v="Porsche"/>
    <s v="CD-2"/>
    <s v="CD-2-19"/>
    <s v="B-287"/>
    <s v="Santander"/>
    <n v="19026"/>
    <n v="0.1"/>
    <x v="18"/>
    <x v="18"/>
    <n v="0.14000000000000001"/>
    <x v="18"/>
    <n v="3424.68"/>
    <n v="13698.720000000001"/>
    <n v="14931.604800000003"/>
    <n v="1232.8848000000016"/>
    <n v="0.09"/>
    <x v="18"/>
    <x v="18"/>
  </r>
  <r>
    <x v="17"/>
    <d v="2019-02-19T00:00:00"/>
    <n v="67"/>
    <s v="Hatchback"/>
    <s v="BMW"/>
    <s v="CD-12"/>
    <s v="CD-12-20"/>
    <s v="B-255"/>
    <s v="Bankia"/>
    <n v="29139"/>
    <n v="0.17"/>
    <x v="19"/>
    <x v="19"/>
    <n v="0.11"/>
    <x v="19"/>
    <n v="5078.9276999999993"/>
    <n v="19106.442299999999"/>
    <n v="20634.957684000001"/>
    <n v="1528.5153840000021"/>
    <n v="0.08"/>
    <x v="19"/>
    <x v="19"/>
  </r>
  <r>
    <x v="18"/>
    <d v="2019-01-26T00:00:00"/>
    <n v="38"/>
    <s v="Hatchback"/>
    <s v="Subaru"/>
    <s v="CD-14"/>
    <s v="CD-14-21"/>
    <s v="B-309"/>
    <s v="Popular"/>
    <n v="19138"/>
    <n v="0.1"/>
    <x v="20"/>
    <x v="20"/>
    <n v="0.11"/>
    <x v="20"/>
    <n v="3961.5660000000003"/>
    <n v="13262.634"/>
    <n v="14323.64472"/>
    <n v="1061.0107200000002"/>
    <n v="0.08"/>
    <x v="20"/>
    <x v="20"/>
  </r>
  <r>
    <x v="19"/>
    <d v="2018-12-23T00:00:00"/>
    <n v="43"/>
    <s v="Wagon"/>
    <s v="Jaguar"/>
    <s v="CD-4"/>
    <s v="CD-4-22"/>
    <s v="B-376"/>
    <s v="Sabadell"/>
    <n v="18889"/>
    <n v="0.08"/>
    <x v="21"/>
    <x v="21"/>
    <n v="0.13"/>
    <x v="21"/>
    <n v="3128.0184000000004"/>
    <n v="14249.8616"/>
    <n v="15247.351912000002"/>
    <n v="997.49031200000172"/>
    <n v="7.0000000000000007E-2"/>
    <x v="21"/>
    <x v="21"/>
  </r>
  <r>
    <x v="10"/>
    <d v="2018-12-22T00:00:00"/>
    <n v="49"/>
    <s v="Hatchback"/>
    <s v="Alfa-romero"/>
    <s v="CD-3"/>
    <s v="CD-3-23"/>
    <s v="B-266"/>
    <s v="Popular"/>
    <n v="29648"/>
    <n v="0.14000000000000001"/>
    <x v="22"/>
    <x v="22"/>
    <n v="0.11"/>
    <x v="22"/>
    <n v="4844.4831999999997"/>
    <n v="20652.7968"/>
    <n v="22305.020544000003"/>
    <n v="1652.2237440000026"/>
    <n v="0.08"/>
    <x v="22"/>
    <x v="22"/>
  </r>
  <r>
    <x v="20"/>
    <d v="2019-02-05T00:00:00"/>
    <n v="49"/>
    <s v="Convertible"/>
    <s v="Porsche"/>
    <s v="CD-2"/>
    <s v="CD-2-24"/>
    <s v="B-325"/>
    <s v="Kutxa"/>
    <n v="26961"/>
    <n v="0.13"/>
    <x v="23"/>
    <x v="23"/>
    <n v="0.14000000000000001"/>
    <x v="23"/>
    <n v="5160.3353999999999"/>
    <n v="18295.7346"/>
    <n v="19393.478676000002"/>
    <n v="1097.7440760000027"/>
    <n v="0.06"/>
    <x v="23"/>
    <x v="23"/>
  </r>
  <r>
    <x v="21"/>
    <d v="2019-02-12T00:00:00"/>
    <n v="44"/>
    <s v="Convertible"/>
    <s v="Mercedes-benz"/>
    <s v="CD-4"/>
    <s v="CD-4-25"/>
    <s v="B-311"/>
    <s v="Caixa"/>
    <n v="31122"/>
    <n v="0.06"/>
    <x v="24"/>
    <x v="24"/>
    <n v="0.15"/>
    <x v="24"/>
    <n v="5850.9359999999997"/>
    <n v="23403.743999999999"/>
    <n v="24573.931199999999"/>
    <n v="1170.1872000000003"/>
    <n v="0.05"/>
    <x v="24"/>
    <x v="24"/>
  </r>
  <r>
    <x v="2"/>
    <d v="2019-01-19T00:00:00"/>
    <n v="40"/>
    <s v="Convertible"/>
    <s v="Volvo"/>
    <s v="CD-14"/>
    <s v="CD-14-26"/>
    <s v="B-327"/>
    <s v="Bankinter"/>
    <n v="31406"/>
    <n v="0.1"/>
    <x v="25"/>
    <x v="25"/>
    <n v="0.13"/>
    <x v="25"/>
    <n v="5653.08"/>
    <n v="22612.32"/>
    <n v="24421.3056"/>
    <n v="1808.9856"/>
    <n v="0.08"/>
    <x v="25"/>
    <x v="25"/>
  </r>
  <r>
    <x v="22"/>
    <d v="2018-11-29T00:00:00"/>
    <n v="51"/>
    <s v="Hatchback"/>
    <s v="BMW"/>
    <s v="CD-4"/>
    <s v="CD-4-27"/>
    <s v="B-278"/>
    <s v="Laboral"/>
    <n v="28002"/>
    <n v="0.12"/>
    <x v="26"/>
    <x v="26"/>
    <n v="0.15"/>
    <x v="26"/>
    <n v="5421.1871999999994"/>
    <n v="19220.572800000002"/>
    <n v="20950.424351999998"/>
    <n v="1729.8515519999964"/>
    <n v="0.09"/>
    <x v="26"/>
    <x v="26"/>
  </r>
  <r>
    <x v="6"/>
    <d v="2019-01-13T00:00:00"/>
    <n v="67"/>
    <s v="Hardtop"/>
    <s v="Volvo"/>
    <s v="CD-5"/>
    <s v="CD-5-28"/>
    <s v="B-308"/>
    <s v="BBVA"/>
    <n v="27969"/>
    <n v="7.0000000000000007E-2"/>
    <x v="27"/>
    <x v="27"/>
    <n v="0.1"/>
    <x v="27"/>
    <n v="4682.0105999999996"/>
    <n v="21329.159399999997"/>
    <n v="22822.200557999997"/>
    <n v="1493.041158"/>
    <n v="7.0000000000000007E-2"/>
    <x v="27"/>
    <x v="27"/>
  </r>
  <r>
    <x v="23"/>
    <d v="2019-01-05T00:00:00"/>
    <n v="32"/>
    <s v="Hatchback"/>
    <s v="Volvo"/>
    <s v="CD-1"/>
    <s v="CD-1-29"/>
    <s v="B-400"/>
    <s v="Unicaja"/>
    <n v="22095"/>
    <n v="0.09"/>
    <x v="28"/>
    <x v="28"/>
    <n v="0.14000000000000001"/>
    <x v="28"/>
    <n v="4222.3545000000004"/>
    <n v="15884.095499999999"/>
    <n v="16837.141230000001"/>
    <n v="953.04573000000164"/>
    <n v="0.06"/>
    <x v="28"/>
    <x v="28"/>
  </r>
  <r>
    <x v="24"/>
    <d v="2018-12-24T00:00:00"/>
    <n v="43"/>
    <s v="Hardtop"/>
    <s v="Mercedes-benz"/>
    <s v="CD-7"/>
    <s v="CD-7-30"/>
    <s v="B-258"/>
    <s v="Santander"/>
    <n v="28618"/>
    <n v="0.06"/>
    <x v="29"/>
    <x v="29"/>
    <n v="0.12"/>
    <x v="29"/>
    <n v="4842.1655999999994"/>
    <n v="22058.754399999998"/>
    <n v="23161.69212"/>
    <n v="1102.9377200000017"/>
    <n v="0.05"/>
    <x v="29"/>
    <x v="29"/>
  </r>
  <r>
    <x v="25"/>
    <d v="2019-02-11T00:00:00"/>
    <n v="74"/>
    <s v="Hardtop"/>
    <s v="Saab"/>
    <s v="CD-15"/>
    <s v="CD-15-31"/>
    <s v="B-265"/>
    <s v="Santander"/>
    <n v="16683"/>
    <n v="0.13"/>
    <x v="30"/>
    <x v="30"/>
    <n v="0.11"/>
    <x v="30"/>
    <n v="3338.2682999999997"/>
    <n v="11175.941699999999"/>
    <n v="12181.776453"/>
    <n v="1005.834753000001"/>
    <n v="0.09"/>
    <x v="30"/>
    <x v="30"/>
  </r>
  <r>
    <x v="24"/>
    <d v="2018-12-19T00:00:00"/>
    <n v="38"/>
    <s v="Sedan"/>
    <s v="Mercury"/>
    <s v="CD-14"/>
    <s v="CD-14-32"/>
    <s v="B-369"/>
    <s v="Santander"/>
    <n v="26167"/>
    <n v="0.11"/>
    <x v="31"/>
    <x v="31"/>
    <n v="0.11"/>
    <x v="31"/>
    <n v="5356.3849"/>
    <n v="17932.2451"/>
    <n v="19546.147159"/>
    <n v="1613.902059"/>
    <n v="0.09"/>
    <x v="31"/>
    <x v="31"/>
  </r>
  <r>
    <x v="13"/>
    <d v="2018-12-25T00:00:00"/>
    <n v="53"/>
    <s v="Hatchback"/>
    <s v="Porsche"/>
    <s v="CD-2"/>
    <s v="CD-2-33"/>
    <s v="B-391"/>
    <s v="Bankia"/>
    <n v="27491"/>
    <n v="0.08"/>
    <x v="32"/>
    <x v="32"/>
    <n v="0.12"/>
    <x v="32"/>
    <n v="5311.2611999999999"/>
    <n v="19980.4588"/>
    <n v="21379.090916000001"/>
    <n v="1398.6321160000007"/>
    <n v="7.0000000000000007E-2"/>
    <x v="32"/>
    <x v="32"/>
  </r>
  <r>
    <x v="26"/>
    <d v="2019-02-18T00:00:00"/>
    <n v="57"/>
    <s v="Hatchback"/>
    <s v="Saab"/>
    <s v="CD-16"/>
    <s v="CD-16-34"/>
    <s v="B-258"/>
    <s v="Popular"/>
    <n v="31707"/>
    <n v="0.14000000000000001"/>
    <x v="33"/>
    <x v="33"/>
    <n v="0.13"/>
    <x v="33"/>
    <n v="5998.9644000000008"/>
    <n v="21269.0556"/>
    <n v="22332.508379999999"/>
    <n v="1063.4527799999996"/>
    <n v="0.05"/>
    <x v="33"/>
    <x v="33"/>
  </r>
  <r>
    <x v="3"/>
    <d v="2019-01-28T00:00:00"/>
    <n v="51"/>
    <s v="Convertible"/>
    <s v="Mazda"/>
    <s v="CD-16"/>
    <s v="CD-16-35"/>
    <s v="B-294"/>
    <s v="Popular"/>
    <n v="21303"/>
    <n v="0.09"/>
    <x v="34"/>
    <x v="34"/>
    <n v="0.13"/>
    <x v="34"/>
    <n v="3489.4313999999999"/>
    <n v="15896.2986"/>
    <n v="16850.076516000001"/>
    <n v="953.77791600000091"/>
    <n v="0.06"/>
    <x v="34"/>
    <x v="34"/>
  </r>
  <r>
    <x v="27"/>
    <d v="2019-01-30T00:00:00"/>
    <n v="66"/>
    <s v="Hardtop"/>
    <s v="Mitsubishi"/>
    <s v="CD-19"/>
    <s v="CD-19-36"/>
    <s v="B-320"/>
    <s v="Unicaja"/>
    <n v="34910"/>
    <n v="0.08"/>
    <x v="35"/>
    <x v="35"/>
    <n v="0.1"/>
    <x v="35"/>
    <n v="7386.9560000000001"/>
    <n v="24730.243999999999"/>
    <n v="26461.361079999999"/>
    <n v="1731.11708"/>
    <n v="7.0000000000000007E-2"/>
    <x v="35"/>
    <x v="35"/>
  </r>
  <r>
    <x v="28"/>
    <d v="2019-01-27T00:00:00"/>
    <n v="33"/>
    <s v="Sedan"/>
    <s v="BMW"/>
    <s v="CD-16"/>
    <s v="CD-16-37"/>
    <s v="B-258"/>
    <s v="Kutxa"/>
    <n v="22386"/>
    <n v="0.16"/>
    <x v="36"/>
    <x v="36"/>
    <n v="0.11"/>
    <x v="36"/>
    <n v="4324.9751999999999"/>
    <n v="14479.264799999997"/>
    <n v="15492.813335999997"/>
    <n v="1013.5485360000002"/>
    <n v="7.0000000000000007E-2"/>
    <x v="36"/>
    <x v="36"/>
  </r>
  <r>
    <x v="29"/>
    <d v="2019-01-30T00:00:00"/>
    <n v="46"/>
    <s v="Convertible"/>
    <s v="Mitsubishi"/>
    <s v="CD-5"/>
    <s v="CD-5-38"/>
    <s v="B-401"/>
    <s v="Sabadell"/>
    <n v="21534"/>
    <n v="7.0000000000000007E-2"/>
    <x v="37"/>
    <x v="37"/>
    <n v="0.1"/>
    <x v="37"/>
    <n v="4205.5901999999996"/>
    <n v="15821.0298"/>
    <n v="16612.081290000002"/>
    <n v="791.05149000000165"/>
    <n v="0.05"/>
    <x v="37"/>
    <x v="37"/>
  </r>
  <r>
    <x v="30"/>
    <d v="2018-12-31T00:00:00"/>
    <n v="44"/>
    <s v="Hatchback"/>
    <s v="Chevrolet"/>
    <s v="CD-17"/>
    <s v="CD-17-39"/>
    <s v="B-303"/>
    <s v="Bankinter"/>
    <n v="23074"/>
    <n v="0.12"/>
    <x v="38"/>
    <x v="38"/>
    <n v="0.1"/>
    <x v="38"/>
    <n v="4670.1775999999991"/>
    <n v="15634.9424"/>
    <n v="16729.388368"/>
    <n v="1094.445968"/>
    <n v="7.0000000000000007E-2"/>
    <x v="38"/>
    <x v="38"/>
  </r>
  <r>
    <x v="17"/>
    <d v="2019-02-09T00:00:00"/>
    <n v="57"/>
    <s v="Wagon"/>
    <s v="Audi"/>
    <s v="CD-3"/>
    <s v="CD-3-40"/>
    <s v="B-308"/>
    <s v="Caixa"/>
    <n v="34814"/>
    <n v="0.16"/>
    <x v="39"/>
    <x v="39"/>
    <n v="0.1"/>
    <x v="39"/>
    <n v="6141.1895999999997"/>
    <n v="23102.570400000004"/>
    <n v="24488.724623999999"/>
    <n v="1386.1542239999944"/>
    <n v="0.06"/>
    <x v="39"/>
    <x v="39"/>
  </r>
  <r>
    <x v="31"/>
    <d v="2018-12-09T00:00:00"/>
    <n v="57"/>
    <s v="Hatchback"/>
    <s v="Renault"/>
    <s v="CD-15"/>
    <s v="CD-15-41"/>
    <s v="B-287"/>
    <s v="Bankinter"/>
    <n v="32173"/>
    <n v="0.08"/>
    <x v="40"/>
    <x v="40"/>
    <n v="0.11"/>
    <x v="40"/>
    <n v="5919.8319999999994"/>
    <n v="23679.328000000001"/>
    <n v="25810.467520000002"/>
    <n v="2131.1395200000006"/>
    <n v="0.09"/>
    <x v="40"/>
    <x v="40"/>
  </r>
  <r>
    <x v="5"/>
    <d v="2018-12-13T00:00:00"/>
    <n v="34"/>
    <s v="Wagon"/>
    <s v="Isuzu"/>
    <s v="CD-7"/>
    <s v="CD-7-42"/>
    <s v="B-298"/>
    <s v="Bankia"/>
    <n v="30358"/>
    <n v="0.08"/>
    <x v="41"/>
    <x v="41"/>
    <n v="0.11"/>
    <x v="41"/>
    <n v="6423.7528000000002"/>
    <n v="21505.607199999999"/>
    <n v="23010.999703999998"/>
    <n v="1505.3925039999995"/>
    <n v="7.0000000000000007E-2"/>
    <x v="41"/>
    <x v="41"/>
  </r>
  <r>
    <x v="32"/>
    <d v="2019-01-22T00:00:00"/>
    <n v="44"/>
    <s v="Sedan"/>
    <s v="Jaguar"/>
    <s v="CD-11"/>
    <s v="CD-11-43"/>
    <s v="B-291"/>
    <s v="Laboral"/>
    <n v="26570"/>
    <n v="0.09"/>
    <x v="42"/>
    <x v="42"/>
    <n v="0.15"/>
    <x v="42"/>
    <n v="5561.1009999999997"/>
    <n v="18617.599000000002"/>
    <n v="19548.478950000004"/>
    <n v="930.87995000000228"/>
    <n v="0.05"/>
    <x v="42"/>
    <x v="42"/>
  </r>
  <r>
    <x v="33"/>
    <d v="2018-11-05T00:00:00"/>
    <n v="32"/>
    <s v="Hatchback"/>
    <s v="Nissan"/>
    <s v="CD-15"/>
    <s v="CD-15-44"/>
    <s v="B-330"/>
    <s v="Unicaja"/>
    <n v="23585"/>
    <n v="0.17"/>
    <x v="43"/>
    <x v="43"/>
    <n v="0.15"/>
    <x v="43"/>
    <n v="3523.5989999999997"/>
    <n v="16051.950999999999"/>
    <n v="17496.62659"/>
    <n v="1444.6755900000007"/>
    <n v="0.09"/>
    <x v="43"/>
    <x v="43"/>
  </r>
  <r>
    <x v="33"/>
    <d v="2018-12-11T00:00:00"/>
    <n v="68"/>
    <s v="Sedan"/>
    <s v="Mitsubishi"/>
    <s v="CD-15"/>
    <s v="CD-15-45"/>
    <s v="B-375"/>
    <s v="Laboral"/>
    <n v="24799"/>
    <n v="0.15"/>
    <x v="44"/>
    <x v="44"/>
    <n v="0.12"/>
    <x v="44"/>
    <n v="4848.2044999999998"/>
    <n v="16230.945500000002"/>
    <n v="17691.730595000001"/>
    <n v="1460.7850949999993"/>
    <n v="0.09"/>
    <x v="44"/>
    <x v="44"/>
  </r>
  <r>
    <x v="21"/>
    <d v="2019-03-01T00:00:00"/>
    <n v="61"/>
    <s v="Wagon"/>
    <s v="Mitsubishi"/>
    <s v="CD-15"/>
    <s v="CD-15-46"/>
    <s v="B-251"/>
    <s v="BBVA"/>
    <n v="28425"/>
    <n v="0.14000000000000001"/>
    <x v="45"/>
    <x v="45"/>
    <n v="0.1"/>
    <x v="45"/>
    <n v="4400.1899999999996"/>
    <n v="20045.310000000001"/>
    <n v="21648.934800000003"/>
    <n v="1603.6248000000014"/>
    <n v="0.08"/>
    <x v="45"/>
    <x v="45"/>
  </r>
  <r>
    <x v="31"/>
    <d v="2018-12-04T00:00:00"/>
    <n v="52"/>
    <s v="Convertible"/>
    <s v="Saab"/>
    <s v="CD-13"/>
    <s v="CD-13-47"/>
    <s v="B-269"/>
    <s v="Popular"/>
    <n v="23304"/>
    <n v="0.12"/>
    <x v="46"/>
    <x v="46"/>
    <n v="0.11"/>
    <x v="46"/>
    <n v="4511.6544000000004"/>
    <n v="15995.865600000001"/>
    <n v="16795.658880000003"/>
    <n v="799.79328000000169"/>
    <n v="0.05"/>
    <x v="46"/>
    <x v="46"/>
  </r>
  <r>
    <x v="2"/>
    <d v="2019-01-23T00:00:00"/>
    <n v="44"/>
    <s v="Sedan"/>
    <s v="Mercedes-benz"/>
    <s v="CD-1"/>
    <s v="CD-1-48"/>
    <s v="B-371"/>
    <s v="Bankinter"/>
    <n v="23115"/>
    <n v="0.16"/>
    <x v="47"/>
    <x v="47"/>
    <n v="0.11"/>
    <x v="47"/>
    <n v="3883.32"/>
    <n v="15533.279999999999"/>
    <n v="16931.2752"/>
    <n v="1397.9952000000012"/>
    <n v="0.09"/>
    <x v="47"/>
    <x v="47"/>
  </r>
  <r>
    <x v="6"/>
    <d v="2019-01-03T00:00:00"/>
    <n v="57"/>
    <s v="Sedan"/>
    <s v="Jaguar"/>
    <s v="CD-17"/>
    <s v="CD-17-49"/>
    <s v="B-397"/>
    <s v="Bankinter"/>
    <n v="18747"/>
    <n v="7.0000000000000007E-2"/>
    <x v="48"/>
    <x v="48"/>
    <n v="0.15"/>
    <x v="48"/>
    <n v="3486.9419999999996"/>
    <n v="13947.768"/>
    <n v="14924.111760000002"/>
    <n v="976.34376000000157"/>
    <n v="7.0000000000000007E-2"/>
    <x v="48"/>
    <x v="48"/>
  </r>
  <r>
    <x v="4"/>
    <d v="2019-01-17T00:00:00"/>
    <n v="77"/>
    <s v="Wagon"/>
    <s v="Porsche"/>
    <s v="CD-15"/>
    <s v="CD-15-50"/>
    <s v="B-371"/>
    <s v="Bankinter"/>
    <n v="30767"/>
    <n v="0.14000000000000001"/>
    <x v="49"/>
    <x v="49"/>
    <n v="0.13"/>
    <x v="49"/>
    <n v="5556.5201999999999"/>
    <n v="20903.0998"/>
    <n v="22366.316786000003"/>
    <n v="1463.2169860000031"/>
    <n v="7.0000000000000007E-2"/>
    <x v="49"/>
    <x v="49"/>
  </r>
  <r>
    <x v="34"/>
    <d v="2019-01-29T00:00:00"/>
    <n v="78"/>
    <s v="Convertible"/>
    <s v="Chevrolet"/>
    <s v="CD-1"/>
    <s v="CD-1-51"/>
    <s v="B-265"/>
    <s v="Unicaja"/>
    <n v="30944"/>
    <n v="0.14000000000000001"/>
    <x v="50"/>
    <x v="50"/>
    <n v="0.11"/>
    <x v="50"/>
    <n v="5322.3680000000004"/>
    <n v="21289.472000000002"/>
    <n v="22779.735040000003"/>
    <n v="1490.2630400000016"/>
    <n v="7.0000000000000007E-2"/>
    <x v="50"/>
    <x v="50"/>
  </r>
  <r>
    <x v="19"/>
    <d v="2018-12-15T00:00:00"/>
    <n v="35"/>
    <s v="Convertible"/>
    <s v="Renault"/>
    <s v="CD-18"/>
    <s v="CD-18-52"/>
    <s v="B-344"/>
    <s v="Bankinter"/>
    <n v="25766"/>
    <n v="0.06"/>
    <x v="51"/>
    <x v="51"/>
    <n v="0.1"/>
    <x v="51"/>
    <n v="5086.2083999999995"/>
    <n v="19133.831600000001"/>
    <n v="20664.538128"/>
    <n v="1530.7065279999988"/>
    <n v="0.08"/>
    <x v="51"/>
    <x v="51"/>
  </r>
  <r>
    <x v="7"/>
    <d v="2019-02-11T00:00:00"/>
    <n v="70"/>
    <s v="Hardtop"/>
    <s v="Jaguar"/>
    <s v="CD-18"/>
    <s v="CD-18-53"/>
    <s v="B-398"/>
    <s v="BBVA"/>
    <n v="33020"/>
    <n v="0.12"/>
    <x v="52"/>
    <x v="52"/>
    <n v="0.15"/>
    <x v="52"/>
    <n v="5520.9440000000004"/>
    <n v="23536.655999999999"/>
    <n v="24713.488799999999"/>
    <n v="1176.8328000000001"/>
    <n v="0.05"/>
    <x v="52"/>
    <x v="52"/>
  </r>
  <r>
    <x v="35"/>
    <d v="2019-01-10T00:00:00"/>
    <n v="48"/>
    <s v="Convertible"/>
    <s v="Alfa-romero"/>
    <s v="CD-9"/>
    <s v="CD-9-54"/>
    <s v="B-370"/>
    <s v="Bankinter"/>
    <n v="32080"/>
    <n v="0.1"/>
    <x v="53"/>
    <x v="53"/>
    <n v="0.15"/>
    <x v="53"/>
    <n v="6351.84"/>
    <n v="22520.16"/>
    <n v="24096.571200000002"/>
    <n v="1576.4112000000023"/>
    <n v="7.0000000000000007E-2"/>
    <x v="53"/>
    <x v="53"/>
  </r>
  <r>
    <x v="36"/>
    <d v="2018-12-02T00:00:00"/>
    <n v="34"/>
    <s v="Convertible"/>
    <s v="Mercedes-benz"/>
    <s v="CD-17"/>
    <s v="CD-17-55"/>
    <s v="B-325"/>
    <s v="Laboral"/>
    <n v="25088"/>
    <n v="0.17"/>
    <x v="54"/>
    <x v="54"/>
    <n v="0.13"/>
    <x v="54"/>
    <n v="4581.0687999999991"/>
    <n v="16241.971200000002"/>
    <n v="17378.909184"/>
    <n v="1136.9379839999983"/>
    <n v="7.0000000000000007E-2"/>
    <x v="54"/>
    <x v="54"/>
  </r>
  <r>
    <x v="37"/>
    <d v="2019-01-30T00:00:00"/>
    <n v="71"/>
    <s v="Sedan"/>
    <s v="Alfa-romero"/>
    <s v="CD-19"/>
    <s v="CD-19-56"/>
    <s v="B-321"/>
    <s v="Unicaja"/>
    <n v="19673"/>
    <n v="0.13"/>
    <x v="55"/>
    <x v="55"/>
    <n v="0.13"/>
    <x v="55"/>
    <n v="3594.2570999999998"/>
    <n v="13521.252899999999"/>
    <n v="14602.953132000001"/>
    <n v="1081.7002320000011"/>
    <n v="0.08"/>
    <x v="55"/>
    <x v="55"/>
  </r>
  <r>
    <x v="15"/>
    <d v="2019-03-14T00:00:00"/>
    <n v="80"/>
    <s v="Convertible"/>
    <s v="Audi"/>
    <s v="CD-12"/>
    <s v="CD-12-57"/>
    <s v="B-328"/>
    <s v="BBVA"/>
    <n v="26990"/>
    <n v="0.09"/>
    <x v="56"/>
    <x v="56"/>
    <n v="0.1"/>
    <x v="56"/>
    <n v="5157.7890000000007"/>
    <n v="19403.111000000001"/>
    <n v="20761.328770000004"/>
    <n v="1358.2177700000029"/>
    <n v="7.0000000000000007E-2"/>
    <x v="56"/>
    <x v="56"/>
  </r>
  <r>
    <x v="38"/>
    <d v="2019-01-09T00:00:00"/>
    <n v="74"/>
    <s v="Convertible"/>
    <s v="Plymouth"/>
    <s v="CD-8"/>
    <s v="CD-8-58"/>
    <s v="B-371"/>
    <s v="Popular"/>
    <n v="29882"/>
    <n v="0.11"/>
    <x v="57"/>
    <x v="57"/>
    <n v="0.1"/>
    <x v="57"/>
    <n v="6116.8454000000002"/>
    <n v="20478.134599999998"/>
    <n v="22116.385367999999"/>
    <n v="1638.2507680000017"/>
    <n v="0.08"/>
    <x v="57"/>
    <x v="57"/>
  </r>
  <r>
    <x v="20"/>
    <d v="2019-02-14T00:00:00"/>
    <n v="58"/>
    <s v="Convertible"/>
    <s v="Mazda"/>
    <s v="CD-3"/>
    <s v="CD-3-59"/>
    <s v="B-396"/>
    <s v="BBVA"/>
    <n v="22022"/>
    <n v="0.17"/>
    <x v="58"/>
    <x v="58"/>
    <n v="0.14000000000000001"/>
    <x v="58"/>
    <n v="3838.4345999999996"/>
    <n v="14439.825399999998"/>
    <n v="15161.816669999998"/>
    <n v="721.99127000000044"/>
    <n v="0.05"/>
    <x v="58"/>
    <x v="58"/>
  </r>
  <r>
    <x v="39"/>
    <d v="2019-01-11T00:00:00"/>
    <n v="48"/>
    <s v="Sedan"/>
    <s v="Honda"/>
    <s v="CD-11"/>
    <s v="CD-11-60"/>
    <s v="B-300"/>
    <s v="Caixa"/>
    <n v="27787"/>
    <n v="0.14000000000000001"/>
    <x v="59"/>
    <x v="59"/>
    <n v="0.15"/>
    <x v="59"/>
    <n v="4779.3640000000005"/>
    <n v="19117.455999999998"/>
    <n v="20838.027040000001"/>
    <n v="1720.5710400000025"/>
    <n v="0.09"/>
    <x v="59"/>
    <x v="59"/>
  </r>
  <r>
    <x v="9"/>
    <d v="2018-12-10T00:00:00"/>
    <n v="51"/>
    <s v="Sedan"/>
    <s v="Audi"/>
    <s v="CD-12"/>
    <s v="CD-12-61"/>
    <s v="B-390"/>
    <s v="Laboral"/>
    <n v="31919"/>
    <n v="0.11"/>
    <x v="60"/>
    <x v="60"/>
    <n v="0.14000000000000001"/>
    <x v="60"/>
    <n v="5113.4238000000005"/>
    <n v="23294.486199999999"/>
    <n v="24925.100234000001"/>
    <n v="1630.614034000002"/>
    <n v="7.0000000000000007E-2"/>
    <x v="60"/>
    <x v="60"/>
  </r>
  <r>
    <x v="40"/>
    <d v="2019-01-28T00:00:00"/>
    <n v="52"/>
    <s v="Hatchback"/>
    <s v="Audi"/>
    <s v="CD-7"/>
    <s v="CD-7-62"/>
    <s v="B-263"/>
    <s v="Santander"/>
    <n v="19748"/>
    <n v="0.11"/>
    <x v="61"/>
    <x v="61"/>
    <n v="0.1"/>
    <x v="61"/>
    <n v="3515.1440000000002"/>
    <n v="14060.576000000001"/>
    <n v="15326.027840000002"/>
    <n v="1265.4518400000015"/>
    <n v="0.09"/>
    <x v="61"/>
    <x v="61"/>
  </r>
  <r>
    <x v="21"/>
    <d v="2019-02-11T00:00:00"/>
    <n v="43"/>
    <s v="Wagon"/>
    <s v="Toyota"/>
    <s v="CD-17"/>
    <s v="CD-17-63"/>
    <s v="B-325"/>
    <s v="Sabadell"/>
    <n v="17691"/>
    <n v="0.1"/>
    <x v="62"/>
    <x v="62"/>
    <n v="0.14000000000000001"/>
    <x v="62"/>
    <n v="3184.38"/>
    <n v="12737.52"/>
    <n v="13501.771200000001"/>
    <n v="764.25120000000061"/>
    <n v="0.06"/>
    <x v="62"/>
    <x v="62"/>
  </r>
  <r>
    <x v="23"/>
    <d v="2019-01-31T00:00:00"/>
    <n v="58"/>
    <s v="Convertible"/>
    <s v="Chevrolet"/>
    <s v="CD-15"/>
    <s v="CD-15-64"/>
    <s v="B-352"/>
    <s v="BBVA"/>
    <n v="18554"/>
    <n v="0.06"/>
    <x v="63"/>
    <x v="63"/>
    <n v="0.11"/>
    <x v="63"/>
    <n v="3662.5595999999996"/>
    <n v="13778.200399999998"/>
    <n v="15018.238436"/>
    <n v="1240.0380360000017"/>
    <n v="0.09"/>
    <x v="63"/>
    <x v="63"/>
  </r>
  <r>
    <x v="41"/>
    <d v="2019-01-10T00:00:00"/>
    <n v="41"/>
    <s v="Hardtop"/>
    <s v="Jaguar"/>
    <s v="CD-6"/>
    <s v="CD-6-65"/>
    <s v="B-282"/>
    <s v="BBVA"/>
    <n v="22112"/>
    <n v="0.16"/>
    <x v="64"/>
    <x v="64"/>
    <n v="0.1"/>
    <x v="64"/>
    <n v="3900.5567999999994"/>
    <n v="14673.523200000003"/>
    <n v="15847.405056000001"/>
    <n v="1173.8818559999982"/>
    <n v="0.08"/>
    <x v="64"/>
    <x v="64"/>
  </r>
  <r>
    <x v="13"/>
    <d v="2018-12-20T00:00:00"/>
    <n v="48"/>
    <s v="Hatchback"/>
    <s v="Mercedes-benz"/>
    <s v="CD-8"/>
    <s v="CD-8-66"/>
    <s v="B-338"/>
    <s v="Caixa"/>
    <n v="16288"/>
    <n v="0.13"/>
    <x v="65"/>
    <x v="65"/>
    <n v="0.12"/>
    <x v="65"/>
    <n v="2550.7008000000001"/>
    <n v="11619.859199999999"/>
    <n v="12200.852159999999"/>
    <n v="580.99295999999958"/>
    <n v="0.05"/>
    <x v="65"/>
    <x v="65"/>
  </r>
  <r>
    <x v="8"/>
    <d v="2018-12-25T00:00:00"/>
    <n v="47"/>
    <s v="Sedan"/>
    <s v="Honda"/>
    <s v="CD-17"/>
    <s v="CD-17-67"/>
    <s v="B-309"/>
    <s v="Bankia"/>
    <n v="19132"/>
    <n v="0.12"/>
    <x v="66"/>
    <x v="66"/>
    <n v="0.12"/>
    <x v="66"/>
    <n v="3703.9552000000003"/>
    <n v="13132.2048"/>
    <n v="14314.103232000001"/>
    <n v="1181.8984320000018"/>
    <n v="0.09"/>
    <x v="66"/>
    <x v="66"/>
  </r>
  <r>
    <x v="25"/>
    <d v="2019-01-23T00:00:00"/>
    <n v="55"/>
    <s v="Convertible"/>
    <s v="Dodge"/>
    <s v="CD-12"/>
    <s v="CD-12-68"/>
    <s v="B-276"/>
    <s v="Bankinter"/>
    <n v="33491"/>
    <n v="0.06"/>
    <x v="67"/>
    <x v="67"/>
    <n v="0.1"/>
    <x v="67"/>
    <n v="5981.4925999999987"/>
    <n v="25500.047400000003"/>
    <n v="26775.049770000001"/>
    <n v="1275.0023699999983"/>
    <n v="0.05"/>
    <x v="67"/>
    <x v="67"/>
  </r>
  <r>
    <x v="36"/>
    <d v="2018-11-30T00:00:00"/>
    <n v="32"/>
    <s v="Convertible"/>
    <s v="Toyota"/>
    <s v="CD-3"/>
    <s v="CD-3-69"/>
    <s v="B-281"/>
    <s v="Bankinter"/>
    <n v="22747"/>
    <n v="0.13"/>
    <x v="68"/>
    <x v="68"/>
    <n v="0.14000000000000001"/>
    <x v="68"/>
    <n v="3562.1802000000002"/>
    <n v="16227.709799999999"/>
    <n v="17039.095290000001"/>
    <n v="811.38549000000239"/>
    <n v="0.05"/>
    <x v="68"/>
    <x v="68"/>
  </r>
  <r>
    <x v="16"/>
    <d v="2019-01-30T00:00:00"/>
    <n v="45"/>
    <s v="Sedan"/>
    <s v="Subaru"/>
    <s v="CD-7"/>
    <s v="CD-7-70"/>
    <s v="B-267"/>
    <s v="BBVA"/>
    <n v="26805"/>
    <n v="0.06"/>
    <x v="69"/>
    <x v="69"/>
    <n v="0.11"/>
    <x v="69"/>
    <n v="5795.241"/>
    <n v="19401.459000000003"/>
    <n v="20371.531949999997"/>
    <n v="970.07294999999431"/>
    <n v="0.05"/>
    <x v="69"/>
    <x v="69"/>
  </r>
  <r>
    <x v="42"/>
    <d v="2018-12-30T00:00:00"/>
    <n v="34"/>
    <s v="Wagon"/>
    <s v="Dodge"/>
    <s v="CD-19"/>
    <s v="CD-19-71"/>
    <s v="B-393"/>
    <s v="Bankia"/>
    <n v="20261"/>
    <n v="0.05"/>
    <x v="70"/>
    <x v="70"/>
    <n v="0.14000000000000001"/>
    <x v="70"/>
    <n v="4427.0285000000003"/>
    <n v="14820.9215"/>
    <n v="15710.176790000001"/>
    <n v="889.25529000000097"/>
    <n v="0.06"/>
    <x v="70"/>
    <x v="70"/>
  </r>
  <r>
    <x v="43"/>
    <d v="2019-01-06T00:00:00"/>
    <n v="80"/>
    <s v="Hardtop"/>
    <s v="Audi"/>
    <s v="CD-1"/>
    <s v="CD-1-72"/>
    <s v="B-358"/>
    <s v="Popular"/>
    <n v="33892"/>
    <n v="0.16"/>
    <x v="71"/>
    <x v="71"/>
    <n v="0.13"/>
    <x v="71"/>
    <n v="5693.8559999999998"/>
    <n v="22775.423999999999"/>
    <n v="23914.195199999998"/>
    <n v="1138.7711999999992"/>
    <n v="0.05"/>
    <x v="71"/>
    <x v="71"/>
  </r>
  <r>
    <x v="44"/>
    <d v="2019-01-21T00:00:00"/>
    <n v="77"/>
    <s v="Hardtop"/>
    <s v="Volkswagen"/>
    <s v="CD-11"/>
    <s v="CD-11-73"/>
    <s v="B-331"/>
    <s v="BBVA"/>
    <n v="21697"/>
    <n v="0.11"/>
    <x v="72"/>
    <x v="72"/>
    <n v="0.11"/>
    <x v="72"/>
    <n v="3668.9627"/>
    <n v="15641.367300000002"/>
    <n v="16736.263011000003"/>
    <n v="1094.895711000001"/>
    <n v="7.0000000000000007E-2"/>
    <x v="72"/>
    <x v="72"/>
  </r>
  <r>
    <x v="42"/>
    <d v="2019-01-06T00:00:00"/>
    <n v="41"/>
    <s v="Convertible"/>
    <s v="Peugeot"/>
    <s v="CD-19"/>
    <s v="CD-19-74"/>
    <s v="B-383"/>
    <s v="Unicaja"/>
    <n v="22215"/>
    <n v="0.13"/>
    <x v="73"/>
    <x v="73"/>
    <n v="0.13"/>
    <x v="73"/>
    <n v="3672.1395000000002"/>
    <n v="15654.910499999998"/>
    <n v="16437.656025"/>
    <n v="782.74552500000209"/>
    <n v="0.05"/>
    <x v="73"/>
    <x v="73"/>
  </r>
  <r>
    <x v="42"/>
    <d v="2018-12-26T00:00:00"/>
    <n v="30"/>
    <s v="Sedan"/>
    <s v="Saab"/>
    <s v="CD-4"/>
    <s v="CD-4-75"/>
    <s v="B-287"/>
    <s v="Popular"/>
    <n v="29073"/>
    <n v="0.11"/>
    <x v="74"/>
    <x v="74"/>
    <n v="0.14000000000000001"/>
    <x v="74"/>
    <n v="4916.2443000000003"/>
    <n v="20958.725700000003"/>
    <n v="22425.836499000005"/>
    <n v="1467.1107990000019"/>
    <n v="7.0000000000000007E-2"/>
    <x v="74"/>
    <x v="74"/>
  </r>
  <r>
    <x v="39"/>
    <d v="2019-01-14T00:00:00"/>
    <n v="51"/>
    <s v="Wagon"/>
    <s v="Dodge"/>
    <s v="CD-10"/>
    <s v="CD-10-76"/>
    <s v="B-374"/>
    <s v="Laboral"/>
    <n v="29926"/>
    <n v="0.06"/>
    <x v="75"/>
    <x v="75"/>
    <n v="0.13"/>
    <x v="75"/>
    <n v="5626.0879999999997"/>
    <n v="22504.351999999999"/>
    <n v="24079.656640000001"/>
    <n v="1575.3046400000021"/>
    <n v="7.0000000000000007E-2"/>
    <x v="75"/>
    <x v="75"/>
  </r>
  <r>
    <x v="45"/>
    <d v="2019-02-02T00:00:00"/>
    <n v="78"/>
    <s v="Wagon"/>
    <s v="Subaru"/>
    <s v="CD-16"/>
    <s v="CD-16-77"/>
    <s v="B-293"/>
    <s v="Bankinter"/>
    <n v="34845"/>
    <n v="0.13"/>
    <x v="76"/>
    <x v="76"/>
    <n v="0.12"/>
    <x v="76"/>
    <n v="5456.7270000000008"/>
    <n v="24858.423000000003"/>
    <n v="27095.681070000006"/>
    <n v="2237.2580700000035"/>
    <n v="0.09"/>
    <x v="76"/>
    <x v="76"/>
  </r>
  <r>
    <x v="13"/>
    <d v="2018-12-27T00:00:00"/>
    <n v="55"/>
    <s v="Hatchback"/>
    <s v="Peugeot"/>
    <s v="CD-18"/>
    <s v="CD-18-78"/>
    <s v="B-326"/>
    <s v="Bankinter"/>
    <n v="31566"/>
    <n v="0.17"/>
    <x v="77"/>
    <x v="77"/>
    <n v="0.12"/>
    <x v="77"/>
    <n v="6025.9493999999995"/>
    <n v="20173.830600000001"/>
    <n v="21384.260436"/>
    <n v="1210.4298359999993"/>
    <n v="0.06"/>
    <x v="77"/>
    <x v="77"/>
  </r>
  <r>
    <x v="46"/>
    <d v="2018-12-21T00:00:00"/>
    <n v="61"/>
    <s v="Sedan"/>
    <s v="Alfa-romero"/>
    <s v="CD-7"/>
    <s v="CD-7-79"/>
    <s v="B-364"/>
    <s v="Kutxa"/>
    <n v="18964"/>
    <n v="7.0000000000000007E-2"/>
    <x v="78"/>
    <x v="78"/>
    <n v="0.14000000000000001"/>
    <x v="78"/>
    <n v="3350.9387999999999"/>
    <n v="14285.581200000001"/>
    <n v="15571.283508000002"/>
    <n v="1285.7023080000017"/>
    <n v="0.09"/>
    <x v="78"/>
    <x v="78"/>
  </r>
  <r>
    <x v="20"/>
    <d v="2019-02-24T00:00:00"/>
    <n v="68"/>
    <s v="Sedan"/>
    <s v="BMW"/>
    <s v="CD-13"/>
    <s v="CD-13-80"/>
    <s v="B-308"/>
    <s v="Popular"/>
    <n v="29943"/>
    <n v="0.14000000000000001"/>
    <x v="79"/>
    <x v="79"/>
    <n v="0.13"/>
    <x v="79"/>
    <n v="5665.2155999999995"/>
    <n v="20085.7644"/>
    <n v="21491.767908000002"/>
    <n v="1406.0035080000016"/>
    <n v="7.0000000000000007E-2"/>
    <x v="79"/>
    <x v="79"/>
  </r>
  <r>
    <x v="41"/>
    <d v="2019-01-24T00:00:00"/>
    <n v="55"/>
    <s v="Hardtop"/>
    <s v="Volkswagen"/>
    <s v="CD-14"/>
    <s v="CD-14-81"/>
    <s v="B-378"/>
    <s v="Unicaja"/>
    <n v="25687"/>
    <n v="0.11"/>
    <x v="80"/>
    <x v="80"/>
    <n v="0.12"/>
    <x v="80"/>
    <n v="4572.2860000000001"/>
    <n v="18289.144"/>
    <n v="19203.601200000001"/>
    <n v="914.45720000000074"/>
    <n v="0.05"/>
    <x v="80"/>
    <x v="80"/>
  </r>
  <r>
    <x v="42"/>
    <d v="2019-02-05T00:00:00"/>
    <n v="71"/>
    <s v="Hardtop"/>
    <s v="Saab"/>
    <s v="CD-12"/>
    <s v="CD-12-82"/>
    <s v="B-354"/>
    <s v="Unicaja"/>
    <n v="18409"/>
    <n v="0.12"/>
    <x v="81"/>
    <x v="81"/>
    <n v="0.11"/>
    <x v="81"/>
    <n v="3563.9823999999999"/>
    <n v="12635.937600000001"/>
    <n v="13394.093856000001"/>
    <n v="758.15625600000021"/>
    <n v="0.06"/>
    <x v="81"/>
    <x v="81"/>
  </r>
  <r>
    <x v="47"/>
    <d v="2018-12-03T00:00:00"/>
    <n v="45"/>
    <s v="Hatchback"/>
    <s v="Saab"/>
    <s v="CD-20"/>
    <s v="CD-20-83"/>
    <s v="B-266"/>
    <s v="Unicaja"/>
    <n v="30735"/>
    <n v="0.06"/>
    <x v="82"/>
    <x v="82"/>
    <n v="0.15"/>
    <x v="82"/>
    <n v="5778.18"/>
    <n v="23112.720000000001"/>
    <n v="24961.7376"/>
    <n v="1849.0175999999992"/>
    <n v="0.08"/>
    <x v="82"/>
    <x v="82"/>
  </r>
  <r>
    <x v="48"/>
    <d v="2018-12-18T00:00:00"/>
    <n v="53"/>
    <s v="Convertible"/>
    <s v="Alfa-romero"/>
    <s v="CD-15"/>
    <s v="CD-15-84"/>
    <s v="B-274"/>
    <s v="Caixa"/>
    <n v="22047"/>
    <n v="0.05"/>
    <x v="83"/>
    <x v="83"/>
    <n v="0.14000000000000001"/>
    <x v="83"/>
    <n v="4607.8229999999994"/>
    <n v="16336.827000000001"/>
    <n v="17153.668349999996"/>
    <n v="816.84134999999515"/>
    <n v="0.05"/>
    <x v="83"/>
    <x v="83"/>
  </r>
  <r>
    <x v="49"/>
    <d v="2019-02-06T00:00:00"/>
    <n v="76"/>
    <s v="Convertible"/>
    <s v="Mitsubishi"/>
    <s v="CD-4"/>
    <s v="CD-4-85"/>
    <s v="B-273"/>
    <s v="Caixa"/>
    <n v="22496"/>
    <n v="0.09"/>
    <x v="84"/>
    <x v="84"/>
    <n v="0.1"/>
    <x v="84"/>
    <n v="4298.9856"/>
    <n v="16172.374400000001"/>
    <n v="17627.888096000002"/>
    <n v="1455.5136960000018"/>
    <n v="0.09"/>
    <x v="84"/>
    <x v="84"/>
  </r>
  <r>
    <x v="44"/>
    <d v="2018-12-16T00:00:00"/>
    <n v="41"/>
    <s v="Hatchback"/>
    <s v="Plymouth"/>
    <s v="CD-2"/>
    <s v="CD-2-86"/>
    <s v="B-349"/>
    <s v="Kutxa"/>
    <n v="27343"/>
    <n v="0.1"/>
    <x v="85"/>
    <x v="85"/>
    <n v="0.14000000000000001"/>
    <x v="85"/>
    <n v="4429.5660000000007"/>
    <n v="20179.133999999998"/>
    <n v="21591.67338"/>
    <n v="1412.539380000002"/>
    <n v="7.0000000000000007E-2"/>
    <x v="85"/>
    <x v="85"/>
  </r>
  <r>
    <x v="37"/>
    <d v="2019-01-25T00:00:00"/>
    <n v="66"/>
    <s v="Wagon"/>
    <s v="Volkswagen"/>
    <s v="CD-1"/>
    <s v="CD-1-87"/>
    <s v="B-292"/>
    <s v="Santander"/>
    <n v="29828"/>
    <n v="0.05"/>
    <x v="86"/>
    <x v="86"/>
    <n v="0.13"/>
    <x v="86"/>
    <n v="6517.4179999999997"/>
    <n v="21819.182000000001"/>
    <n v="23564.716560000001"/>
    <n v="1745.5345600000001"/>
    <n v="0.08"/>
    <x v="86"/>
    <x v="86"/>
  </r>
  <r>
    <x v="48"/>
    <d v="2018-12-22T00:00:00"/>
    <n v="57"/>
    <s v="Sedan"/>
    <s v="Alfa-romero"/>
    <s v="CD-18"/>
    <s v="CD-18-88"/>
    <s v="B-356"/>
    <s v="Unicaja"/>
    <n v="30551"/>
    <n v="7.0000000000000007E-2"/>
    <x v="87"/>
    <x v="87"/>
    <n v="0.14000000000000001"/>
    <x v="87"/>
    <n v="5682.4859999999999"/>
    <n v="22729.944"/>
    <n v="24548.339519999998"/>
    <n v="1818.3955199999982"/>
    <n v="0.08"/>
    <x v="87"/>
    <x v="87"/>
  </r>
  <r>
    <x v="45"/>
    <d v="2019-01-03T00:00:00"/>
    <n v="48"/>
    <s v="Convertible"/>
    <s v="Audi"/>
    <s v="CD-1"/>
    <s v="CD-1-89"/>
    <s v="B-286"/>
    <s v="BBVA"/>
    <n v="18784"/>
    <n v="0.15"/>
    <x v="88"/>
    <x v="88"/>
    <n v="0.1"/>
    <x v="88"/>
    <n v="3352.9439999999995"/>
    <n v="12613.456"/>
    <n v="13622.532480000002"/>
    <n v="1009.0764800000015"/>
    <n v="0.08"/>
    <x v="88"/>
    <x v="88"/>
  </r>
  <r>
    <x v="11"/>
    <d v="2019-02-21T00:00:00"/>
    <n v="57"/>
    <s v="Convertible"/>
    <s v="Mercedes-benz"/>
    <s v="CD-2"/>
    <s v="CD-2-90"/>
    <s v="B-276"/>
    <s v="Popular"/>
    <n v="19075"/>
    <n v="0.06"/>
    <x v="89"/>
    <x v="89"/>
    <n v="0.1"/>
    <x v="89"/>
    <n v="3586.1"/>
    <n v="14344.4"/>
    <n v="15205.064"/>
    <n v="860.66400000000067"/>
    <n v="0.06"/>
    <x v="89"/>
    <x v="89"/>
  </r>
  <r>
    <x v="1"/>
    <d v="2019-01-19T00:00:00"/>
    <n v="37"/>
    <s v="Wagon"/>
    <s v="Audi"/>
    <s v="CD-12"/>
    <s v="CD-12-91"/>
    <s v="B-377"/>
    <s v="Laboral"/>
    <n v="24112"/>
    <n v="0.11"/>
    <x v="90"/>
    <x v="90"/>
    <n v="0.12"/>
    <x v="90"/>
    <n v="4506.5328"/>
    <n v="16953.147199999999"/>
    <n v="18478.930447999999"/>
    <n v="1525.7832479999997"/>
    <n v="0.09"/>
    <x v="90"/>
    <x v="90"/>
  </r>
  <r>
    <x v="50"/>
    <d v="2019-01-17T00:00:00"/>
    <n v="60"/>
    <s v="Hardtop"/>
    <s v="Honda"/>
    <s v="CD-2"/>
    <s v="CD-2-92"/>
    <s v="B-250"/>
    <s v="Kutxa"/>
    <n v="27824"/>
    <n v="0.16"/>
    <x v="91"/>
    <x v="91"/>
    <n v="0.14000000000000001"/>
    <x v="91"/>
    <n v="5375.5968000000003"/>
    <n v="17996.563200000001"/>
    <n v="19256.322624"/>
    <n v="1259.7594239999999"/>
    <n v="7.0000000000000007E-2"/>
    <x v="91"/>
    <x v="91"/>
  </r>
  <r>
    <x v="11"/>
    <d v="2019-01-27T00:00:00"/>
    <n v="32"/>
    <s v="Hardtop"/>
    <s v="Mercedes-benz"/>
    <s v="CD-19"/>
    <s v="CD-19-93"/>
    <s v="B-338"/>
    <s v="Bankinter"/>
    <n v="31264"/>
    <n v="0.14000000000000001"/>
    <x v="92"/>
    <x v="92"/>
    <n v="0.12"/>
    <x v="92"/>
    <n v="5915.1487999999999"/>
    <n v="20971.891200000002"/>
    <n v="22020.485760000003"/>
    <n v="1048.5945600000014"/>
    <n v="0.05"/>
    <x v="92"/>
    <x v="92"/>
  </r>
  <r>
    <x v="24"/>
    <d v="2019-01-24T00:00:00"/>
    <n v="74"/>
    <s v="Hatchback"/>
    <s v="Volvo"/>
    <s v="CD-11"/>
    <s v="CD-11-94"/>
    <s v="B-273"/>
    <s v="Bankia"/>
    <n v="17839"/>
    <n v="0.12"/>
    <x v="93"/>
    <x v="93"/>
    <n v="0.11"/>
    <x v="93"/>
    <n v="3610.6135999999997"/>
    <n v="12087.706399999999"/>
    <n v="12812.968784000001"/>
    <n v="725.26238400000148"/>
    <n v="0.06"/>
    <x v="93"/>
    <x v="93"/>
  </r>
  <r>
    <x v="11"/>
    <d v="2019-02-22T00:00:00"/>
    <n v="58"/>
    <s v="Hatchback"/>
    <s v="Mercury"/>
    <s v="CD-20"/>
    <s v="CD-20-95"/>
    <s v="B-372"/>
    <s v="Popular"/>
    <n v="21962"/>
    <n v="0.08"/>
    <x v="94"/>
    <x v="94"/>
    <n v="0.13"/>
    <x v="94"/>
    <n v="3636.9072000000001"/>
    <n v="16568.132799999999"/>
    <n v="17396.53944"/>
    <n v="828.40664000000106"/>
    <n v="0.05"/>
    <x v="94"/>
    <x v="94"/>
  </r>
  <r>
    <x v="51"/>
    <d v="2019-02-28T00:00:00"/>
    <n v="62"/>
    <s v="Convertible"/>
    <s v="Mazda"/>
    <s v="CD-16"/>
    <s v="CD-16-96"/>
    <s v="B-364"/>
    <s v="Kutxa"/>
    <n v="20431"/>
    <n v="0.17"/>
    <x v="95"/>
    <x v="95"/>
    <n v="0.13"/>
    <x v="95"/>
    <n v="3561.1233000000002"/>
    <n v="13396.6067"/>
    <n v="14334.369169000001"/>
    <n v="937.76246900000115"/>
    <n v="7.0000000000000007E-2"/>
    <x v="95"/>
    <x v="95"/>
  </r>
  <r>
    <x v="0"/>
    <d v="2019-03-12T00:00:00"/>
    <n v="80"/>
    <s v="Hatchback"/>
    <s v="BMW"/>
    <s v="CD-2"/>
    <s v="CD-2-97"/>
    <s v="B-376"/>
    <s v="Unicaja"/>
    <n v="16190"/>
    <n v="0.17"/>
    <x v="96"/>
    <x v="96"/>
    <n v="0.11"/>
    <x v="96"/>
    <n v="2687.54"/>
    <n v="10750.16"/>
    <n v="11610.1728"/>
    <n v="860.01280000000042"/>
    <n v="0.08"/>
    <x v="96"/>
    <x v="96"/>
  </r>
  <r>
    <x v="24"/>
    <d v="2019-01-22T00:00:00"/>
    <n v="72"/>
    <s v="Hardtop"/>
    <s v="Dodge"/>
    <s v="CD-6"/>
    <s v="CD-6-98"/>
    <s v="B-399"/>
    <s v="Bankinter"/>
    <n v="16165"/>
    <n v="0.14000000000000001"/>
    <x v="97"/>
    <x v="97"/>
    <n v="0.13"/>
    <x v="97"/>
    <n v="2641.3609999999999"/>
    <n v="11260.539000000001"/>
    <n v="11936.171340000001"/>
    <n v="675.63234000000011"/>
    <n v="0.06"/>
    <x v="97"/>
    <x v="97"/>
  </r>
  <r>
    <x v="18"/>
    <d v="2019-01-30T00:00:00"/>
    <n v="42"/>
    <s v="Wagon"/>
    <s v="Chevrolet"/>
    <s v="CD-11"/>
    <s v="CD-11-99"/>
    <s v="B-282"/>
    <s v="Unicaja"/>
    <n v="32597"/>
    <n v="0.08"/>
    <x v="98"/>
    <x v="98"/>
    <n v="0.15"/>
    <x v="98"/>
    <n v="6297.7404000000006"/>
    <n v="23691.499599999996"/>
    <n v="25112.989576000004"/>
    <n v="1421.489976000008"/>
    <n v="0.06"/>
    <x v="98"/>
    <x v="98"/>
  </r>
  <r>
    <x v="52"/>
    <d v="2018-11-30T00:00:00"/>
    <n v="46"/>
    <s v="Hatchback"/>
    <s v="Dodge"/>
    <s v="CD-6"/>
    <s v="CD-6-100"/>
    <s v="B-389"/>
    <s v="BBVA"/>
    <n v="17208"/>
    <n v="0.11"/>
    <x v="99"/>
    <x v="99"/>
    <n v="0.13"/>
    <x v="99"/>
    <n v="3369.3263999999999"/>
    <n v="11945.793599999999"/>
    <n v="12901.457088000001"/>
    <n v="955.66348800000196"/>
    <n v="0.08"/>
    <x v="99"/>
    <x v="99"/>
  </r>
  <r>
    <x v="53"/>
    <d v="2018-11-15T00:00:00"/>
    <n v="45"/>
    <s v="Wagon"/>
    <s v="Jaguar"/>
    <s v="CD-17"/>
    <s v="CD-17-101"/>
    <s v="B-268"/>
    <s v="Laboral"/>
    <n v="16700"/>
    <n v="0.16"/>
    <x v="100"/>
    <x v="100"/>
    <n v="0.14000000000000001"/>
    <x v="100"/>
    <n v="3226.44"/>
    <n v="10801.56"/>
    <n v="11557.6692"/>
    <n v="756.10920000000078"/>
    <n v="7.0000000000000007E-2"/>
    <x v="100"/>
    <x v="100"/>
  </r>
  <r>
    <x v="54"/>
    <d v="2018-11-21T00:00:00"/>
    <n v="41"/>
    <s v="Hardtop"/>
    <s v="Dodge"/>
    <s v="CD-19"/>
    <s v="CD-19-102"/>
    <s v="B-303"/>
    <s v="Kutxa"/>
    <n v="27672"/>
    <n v="0.14000000000000001"/>
    <x v="101"/>
    <x v="101"/>
    <n v="0.14000000000000001"/>
    <x v="101"/>
    <n v="5235.5424000000003"/>
    <n v="18562.3776"/>
    <n v="19490.496480000002"/>
    <n v="928.11888000000181"/>
    <n v="0.05"/>
    <x v="101"/>
    <x v="101"/>
  </r>
  <r>
    <x v="46"/>
    <d v="2018-12-29T00:00:00"/>
    <n v="69"/>
    <s v="Sedan"/>
    <s v="Honda"/>
    <s v="CD-14"/>
    <s v="CD-14-103"/>
    <s v="B-389"/>
    <s v="Sabadell"/>
    <n v="22815"/>
    <n v="0.08"/>
    <x v="102"/>
    <x v="102"/>
    <n v="0.13"/>
    <x v="102"/>
    <n v="4197.96"/>
    <n v="16791.84"/>
    <n v="18135.1872"/>
    <n v="1343.3472000000002"/>
    <n v="0.08"/>
    <x v="102"/>
    <x v="102"/>
  </r>
  <r>
    <x v="55"/>
    <d v="2019-03-14T00:00:00"/>
    <n v="73"/>
    <s v="Hatchback"/>
    <s v="Mercedes-benz"/>
    <s v="CD-18"/>
    <s v="CD-18-104"/>
    <s v="B-319"/>
    <s v="Santander"/>
    <n v="26131"/>
    <n v="0.11"/>
    <x v="103"/>
    <x v="103"/>
    <n v="0.1"/>
    <x v="103"/>
    <n v="4883.8838999999998"/>
    <n v="18372.706099999999"/>
    <n v="20026.249649000001"/>
    <n v="1653.5435490000018"/>
    <n v="0.09"/>
    <x v="103"/>
    <x v="103"/>
  </r>
  <r>
    <x v="56"/>
    <d v="2018-11-23T00:00:00"/>
    <n v="37"/>
    <s v="Sedan"/>
    <s v="Mazda"/>
    <s v="CD-18"/>
    <s v="CD-18-105"/>
    <s v="B-254"/>
    <s v="BBVA"/>
    <n v="23537"/>
    <n v="0.13"/>
    <x v="104"/>
    <x v="104"/>
    <n v="0.15"/>
    <x v="104"/>
    <n v="4504.9817999999996"/>
    <n v="15972.208199999999"/>
    <n v="17409.706937999999"/>
    <n v="1437.4987380000002"/>
    <n v="0.09"/>
    <x v="104"/>
    <x v="104"/>
  </r>
  <r>
    <x v="43"/>
    <d v="2019-01-04T00:00:00"/>
    <n v="78"/>
    <s v="Wagon"/>
    <s v="Nissan"/>
    <s v="CD-1"/>
    <s v="CD-1-106"/>
    <s v="B-345"/>
    <s v="Bankinter"/>
    <n v="22675"/>
    <n v="0.15"/>
    <x v="105"/>
    <x v="105"/>
    <n v="0.1"/>
    <x v="105"/>
    <n v="4432.9624999999996"/>
    <n v="14840.7875"/>
    <n v="15731.234750000001"/>
    <n v="890.44725000000108"/>
    <n v="0.06"/>
    <x v="105"/>
    <x v="105"/>
  </r>
  <r>
    <x v="43"/>
    <d v="2018-11-25T00:00:00"/>
    <n v="38"/>
    <s v="Sedan"/>
    <s v="Peugeot"/>
    <s v="CD-19"/>
    <s v="CD-19-107"/>
    <s v="B-306"/>
    <s v="BBVA"/>
    <n v="24888"/>
    <n v="0.13"/>
    <x v="106"/>
    <x v="106"/>
    <n v="0.11"/>
    <x v="106"/>
    <n v="4980.0888000000004"/>
    <n v="16672.4712"/>
    <n v="18006.268896000001"/>
    <n v="1333.7976960000015"/>
    <n v="0.08"/>
    <x v="106"/>
    <x v="106"/>
  </r>
  <r>
    <x v="6"/>
    <d v="2018-12-29T00:00:00"/>
    <n v="52"/>
    <s v="Wagon"/>
    <s v="Volvo"/>
    <s v="CD-13"/>
    <s v="CD-13-108"/>
    <s v="B-293"/>
    <s v="Unicaja"/>
    <n v="34116"/>
    <n v="0.1"/>
    <x v="107"/>
    <x v="107"/>
    <n v="0.1"/>
    <x v="107"/>
    <n v="6140.88"/>
    <n v="24563.52"/>
    <n v="25791.696"/>
    <n v="1228.1759999999995"/>
    <n v="0.05"/>
    <x v="107"/>
    <x v="107"/>
  </r>
  <r>
    <x v="11"/>
    <d v="2019-02-15T00:00:00"/>
    <n v="51"/>
    <s v="Hardtop"/>
    <s v="Honda"/>
    <s v="CD-16"/>
    <s v="CD-16-109"/>
    <s v="B-355"/>
    <s v="Unicaja"/>
    <n v="23394"/>
    <n v="0.09"/>
    <x v="108"/>
    <x v="108"/>
    <n v="0.1"/>
    <x v="108"/>
    <n v="4257.7080000000005"/>
    <n v="17030.832000000002"/>
    <n v="18222.990240000003"/>
    <n v="1192.1582400000007"/>
    <n v="7.0000000000000007E-2"/>
    <x v="108"/>
    <x v="108"/>
  </r>
  <r>
    <x v="35"/>
    <d v="2019-02-04T00:00:00"/>
    <n v="73"/>
    <s v="Hatchback"/>
    <s v="Mitsubishi"/>
    <s v="CD-19"/>
    <s v="CD-19-110"/>
    <s v="B-339"/>
    <s v="Bankinter"/>
    <n v="21669"/>
    <n v="0.17"/>
    <x v="109"/>
    <x v="109"/>
    <n v="0.14000000000000001"/>
    <x v="109"/>
    <n v="3237.3485999999998"/>
    <n v="14747.921400000001"/>
    <n v="15632.796684000003"/>
    <n v="884.87528400000156"/>
    <n v="0.06"/>
    <x v="109"/>
    <x v="109"/>
  </r>
  <r>
    <x v="57"/>
    <d v="2019-02-02T00:00:00"/>
    <n v="73"/>
    <s v="Hardtop"/>
    <s v="Toyota"/>
    <s v="CD-2"/>
    <s v="CD-2-111"/>
    <s v="B-337"/>
    <s v="Kutxa"/>
    <n v="18787"/>
    <n v="0.17"/>
    <x v="110"/>
    <x v="110"/>
    <n v="0.11"/>
    <x v="110"/>
    <n v="2806.7777999999998"/>
    <n v="12786.432199999999"/>
    <n v="13937.211098"/>
    <n v="1150.7788980000005"/>
    <n v="0.09"/>
    <x v="110"/>
    <x v="110"/>
  </r>
  <r>
    <x v="58"/>
    <d v="2018-12-23T00:00:00"/>
    <n v="54"/>
    <s v="Convertible"/>
    <s v="Chevrolet"/>
    <s v="CD-19"/>
    <s v="CD-19-112"/>
    <s v="B-392"/>
    <s v="Laboral"/>
    <n v="17296"/>
    <n v="0.15"/>
    <x v="111"/>
    <x v="111"/>
    <n v="0.14000000000000001"/>
    <x v="111"/>
    <n v="3234.3520000000003"/>
    <n v="11467.248"/>
    <n v="12499.30032"/>
    <n v="1032.0523200000007"/>
    <n v="0.09"/>
    <x v="111"/>
    <x v="111"/>
  </r>
  <r>
    <x v="37"/>
    <d v="2019-02-06T00:00:00"/>
    <n v="78"/>
    <s v="Sedan"/>
    <s v="Saab"/>
    <s v="CD-10"/>
    <s v="CD-10-113"/>
    <s v="B-265"/>
    <s v="Bankia"/>
    <n v="34266"/>
    <n v="0.06"/>
    <x v="112"/>
    <x v="112"/>
    <n v="0.14000000000000001"/>
    <x v="112"/>
    <n v="7408.3091999999997"/>
    <n v="24801.730800000001"/>
    <n v="26041.817339999998"/>
    <n v="1240.0865399999966"/>
    <n v="0.05"/>
    <x v="112"/>
    <x v="112"/>
  </r>
  <r>
    <x v="50"/>
    <d v="2018-12-19T00:00:00"/>
    <n v="31"/>
    <s v="Hatchback"/>
    <s v="Jaguar"/>
    <s v="CD-11"/>
    <s v="CD-11-114"/>
    <s v="B-348"/>
    <s v="Sabadell"/>
    <n v="17094"/>
    <n v="0.06"/>
    <x v="113"/>
    <x v="113"/>
    <n v="0.1"/>
    <x v="113"/>
    <n v="3535.0391999999997"/>
    <n v="12533.320800000001"/>
    <n v="13285.320048"/>
    <n v="751.99924799999826"/>
    <n v="0.06"/>
    <x v="113"/>
    <x v="113"/>
  </r>
  <r>
    <x v="59"/>
    <d v="2019-01-10T00:00:00"/>
    <n v="58"/>
    <s v="Hardtop"/>
    <s v="Mazda"/>
    <s v="CD-13"/>
    <s v="CD-13-115"/>
    <s v="B-312"/>
    <s v="Caixa"/>
    <n v="18913"/>
    <n v="0.15"/>
    <x v="114"/>
    <x v="114"/>
    <n v="0.11"/>
    <x v="114"/>
    <n v="3697.4914999999996"/>
    <n v="12378.558499999999"/>
    <n v="13245.057595"/>
    <n v="866.49909500000103"/>
    <n v="7.0000000000000007E-2"/>
    <x v="114"/>
    <x v="114"/>
  </r>
  <r>
    <x v="53"/>
    <d v="2018-11-25T00:00:00"/>
    <n v="55"/>
    <s v="Sedan"/>
    <s v="Plymouth"/>
    <s v="CD-19"/>
    <s v="CD-19-116"/>
    <s v="B-318"/>
    <s v="Bankinter"/>
    <n v="25803"/>
    <n v="0.08"/>
    <x v="115"/>
    <x v="115"/>
    <n v="0.11"/>
    <x v="115"/>
    <n v="4747.7520000000004"/>
    <n v="18991.007999999998"/>
    <n v="20130.468480000003"/>
    <n v="1139.4604800000052"/>
    <n v="0.06"/>
    <x v="115"/>
    <x v="115"/>
  </r>
  <r>
    <x v="60"/>
    <d v="2019-02-26T00:00:00"/>
    <n v="61"/>
    <s v="Hatchback"/>
    <s v="Mitsubishi"/>
    <s v="CD-7"/>
    <s v="CD-7-117"/>
    <s v="B-354"/>
    <s v="Popular"/>
    <n v="30317"/>
    <n v="0.08"/>
    <x v="116"/>
    <x v="116"/>
    <n v="0.14000000000000001"/>
    <x v="116"/>
    <n v="5578.3280000000004"/>
    <n v="22313.311999999998"/>
    <n v="23652.110720000001"/>
    <n v="1338.7987200000025"/>
    <n v="0.06"/>
    <x v="116"/>
    <x v="116"/>
  </r>
  <r>
    <x v="22"/>
    <d v="2018-11-28T00:00:00"/>
    <n v="50"/>
    <s v="Sedan"/>
    <s v="Toyota"/>
    <s v="CD-13"/>
    <s v="CD-13-118"/>
    <s v="B-267"/>
    <s v="Santander"/>
    <n v="27530"/>
    <n v="0.12"/>
    <x v="117"/>
    <x v="117"/>
    <n v="0.14000000000000001"/>
    <x v="117"/>
    <n v="5572.072000000001"/>
    <n v="18654.328000000001"/>
    <n v="20333.217520000002"/>
    <n v="1678.8895200000006"/>
    <n v="0.09"/>
    <x v="117"/>
    <x v="117"/>
  </r>
  <r>
    <x v="38"/>
    <d v="2019-01-08T00:00:00"/>
    <n v="73"/>
    <s v="Hatchback"/>
    <s v="Toyota"/>
    <s v="CD-10"/>
    <s v="CD-10-119"/>
    <s v="B-275"/>
    <s v="Sabadell"/>
    <n v="34274"/>
    <n v="0.1"/>
    <x v="118"/>
    <x v="118"/>
    <n v="0.15"/>
    <x v="118"/>
    <n v="5552.3880000000008"/>
    <n v="25294.212"/>
    <n v="27064.806840000001"/>
    <n v="1770.5948400000016"/>
    <n v="7.0000000000000007E-2"/>
    <x v="118"/>
    <x v="118"/>
  </r>
  <r>
    <x v="13"/>
    <d v="2019-01-12T00:00:00"/>
    <n v="71"/>
    <s v="Convertible"/>
    <s v="Alfa-romero"/>
    <s v="CD-10"/>
    <s v="CD-10-120"/>
    <s v="B-283"/>
    <s v="Popular"/>
    <n v="19993"/>
    <n v="0.16"/>
    <x v="119"/>
    <x v="119"/>
    <n v="0.13"/>
    <x v="119"/>
    <n v="3190.8827999999999"/>
    <n v="13603.2372"/>
    <n v="14419.431431999999"/>
    <n v="816.19423199999983"/>
    <n v="0.06"/>
    <x v="119"/>
    <x v="119"/>
  </r>
  <r>
    <x v="34"/>
    <d v="2019-01-23T00:00:00"/>
    <n v="72"/>
    <s v="Wagon"/>
    <s v="Porsche"/>
    <s v="CD-18"/>
    <s v="CD-18-121"/>
    <s v="B-307"/>
    <s v="Unicaja"/>
    <n v="24194"/>
    <n v="0.16"/>
    <x v="120"/>
    <x v="120"/>
    <n v="0.11"/>
    <x v="120"/>
    <n v="4674.2807999999995"/>
    <n v="15648.679199999999"/>
    <n v="17057.060328"/>
    <n v="1408.3811280000009"/>
    <n v="0.09"/>
    <x v="120"/>
    <x v="120"/>
  </r>
  <r>
    <x v="30"/>
    <d v="2019-01-27T00:00:00"/>
    <n v="71"/>
    <s v="Wagon"/>
    <s v="Nissan"/>
    <s v="CD-12"/>
    <s v="CD-12-122"/>
    <s v="B-345"/>
    <s v="Popular"/>
    <n v="18731"/>
    <n v="0.05"/>
    <x v="121"/>
    <x v="121"/>
    <n v="0.13"/>
    <x v="121"/>
    <n v="4092.7235000000005"/>
    <n v="13701.726500000001"/>
    <n v="14523.830090000001"/>
    <n v="822.10359000000062"/>
    <n v="0.06"/>
    <x v="121"/>
    <x v="121"/>
  </r>
  <r>
    <x v="61"/>
    <d v="2019-01-11T00:00:00"/>
    <n v="41"/>
    <s v="Wagon"/>
    <s v="Nissan"/>
    <s v="CD-18"/>
    <s v="CD-18-123"/>
    <s v="B-261"/>
    <s v="Unicaja"/>
    <n v="25994"/>
    <n v="0.09"/>
    <x v="122"/>
    <x v="122"/>
    <n v="0.14000000000000001"/>
    <x v="122"/>
    <n v="5203.9988000000003"/>
    <n v="18450.5412"/>
    <n v="19926.584495999999"/>
    <n v="1476.0432959999998"/>
    <n v="0.08"/>
    <x v="122"/>
    <x v="122"/>
  </r>
  <r>
    <x v="34"/>
    <d v="2018-12-24T00:00:00"/>
    <n v="42"/>
    <s v="Convertible"/>
    <s v="Plymouth"/>
    <s v="CD-19"/>
    <s v="CD-19-124"/>
    <s v="B-305"/>
    <s v="Laboral"/>
    <n v="31989"/>
    <n v="7.0000000000000007E-2"/>
    <x v="123"/>
    <x v="123"/>
    <n v="0.12"/>
    <x v="123"/>
    <n v="6247.4516999999996"/>
    <n v="23502.318299999999"/>
    <n v="24677.434215000001"/>
    <n v="1175.1159150000021"/>
    <n v="0.05"/>
    <x v="123"/>
    <x v="123"/>
  </r>
  <r>
    <x v="19"/>
    <d v="2019-01-11T00:00:00"/>
    <n v="62"/>
    <s v="Convertible"/>
    <s v="Volkswagen"/>
    <s v="CD-3"/>
    <s v="CD-3-125"/>
    <s v="B-399"/>
    <s v="Popular"/>
    <n v="29293"/>
    <n v="0.05"/>
    <x v="124"/>
    <x v="124"/>
    <n v="0.13"/>
    <x v="124"/>
    <n v="5287.3865000000005"/>
    <n v="22540.963499999998"/>
    <n v="24118.830944999998"/>
    <n v="1577.8674449999999"/>
    <n v="7.0000000000000007E-2"/>
    <x v="124"/>
    <x v="124"/>
  </r>
  <r>
    <x v="23"/>
    <d v="2019-02-09T00:00:00"/>
    <n v="67"/>
    <s v="Convertible"/>
    <s v="Toyota"/>
    <s v="CD-11"/>
    <s v="CD-11-126"/>
    <s v="B-365"/>
    <s v="Caixa"/>
    <n v="24974"/>
    <n v="0.11"/>
    <x v="125"/>
    <x v="125"/>
    <n v="0.1"/>
    <x v="125"/>
    <n v="4223.1034"/>
    <n v="18003.756600000001"/>
    <n v="19624.094694000003"/>
    <n v="1620.3380940000025"/>
    <n v="0.09"/>
    <x v="125"/>
    <x v="125"/>
  </r>
  <r>
    <x v="39"/>
    <d v="2019-01-19T00:00:00"/>
    <n v="56"/>
    <s v="Convertible"/>
    <s v="Peugeot"/>
    <s v="CD-17"/>
    <s v="CD-17-127"/>
    <s v="B-394"/>
    <s v="Popular"/>
    <n v="18001"/>
    <n v="0.08"/>
    <x v="126"/>
    <x v="126"/>
    <n v="0.1"/>
    <x v="126"/>
    <n v="2980.9656000000004"/>
    <n v="13579.954399999999"/>
    <n v="14530.551208000003"/>
    <n v="950.59680800000388"/>
    <n v="7.0000000000000007E-2"/>
    <x v="126"/>
    <x v="126"/>
  </r>
  <r>
    <x v="54"/>
    <d v="2018-11-11T00:00:00"/>
    <n v="31"/>
    <s v="Sedan"/>
    <s v="Mercedes-benz"/>
    <s v="CD-7"/>
    <s v="CD-7-128"/>
    <s v="B-290"/>
    <s v="Santander"/>
    <n v="23122"/>
    <n v="0.06"/>
    <x v="127"/>
    <x v="127"/>
    <n v="0.11"/>
    <x v="127"/>
    <n v="3912.2424000000001"/>
    <n v="17822.437600000001"/>
    <n v="18891.783856000002"/>
    <n v="1069.3462560000007"/>
    <n v="0.06"/>
    <x v="127"/>
    <x v="127"/>
  </r>
  <r>
    <x v="6"/>
    <d v="2018-12-25T00:00:00"/>
    <n v="48"/>
    <s v="Sedan"/>
    <s v="Plymouth"/>
    <s v="CD-9"/>
    <s v="CD-9-129"/>
    <s v="B-354"/>
    <s v="Santander"/>
    <n v="26016"/>
    <n v="0.08"/>
    <x v="128"/>
    <x v="128"/>
    <n v="0.1"/>
    <x v="128"/>
    <n v="5265.6384000000007"/>
    <n v="18669.081600000001"/>
    <n v="19602.535680000001"/>
    <n v="933.45407999999952"/>
    <n v="0.05"/>
    <x v="128"/>
    <x v="128"/>
  </r>
  <r>
    <x v="62"/>
    <d v="2018-12-07T00:00:00"/>
    <n v="66"/>
    <s v="Convertible"/>
    <s v="Peugeot"/>
    <s v="CD-14"/>
    <s v="CD-14-130"/>
    <s v="B-341"/>
    <s v="Unicaja"/>
    <n v="31992"/>
    <n v="0.05"/>
    <x v="129"/>
    <x v="129"/>
    <n v="0.1"/>
    <x v="129"/>
    <n v="5470.6319999999996"/>
    <n v="24921.768000000004"/>
    <n v="26167.856399999997"/>
    <n v="1246.0883999999933"/>
    <n v="0.05"/>
    <x v="129"/>
    <x v="129"/>
  </r>
  <r>
    <x v="58"/>
    <d v="2018-12-17T00:00:00"/>
    <n v="48"/>
    <s v="Wagon"/>
    <s v="Toyota"/>
    <s v="CD-16"/>
    <s v="CD-16-131"/>
    <s v="B-342"/>
    <s v="Bankia"/>
    <n v="29217"/>
    <n v="0.17"/>
    <x v="130"/>
    <x v="130"/>
    <n v="0.13"/>
    <x v="130"/>
    <n v="5092.5231000000003"/>
    <n v="19157.586900000002"/>
    <n v="20881.769721000004"/>
    <n v="1724.1828210000021"/>
    <n v="0.09"/>
    <x v="130"/>
    <x v="130"/>
  </r>
  <r>
    <x v="11"/>
    <d v="2019-01-29T00:00:00"/>
    <n v="34"/>
    <s v="Hardtop"/>
    <s v="Subaru"/>
    <s v="CD-2"/>
    <s v="CD-2-132"/>
    <s v="B-297"/>
    <s v="Santander"/>
    <n v="18658"/>
    <n v="0.15"/>
    <x v="131"/>
    <x v="131"/>
    <n v="0.12"/>
    <x v="131"/>
    <n v="3171.86"/>
    <n v="12687.439999999999"/>
    <n v="13702.4352"/>
    <n v="1014.9952000000012"/>
    <n v="0.08"/>
    <x v="131"/>
    <x v="131"/>
  </r>
  <r>
    <x v="10"/>
    <d v="2019-01-13T00:00:00"/>
    <n v="71"/>
    <s v="Convertible"/>
    <s v="Renault"/>
    <s v="CD-6"/>
    <s v="CD-6-133"/>
    <s v="B-328"/>
    <s v="Caixa"/>
    <n v="22818"/>
    <n v="7.0000000000000007E-2"/>
    <x v="132"/>
    <x v="132"/>
    <n v="0.13"/>
    <x v="132"/>
    <n v="4456.3553999999995"/>
    <n v="16764.384599999998"/>
    <n v="18273.179214"/>
    <n v="1508.7946140000022"/>
    <n v="0.09"/>
    <x v="132"/>
    <x v="132"/>
  </r>
  <r>
    <x v="31"/>
    <d v="2018-12-30T00:00:00"/>
    <n v="78"/>
    <s v="Convertible"/>
    <s v="Mercedes-benz"/>
    <s v="CD-8"/>
    <s v="CD-8-134"/>
    <s v="B-363"/>
    <s v="Popular"/>
    <n v="34181"/>
    <n v="7.0000000000000007E-2"/>
    <x v="133"/>
    <x v="133"/>
    <n v="0.13"/>
    <x v="133"/>
    <n v="7311.3158999999996"/>
    <n v="24477.0141"/>
    <n v="25700.864805000001"/>
    <n v="1223.8507050000007"/>
    <n v="0.05"/>
    <x v="133"/>
    <x v="133"/>
  </r>
  <r>
    <x v="63"/>
    <d v="2019-02-07T00:00:00"/>
    <n v="57"/>
    <s v="Sedan"/>
    <s v="Chevrolet"/>
    <s v="CD-1"/>
    <s v="CD-1-135"/>
    <s v="B-305"/>
    <s v="Bankinter"/>
    <n v="21437"/>
    <n v="0.14000000000000001"/>
    <x v="134"/>
    <x v="134"/>
    <n v="0.1"/>
    <x v="134"/>
    <n v="3687.1640000000002"/>
    <n v="14748.655999999999"/>
    <n v="16076.035040000001"/>
    <n v="1327.3790400000016"/>
    <n v="0.09"/>
    <x v="134"/>
    <x v="134"/>
  </r>
  <r>
    <x v="34"/>
    <d v="2018-12-30T00:00:00"/>
    <n v="48"/>
    <s v="Convertible"/>
    <s v="Mazda"/>
    <s v="CD-11"/>
    <s v="CD-11-136"/>
    <s v="B-251"/>
    <s v="Unicaja"/>
    <n v="33433"/>
    <n v="0.12"/>
    <x v="135"/>
    <x v="135"/>
    <n v="0.11"/>
    <x v="135"/>
    <n v="5589.9975999999997"/>
    <n v="23831.042400000002"/>
    <n v="25022.594520000002"/>
    <n v="1191.5521200000003"/>
    <n v="0.05"/>
    <x v="135"/>
    <x v="135"/>
  </r>
  <r>
    <x v="53"/>
    <d v="2018-11-11T00:00:00"/>
    <n v="41"/>
    <s v="Hatchback"/>
    <s v="Plymouth"/>
    <s v="CD-7"/>
    <s v="CD-7-137"/>
    <s v="B-400"/>
    <s v="Laboral"/>
    <n v="22230"/>
    <n v="0.16"/>
    <x v="136"/>
    <x v="136"/>
    <n v="0.11"/>
    <x v="136"/>
    <n v="3734.64"/>
    <n v="14938.560000000001"/>
    <n v="15834.873600000003"/>
    <n v="896.31360000000132"/>
    <n v="0.06"/>
    <x v="136"/>
    <x v="136"/>
  </r>
  <r>
    <x v="58"/>
    <d v="2019-01-05T00:00:00"/>
    <n v="67"/>
    <s v="Hardtop"/>
    <s v="Mercury"/>
    <s v="CD-17"/>
    <s v="CD-17-138"/>
    <s v="B-319"/>
    <s v="BBVA"/>
    <n v="25515"/>
    <n v="0.1"/>
    <x v="137"/>
    <x v="137"/>
    <n v="0.1"/>
    <x v="137"/>
    <n v="4822.335"/>
    <n v="18141.165000000001"/>
    <n v="19048.223250000003"/>
    <n v="907.05825000000186"/>
    <n v="0.05"/>
    <x v="137"/>
    <x v="137"/>
  </r>
  <r>
    <x v="10"/>
    <d v="2018-12-25T00:00:00"/>
    <n v="52"/>
    <s v="Wagon"/>
    <s v="Volkswagen"/>
    <s v="CD-15"/>
    <s v="CD-15-139"/>
    <s v="B-342"/>
    <s v="Laboral"/>
    <n v="27340"/>
    <n v="0.1"/>
    <x v="138"/>
    <x v="138"/>
    <n v="0.14000000000000001"/>
    <x v="138"/>
    <n v="4429.08"/>
    <n v="20176.919999999998"/>
    <n v="21992.842799999999"/>
    <n v="1815.9228000000003"/>
    <n v="0.09"/>
    <x v="138"/>
    <x v="138"/>
  </r>
  <r>
    <x v="56"/>
    <d v="2018-12-06T00:00:00"/>
    <n v="50"/>
    <s v="Hatchback"/>
    <s v="Audi"/>
    <s v="CD-1"/>
    <s v="CD-1-140"/>
    <s v="B-264"/>
    <s v="Laboral"/>
    <n v="30902"/>
    <n v="0.17"/>
    <x v="139"/>
    <x v="139"/>
    <n v="0.1"/>
    <x v="139"/>
    <n v="5642.7052000000003"/>
    <n v="20005.9548"/>
    <n v="21606.431184000001"/>
    <n v="1600.4763840000014"/>
    <n v="0.08"/>
    <x v="139"/>
    <x v="139"/>
  </r>
  <r>
    <x v="60"/>
    <d v="2019-02-21T00:00:00"/>
    <n v="56"/>
    <s v="Hardtop"/>
    <s v="Mazda"/>
    <s v="CD-16"/>
    <s v="CD-16-141"/>
    <s v="B-267"/>
    <s v="Santander"/>
    <n v="31842"/>
    <n v="0.15"/>
    <x v="140"/>
    <x v="140"/>
    <n v="0.15"/>
    <x v="140"/>
    <n v="4871.826"/>
    <n v="22193.874"/>
    <n v="23525.506440000001"/>
    <n v="1331.6324400000012"/>
    <n v="0.06"/>
    <x v="140"/>
    <x v="140"/>
  </r>
  <r>
    <x v="15"/>
    <d v="2019-02-10T00:00:00"/>
    <n v="48"/>
    <s v="Sedan"/>
    <s v="Volkswagen"/>
    <s v="CD-20"/>
    <s v="CD-20-142"/>
    <s v="B-378"/>
    <s v="Laboral"/>
    <n v="21305"/>
    <n v="0.16"/>
    <x v="141"/>
    <x v="141"/>
    <n v="0.12"/>
    <x v="141"/>
    <n v="3579.24"/>
    <n v="14316.960000000001"/>
    <n v="15605.486400000002"/>
    <n v="1288.5264000000006"/>
    <n v="0.09"/>
    <x v="141"/>
    <x v="141"/>
  </r>
  <r>
    <x v="14"/>
    <d v="2019-02-23T00:00:00"/>
    <n v="80"/>
    <s v="Wagon"/>
    <s v="Plymouth"/>
    <s v="CD-2"/>
    <s v="CD-2-143"/>
    <s v="B-258"/>
    <s v="Laboral"/>
    <n v="22120"/>
    <n v="0.09"/>
    <x v="142"/>
    <x v="142"/>
    <n v="0.15"/>
    <x v="142"/>
    <n v="4227.1320000000005"/>
    <n v="15902.067999999999"/>
    <n v="17174.23344"/>
    <n v="1272.1654400000007"/>
    <n v="0.08"/>
    <x v="142"/>
    <x v="142"/>
  </r>
  <r>
    <x v="40"/>
    <d v="2019-02-02T00:00:00"/>
    <n v="57"/>
    <s v="Convertible"/>
    <s v="Mitsubishi"/>
    <s v="CD-1"/>
    <s v="CD-1-144"/>
    <s v="B-340"/>
    <s v="Sabadell"/>
    <n v="21043"/>
    <n v="0.15"/>
    <x v="143"/>
    <x v="143"/>
    <n v="0.1"/>
    <x v="143"/>
    <n v="3398.4445000000001"/>
    <n v="14488.1055"/>
    <n v="15502.272885"/>
    <n v="1014.1673850000006"/>
    <n v="7.0000000000000007E-2"/>
    <x v="143"/>
    <x v="143"/>
  </r>
  <r>
    <x v="41"/>
    <d v="2019-02-10T00:00:00"/>
    <n v="72"/>
    <s v="Wagon"/>
    <s v="Mitsubishi"/>
    <s v="CD-5"/>
    <s v="CD-5-145"/>
    <s v="B-400"/>
    <s v="Caixa"/>
    <n v="33161"/>
    <n v="0.05"/>
    <x v="144"/>
    <x v="144"/>
    <n v="0.1"/>
    <x v="144"/>
    <n v="5670.5309999999999"/>
    <n v="25832.419000000002"/>
    <n v="28157.33671"/>
    <n v="2324.9177099999979"/>
    <n v="0.09"/>
    <x v="144"/>
    <x v="144"/>
  </r>
  <r>
    <x v="20"/>
    <d v="2019-02-11T00:00:00"/>
    <n v="55"/>
    <s v="Wagon"/>
    <s v="Nissan"/>
    <s v="CD-11"/>
    <s v="CD-11-146"/>
    <s v="B-250"/>
    <s v="Unicaja"/>
    <n v="24216"/>
    <n v="0.05"/>
    <x v="145"/>
    <x v="145"/>
    <n v="0.14000000000000001"/>
    <x v="145"/>
    <n v="5291.1959999999999"/>
    <n v="17714.004000000001"/>
    <n v="18776.844240000002"/>
    <n v="1062.8402400000014"/>
    <n v="0.06"/>
    <x v="145"/>
    <x v="145"/>
  </r>
  <r>
    <x v="38"/>
    <d v="2018-12-30T00:00:00"/>
    <n v="64"/>
    <s v="Convertible"/>
    <s v="BMW"/>
    <s v="CD-2"/>
    <s v="CD-2-147"/>
    <s v="B-258"/>
    <s v="Unicaja"/>
    <n v="24213"/>
    <n v="0.11"/>
    <x v="146"/>
    <x v="146"/>
    <n v="0.15"/>
    <x v="146"/>
    <n v="4525.4097000000002"/>
    <n v="17024.1603"/>
    <n v="18215.851521000001"/>
    <n v="1191.691221000001"/>
    <n v="7.0000000000000007E-2"/>
    <x v="146"/>
    <x v="146"/>
  </r>
  <r>
    <x v="43"/>
    <d v="2018-11-24T00:00:00"/>
    <n v="37"/>
    <s v="Sedan"/>
    <s v="Chevrolet"/>
    <s v="CD-1"/>
    <s v="CD-1-148"/>
    <s v="B-397"/>
    <s v="Popular"/>
    <n v="20596"/>
    <n v="0.08"/>
    <x v="147"/>
    <x v="147"/>
    <n v="0.14000000000000001"/>
    <x v="147"/>
    <n v="3979.1471999999999"/>
    <n v="14969.1728"/>
    <n v="16316.398352000002"/>
    <n v="1347.2255520000017"/>
    <n v="0.09"/>
    <x v="147"/>
    <x v="147"/>
  </r>
  <r>
    <x v="64"/>
    <d v="2019-01-20T00:00:00"/>
    <n v="40"/>
    <s v="Hardtop"/>
    <s v="BMW"/>
    <s v="CD-7"/>
    <s v="CD-7-149"/>
    <s v="B-261"/>
    <s v="Caixa"/>
    <n v="28469"/>
    <n v="0.15"/>
    <x v="148"/>
    <x v="148"/>
    <n v="0.12"/>
    <x v="148"/>
    <n v="5081.7164999999995"/>
    <n v="19116.933500000003"/>
    <n v="20646.28818"/>
    <n v="1529.3546799999967"/>
    <n v="0.08"/>
    <x v="148"/>
    <x v="148"/>
  </r>
  <r>
    <x v="65"/>
    <d v="2019-02-10T00:00:00"/>
    <n v="70"/>
    <s v="Hatchback"/>
    <s v="Volkswagen"/>
    <s v="CD-19"/>
    <s v="CD-19-150"/>
    <s v="B-252"/>
    <s v="Kutxa"/>
    <n v="21828"/>
    <n v="0.13"/>
    <x v="149"/>
    <x v="149"/>
    <n v="0.13"/>
    <x v="149"/>
    <n v="3798.0720000000001"/>
    <n v="15192.288"/>
    <n v="16559.593920000003"/>
    <n v="1367.3059200000025"/>
    <n v="0.09"/>
    <x v="149"/>
    <x v="149"/>
  </r>
  <r>
    <x v="46"/>
    <d v="2018-11-30T00:00:00"/>
    <n v="40"/>
    <s v="Sedan"/>
    <s v="Mercedes-benz"/>
    <s v="CD-14"/>
    <s v="CD-14-151"/>
    <s v="B-361"/>
    <s v="Kutxa"/>
    <n v="22667"/>
    <n v="0.09"/>
    <x v="150"/>
    <x v="150"/>
    <n v="0.11"/>
    <x v="150"/>
    <n v="4537.9333999999999"/>
    <n v="16089.036600000001"/>
    <n v="17215.269162000004"/>
    <n v="1126.2325620000029"/>
    <n v="7.0000000000000007E-2"/>
    <x v="150"/>
    <x v="150"/>
  </r>
  <r>
    <x v="60"/>
    <d v="2019-02-23T00:00:00"/>
    <n v="58"/>
    <s v="Hardtop"/>
    <s v="BMW"/>
    <s v="CD-6"/>
    <s v="CD-6-152"/>
    <s v="B-288"/>
    <s v="Bankia"/>
    <n v="28570"/>
    <n v="0.17"/>
    <x v="151"/>
    <x v="151"/>
    <n v="0.14000000000000001"/>
    <x v="151"/>
    <n v="5454.012999999999"/>
    <n v="18259.087"/>
    <n v="19172.04135"/>
    <n v="912.95434999999998"/>
    <n v="0.05"/>
    <x v="151"/>
    <x v="151"/>
  </r>
  <r>
    <x v="13"/>
    <d v="2018-12-05T00:00:00"/>
    <n v="33"/>
    <s v="Hatchback"/>
    <s v="Dodge"/>
    <s v="CD-8"/>
    <s v="CD-8-153"/>
    <s v="B-371"/>
    <s v="Unicaja"/>
    <n v="27126"/>
    <n v="0.06"/>
    <x v="152"/>
    <x v="152"/>
    <n v="0.13"/>
    <x v="152"/>
    <n v="5609.6567999999997"/>
    <n v="19888.783199999998"/>
    <n v="21280.998024"/>
    <n v="1392.2148240000024"/>
    <n v="7.0000000000000007E-2"/>
    <x v="152"/>
    <x v="152"/>
  </r>
  <r>
    <x v="56"/>
    <d v="2018-11-16T00:00:00"/>
    <n v="30"/>
    <s v="Wagon"/>
    <s v="Dodge"/>
    <s v="CD-11"/>
    <s v="CD-11-154"/>
    <s v="B-272"/>
    <s v="Bankinter"/>
    <n v="26346"/>
    <n v="0.05"/>
    <x v="153"/>
    <x v="153"/>
    <n v="0.12"/>
    <x v="153"/>
    <n v="4755.4529999999995"/>
    <n v="20273.247000000003"/>
    <n v="22097.839229999998"/>
    <n v="1824.5922299999947"/>
    <n v="0.09"/>
    <x v="153"/>
    <x v="153"/>
  </r>
  <r>
    <x v="5"/>
    <d v="2018-12-27T00:00:00"/>
    <n v="48"/>
    <s v="Sedan"/>
    <s v="Porsche"/>
    <s v="CD-10"/>
    <s v="CD-10-155"/>
    <s v="B-362"/>
    <s v="Popular"/>
    <n v="20149"/>
    <n v="0.11"/>
    <x v="154"/>
    <x v="154"/>
    <n v="0.1"/>
    <x v="154"/>
    <n v="3945.1742000000004"/>
    <n v="13987.435799999999"/>
    <n v="14966.556306"/>
    <n v="979.12050600000111"/>
    <n v="7.0000000000000007E-2"/>
    <x v="154"/>
    <x v="154"/>
  </r>
  <r>
    <x v="65"/>
    <d v="2019-02-17T00:00:00"/>
    <n v="77"/>
    <s v="Hatchback"/>
    <s v="Peugeot"/>
    <s v="CD-4"/>
    <s v="CD-4-156"/>
    <s v="B-286"/>
    <s v="BBVA"/>
    <n v="33010"/>
    <n v="0.14000000000000001"/>
    <x v="155"/>
    <x v="155"/>
    <n v="0.11"/>
    <x v="155"/>
    <n v="5393.8339999999998"/>
    <n v="22994.766"/>
    <n v="25064.29494"/>
    <n v="2069.5289400000001"/>
    <n v="0.09"/>
    <x v="155"/>
    <x v="155"/>
  </r>
  <r>
    <x v="17"/>
    <d v="2019-02-04T00:00:00"/>
    <n v="52"/>
    <s v="Hatchback"/>
    <s v="Volkswagen"/>
    <s v="CD-16"/>
    <s v="CD-16-157"/>
    <s v="B-270"/>
    <s v="Caixa"/>
    <n v="16236"/>
    <n v="0.06"/>
    <x v="156"/>
    <x v="156"/>
    <n v="0.12"/>
    <x v="156"/>
    <n v="3052.3679999999999"/>
    <n v="12209.472"/>
    <n v="13064.135039999999"/>
    <n v="854.66303999999946"/>
    <n v="7.0000000000000007E-2"/>
    <x v="156"/>
    <x v="156"/>
  </r>
  <r>
    <x v="66"/>
    <d v="2018-12-21T00:00:00"/>
    <n v="37"/>
    <s v="Hatchback"/>
    <s v="Chevrolet"/>
    <s v="CD-7"/>
    <s v="CD-7-158"/>
    <s v="B-301"/>
    <s v="Kutxa"/>
    <n v="17876"/>
    <n v="0.16"/>
    <x v="157"/>
    <x v="157"/>
    <n v="0.1"/>
    <x v="157"/>
    <n v="3303.4847999999997"/>
    <n v="11712.3552"/>
    <n v="12532.220064000001"/>
    <n v="819.86486400000103"/>
    <n v="7.0000000000000007E-2"/>
    <x v="157"/>
    <x v="157"/>
  </r>
  <r>
    <x v="36"/>
    <d v="2018-12-17T00:00:00"/>
    <n v="49"/>
    <s v="Sedan"/>
    <s v="Mercury"/>
    <s v="CD-4"/>
    <s v="CD-4-159"/>
    <s v="B-260"/>
    <s v="Kutxa"/>
    <n v="26241"/>
    <n v="0.14000000000000001"/>
    <x v="158"/>
    <x v="158"/>
    <n v="0.11"/>
    <x v="158"/>
    <n v="4964.7972"/>
    <n v="17602.462799999998"/>
    <n v="18658.610568"/>
    <n v="1056.1477680000025"/>
    <n v="0.06"/>
    <x v="158"/>
    <x v="158"/>
  </r>
  <r>
    <x v="4"/>
    <d v="2018-12-20T00:00:00"/>
    <n v="49"/>
    <s v="Hatchback"/>
    <s v="Alfa-romero"/>
    <s v="CD-7"/>
    <s v="CD-7-160"/>
    <s v="B-298"/>
    <s v="Caixa"/>
    <n v="28137"/>
    <n v="0.16"/>
    <x v="159"/>
    <x v="159"/>
    <n v="0.11"/>
    <x v="159"/>
    <n v="4727.0159999999996"/>
    <n v="18908.064000000002"/>
    <n v="20420.70912"/>
    <n v="1512.6451199999974"/>
    <n v="0.08"/>
    <x v="159"/>
    <x v="159"/>
  </r>
  <r>
    <x v="37"/>
    <d v="2019-01-10T00:00:00"/>
    <n v="51"/>
    <s v="Wagon"/>
    <s v="Honda"/>
    <s v="CD-18"/>
    <s v="CD-18-161"/>
    <s v="B-246"/>
    <s v="BBVA"/>
    <n v="31167"/>
    <n v="0.17"/>
    <x v="160"/>
    <x v="160"/>
    <n v="0.1"/>
    <x v="160"/>
    <n v="5949.7802999999994"/>
    <n v="19918.829700000002"/>
    <n v="21113.959481999998"/>
    <n v="1195.1297819999963"/>
    <n v="0.06"/>
    <x v="160"/>
    <x v="160"/>
  </r>
  <r>
    <x v="67"/>
    <d v="2019-02-09T00:00:00"/>
    <n v="74"/>
    <s v="Wagon"/>
    <s v="Dodge"/>
    <s v="CD-16"/>
    <s v="CD-16-162"/>
    <s v="B-297"/>
    <s v="Unicaja"/>
    <n v="33695"/>
    <n v="0.06"/>
    <x v="161"/>
    <x v="161"/>
    <n v="0.14000000000000001"/>
    <x v="161"/>
    <n v="6651.3929999999991"/>
    <n v="25021.906999999999"/>
    <n v="26523.221420000002"/>
    <n v="1501.3144200000024"/>
    <n v="0.06"/>
    <x v="161"/>
    <x v="161"/>
  </r>
  <r>
    <x v="41"/>
    <d v="2019-02-05T00:00:00"/>
    <n v="67"/>
    <s v="Hardtop"/>
    <s v="Jaguar"/>
    <s v="CD-15"/>
    <s v="CD-15-163"/>
    <s v="B-349"/>
    <s v="Bankia"/>
    <n v="26987"/>
    <n v="0.06"/>
    <x v="162"/>
    <x v="162"/>
    <n v="0.14000000000000001"/>
    <x v="162"/>
    <n v="5834.5893999999998"/>
    <n v="19533.190599999998"/>
    <n v="20900.513941999998"/>
    <n v="1367.3233419999997"/>
    <n v="7.0000000000000007E-2"/>
    <x v="162"/>
    <x v="162"/>
  </r>
  <r>
    <x v="47"/>
    <d v="2018-12-28T00:00:00"/>
    <n v="70"/>
    <s v="Hardtop"/>
    <s v="Mitsubishi"/>
    <s v="CD-2"/>
    <s v="CD-2-164"/>
    <s v="B-380"/>
    <s v="Bankia"/>
    <n v="31609"/>
    <n v="0.12"/>
    <x v="163"/>
    <x v="163"/>
    <n v="0.1"/>
    <x v="163"/>
    <n v="5285.0248000000001"/>
    <n v="22530.895199999999"/>
    <n v="23657.439960000003"/>
    <n v="1126.5447600000043"/>
    <n v="0.05"/>
    <x v="163"/>
    <x v="163"/>
  </r>
  <r>
    <x v="13"/>
    <d v="2018-12-22T00:00:00"/>
    <n v="50"/>
    <s v="Hardtop"/>
    <s v="Toyota"/>
    <s v="CD-3"/>
    <s v="CD-3-165"/>
    <s v="B-269"/>
    <s v="Bankia"/>
    <n v="33515"/>
    <n v="0.12"/>
    <x v="164"/>
    <x v="164"/>
    <n v="0.11"/>
    <x v="164"/>
    <n v="5308.7759999999998"/>
    <n v="24184.423999999999"/>
    <n v="26361.02216"/>
    <n v="2176.5981600000014"/>
    <n v="0.09"/>
    <x v="164"/>
    <x v="164"/>
  </r>
  <r>
    <x v="43"/>
    <d v="2018-12-23T00:00:00"/>
    <n v="66"/>
    <s v="Wagon"/>
    <s v="Volkswagen"/>
    <s v="CD-8"/>
    <s v="CD-8-166"/>
    <s v="B-294"/>
    <s v="Santander"/>
    <n v="33439"/>
    <n v="0.09"/>
    <x v="165"/>
    <x v="165"/>
    <n v="0.1"/>
    <x v="165"/>
    <n v="6998.7826999999997"/>
    <n v="23430.707300000002"/>
    <n v="25070.856811000005"/>
    <n v="1640.1495110000033"/>
    <n v="7.0000000000000007E-2"/>
    <x v="165"/>
    <x v="165"/>
  </r>
  <r>
    <x v="24"/>
    <d v="2019-01-10T00:00:00"/>
    <n v="60"/>
    <s v="Hatchback"/>
    <s v="Peugeot"/>
    <s v="CD-13"/>
    <s v="CD-13-167"/>
    <s v="B-315"/>
    <s v="Laboral"/>
    <n v="34072"/>
    <n v="0.05"/>
    <x v="166"/>
    <x v="166"/>
    <n v="0.13"/>
    <x v="166"/>
    <n v="6149.9960000000001"/>
    <n v="26218.404000000002"/>
    <n v="27529.324199999999"/>
    <n v="1310.9201999999968"/>
    <n v="0.05"/>
    <x v="166"/>
    <x v="166"/>
  </r>
  <r>
    <x v="55"/>
    <d v="2019-03-02T00:00:00"/>
    <n v="61"/>
    <s v="Sedan"/>
    <s v="Plymouth"/>
    <s v="CD-12"/>
    <s v="CD-12-168"/>
    <s v="B-322"/>
    <s v="Santander"/>
    <n v="16170"/>
    <n v="0.12"/>
    <x v="167"/>
    <x v="167"/>
    <n v="0.14000000000000001"/>
    <x v="167"/>
    <n v="2561.328"/>
    <n v="11668.272000000001"/>
    <n v="12601.733760000001"/>
    <n v="933.46176000000014"/>
    <n v="0.08"/>
    <x v="167"/>
    <x v="167"/>
  </r>
  <r>
    <x v="68"/>
    <d v="2018-11-14T00:00:00"/>
    <n v="40"/>
    <s v="Wagon"/>
    <s v="Mercedes-benz"/>
    <s v="CD-20"/>
    <s v="CD-20-169"/>
    <s v="B-268"/>
    <s v="Santander"/>
    <n v="16934"/>
    <n v="0.08"/>
    <x v="168"/>
    <x v="168"/>
    <n v="0.12"/>
    <x v="168"/>
    <n v="2804.2704000000003"/>
    <n v="12775.009600000001"/>
    <n v="13669.260272000001"/>
    <n v="894.25067200000012"/>
    <n v="7.0000000000000007E-2"/>
    <x v="168"/>
    <x v="168"/>
  </r>
  <r>
    <x v="7"/>
    <d v="2019-01-20T00:00:00"/>
    <n v="48"/>
    <s v="Sedan"/>
    <s v="Volvo"/>
    <s v="CD-19"/>
    <s v="CD-19-170"/>
    <s v="B-284"/>
    <s v="Caixa"/>
    <n v="24555"/>
    <n v="0.12"/>
    <x v="169"/>
    <x v="169"/>
    <n v="0.1"/>
    <x v="169"/>
    <n v="4105.5960000000005"/>
    <n v="17502.804"/>
    <n v="18552.972240000003"/>
    <n v="1050.1682400000027"/>
    <n v="0.06"/>
    <x v="169"/>
    <x v="169"/>
  </r>
  <r>
    <x v="52"/>
    <d v="2018-11-27T00:00:00"/>
    <n v="43"/>
    <s v="Wagon"/>
    <s v="Mazda"/>
    <s v="CD-7"/>
    <s v="CD-7-171"/>
    <s v="B-358"/>
    <s v="Santander"/>
    <n v="18002"/>
    <n v="0.14000000000000001"/>
    <x v="170"/>
    <x v="170"/>
    <n v="0.12"/>
    <x v="170"/>
    <n v="2941.5268000000001"/>
    <n v="12540.1932"/>
    <n v="13668.810588"/>
    <n v="1128.6173880000006"/>
    <n v="0.09"/>
    <x v="170"/>
    <x v="170"/>
  </r>
  <r>
    <x v="42"/>
    <d v="2019-02-09T00:00:00"/>
    <n v="75"/>
    <s v="Wagon"/>
    <s v="Nissan"/>
    <s v="CD-2"/>
    <s v="CD-2-172"/>
    <s v="B-399"/>
    <s v="Bankia"/>
    <n v="33257"/>
    <n v="0.14000000000000001"/>
    <x v="171"/>
    <x v="171"/>
    <n v="0.11"/>
    <x v="171"/>
    <n v="5434.1938"/>
    <n v="23166.8262"/>
    <n v="25251.840558"/>
    <n v="2085.0143580000004"/>
    <n v="0.09"/>
    <x v="171"/>
    <x v="171"/>
  </r>
  <r>
    <x v="53"/>
    <d v="2018-11-12T00:00:00"/>
    <n v="42"/>
    <s v="Sedan"/>
    <s v="Honda"/>
    <s v="CD-12"/>
    <s v="CD-12-173"/>
    <s v="B-352"/>
    <s v="Sabadell"/>
    <n v="27471"/>
    <n v="0.15"/>
    <x v="172"/>
    <x v="172"/>
    <n v="0.1"/>
    <x v="172"/>
    <n v="5137.0769999999993"/>
    <n v="18213.273000000001"/>
    <n v="19488.202110000002"/>
    <n v="1274.9291100000009"/>
    <n v="7.0000000000000007E-2"/>
    <x v="172"/>
    <x v="172"/>
  </r>
  <r>
    <x v="10"/>
    <d v="2018-12-22T00:00:00"/>
    <n v="49"/>
    <s v="Hardtop"/>
    <s v="Volkswagen"/>
    <s v="CD-17"/>
    <s v="CD-17-174"/>
    <s v="B-284"/>
    <s v="Popular"/>
    <n v="24846"/>
    <n v="0.15"/>
    <x v="173"/>
    <x v="173"/>
    <n v="0.14000000000000001"/>
    <x v="173"/>
    <n v="4223.82"/>
    <n v="16895.28"/>
    <n v="17740.043999999998"/>
    <n v="844.76399999999921"/>
    <n v="0.05"/>
    <x v="173"/>
    <x v="173"/>
  </r>
  <r>
    <x v="32"/>
    <d v="2019-01-26T00:00:00"/>
    <n v="48"/>
    <s v="Sedan"/>
    <s v="Plymouth"/>
    <s v="CD-19"/>
    <s v="CD-19-175"/>
    <s v="B-336"/>
    <s v="Kutxa"/>
    <n v="27042"/>
    <n v="0.08"/>
    <x v="174"/>
    <x v="174"/>
    <n v="0.15"/>
    <x v="174"/>
    <n v="5473.3008"/>
    <n v="19405.339199999999"/>
    <n v="20957.766336000001"/>
    <n v="1552.4271360000021"/>
    <n v="0.08"/>
    <x v="174"/>
    <x v="174"/>
  </r>
  <r>
    <x v="32"/>
    <d v="2019-02-03T00:00:00"/>
    <n v="56"/>
    <s v="Hardtop"/>
    <s v="Dodge"/>
    <s v="CD-13"/>
    <s v="CD-13-176"/>
    <s v="B-379"/>
    <s v="Sabadell"/>
    <n v="21367"/>
    <n v="0.11"/>
    <x v="175"/>
    <x v="175"/>
    <n v="0.13"/>
    <x v="175"/>
    <n v="4373.8249000000005"/>
    <n v="14642.805100000001"/>
    <n v="15814.229508000002"/>
    <n v="1171.4244080000008"/>
    <n v="0.08"/>
    <x v="175"/>
    <x v="175"/>
  </r>
  <r>
    <x v="69"/>
    <d v="2018-11-25T00:00:00"/>
    <n v="46"/>
    <s v="Hatchback"/>
    <s v="Volvo"/>
    <s v="CD-18"/>
    <s v="CD-18-177"/>
    <s v="B-307"/>
    <s v="Popular"/>
    <n v="19412"/>
    <n v="0.17"/>
    <x v="176"/>
    <x v="176"/>
    <n v="0.12"/>
    <x v="176"/>
    <n v="3544.6311999999998"/>
    <n v="12567.328799999999"/>
    <n v="13698.388392000001"/>
    <n v="1131.0595920000014"/>
    <n v="0.09"/>
    <x v="176"/>
    <x v="176"/>
  </r>
  <r>
    <x v="9"/>
    <d v="2019-01-04T00:00:00"/>
    <n v="76"/>
    <s v="Hatchback"/>
    <s v="Honda"/>
    <s v="CD-15"/>
    <s v="CD-15-178"/>
    <s v="B-254"/>
    <s v="Bankinter"/>
    <n v="21500"/>
    <n v="0.06"/>
    <x v="177"/>
    <x v="177"/>
    <n v="0.14000000000000001"/>
    <x v="177"/>
    <n v="4446.2"/>
    <n v="15763.8"/>
    <n v="16709.628000000001"/>
    <n v="945.82800000000134"/>
    <n v="0.06"/>
    <x v="177"/>
    <x v="177"/>
  </r>
  <r>
    <x v="70"/>
    <d v="2018-11-28T00:00:00"/>
    <n v="31"/>
    <s v="Convertible"/>
    <s v="Isuzu"/>
    <s v="CD-6"/>
    <s v="CD-6-179"/>
    <s v="B-332"/>
    <s v="Sabadell"/>
    <n v="21762"/>
    <n v="0.13"/>
    <x v="178"/>
    <x v="178"/>
    <n v="0.13"/>
    <x v="178"/>
    <n v="4165.2467999999999"/>
    <n v="14767.693199999998"/>
    <n v="15801.431723999998"/>
    <n v="1033.7385240000003"/>
    <n v="7.0000000000000007E-2"/>
    <x v="178"/>
    <x v="178"/>
  </r>
  <r>
    <x v="5"/>
    <d v="2018-12-11T00:00:00"/>
    <n v="32"/>
    <s v="Hatchback"/>
    <s v="Jaguar"/>
    <s v="CD-9"/>
    <s v="CD-9-180"/>
    <s v="B-287"/>
    <s v="Bankia"/>
    <n v="21186"/>
    <n v="0.17"/>
    <x v="179"/>
    <x v="179"/>
    <n v="0.14000000000000001"/>
    <x v="179"/>
    <n v="3868.5635999999995"/>
    <n v="13715.816400000002"/>
    <n v="14401.607219999998"/>
    <n v="685.79081999999653"/>
    <n v="0.05"/>
    <x v="179"/>
    <x v="179"/>
  </r>
  <r>
    <x v="1"/>
    <d v="2019-01-24T00:00:00"/>
    <n v="42"/>
    <s v="Wagon"/>
    <s v="Dodge"/>
    <s v="CD-8"/>
    <s v="CD-8-181"/>
    <s v="B-342"/>
    <s v="Unicaja"/>
    <n v="32954"/>
    <n v="0.09"/>
    <x v="180"/>
    <x v="180"/>
    <n v="0.15"/>
    <x v="180"/>
    <n v="5997.6280000000006"/>
    <n v="23990.511999999999"/>
    <n v="26149.658080000001"/>
    <n v="2159.1460800000023"/>
    <n v="0.09"/>
    <x v="180"/>
    <x v="180"/>
  </r>
  <r>
    <x v="71"/>
    <d v="2019-01-02T00:00:00"/>
    <n v="71"/>
    <s v="Hatchback"/>
    <s v="Mitsubishi"/>
    <s v="CD-17"/>
    <s v="CD-17-182"/>
    <s v="B-351"/>
    <s v="Bankinter"/>
    <n v="16728"/>
    <n v="0.12"/>
    <x v="181"/>
    <x v="181"/>
    <n v="0.14000000000000001"/>
    <x v="181"/>
    <n v="3238.5407999999998"/>
    <n v="11482.099200000001"/>
    <n v="12285.846144000001"/>
    <n v="803.74694400000044"/>
    <n v="7.0000000000000007E-2"/>
    <x v="181"/>
    <x v="181"/>
  </r>
  <r>
    <x v="43"/>
    <d v="2018-11-29T00:00:00"/>
    <n v="42"/>
    <s v="Hatchback"/>
    <s v="Toyota"/>
    <s v="CD-20"/>
    <s v="CD-20-183"/>
    <s v="B-260"/>
    <s v="Popular"/>
    <n v="25289"/>
    <n v="0.17"/>
    <x v="182"/>
    <x v="182"/>
    <n v="0.15"/>
    <x v="182"/>
    <n v="3778.1765999999998"/>
    <n v="17211.6934"/>
    <n v="18416.511938"/>
    <n v="1204.8185379999995"/>
    <n v="7.0000000000000007E-2"/>
    <x v="182"/>
    <x v="182"/>
  </r>
  <r>
    <x v="54"/>
    <d v="2018-12-01T00:00:00"/>
    <n v="51"/>
    <s v="Wagon"/>
    <s v="Chevrolet"/>
    <s v="CD-2"/>
    <s v="CD-2-184"/>
    <s v="B-317"/>
    <s v="Popular"/>
    <n v="32203"/>
    <n v="0.11"/>
    <x v="183"/>
    <x v="183"/>
    <n v="0.13"/>
    <x v="183"/>
    <n v="6591.9540999999999"/>
    <n v="22068.715899999999"/>
    <n v="23834.213172000003"/>
    <n v="1765.4972720000042"/>
    <n v="0.08"/>
    <x v="183"/>
    <x v="183"/>
  </r>
  <r>
    <x v="30"/>
    <d v="2018-12-30T00:00:00"/>
    <n v="43"/>
    <s v="Sedan"/>
    <s v="Isuzu"/>
    <s v="CD-5"/>
    <s v="CD-5-185"/>
    <s v="B-289"/>
    <s v="BBVA"/>
    <n v="26728"/>
    <n v="0.15"/>
    <x v="184"/>
    <x v="184"/>
    <n v="0.13"/>
    <x v="184"/>
    <n v="4089.3839999999996"/>
    <n v="18629.416000000001"/>
    <n v="19560.8868"/>
    <n v="931.47079999999914"/>
    <n v="0.05"/>
    <x v="184"/>
    <x v="184"/>
  </r>
  <r>
    <x v="14"/>
    <d v="2019-01-28T00:00:00"/>
    <n v="54"/>
    <s v="Hatchback"/>
    <s v="Jaguar"/>
    <s v="CD-10"/>
    <s v="CD-10-186"/>
    <s v="B-365"/>
    <s v="Kutxa"/>
    <n v="24369"/>
    <n v="0.08"/>
    <x v="185"/>
    <x v="185"/>
    <n v="0.14000000000000001"/>
    <x v="185"/>
    <n v="5156.4803999999995"/>
    <n v="17262.999599999999"/>
    <n v="18816.669564"/>
    <n v="1553.6699640000006"/>
    <n v="0.09"/>
    <x v="185"/>
    <x v="185"/>
  </r>
  <r>
    <x v="16"/>
    <d v="2019-02-07T00:00:00"/>
    <n v="53"/>
    <s v="Sedan"/>
    <s v="Mercedes-benz"/>
    <s v="CD-16"/>
    <s v="CD-16-187"/>
    <s v="B-261"/>
    <s v="Sabadell"/>
    <n v="25115"/>
    <n v="7.0000000000000007E-2"/>
    <x v="186"/>
    <x v="186"/>
    <n v="0.12"/>
    <x v="186"/>
    <n v="5138.5289999999986"/>
    <n v="18218.421000000002"/>
    <n v="19493.710469999998"/>
    <n v="1275.2894699999961"/>
    <n v="7.0000000000000007E-2"/>
    <x v="186"/>
    <x v="186"/>
  </r>
  <r>
    <x v="34"/>
    <d v="2019-01-18T00:00:00"/>
    <n v="67"/>
    <s v="Sedan"/>
    <s v="Chevrolet"/>
    <s v="CD-2"/>
    <s v="CD-2-188"/>
    <s v="B-394"/>
    <s v="Sabadell"/>
    <n v="34629"/>
    <n v="0.15"/>
    <x v="187"/>
    <x v="187"/>
    <n v="0.14000000000000001"/>
    <x v="187"/>
    <n v="6475.6229999999996"/>
    <n v="22959.027000000002"/>
    <n v="25025.33943"/>
    <n v="2066.3124299999981"/>
    <n v="0.09"/>
    <x v="187"/>
    <x v="187"/>
  </r>
  <r>
    <x v="3"/>
    <d v="2019-02-07T00:00:00"/>
    <n v="61"/>
    <s v="Hatchback"/>
    <s v="Saab"/>
    <s v="CD-1"/>
    <s v="CD-1-189"/>
    <s v="B-264"/>
    <s v="Caixa"/>
    <n v="17969"/>
    <n v="0.1"/>
    <x v="188"/>
    <x v="188"/>
    <n v="0.15"/>
    <x v="188"/>
    <n v="3396.1410000000005"/>
    <n v="12775.958999999999"/>
    <n v="13542.516539999999"/>
    <n v="766.55753999999979"/>
    <n v="0.06"/>
    <x v="188"/>
    <x v="188"/>
  </r>
  <r>
    <x v="72"/>
    <d v="2019-02-03T00:00:00"/>
    <n v="48"/>
    <s v="Hatchback"/>
    <s v="Jaguar"/>
    <s v="CD-18"/>
    <s v="CD-18-190"/>
    <s v="B-267"/>
    <s v="Laboral"/>
    <n v="19777"/>
    <n v="0.05"/>
    <x v="189"/>
    <x v="189"/>
    <n v="0.13"/>
    <x v="189"/>
    <n v="4133.3929999999991"/>
    <n v="14654.757000000001"/>
    <n v="15827.137559999999"/>
    <n v="1172.3805599999978"/>
    <n v="0.08"/>
    <x v="189"/>
    <x v="189"/>
  </r>
  <r>
    <x v="23"/>
    <d v="2019-02-20T00:00:00"/>
    <n v="78"/>
    <s v="Wagon"/>
    <s v="Mazda"/>
    <s v="CD-8"/>
    <s v="CD-8-191"/>
    <s v="B-402"/>
    <s v="Sabadell"/>
    <n v="23727"/>
    <n v="0.16"/>
    <x v="190"/>
    <x v="190"/>
    <n v="0.1"/>
    <x v="190"/>
    <n v="4185.4428000000007"/>
    <n v="15745.2372"/>
    <n v="17004.856176000001"/>
    <n v="1259.6189760000016"/>
    <n v="0.08"/>
    <x v="190"/>
    <x v="190"/>
  </r>
  <r>
    <x v="50"/>
    <d v="2019-01-25T00:00:00"/>
    <n v="68"/>
    <s v="Wagon"/>
    <s v="Dodge"/>
    <s v="CD-8"/>
    <s v="CD-8-192"/>
    <s v="B-377"/>
    <s v="Bankia"/>
    <n v="16673"/>
    <n v="0.13"/>
    <x v="191"/>
    <x v="191"/>
    <n v="0.13"/>
    <x v="191"/>
    <n v="2901.1020000000003"/>
    <n v="11604.407999999999"/>
    <n v="12648.80472"/>
    <n v="1044.3967200000006"/>
    <n v="0.09"/>
    <x v="191"/>
    <x v="191"/>
  </r>
  <r>
    <x v="73"/>
    <d v="2019-02-01T00:00:00"/>
    <n v="74"/>
    <s v="Sedan"/>
    <s v="Jaguar"/>
    <s v="CD-14"/>
    <s v="CD-14-193"/>
    <s v="B-326"/>
    <s v="Bankinter"/>
    <n v="21050"/>
    <n v="0.16"/>
    <x v="192"/>
    <x v="192"/>
    <n v="0.12"/>
    <x v="192"/>
    <n v="3536.4"/>
    <n v="14145.6"/>
    <n v="15135.792000000001"/>
    <n v="990.19200000000092"/>
    <n v="7.0000000000000007E-2"/>
    <x v="192"/>
    <x v="192"/>
  </r>
  <r>
    <x v="12"/>
    <d v="2018-11-29T00:00:00"/>
    <n v="35"/>
    <s v="Sedan"/>
    <s v="Honda"/>
    <s v="CD-15"/>
    <s v="CD-15-194"/>
    <s v="B-323"/>
    <s v="Kutxa"/>
    <n v="19856"/>
    <n v="0.14000000000000001"/>
    <x v="193"/>
    <x v="193"/>
    <n v="0.15"/>
    <x v="193"/>
    <n v="3415.232"/>
    <n v="13660.928"/>
    <n v="14480.58368"/>
    <n v="819.65567999999985"/>
    <n v="0.06"/>
    <x v="193"/>
    <x v="193"/>
  </r>
  <r>
    <x v="71"/>
    <d v="2018-12-09T00:00:00"/>
    <n v="47"/>
    <s v="Sedan"/>
    <s v="Honda"/>
    <s v="CD-18"/>
    <s v="CD-18-195"/>
    <s v="B-267"/>
    <s v="Unicaja"/>
    <n v="25460"/>
    <n v="0.14000000000000001"/>
    <x v="194"/>
    <x v="194"/>
    <n v="0.14000000000000001"/>
    <x v="194"/>
    <n v="4598.076"/>
    <n v="17297.523999999998"/>
    <n v="18162.4002"/>
    <n v="864.87620000000243"/>
    <n v="0.05"/>
    <x v="194"/>
    <x v="194"/>
  </r>
  <r>
    <x v="74"/>
    <d v="2018-12-21T00:00:00"/>
    <n v="60"/>
    <s v="Hardtop"/>
    <s v="Volvo"/>
    <s v="CD-15"/>
    <s v="CD-15-196"/>
    <s v="B-279"/>
    <s v="Santander"/>
    <n v="18347"/>
    <n v="0.11"/>
    <x v="195"/>
    <x v="195"/>
    <n v="0.12"/>
    <x v="195"/>
    <n v="3755.6309000000001"/>
    <n v="12573.1991"/>
    <n v="13579.055028000001"/>
    <n v="1005.8559280000009"/>
    <n v="0.08"/>
    <x v="195"/>
    <x v="195"/>
  </r>
  <r>
    <x v="75"/>
    <d v="2019-02-03T00:00:00"/>
    <n v="67"/>
    <s v="Hatchback"/>
    <s v="Saab"/>
    <s v="CD-10"/>
    <s v="CD-10-197"/>
    <s v="B-312"/>
    <s v="BBVA"/>
    <n v="19753"/>
    <n v="0.05"/>
    <x v="196"/>
    <x v="196"/>
    <n v="0.1"/>
    <x v="196"/>
    <n v="3565.4164999999998"/>
    <n v="15199.933499999999"/>
    <n v="16111.92951"/>
    <n v="911.99601000000075"/>
    <n v="0.06"/>
    <x v="196"/>
    <x v="196"/>
  </r>
  <r>
    <x v="6"/>
    <d v="2018-12-12T00:00:00"/>
    <n v="35"/>
    <s v="Hatchback"/>
    <s v="Honda"/>
    <s v="CD-3"/>
    <s v="CD-3-198"/>
    <s v="B-374"/>
    <s v="Bankia"/>
    <n v="24819"/>
    <n v="0.15"/>
    <x v="197"/>
    <x v="197"/>
    <n v="0.15"/>
    <x v="197"/>
    <n v="4430.1914999999999"/>
    <n v="16665.958500000001"/>
    <n v="18165.894764999997"/>
    <n v="1499.9362649999966"/>
    <n v="0.09"/>
    <x v="197"/>
    <x v="197"/>
  </r>
  <r>
    <x v="29"/>
    <d v="2019-03-04T00:00:00"/>
    <n v="79"/>
    <s v="Hatchback"/>
    <s v="Volvo"/>
    <s v="CD-19"/>
    <s v="CD-19-199"/>
    <s v="B-326"/>
    <s v="Popular"/>
    <n v="34143"/>
    <n v="0.1"/>
    <x v="198"/>
    <x v="198"/>
    <n v="0.13"/>
    <x v="198"/>
    <n v="6453.027000000001"/>
    <n v="24275.672999999999"/>
    <n v="26217.726839999999"/>
    <n v="1942.0538400000005"/>
    <n v="0.08"/>
    <x v="198"/>
    <x v="198"/>
  </r>
  <r>
    <x v="23"/>
    <d v="2019-02-14T00:00:00"/>
    <n v="72"/>
    <s v="Wagon"/>
    <s v="Audi"/>
    <s v="CD-11"/>
    <s v="CD-11-200"/>
    <s v="B-307"/>
    <s v="BBVA"/>
    <n v="23932"/>
    <n v="0.15"/>
    <x v="199"/>
    <x v="199"/>
    <n v="0.15"/>
    <x v="199"/>
    <n v="4271.8620000000001"/>
    <n v="16070.338"/>
    <n v="17355.965039999999"/>
    <n v="1285.6270399999994"/>
    <n v="0.08"/>
    <x v="199"/>
    <x v="199"/>
  </r>
  <r>
    <x v="27"/>
    <d v="2019-01-24T00:00:00"/>
    <n v="60"/>
    <s v="Hatchback"/>
    <s v="Chevrolet"/>
    <s v="CD-3"/>
    <s v="CD-3-201"/>
    <s v="B-267"/>
    <s v="Bankinter"/>
    <n v="17776"/>
    <n v="0.12"/>
    <x v="200"/>
    <x v="200"/>
    <n v="0.1"/>
    <x v="200"/>
    <n v="3128.5759999999996"/>
    <n v="12514.304000000002"/>
    <n v="13515.448320000001"/>
    <n v="1001.1443199999994"/>
    <n v="0.08"/>
    <x v="200"/>
    <x v="200"/>
  </r>
  <r>
    <x v="5"/>
    <d v="2018-12-19T00:00:00"/>
    <n v="40"/>
    <s v="Hardtop"/>
    <s v="Saab"/>
    <s v="CD-5"/>
    <s v="CD-5-202"/>
    <s v="B-293"/>
    <s v="Caixa"/>
    <n v="18294"/>
    <n v="0.15"/>
    <x v="201"/>
    <x v="201"/>
    <n v="0.1"/>
    <x v="201"/>
    <n v="2798.982"/>
    <n v="12750.918"/>
    <n v="13388.463900000001"/>
    <n v="637.54590000000098"/>
    <n v="0.05"/>
    <x v="201"/>
    <x v="201"/>
  </r>
  <r>
    <x v="74"/>
    <d v="2019-01-02T00:00:00"/>
    <n v="72"/>
    <s v="Wagon"/>
    <s v="Mitsubishi"/>
    <s v="CD-16"/>
    <s v="CD-16-203"/>
    <s v="B-382"/>
    <s v="Laboral"/>
    <n v="28891"/>
    <n v="0.06"/>
    <x v="202"/>
    <x v="202"/>
    <n v="0.1"/>
    <x v="202"/>
    <n v="6246.234199999999"/>
    <n v="20911.305800000002"/>
    <n v="22375.097205999999"/>
    <n v="1463.7914059999966"/>
    <n v="7.0000000000000007E-2"/>
    <x v="202"/>
    <x v="202"/>
  </r>
  <r>
    <x v="0"/>
    <d v="2019-01-24T00:00:00"/>
    <n v="33"/>
    <s v="Sedan"/>
    <s v="Renault"/>
    <s v="CD-20"/>
    <s v="CD-20-204"/>
    <s v="B-395"/>
    <s v="Bankinter"/>
    <n v="18853"/>
    <n v="0.08"/>
    <x v="203"/>
    <x v="203"/>
    <n v="0.1"/>
    <x v="203"/>
    <n v="3122.0568000000003"/>
    <n v="14222.703199999998"/>
    <n v="15502.746488000003"/>
    <n v="1280.0432880000044"/>
    <n v="0.09"/>
    <x v="203"/>
    <x v="203"/>
  </r>
  <r>
    <x v="65"/>
    <d v="2019-02-18T00:00:00"/>
    <n v="78"/>
    <s v="Sedan"/>
    <s v="Jaguar"/>
    <s v="CD-12"/>
    <s v="CD-12-205"/>
    <s v="B-332"/>
    <s v="Caixa"/>
    <n v="18888"/>
    <n v="0.16"/>
    <x v="204"/>
    <x v="204"/>
    <n v="0.13"/>
    <x v="204"/>
    <n v="3014.5247999999997"/>
    <n v="12851.395200000001"/>
    <n v="13879.506816000001"/>
    <n v="1028.1116160000001"/>
    <n v="0.08"/>
    <x v="204"/>
    <x v="204"/>
  </r>
  <r>
    <x v="38"/>
    <d v="2018-12-21T00:00:00"/>
    <n v="55"/>
    <s v="Hatchback"/>
    <s v="Nissan"/>
    <s v="CD-13"/>
    <s v="CD-13-206"/>
    <s v="B-256"/>
    <s v="Kutxa"/>
    <n v="34129"/>
    <n v="0.15"/>
    <x v="205"/>
    <x v="205"/>
    <n v="0.13"/>
    <x v="205"/>
    <n v="5221.7369999999992"/>
    <n v="23787.913"/>
    <n v="25453.066910000001"/>
    <n v="1665.1539100000009"/>
    <n v="7.0000000000000007E-2"/>
    <x v="205"/>
    <x v="205"/>
  </r>
  <r>
    <x v="46"/>
    <d v="2018-12-03T00:00:00"/>
    <n v="43"/>
    <s v="Sedan"/>
    <s v="Porsche"/>
    <s v="CD-14"/>
    <s v="CD-14-207"/>
    <s v="B-364"/>
    <s v="Bankinter"/>
    <n v="20104"/>
    <n v="0.13"/>
    <x v="206"/>
    <x v="206"/>
    <n v="0.13"/>
    <x v="206"/>
    <n v="4022.8103999999998"/>
    <n v="13467.669599999999"/>
    <n v="14410.406472000001"/>
    <n v="942.73687200000131"/>
    <n v="7.0000000000000007E-2"/>
    <x v="206"/>
    <x v="206"/>
  </r>
  <r>
    <x v="75"/>
    <d v="2019-01-07T00:00:00"/>
    <n v="40"/>
    <s v="Hardtop"/>
    <s v="Volvo"/>
    <s v="CD-8"/>
    <s v="CD-8-208"/>
    <s v="B-314"/>
    <s v="Laboral"/>
    <n v="29746"/>
    <n v="0.05"/>
    <x v="207"/>
    <x v="207"/>
    <n v="0.1"/>
    <x v="207"/>
    <n v="5086.5659999999998"/>
    <n v="23172.134000000002"/>
    <n v="24562.462039999999"/>
    <n v="1390.3280399999967"/>
    <n v="0.06"/>
    <x v="207"/>
    <x v="207"/>
  </r>
  <r>
    <x v="34"/>
    <d v="2019-01-19T00:00:00"/>
    <n v="68"/>
    <s v="Convertible"/>
    <s v="Audi"/>
    <s v="CD-12"/>
    <s v="CD-12-209"/>
    <s v="B-251"/>
    <s v="Kutxa"/>
    <n v="20378"/>
    <n v="0.09"/>
    <x v="208"/>
    <x v="208"/>
    <n v="0.11"/>
    <x v="208"/>
    <n v="3523.3562000000002"/>
    <n v="15020.623799999999"/>
    <n v="16372.479942"/>
    <n v="1351.8561420000005"/>
    <n v="0.09"/>
    <x v="208"/>
    <x v="208"/>
  </r>
  <r>
    <x v="76"/>
    <d v="2019-02-26T00:00:00"/>
    <n v="67"/>
    <s v="Hardtop"/>
    <s v="Mercury"/>
    <s v="CD-2"/>
    <s v="CD-2-210"/>
    <s v="B-266"/>
    <s v="Santander"/>
    <n v="31800"/>
    <n v="0.17"/>
    <x v="209"/>
    <x v="209"/>
    <n v="0.13"/>
    <x v="209"/>
    <n v="5278.8"/>
    <n v="21115.200000000001"/>
    <n v="23015.568000000003"/>
    <n v="1900.3680000000022"/>
    <n v="0.09"/>
    <x v="209"/>
    <x v="209"/>
  </r>
  <r>
    <x v="77"/>
    <d v="2018-11-28T00:00:00"/>
    <n v="52"/>
    <s v="Hatchback"/>
    <s v="Dodge"/>
    <s v="CD-14"/>
    <s v="CD-14-211"/>
    <s v="B-395"/>
    <s v="Kutxa"/>
    <n v="17707"/>
    <n v="0.11"/>
    <x v="210"/>
    <x v="210"/>
    <n v="0.11"/>
    <x v="210"/>
    <n v="2994.2536999999998"/>
    <n v="12764.9763"/>
    <n v="13403.225115000001"/>
    <n v="638.24881500000083"/>
    <n v="0.05"/>
    <x v="210"/>
    <x v="210"/>
  </r>
  <r>
    <x v="65"/>
    <d v="2019-02-15T00:00:00"/>
    <n v="75"/>
    <s v="Hatchback"/>
    <s v="Alfa-romero"/>
    <s v="CD-9"/>
    <s v="CD-9-212"/>
    <s v="B-330"/>
    <s v="Santander"/>
    <n v="30684"/>
    <n v="0.15"/>
    <x v="211"/>
    <x v="211"/>
    <n v="0.14000000000000001"/>
    <x v="211"/>
    <n v="4694.6519999999991"/>
    <n v="21386.748000000003"/>
    <n v="22669.952880000001"/>
    <n v="1283.2048799999975"/>
    <n v="0.06"/>
    <x v="211"/>
    <x v="211"/>
  </r>
  <r>
    <x v="47"/>
    <d v="2018-12-07T00:00:00"/>
    <n v="49"/>
    <s v="Wagon"/>
    <s v="Saab"/>
    <s v="CD-6"/>
    <s v="CD-6-213"/>
    <s v="B-299"/>
    <s v="BBVA"/>
    <n v="16947"/>
    <n v="0.17"/>
    <x v="212"/>
    <x v="212"/>
    <n v="0.11"/>
    <x v="212"/>
    <n v="3094.5222000000003"/>
    <n v="10971.487799999999"/>
    <n v="11629.777067999999"/>
    <n v="658.28926800000045"/>
    <n v="0.06"/>
    <x v="212"/>
    <x v="212"/>
  </r>
  <r>
    <x v="5"/>
    <d v="2018-12-22T00:00:00"/>
    <n v="43"/>
    <s v="Hatchback"/>
    <s v="Alfa-romero"/>
    <s v="CD-15"/>
    <s v="CD-15-214"/>
    <s v="B-267"/>
    <s v="Sabadell"/>
    <n v="24377"/>
    <n v="0.1"/>
    <x v="213"/>
    <x v="213"/>
    <n v="0.15"/>
    <x v="213"/>
    <n v="4168.4670000000006"/>
    <n v="17770.832999999999"/>
    <n v="19370.207969999999"/>
    <n v="1599.3749700000008"/>
    <n v="0.09"/>
    <x v="213"/>
    <x v="213"/>
  </r>
  <r>
    <x v="9"/>
    <d v="2018-12-13T00:00:00"/>
    <n v="54"/>
    <s v="Sedan"/>
    <s v="Mercedes-benz"/>
    <s v="CD-9"/>
    <s v="CD-9-215"/>
    <s v="B-299"/>
    <s v="Santander"/>
    <n v="21218"/>
    <n v="0.09"/>
    <x v="214"/>
    <x v="214"/>
    <n v="0.1"/>
    <x v="214"/>
    <n v="3475.5084000000002"/>
    <n v="15832.8716"/>
    <n v="17257.830044000002"/>
    <n v="1424.9584440000017"/>
    <n v="0.09"/>
    <x v="214"/>
    <x v="214"/>
  </r>
  <r>
    <x v="6"/>
    <d v="2018-12-13T00:00:00"/>
    <n v="36"/>
    <s v="Hardtop"/>
    <s v="Volvo"/>
    <s v="CD-2"/>
    <s v="CD-2-216"/>
    <s v="B-284"/>
    <s v="Caixa"/>
    <n v="29882"/>
    <n v="0.17"/>
    <x v="215"/>
    <x v="215"/>
    <n v="0.1"/>
    <x v="215"/>
    <n v="4960.4119999999994"/>
    <n v="19841.647999999997"/>
    <n v="21627.39632"/>
    <n v="1785.7483200000024"/>
    <n v="0.09"/>
    <x v="215"/>
    <x v="215"/>
  </r>
  <r>
    <x v="78"/>
    <d v="2018-12-29T00:00:00"/>
    <n v="74"/>
    <s v="Convertible"/>
    <s v="Nissan"/>
    <s v="CD-5"/>
    <s v="CD-5-217"/>
    <s v="B-339"/>
    <s v="Unicaja"/>
    <n v="24026"/>
    <n v="0.15"/>
    <x v="216"/>
    <x v="216"/>
    <n v="0.13"/>
    <x v="216"/>
    <n v="4697.0829999999996"/>
    <n v="15725.017"/>
    <n v="16825.768190000003"/>
    <n v="1100.7511900000027"/>
    <n v="7.0000000000000007E-2"/>
    <x v="216"/>
    <x v="216"/>
  </r>
  <r>
    <x v="21"/>
    <d v="2019-02-04T00:00:00"/>
    <n v="36"/>
    <s v="Convertible"/>
    <s v="Mercedes-benz"/>
    <s v="CD-18"/>
    <s v="CD-18-218"/>
    <s v="B-328"/>
    <s v="Unicaja"/>
    <n v="22359"/>
    <n v="0.13"/>
    <x v="217"/>
    <x v="217"/>
    <n v="0.15"/>
    <x v="217"/>
    <n v="3695.9426999999996"/>
    <n v="15756.387300000002"/>
    <n v="16859.334411"/>
    <n v="1102.9471109999977"/>
    <n v="7.0000000000000007E-2"/>
    <x v="217"/>
    <x v="217"/>
  </r>
  <r>
    <x v="36"/>
    <d v="2018-12-08T00:00:00"/>
    <n v="40"/>
    <s v="Sedan"/>
    <s v="Toyota"/>
    <s v="CD-7"/>
    <s v="CD-7-219"/>
    <s v="B-269"/>
    <s v="Unicaja"/>
    <n v="23952"/>
    <n v="0.14000000000000001"/>
    <x v="218"/>
    <x v="218"/>
    <n v="0.11"/>
    <x v="218"/>
    <n v="3913.7568000000006"/>
    <n v="16684.963200000002"/>
    <n v="17852.910624000004"/>
    <n v="1167.9474240000018"/>
    <n v="7.0000000000000007E-2"/>
    <x v="218"/>
    <x v="218"/>
  </r>
  <r>
    <x v="57"/>
    <d v="2019-01-03T00:00:00"/>
    <n v="43"/>
    <s v="Hardtop"/>
    <s v="Saab"/>
    <s v="CD-11"/>
    <s v="CD-11-220"/>
    <s v="B-391"/>
    <s v="Caixa"/>
    <n v="30800"/>
    <n v="0.08"/>
    <x v="219"/>
    <x v="219"/>
    <n v="0.13"/>
    <x v="219"/>
    <n v="6517.28"/>
    <n v="21818.720000000001"/>
    <n v="23127.843200000003"/>
    <n v="1309.1232000000018"/>
    <n v="0.06"/>
    <x v="219"/>
    <x v="219"/>
  </r>
  <r>
    <x v="77"/>
    <d v="2018-12-08T00:00:00"/>
    <n v="62"/>
    <s v="Wagon"/>
    <s v="BMW"/>
    <s v="CD-18"/>
    <s v="CD-18-221"/>
    <s v="B-347"/>
    <s v="Caixa"/>
    <n v="24637"/>
    <n v="0.06"/>
    <x v="220"/>
    <x v="220"/>
    <n v="0.14000000000000001"/>
    <x v="220"/>
    <n v="4400.1681999999992"/>
    <n v="18758.611799999999"/>
    <n v="19696.542389999999"/>
    <n v="937.93058999999994"/>
    <n v="0.05"/>
    <x v="220"/>
    <x v="220"/>
  </r>
  <r>
    <x v="66"/>
    <d v="2019-01-25T00:00:00"/>
    <n v="72"/>
    <s v="Convertible"/>
    <s v="Mitsubishi"/>
    <s v="CD-16"/>
    <s v="CD-16-222"/>
    <s v="B-276"/>
    <s v="BBVA"/>
    <n v="28257"/>
    <n v="0.1"/>
    <x v="221"/>
    <x v="221"/>
    <n v="0.1"/>
    <x v="221"/>
    <n v="5340.5729999999994"/>
    <n v="20090.726999999999"/>
    <n v="21497.07789"/>
    <n v="1406.3508900000015"/>
    <n v="7.0000000000000007E-2"/>
    <x v="221"/>
    <x v="221"/>
  </r>
  <r>
    <x v="62"/>
    <d v="2018-11-24T00:00:00"/>
    <n v="53"/>
    <s v="Wagon"/>
    <s v="Nissan"/>
    <s v="CD-6"/>
    <s v="CD-6-223"/>
    <s v="B-334"/>
    <s v="Sabadell"/>
    <n v="33085"/>
    <n v="0.09"/>
    <x v="222"/>
    <x v="222"/>
    <n v="0.13"/>
    <x v="222"/>
    <n v="6623.6170000000011"/>
    <n v="23483.732999999997"/>
    <n v="25362.431640000003"/>
    <n v="1878.698640000006"/>
    <n v="0.08"/>
    <x v="222"/>
    <x v="222"/>
  </r>
  <r>
    <x v="64"/>
    <d v="2019-03-01T00:00:00"/>
    <n v="80"/>
    <s v="Sedan"/>
    <s v="Porsche"/>
    <s v="CD-15"/>
    <s v="CD-15-224"/>
    <s v="B-290"/>
    <s v="Bankia"/>
    <n v="20790"/>
    <n v="7.0000000000000007E-2"/>
    <x v="223"/>
    <x v="223"/>
    <n v="0.1"/>
    <x v="223"/>
    <n v="3480.2459999999996"/>
    <n v="15854.454000000002"/>
    <n v="17122.810320000001"/>
    <n v="1268.356319999999"/>
    <n v="0.08"/>
    <x v="223"/>
    <x v="223"/>
  </r>
  <r>
    <x v="4"/>
    <d v="2019-01-04T00:00:00"/>
    <n v="64"/>
    <s v="Hardtop"/>
    <s v="Porsche"/>
    <s v="CD-5"/>
    <s v="CD-5-225"/>
    <s v="B-267"/>
    <s v="Popular"/>
    <n v="22684"/>
    <n v="0.05"/>
    <x v="224"/>
    <x v="224"/>
    <n v="0.11"/>
    <x v="224"/>
    <n v="4956.4539999999997"/>
    <n v="16593.345999999998"/>
    <n v="17588.946759999999"/>
    <n v="995.60076000000117"/>
    <n v="0.06"/>
    <x v="224"/>
    <x v="224"/>
  </r>
  <r>
    <x v="4"/>
    <d v="2019-01-14T00:00:00"/>
    <n v="74"/>
    <s v="Convertible"/>
    <s v="Jaguar"/>
    <s v="CD-6"/>
    <s v="CD-6-226"/>
    <s v="B-372"/>
    <s v="Bankia"/>
    <n v="33827"/>
    <n v="0.06"/>
    <x v="225"/>
    <x v="225"/>
    <n v="0.1"/>
    <x v="225"/>
    <n v="6359.4759999999997"/>
    <n v="25437.904000000002"/>
    <n v="26964.178240000001"/>
    <n v="1526.2742399999988"/>
    <n v="0.06"/>
    <x v="225"/>
    <x v="225"/>
  </r>
  <r>
    <x v="21"/>
    <d v="2019-02-06T00:00:00"/>
    <n v="38"/>
    <s v="Hatchback"/>
    <s v="BMW"/>
    <s v="CD-15"/>
    <s v="CD-15-227"/>
    <s v="B-363"/>
    <s v="Laboral"/>
    <n v="25098"/>
    <n v="0.12"/>
    <x v="226"/>
    <x v="226"/>
    <n v="0.15"/>
    <x v="226"/>
    <n v="5079.8352000000004"/>
    <n v="17006.4048"/>
    <n v="18196.853136000002"/>
    <n v="1190.4483360000013"/>
    <n v="7.0000000000000007E-2"/>
    <x v="226"/>
    <x v="226"/>
  </r>
  <r>
    <x v="28"/>
    <d v="2019-03-03T00:00:00"/>
    <n v="68"/>
    <s v="Hatchback"/>
    <s v="Mercury"/>
    <s v="CD-4"/>
    <s v="CD-4-228"/>
    <s v="B-295"/>
    <s v="Bankinter"/>
    <n v="29839"/>
    <n v="0.08"/>
    <x v="227"/>
    <x v="227"/>
    <n v="0.13"/>
    <x v="227"/>
    <n v="5490.3760000000002"/>
    <n v="21961.504000000001"/>
    <n v="23938.039360000002"/>
    <n v="1976.5353600000017"/>
    <n v="0.09"/>
    <x v="227"/>
    <x v="227"/>
  </r>
  <r>
    <x v="79"/>
    <d v="2018-12-19T00:00:00"/>
    <n v="68"/>
    <s v="Hatchback"/>
    <s v="Alfa-romero"/>
    <s v="CD-6"/>
    <s v="CD-6-229"/>
    <s v="B-338"/>
    <s v="Unicaja"/>
    <n v="33887"/>
    <n v="0.15"/>
    <x v="228"/>
    <x v="228"/>
    <n v="0.1"/>
    <x v="228"/>
    <n v="5472.7505000000001"/>
    <n v="23331.199500000002"/>
    <n v="24731.071470000003"/>
    <n v="1399.8719700000001"/>
    <n v="0.06"/>
    <x v="228"/>
    <x v="228"/>
  </r>
  <r>
    <x v="17"/>
    <d v="2019-01-22T00:00:00"/>
    <n v="39"/>
    <s v="Hatchback"/>
    <s v="Toyota"/>
    <s v="CD-3"/>
    <s v="CD-3-230"/>
    <s v="B-332"/>
    <s v="Bankinter"/>
    <n v="31715"/>
    <n v="0.16"/>
    <x v="229"/>
    <x v="229"/>
    <n v="0.15"/>
    <x v="229"/>
    <n v="5328.12"/>
    <n v="21312.48"/>
    <n v="23017.4784"/>
    <n v="1704.9984000000004"/>
    <n v="0.08"/>
    <x v="229"/>
    <x v="229"/>
  </r>
  <r>
    <x v="33"/>
    <d v="2018-12-20T00:00:00"/>
    <n v="77"/>
    <s v="Wagon"/>
    <s v="Isuzu"/>
    <s v="CD-12"/>
    <s v="CD-12-231"/>
    <s v="B-281"/>
    <s v="BBVA"/>
    <n v="19515"/>
    <n v="0.09"/>
    <x v="230"/>
    <x v="230"/>
    <n v="0.1"/>
    <x v="230"/>
    <n v="3196.5570000000002"/>
    <n v="14562.093000000001"/>
    <n v="15872.681370000002"/>
    <n v="1310.5883700000013"/>
    <n v="0.09"/>
    <x v="230"/>
    <x v="230"/>
  </r>
  <r>
    <x v="19"/>
    <d v="2019-01-11T00:00:00"/>
    <n v="62"/>
    <s v="Wagon"/>
    <s v="Volkswagen"/>
    <s v="CD-10"/>
    <s v="CD-10-232"/>
    <s v="B-340"/>
    <s v="Bankia"/>
    <n v="26777"/>
    <n v="0.1"/>
    <x v="231"/>
    <x v="231"/>
    <n v="0.14000000000000001"/>
    <x v="231"/>
    <n v="5060.8530000000001"/>
    <n v="19038.447"/>
    <n v="20371.138290000003"/>
    <n v="1332.6912900000025"/>
    <n v="7.0000000000000007E-2"/>
    <x v="231"/>
    <x v="231"/>
  </r>
  <r>
    <x v="5"/>
    <d v="2019-01-20T00:00:00"/>
    <n v="72"/>
    <s v="Hatchback"/>
    <s v="Saab"/>
    <s v="CD-5"/>
    <s v="CD-5-233"/>
    <s v="B-251"/>
    <s v="Bankia"/>
    <n v="22999"/>
    <n v="0.15"/>
    <x v="232"/>
    <x v="232"/>
    <n v="0.11"/>
    <x v="232"/>
    <n v="3714.3384999999998"/>
    <n v="15834.811500000002"/>
    <n v="16943.248304999997"/>
    <n v="1108.4368049999957"/>
    <n v="7.0000000000000007E-2"/>
    <x v="232"/>
    <x v="232"/>
  </r>
  <r>
    <x v="60"/>
    <d v="2019-02-19T00:00:00"/>
    <n v="54"/>
    <s v="Wagon"/>
    <s v="Volkswagen"/>
    <s v="CD-13"/>
    <s v="CD-13-234"/>
    <s v="B-250"/>
    <s v="Kutxa"/>
    <n v="20753"/>
    <n v="0.15"/>
    <x v="233"/>
    <x v="233"/>
    <n v="0.13"/>
    <x v="233"/>
    <n v="3175.2089999999998"/>
    <n v="14464.841"/>
    <n v="15766.676690000002"/>
    <n v="1301.8356900000017"/>
    <n v="0.09"/>
    <x v="233"/>
    <x v="233"/>
  </r>
  <r>
    <x v="59"/>
    <d v="2019-01-20T00:00:00"/>
    <n v="68"/>
    <s v="Convertible"/>
    <s v="Audi"/>
    <s v="CD-8"/>
    <s v="CD-8-235"/>
    <s v="B-385"/>
    <s v="Popular"/>
    <n v="31237"/>
    <n v="7.0000000000000007E-2"/>
    <x v="234"/>
    <x v="234"/>
    <n v="0.12"/>
    <x v="234"/>
    <n v="6681.5943000000007"/>
    <n v="22368.815699999999"/>
    <n v="24158.320956"/>
    <n v="1789.5052560000004"/>
    <n v="0.08"/>
    <x v="234"/>
    <x v="234"/>
  </r>
  <r>
    <x v="79"/>
    <d v="2018-11-25T00:00:00"/>
    <n v="44"/>
    <s v="Hatchback"/>
    <s v="Mazda"/>
    <s v="CD-2"/>
    <s v="CD-2-236"/>
    <s v="B-368"/>
    <s v="Laboral"/>
    <n v="26896"/>
    <n v="0.12"/>
    <x v="235"/>
    <x v="235"/>
    <n v="0.12"/>
    <x v="235"/>
    <n v="4260.3263999999999"/>
    <n v="19408.153599999998"/>
    <n v="20766.724351999997"/>
    <n v="1358.5707519999996"/>
    <n v="7.0000000000000007E-2"/>
    <x v="235"/>
    <x v="235"/>
  </r>
  <r>
    <x v="67"/>
    <d v="2019-01-10T00:00:00"/>
    <n v="44"/>
    <s v="Hardtop"/>
    <s v="Audi"/>
    <s v="CD-17"/>
    <s v="CD-17-237"/>
    <s v="B-259"/>
    <s v="Unicaja"/>
    <n v="29894"/>
    <n v="0.12"/>
    <x v="236"/>
    <x v="236"/>
    <n v="0.13"/>
    <x v="236"/>
    <n v="4735.2096000000001"/>
    <n v="21571.510399999999"/>
    <n v="22865.801024"/>
    <n v="1294.2906240000011"/>
    <n v="0.06"/>
    <x v="236"/>
    <x v="236"/>
  </r>
  <r>
    <x v="54"/>
    <d v="2018-11-29T00:00:00"/>
    <n v="49"/>
    <s v="Hardtop"/>
    <s v="Volvo"/>
    <s v="CD-2"/>
    <s v="CD-2-238"/>
    <s v="B-264"/>
    <s v="Santander"/>
    <n v="26963"/>
    <n v="0.05"/>
    <x v="237"/>
    <x v="237"/>
    <n v="0.15"/>
    <x v="237"/>
    <n v="5891.4154999999992"/>
    <n v="19723.434499999999"/>
    <n v="21498.543605000003"/>
    <n v="1775.1091050000032"/>
    <n v="0.09"/>
    <x v="237"/>
    <x v="237"/>
  </r>
  <r>
    <x v="36"/>
    <d v="2018-12-21T00:00:00"/>
    <n v="53"/>
    <s v="Convertible"/>
    <s v="Saab"/>
    <s v="CD-15"/>
    <s v="CD-15-239"/>
    <s v="B-355"/>
    <s v="Sabadell"/>
    <n v="33018"/>
    <n v="0.12"/>
    <x v="238"/>
    <x v="238"/>
    <n v="0.1"/>
    <x v="238"/>
    <n v="5811.1680000000006"/>
    <n v="23244.671999999999"/>
    <n v="24639.352319999998"/>
    <n v="1394.6803199999995"/>
    <n v="0.06"/>
    <x v="238"/>
    <x v="238"/>
  </r>
  <r>
    <x v="30"/>
    <d v="2019-01-14T00:00:00"/>
    <n v="58"/>
    <s v="Sedan"/>
    <s v="Volvo"/>
    <s v="CD-12"/>
    <s v="CD-12-240"/>
    <s v="B-321"/>
    <s v="Unicaja"/>
    <n v="23097"/>
    <n v="0.14000000000000001"/>
    <x v="239"/>
    <x v="239"/>
    <n v="0.1"/>
    <x v="239"/>
    <n v="4369.9524000000001"/>
    <n v="15493.467599999998"/>
    <n v="16887.879684"/>
    <n v="1394.4120840000014"/>
    <n v="0.09"/>
    <x v="239"/>
    <x v="239"/>
  </r>
  <r>
    <x v="26"/>
    <d v="2019-03-05T00:00:00"/>
    <n v="72"/>
    <s v="Convertible"/>
    <s v="Isuzu"/>
    <s v="CD-17"/>
    <s v="CD-17-241"/>
    <s v="B-391"/>
    <s v="Laboral"/>
    <n v="26881"/>
    <n v="0.09"/>
    <x v="240"/>
    <x v="240"/>
    <n v="0.11"/>
    <x v="240"/>
    <n v="4892.3419999999996"/>
    <n v="19569.367999999999"/>
    <n v="20547.8364"/>
    <n v="978.46840000000157"/>
    <n v="0.05"/>
    <x v="240"/>
    <x v="240"/>
  </r>
  <r>
    <x v="50"/>
    <d v="2018-12-25T00:00:00"/>
    <n v="37"/>
    <s v="Hardtop"/>
    <s v="Mercury"/>
    <s v="CD-6"/>
    <s v="CD-6-242"/>
    <s v="B-359"/>
    <s v="BBVA"/>
    <n v="17209"/>
    <n v="0.06"/>
    <x v="241"/>
    <x v="241"/>
    <n v="0.12"/>
    <x v="241"/>
    <n v="3073.5273999999999"/>
    <n v="13102.9326"/>
    <n v="13758.079230000001"/>
    <n v="655.1466300000011"/>
    <n v="0.05"/>
    <x v="241"/>
    <x v="241"/>
  </r>
  <r>
    <x v="6"/>
    <d v="2018-12-18T00:00:00"/>
    <n v="41"/>
    <s v="Convertible"/>
    <s v="Chevrolet"/>
    <s v="CD-10"/>
    <s v="CD-10-243"/>
    <s v="B-401"/>
    <s v="Caixa"/>
    <n v="23637"/>
    <n v="0.1"/>
    <x v="242"/>
    <x v="242"/>
    <n v="0.11"/>
    <x v="242"/>
    <n v="4680.1260000000002"/>
    <n v="16593.173999999999"/>
    <n v="17422.832699999999"/>
    <n v="829.65869999999995"/>
    <n v="0.05"/>
    <x v="242"/>
    <x v="242"/>
  </r>
  <r>
    <x v="39"/>
    <d v="2019-02-05T00:00:00"/>
    <n v="73"/>
    <s v="Wagon"/>
    <s v="Isuzu"/>
    <s v="CD-10"/>
    <s v="CD-10-244"/>
    <s v="B-382"/>
    <s v="Bankia"/>
    <n v="27603"/>
    <n v="7.0000000000000007E-2"/>
    <x v="243"/>
    <x v="243"/>
    <n v="0.12"/>
    <x v="243"/>
    <n v="5390.8658999999998"/>
    <n v="20279.9241"/>
    <n v="21699.518786999997"/>
    <n v="1419.5946869999971"/>
    <n v="7.0000000000000007E-2"/>
    <x v="243"/>
    <x v="243"/>
  </r>
  <r>
    <x v="49"/>
    <d v="2018-12-26T00:00:00"/>
    <n v="34"/>
    <s v="Convertible"/>
    <s v="Mercedes-benz"/>
    <s v="CD-5"/>
    <s v="CD-5-245"/>
    <s v="B-297"/>
    <s v="Laboral"/>
    <n v="29550"/>
    <n v="0.1"/>
    <x v="244"/>
    <x v="244"/>
    <n v="0.12"/>
    <x v="244"/>
    <n v="5319"/>
    <n v="21276"/>
    <n v="23190.84"/>
    <n v="1914.8400000000001"/>
    <n v="0.09"/>
    <x v="244"/>
    <x v="244"/>
  </r>
  <r>
    <x v="80"/>
    <d v="2018-12-06T00:00:00"/>
    <n v="30"/>
    <s v="Hardtop"/>
    <s v="Porsche"/>
    <s v="CD-5"/>
    <s v="CD-5-246"/>
    <s v="B-379"/>
    <s v="Popular"/>
    <n v="25090"/>
    <n v="0.17"/>
    <x v="245"/>
    <x v="245"/>
    <n v="0.11"/>
    <x v="245"/>
    <n v="3748.4460000000004"/>
    <n v="17076.254000000001"/>
    <n v="18442.354320000002"/>
    <n v="1366.1003200000014"/>
    <n v="0.08"/>
    <x v="245"/>
    <x v="245"/>
  </r>
  <r>
    <x v="2"/>
    <d v="2019-01-25T00:00:00"/>
    <n v="46"/>
    <s v="Sedan"/>
    <s v="Mitsubishi"/>
    <s v="CD-4"/>
    <s v="CD-4-247"/>
    <s v="B-356"/>
    <s v="BBVA"/>
    <n v="21306"/>
    <n v="0.16"/>
    <x v="246"/>
    <x v="246"/>
    <n v="0.12"/>
    <x v="246"/>
    <n v="3221.4672000000005"/>
    <n v="14675.5728"/>
    <n v="15996.374352000001"/>
    <n v="1320.8015520000008"/>
    <n v="0.09"/>
    <x v="246"/>
    <x v="246"/>
  </r>
  <r>
    <x v="56"/>
    <d v="2018-12-24T00:00:00"/>
    <n v="68"/>
    <s v="Hatchback"/>
    <s v="Audi"/>
    <s v="CD-6"/>
    <s v="CD-6-248"/>
    <s v="B-300"/>
    <s v="Santander"/>
    <n v="34146"/>
    <n v="0.05"/>
    <x v="247"/>
    <x v="247"/>
    <n v="0.13"/>
    <x v="247"/>
    <n v="6487.74"/>
    <n v="25950.959999999999"/>
    <n v="27508.017599999999"/>
    <n v="1557.0576000000001"/>
    <n v="0.06"/>
    <x v="247"/>
    <x v="247"/>
  </r>
  <r>
    <x v="24"/>
    <d v="2019-01-29T00:00:00"/>
    <n v="79"/>
    <s v="Hardtop"/>
    <s v="Volvo"/>
    <s v="CD-6"/>
    <s v="CD-6-249"/>
    <s v="B-247"/>
    <s v="Santander"/>
    <n v="19599"/>
    <n v="0.05"/>
    <x v="248"/>
    <x v="248"/>
    <n v="0.11"/>
    <x v="248"/>
    <n v="3537.6195000000002"/>
    <n v="15081.430499999999"/>
    <n v="16438.759245000001"/>
    <n v="1357.3287450000025"/>
    <n v="0.09"/>
    <x v="248"/>
    <x v="248"/>
  </r>
  <r>
    <x v="65"/>
    <d v="2019-01-29T00:00:00"/>
    <n v="58"/>
    <s v="Hatchback"/>
    <s v="Honda"/>
    <s v="CD-3"/>
    <s v="CD-3-250"/>
    <s v="B-256"/>
    <s v="Popular"/>
    <n v="21107"/>
    <n v="0.06"/>
    <x v="249"/>
    <x v="249"/>
    <n v="0.14000000000000001"/>
    <x v="249"/>
    <n v="3968.116"/>
    <n v="15872.464000000002"/>
    <n v="17142.261119999999"/>
    <n v="1269.7971199999974"/>
    <n v="0.08"/>
    <x v="249"/>
    <x v="249"/>
  </r>
  <r>
    <x v="77"/>
    <d v="2018-11-12T00:00:00"/>
    <n v="36"/>
    <s v="Wagon"/>
    <s v="Audi"/>
    <s v="CD-17"/>
    <s v="CD-17-251"/>
    <s v="B-320"/>
    <s v="Bankinter"/>
    <n v="22119"/>
    <n v="0.17"/>
    <x v="250"/>
    <x v="250"/>
    <n v="0.13"/>
    <x v="250"/>
    <n v="3671.7540000000004"/>
    <n v="14687.016"/>
    <n v="15861.977280000001"/>
    <n v="1174.9612800000014"/>
    <n v="0.08"/>
    <x v="250"/>
    <x v="250"/>
  </r>
  <r>
    <x v="18"/>
    <d v="2019-02-09T00:00:00"/>
    <n v="52"/>
    <s v="Sedan"/>
    <s v="Volvo"/>
    <s v="CD-6"/>
    <s v="CD-6-252"/>
    <s v="B-357"/>
    <s v="Sabadell"/>
    <n v="20481"/>
    <n v="0.17"/>
    <x v="251"/>
    <x v="251"/>
    <n v="0.11"/>
    <x v="251"/>
    <n v="3059.8614000000002"/>
    <n v="13939.3686"/>
    <n v="14636.337030000001"/>
    <n v="696.96843000000081"/>
    <n v="0.05"/>
    <x v="251"/>
    <x v="251"/>
  </r>
  <r>
    <x v="78"/>
    <d v="2018-12-22T00:00:00"/>
    <n v="67"/>
    <s v="Sedan"/>
    <s v="Volkswagen"/>
    <s v="CD-11"/>
    <s v="CD-11-253"/>
    <s v="B-340"/>
    <s v="Kutxa"/>
    <n v="16385"/>
    <n v="0.05"/>
    <x v="252"/>
    <x v="252"/>
    <n v="0.15"/>
    <x v="252"/>
    <n v="3580.1224999999999"/>
    <n v="11985.627500000001"/>
    <n v="12584.908875000001"/>
    <n v="599.28137500000048"/>
    <n v="0.05"/>
    <x v="252"/>
    <x v="252"/>
  </r>
  <r>
    <x v="67"/>
    <d v="2019-02-03T00:00:00"/>
    <n v="68"/>
    <s v="Wagon"/>
    <s v="Nissan"/>
    <s v="CD-4"/>
    <s v="CD-4-254"/>
    <s v="B-396"/>
    <s v="Bankia"/>
    <n v="22538"/>
    <n v="0.05"/>
    <x v="253"/>
    <x v="253"/>
    <n v="0.15"/>
    <x v="253"/>
    <n v="4068.1089999999995"/>
    <n v="17342.990999999998"/>
    <n v="18730.43028"/>
    <n v="1387.4392800000023"/>
    <n v="0.08"/>
    <x v="253"/>
    <x v="253"/>
  </r>
  <r>
    <x v="59"/>
    <d v="2018-12-27T00:00:00"/>
    <n v="44"/>
    <s v="Wagon"/>
    <s v="Honda"/>
    <s v="CD-11"/>
    <s v="CD-11-255"/>
    <s v="B-317"/>
    <s v="Caixa"/>
    <n v="31689"/>
    <n v="0.14000000000000001"/>
    <x v="254"/>
    <x v="254"/>
    <n v="0.12"/>
    <x v="254"/>
    <n v="5995.5587999999998"/>
    <n v="21256.981200000002"/>
    <n v="23170.109508000005"/>
    <n v="1913.128308000003"/>
    <n v="0.09"/>
    <x v="254"/>
    <x v="254"/>
  </r>
  <r>
    <x v="66"/>
    <d v="2019-01-17T00:00:00"/>
    <n v="64"/>
    <s v="Convertible"/>
    <s v="Mitsubishi"/>
    <s v="CD-20"/>
    <s v="CD-20-256"/>
    <s v="B-272"/>
    <s v="BBVA"/>
    <n v="34013"/>
    <n v="0.08"/>
    <x v="255"/>
    <x v="255"/>
    <n v="0.13"/>
    <x v="255"/>
    <n v="6884.2312000000011"/>
    <n v="24407.728799999997"/>
    <n v="26116.269816000004"/>
    <n v="1708.5410160000065"/>
    <n v="7.0000000000000007E-2"/>
    <x v="255"/>
    <x v="255"/>
  </r>
  <r>
    <x v="55"/>
    <d v="2019-02-25T00:00:00"/>
    <n v="56"/>
    <s v="Hardtop"/>
    <s v="Plymouth"/>
    <s v="CD-1"/>
    <s v="CD-1-257"/>
    <s v="B-284"/>
    <s v="Laboral"/>
    <n v="22686"/>
    <n v="0.14000000000000001"/>
    <x v="256"/>
    <x v="256"/>
    <n v="0.11"/>
    <x v="256"/>
    <n v="4097.0915999999997"/>
    <n v="15412.868399999999"/>
    <n v="16645.897872000001"/>
    <n v="1233.029472000002"/>
    <n v="0.08"/>
    <x v="256"/>
    <x v="256"/>
  </r>
  <r>
    <x v="7"/>
    <d v="2019-02-10T00:00:00"/>
    <n v="69"/>
    <s v="Convertible"/>
    <s v="Mazda"/>
    <s v="CD-13"/>
    <s v="CD-13-258"/>
    <s v="B-385"/>
    <s v="Unicaja"/>
    <n v="16898"/>
    <n v="0.13"/>
    <x v="257"/>
    <x v="257"/>
    <n v="0.1"/>
    <x v="257"/>
    <n v="2646.2267999999999"/>
    <n v="12055.0332"/>
    <n v="12657.78486"/>
    <n v="602.7516599999999"/>
    <n v="0.05"/>
    <x v="257"/>
    <x v="257"/>
  </r>
  <r>
    <x v="43"/>
    <d v="2018-12-24T00:00:00"/>
    <n v="67"/>
    <s v="Hardtop"/>
    <s v="Mercedes-benz"/>
    <s v="CD-3"/>
    <s v="CD-3-259"/>
    <s v="B-265"/>
    <s v="Bankia"/>
    <n v="22530"/>
    <n v="0.14000000000000001"/>
    <x v="258"/>
    <x v="258"/>
    <n v="0.14000000000000001"/>
    <x v="258"/>
    <n v="4456.4339999999993"/>
    <n v="14919.366"/>
    <n v="15665.3343"/>
    <n v="745.96830000000045"/>
    <n v="0.05"/>
    <x v="258"/>
    <x v="258"/>
  </r>
  <r>
    <x v="55"/>
    <d v="2019-02-05T00:00:00"/>
    <n v="36"/>
    <s v="Hardtop"/>
    <s v="Jaguar"/>
    <s v="CD-9"/>
    <s v="CD-9-260"/>
    <s v="B-325"/>
    <s v="Bankinter"/>
    <n v="32376"/>
    <n v="7.0000000000000007E-2"/>
    <x v="259"/>
    <x v="259"/>
    <n v="0.1"/>
    <x v="259"/>
    <n v="6323.032799999999"/>
    <n v="23786.647199999999"/>
    <n v="25213.846032000001"/>
    <n v="1427.1988320000019"/>
    <n v="0.06"/>
    <x v="259"/>
    <x v="259"/>
  </r>
  <r>
    <x v="26"/>
    <d v="2019-03-03T00:00:00"/>
    <n v="70"/>
    <s v="Hatchback"/>
    <s v="Jaguar"/>
    <s v="CD-12"/>
    <s v="CD-12-261"/>
    <s v="B-363"/>
    <s v="BBVA"/>
    <n v="18370"/>
    <n v="0.12"/>
    <x v="260"/>
    <x v="260"/>
    <n v="0.15"/>
    <x v="260"/>
    <n v="3718.0879999999997"/>
    <n v="12447.512000000001"/>
    <n v="13567.788080000002"/>
    <n v="1120.2760800000015"/>
    <n v="0.09"/>
    <x v="260"/>
    <x v="260"/>
  </r>
  <r>
    <x v="40"/>
    <d v="2019-01-10T00:00:00"/>
    <n v="34"/>
    <s v="Hardtop"/>
    <s v="Alfa-romero"/>
    <s v="CD-14"/>
    <s v="CD-14-262"/>
    <s v="B-351"/>
    <s v="Santander"/>
    <n v="26338"/>
    <n v="0.17"/>
    <x v="261"/>
    <x v="261"/>
    <n v="0.15"/>
    <x v="261"/>
    <n v="4809.3187999999991"/>
    <n v="17051.2212"/>
    <n v="18415.318896000001"/>
    <n v="1364.0976960000007"/>
    <n v="0.08"/>
    <x v="261"/>
    <x v="261"/>
  </r>
  <r>
    <x v="25"/>
    <d v="2019-01-03T00:00:00"/>
    <n v="35"/>
    <s v="Hardtop"/>
    <s v="Peugeot"/>
    <s v="CD-8"/>
    <s v="CD-8-263"/>
    <s v="B-356"/>
    <s v="Unicaja"/>
    <n v="34726"/>
    <n v="0.05"/>
    <x v="262"/>
    <x v="262"/>
    <n v="0.14000000000000001"/>
    <x v="262"/>
    <n v="7257.7339999999995"/>
    <n v="25731.965999999997"/>
    <n v="27790.523279999998"/>
    <n v="2058.5572800000009"/>
    <n v="0.08"/>
    <x v="262"/>
    <x v="262"/>
  </r>
  <r>
    <x v="81"/>
    <d v="2018-12-26T00:00:00"/>
    <n v="56"/>
    <s v="Convertible"/>
    <s v="Plymouth"/>
    <s v="CD-2"/>
    <s v="CD-2-264"/>
    <s v="B-396"/>
    <s v="Bankinter"/>
    <n v="28330"/>
    <n v="0.12"/>
    <x v="263"/>
    <x v="263"/>
    <n v="0.11"/>
    <x v="263"/>
    <n v="4986.08"/>
    <n v="19944.32"/>
    <n v="21340.422399999999"/>
    <n v="1396.1023999999998"/>
    <n v="7.0000000000000007E-2"/>
    <x v="263"/>
    <x v="263"/>
  </r>
  <r>
    <x v="7"/>
    <d v="2019-01-30T00:00:00"/>
    <n v="58"/>
    <s v="Sedan"/>
    <s v="Alfa-romero"/>
    <s v="CD-6"/>
    <s v="CD-6-265"/>
    <s v="B-292"/>
    <s v="Kutxa"/>
    <n v="18870"/>
    <n v="0.16"/>
    <x v="264"/>
    <x v="264"/>
    <n v="0.11"/>
    <x v="264"/>
    <n v="2853.1439999999998"/>
    <n v="12997.655999999999"/>
    <n v="13907.49192"/>
    <n v="909.83592000000135"/>
    <n v="7.0000000000000007E-2"/>
    <x v="264"/>
    <x v="264"/>
  </r>
  <r>
    <x v="18"/>
    <d v="2019-02-23T00:00:00"/>
    <n v="66"/>
    <s v="Wagon"/>
    <s v="Renault"/>
    <s v="CD-9"/>
    <s v="CD-9-266"/>
    <s v="B-328"/>
    <s v="Kutxa"/>
    <n v="33298"/>
    <n v="0.17"/>
    <x v="265"/>
    <x v="265"/>
    <n v="0.14000000000000001"/>
    <x v="265"/>
    <n v="5527.4680000000008"/>
    <n v="22109.871999999999"/>
    <n v="23878.661760000003"/>
    <n v="1768.7897600000033"/>
    <n v="0.08"/>
    <x v="265"/>
    <x v="265"/>
  </r>
  <r>
    <x v="75"/>
    <d v="2019-01-07T00:00:00"/>
    <n v="40"/>
    <s v="Wagon"/>
    <s v="Nissan"/>
    <s v="CD-15"/>
    <s v="CD-15-267"/>
    <s v="B-285"/>
    <s v="Bankinter"/>
    <n v="28488"/>
    <n v="0.17"/>
    <x v="266"/>
    <x v="266"/>
    <n v="0.13"/>
    <x v="266"/>
    <n v="4965.4583999999995"/>
    <n v="18679.581600000001"/>
    <n v="19800.356496"/>
    <n v="1120.774895999999"/>
    <n v="0.06"/>
    <x v="266"/>
    <x v="266"/>
  </r>
  <r>
    <x v="47"/>
    <d v="2018-12-25T00:00:00"/>
    <n v="67"/>
    <s v="Wagon"/>
    <s v="Mazda"/>
    <s v="CD-10"/>
    <s v="CD-10-268"/>
    <s v="B-258"/>
    <s v="Laboral"/>
    <n v="17691"/>
    <n v="0.09"/>
    <x v="267"/>
    <x v="267"/>
    <n v="0.15"/>
    <x v="267"/>
    <n v="3380.7501000000002"/>
    <n v="12718.0599"/>
    <n v="13735.504692"/>
    <n v="1017.4447920000002"/>
    <n v="0.08"/>
    <x v="267"/>
    <x v="267"/>
  </r>
  <r>
    <x v="43"/>
    <d v="2018-12-29T00:00:00"/>
    <n v="72"/>
    <s v="Convertible"/>
    <s v="Saab"/>
    <s v="CD-17"/>
    <s v="CD-17-269"/>
    <s v="B-295"/>
    <s v="Laboral"/>
    <n v="23770"/>
    <n v="0.12"/>
    <x v="268"/>
    <x v="268"/>
    <n v="0.13"/>
    <x v="268"/>
    <n v="4392.6959999999999"/>
    <n v="16524.903999999999"/>
    <n v="17681.647280000001"/>
    <n v="1156.7432800000024"/>
    <n v="7.0000000000000007E-2"/>
    <x v="268"/>
    <x v="268"/>
  </r>
  <r>
    <x v="3"/>
    <d v="2019-01-25T00:00:00"/>
    <n v="48"/>
    <s v="Sedan"/>
    <s v="Mazda"/>
    <s v="CD-8"/>
    <s v="CD-8-270"/>
    <s v="B-257"/>
    <s v="Kutxa"/>
    <n v="22866"/>
    <n v="0.15"/>
    <x v="269"/>
    <x v="269"/>
    <n v="0.11"/>
    <x v="269"/>
    <n v="4275.9419999999991"/>
    <n v="15160.157999999999"/>
    <n v="16372.970640000001"/>
    <n v="1212.8126400000019"/>
    <n v="0.08"/>
    <x v="269"/>
    <x v="269"/>
  </r>
  <r>
    <x v="82"/>
    <d v="2018-12-10T00:00:00"/>
    <n v="57"/>
    <s v="Hardtop"/>
    <s v="Peugeot"/>
    <s v="CD-13"/>
    <s v="CD-13-271"/>
    <s v="B-338"/>
    <s v="Sabadell"/>
    <n v="22541"/>
    <n v="0.14000000000000001"/>
    <x v="270"/>
    <x v="270"/>
    <n v="0.11"/>
    <x v="270"/>
    <n v="4264.7572"/>
    <n v="15120.502799999998"/>
    <n v="16330.143023999999"/>
    <n v="1209.6402240000007"/>
    <n v="0.08"/>
    <x v="270"/>
    <x v="270"/>
  </r>
  <r>
    <x v="65"/>
    <d v="2019-01-12T00:00:00"/>
    <n v="41"/>
    <s v="Hatchback"/>
    <s v="Mercury"/>
    <s v="CD-10"/>
    <s v="CD-10-272"/>
    <s v="B-330"/>
    <s v="Bankia"/>
    <n v="33915"/>
    <n v="0.13"/>
    <x v="271"/>
    <x v="271"/>
    <n v="0.12"/>
    <x v="271"/>
    <n v="5901.21"/>
    <n v="23604.84"/>
    <n v="25021.130400000002"/>
    <n v="1416.2904000000017"/>
    <n v="0.06"/>
    <x v="271"/>
    <x v="271"/>
  </r>
  <r>
    <x v="17"/>
    <d v="2019-03-01T00:00:00"/>
    <n v="77"/>
    <s v="Convertible"/>
    <s v="Mitsubishi"/>
    <s v="CD-13"/>
    <s v="CD-13-273"/>
    <s v="B-338"/>
    <s v="BBVA"/>
    <n v="25894"/>
    <n v="0.09"/>
    <x v="272"/>
    <x v="272"/>
    <n v="0.1"/>
    <x v="272"/>
    <n v="4948.3434000000007"/>
    <n v="18615.196599999999"/>
    <n v="19545.956429999998"/>
    <n v="930.75982999999906"/>
    <n v="0.05"/>
    <x v="272"/>
    <x v="272"/>
  </r>
  <r>
    <x v="22"/>
    <d v="2018-12-13T00:00:00"/>
    <n v="65"/>
    <s v="Wagon"/>
    <s v="BMW"/>
    <s v="CD-10"/>
    <s v="CD-10-274"/>
    <s v="B-312"/>
    <s v="Sabadell"/>
    <n v="24430"/>
    <n v="7.0000000000000007E-2"/>
    <x v="273"/>
    <x v="273"/>
    <n v="0.11"/>
    <x v="273"/>
    <n v="4316.7809999999999"/>
    <n v="18403.119000000002"/>
    <n v="19323.274949999999"/>
    <n v="920.15594999999666"/>
    <n v="0.05"/>
    <x v="273"/>
    <x v="273"/>
  </r>
  <r>
    <x v="25"/>
    <d v="2019-02-09T00:00:00"/>
    <n v="72"/>
    <s v="Hardtop"/>
    <s v="Chevrolet"/>
    <s v="CD-5"/>
    <s v="CD-5-275"/>
    <s v="B-334"/>
    <s v="Santander"/>
    <n v="22281"/>
    <n v="0.13"/>
    <x v="274"/>
    <x v="274"/>
    <n v="0.15"/>
    <x v="274"/>
    <n v="3876.8940000000002"/>
    <n v="15507.576000000001"/>
    <n v="16282.954800000001"/>
    <n v="775.37880000000041"/>
    <n v="0.05"/>
    <x v="274"/>
    <x v="274"/>
  </r>
  <r>
    <x v="80"/>
    <d v="2019-01-23T00:00:00"/>
    <n v="78"/>
    <s v="Hardtop"/>
    <s v="Subaru"/>
    <s v="CD-8"/>
    <s v="CD-8-276"/>
    <s v="B-311"/>
    <s v="Unicaja"/>
    <n v="24850"/>
    <n v="0.08"/>
    <x v="275"/>
    <x v="275"/>
    <n v="0.1"/>
    <x v="275"/>
    <n v="4343.78"/>
    <n v="18518.22"/>
    <n v="19814.495400000003"/>
    <n v="1296.2754000000023"/>
    <n v="7.0000000000000007E-2"/>
    <x v="275"/>
    <x v="275"/>
  </r>
  <r>
    <x v="28"/>
    <d v="2019-03-08T00:00:00"/>
    <n v="73"/>
    <s v="Hatchback"/>
    <s v="Volvo"/>
    <s v="CD-16"/>
    <s v="CD-16-277"/>
    <s v="B-388"/>
    <s v="Santander"/>
    <n v="19209"/>
    <n v="0.12"/>
    <x v="276"/>
    <x v="276"/>
    <n v="0.12"/>
    <x v="276"/>
    <n v="3042.7056000000007"/>
    <n v="13861.214399999997"/>
    <n v="14692.887264000001"/>
    <n v="831.67286400000376"/>
    <n v="0.06"/>
    <x v="276"/>
    <x v="276"/>
  </r>
  <r>
    <x v="83"/>
    <d v="2018-12-04T00:00:00"/>
    <n v="41"/>
    <s v="Hatchback"/>
    <s v="Honda"/>
    <s v="CD-15"/>
    <s v="CD-15-278"/>
    <s v="B-335"/>
    <s v="Bankinter"/>
    <n v="31324"/>
    <n v="0.14000000000000001"/>
    <x v="277"/>
    <x v="277"/>
    <n v="0.15"/>
    <x v="277"/>
    <n v="5387.7280000000001"/>
    <n v="21550.912"/>
    <n v="22628.457600000002"/>
    <n v="1077.5456000000013"/>
    <n v="0.05"/>
    <x v="277"/>
    <x v="277"/>
  </r>
  <r>
    <x v="64"/>
    <d v="2019-02-02T00:00:00"/>
    <n v="53"/>
    <s v="Hardtop"/>
    <s v="Saab"/>
    <s v="CD-9"/>
    <s v="CD-9-279"/>
    <s v="B-365"/>
    <s v="Santander"/>
    <n v="28636"/>
    <n v="7.0000000000000007E-2"/>
    <x v="278"/>
    <x v="278"/>
    <n v="0.13"/>
    <x v="278"/>
    <n v="5059.9812000000002"/>
    <n v="21571.498800000001"/>
    <n v="22650.073740000003"/>
    <n v="1078.5749400000022"/>
    <n v="0.05"/>
    <x v="278"/>
    <x v="278"/>
  </r>
  <r>
    <x v="66"/>
    <d v="2019-02-01T00:00:00"/>
    <n v="79"/>
    <s v="Convertible"/>
    <s v="Nissan"/>
    <s v="CD-8"/>
    <s v="CD-8-280"/>
    <s v="B-257"/>
    <s v="Bankinter"/>
    <n v="28280"/>
    <n v="0.15"/>
    <x v="279"/>
    <x v="279"/>
    <n v="0.13"/>
    <x v="279"/>
    <n v="5528.74"/>
    <n v="18509.260000000002"/>
    <n v="19990.000800000005"/>
    <n v="1480.7408000000032"/>
    <n v="0.08"/>
    <x v="279"/>
    <x v="279"/>
  </r>
  <r>
    <x v="78"/>
    <d v="2018-12-15T00:00:00"/>
    <n v="60"/>
    <s v="Wagon"/>
    <s v="Volkswagen"/>
    <s v="CD-5"/>
    <s v="CD-5-281"/>
    <s v="B-289"/>
    <s v="Kutxa"/>
    <n v="27877"/>
    <n v="0.15"/>
    <x v="280"/>
    <x v="280"/>
    <n v="0.14000000000000001"/>
    <x v="280"/>
    <n v="4265.1810000000005"/>
    <n v="19430.269"/>
    <n v="21178.993210000001"/>
    <n v="1748.7242100000003"/>
    <n v="0.09"/>
    <x v="280"/>
    <x v="280"/>
  </r>
  <r>
    <x v="78"/>
    <d v="2018-11-21T00:00:00"/>
    <n v="36"/>
    <s v="Wagon"/>
    <s v="BMW"/>
    <s v="CD-14"/>
    <s v="CD-14-282"/>
    <s v="B-278"/>
    <s v="Unicaja"/>
    <n v="26517"/>
    <n v="0.11"/>
    <x v="281"/>
    <x v="281"/>
    <n v="0.14000000000000001"/>
    <x v="281"/>
    <n v="4248.0234"/>
    <n v="19352.106599999999"/>
    <n v="21093.796194000002"/>
    <n v="1741.6895940000031"/>
    <n v="0.09"/>
    <x v="281"/>
    <x v="281"/>
  </r>
  <r>
    <x v="55"/>
    <d v="2019-02-13T00:00:00"/>
    <n v="44"/>
    <s v="Wagon"/>
    <s v="Mitsubishi"/>
    <s v="CD-3"/>
    <s v="CD-3-283"/>
    <s v="B-269"/>
    <s v="Kutxa"/>
    <n v="20791"/>
    <n v="0.11"/>
    <x v="282"/>
    <x v="282"/>
    <n v="0.15"/>
    <x v="282"/>
    <n v="3330.7182000000003"/>
    <n v="15173.271799999999"/>
    <n v="16083.668108000003"/>
    <n v="910.39630800000486"/>
    <n v="0.06"/>
    <x v="282"/>
    <x v="282"/>
  </r>
  <r>
    <x v="82"/>
    <d v="2018-12-24T00:00:00"/>
    <n v="71"/>
    <s v="Hardtop"/>
    <s v="Volkswagen"/>
    <s v="CD-19"/>
    <s v="CD-19-284"/>
    <s v="B-262"/>
    <s v="BBVA"/>
    <n v="24113"/>
    <n v="0.1"/>
    <x v="283"/>
    <x v="283"/>
    <n v="0.1"/>
    <x v="283"/>
    <n v="4557.357"/>
    <n v="17144.343000000001"/>
    <n v="18687.333870000002"/>
    <n v="1542.9908700000015"/>
    <n v="0.09"/>
    <x v="283"/>
    <x v="283"/>
  </r>
  <r>
    <x v="9"/>
    <d v="2018-12-15T00:00:00"/>
    <n v="56"/>
    <s v="Hardtop"/>
    <s v="Jaguar"/>
    <s v="CD-6"/>
    <s v="CD-6-285"/>
    <s v="B-289"/>
    <s v="Unicaja"/>
    <n v="18536"/>
    <n v="0.09"/>
    <x v="284"/>
    <x v="284"/>
    <n v="0.12"/>
    <x v="284"/>
    <n v="3036.1968000000006"/>
    <n v="13831.563199999997"/>
    <n v="14661.456992000001"/>
    <n v="829.8937920000044"/>
    <n v="0.06"/>
    <x v="284"/>
    <x v="284"/>
  </r>
  <r>
    <x v="26"/>
    <d v="2019-03-03T00:00:00"/>
    <n v="70"/>
    <s v="Hardtop"/>
    <s v="Volkswagen"/>
    <s v="CD-19"/>
    <s v="CD-19-286"/>
    <s v="B-391"/>
    <s v="Caixa"/>
    <n v="16849"/>
    <n v="0.1"/>
    <x v="285"/>
    <x v="285"/>
    <n v="0.1"/>
    <x v="285"/>
    <n v="2881.1790000000001"/>
    <n v="12282.921"/>
    <n v="12897.067050000001"/>
    <n v="614.1460500000012"/>
    <n v="0.05"/>
    <x v="285"/>
    <x v="285"/>
  </r>
  <r>
    <x v="4"/>
    <d v="2018-12-04T00:00:00"/>
    <n v="33"/>
    <s v="Wagon"/>
    <s v="Plymouth"/>
    <s v="CD-19"/>
    <s v="CD-19-287"/>
    <s v="B-390"/>
    <s v="Bankinter"/>
    <n v="33935"/>
    <n v="0.13"/>
    <x v="286"/>
    <x v="286"/>
    <n v="0.11"/>
    <x v="286"/>
    <n v="6790.3935000000001"/>
    <n v="22733.056499999999"/>
    <n v="24097.03989"/>
    <n v="1363.9833900000012"/>
    <n v="0.06"/>
    <x v="286"/>
    <x v="286"/>
  </r>
  <r>
    <x v="53"/>
    <d v="2018-11-10T00:00:00"/>
    <n v="40"/>
    <s v="Convertible"/>
    <s v="Peugeot"/>
    <s v="CD-14"/>
    <s v="CD-14-288"/>
    <s v="B-321"/>
    <s v="Sabadell"/>
    <n v="23808"/>
    <n v="7.0000000000000007E-2"/>
    <x v="287"/>
    <x v="287"/>
    <n v="0.13"/>
    <x v="287"/>
    <n v="5092.5312000000004"/>
    <n v="17048.908799999997"/>
    <n v="18412.821504"/>
    <n v="1363.9127040000021"/>
    <n v="0.08"/>
    <x v="287"/>
    <x v="287"/>
  </r>
  <r>
    <x v="84"/>
    <d v="2018-12-06T00:00:00"/>
    <n v="64"/>
    <s v="Convertible"/>
    <s v="Audi"/>
    <s v="CD-14"/>
    <s v="CD-14-289"/>
    <s v="B-392"/>
    <s v="Laboral"/>
    <n v="19977"/>
    <n v="0.13"/>
    <x v="288"/>
    <x v="288"/>
    <n v="0.11"/>
    <x v="288"/>
    <n v="3823.5978000000005"/>
    <n v="13556.392199999998"/>
    <n v="14776.467498000004"/>
    <n v="1220.0752980000052"/>
    <n v="0.09"/>
    <x v="288"/>
    <x v="288"/>
  </r>
  <r>
    <x v="25"/>
    <d v="2019-01-03T00:00:00"/>
    <n v="35"/>
    <s v="Sedan"/>
    <s v="Toyota"/>
    <s v="CD-13"/>
    <s v="CD-13-290"/>
    <s v="B-291"/>
    <s v="Sabadell"/>
    <n v="18106"/>
    <n v="0.14000000000000001"/>
    <x v="289"/>
    <x v="289"/>
    <n v="0.1"/>
    <x v="289"/>
    <n v="3425.6552000000001"/>
    <n v="12145.504799999999"/>
    <n v="12995.690135999999"/>
    <n v="850.18533600000046"/>
    <n v="7.0000000000000007E-2"/>
    <x v="289"/>
    <x v="289"/>
  </r>
  <r>
    <x v="5"/>
    <d v="2018-12-25T00:00:00"/>
    <n v="46"/>
    <s v="Sedan"/>
    <s v="Volvo"/>
    <s v="CD-3"/>
    <s v="CD-3-291"/>
    <s v="B-289"/>
    <s v="Unicaja"/>
    <n v="21753"/>
    <n v="0.09"/>
    <x v="290"/>
    <x v="290"/>
    <n v="0.15"/>
    <x v="290"/>
    <n v="4156.9983000000002"/>
    <n v="15638.2317"/>
    <n v="16889.290236000001"/>
    <n v="1251.0585360000005"/>
    <n v="0.08"/>
    <x v="290"/>
    <x v="290"/>
  </r>
  <r>
    <x v="14"/>
    <d v="2019-01-14T00:00:00"/>
    <n v="40"/>
    <s v="Hardtop"/>
    <s v="Honda"/>
    <s v="CD-12"/>
    <s v="CD-12-292"/>
    <s v="B-380"/>
    <s v="Bankia"/>
    <n v="34446"/>
    <n v="0.1"/>
    <x v="291"/>
    <x v="291"/>
    <n v="0.1"/>
    <x v="291"/>
    <n v="6820.3080000000009"/>
    <n v="24181.092000000001"/>
    <n v="26357.390280000003"/>
    <n v="2176.2982800000027"/>
    <n v="0.09"/>
    <x v="291"/>
    <x v="291"/>
  </r>
  <r>
    <x v="68"/>
    <d v="2018-12-03T00:00:00"/>
    <n v="59"/>
    <s v="Hardtop"/>
    <s v="Toyota"/>
    <s v="CD-16"/>
    <s v="CD-16-293"/>
    <s v="B-375"/>
    <s v="Sabadell"/>
    <n v="25744"/>
    <n v="0.17"/>
    <x v="292"/>
    <x v="292"/>
    <n v="0.11"/>
    <x v="292"/>
    <n v="4700.8544000000002"/>
    <n v="16666.6656"/>
    <n v="17499.998880000003"/>
    <n v="833.33328000000256"/>
    <n v="0.05"/>
    <x v="292"/>
    <x v="292"/>
  </r>
  <r>
    <x v="7"/>
    <d v="2019-02-16T00:00:00"/>
    <n v="75"/>
    <s v="Hatchback"/>
    <s v="Saab"/>
    <s v="CD-6"/>
    <s v="CD-6-294"/>
    <s v="B-360"/>
    <s v="Caixa"/>
    <n v="19753"/>
    <n v="0.09"/>
    <x v="293"/>
    <x v="293"/>
    <n v="0.15"/>
    <x v="293"/>
    <n v="3235.5414000000001"/>
    <n v="14739.688599999999"/>
    <n v="15918.863688000001"/>
    <n v="1179.1750880000018"/>
    <n v="0.08"/>
    <x v="293"/>
    <x v="293"/>
  </r>
  <r>
    <x v="5"/>
    <d v="2019-01-04T00:00:00"/>
    <n v="56"/>
    <s v="Wagon"/>
    <s v="Toyota"/>
    <s v="CD-20"/>
    <s v="CD-20-295"/>
    <s v="B-247"/>
    <s v="Popular"/>
    <n v="16019"/>
    <n v="0.17"/>
    <x v="294"/>
    <x v="294"/>
    <n v="0.13"/>
    <x v="294"/>
    <n v="2393.2385999999997"/>
    <n v="10902.5314"/>
    <n v="11774.733912000002"/>
    <n v="872.20251200000166"/>
    <n v="0.08"/>
    <x v="294"/>
    <x v="294"/>
  </r>
  <r>
    <x v="27"/>
    <d v="2019-01-20T00:00:00"/>
    <n v="56"/>
    <s v="Wagon"/>
    <s v="Mazda"/>
    <s v="CD-19"/>
    <s v="CD-19-296"/>
    <s v="B-327"/>
    <s v="Popular"/>
    <n v="20544"/>
    <n v="0.05"/>
    <x v="295"/>
    <x v="295"/>
    <n v="0.15"/>
    <x v="295"/>
    <n v="3513.0239999999994"/>
    <n v="16003.776"/>
    <n v="17284.078079999999"/>
    <n v="1280.3020799999995"/>
    <n v="0.08"/>
    <x v="295"/>
    <x v="295"/>
  </r>
  <r>
    <x v="69"/>
    <d v="2018-12-17T00:00:00"/>
    <n v="68"/>
    <s v="Hatchback"/>
    <s v="Subaru"/>
    <s v="CD-16"/>
    <s v="CD-16-297"/>
    <s v="B-377"/>
    <s v="Bankia"/>
    <n v="30981"/>
    <n v="0.09"/>
    <x v="296"/>
    <x v="296"/>
    <n v="0.11"/>
    <x v="296"/>
    <n v="5638.5420000000004"/>
    <n v="22554.167999999998"/>
    <n v="24584.043120000002"/>
    <n v="2029.8751200000042"/>
    <n v="0.09"/>
    <x v="296"/>
    <x v="296"/>
  </r>
  <r>
    <x v="35"/>
    <d v="2018-12-29T00:00:00"/>
    <n v="36"/>
    <s v="Wagon"/>
    <s v="Audi"/>
    <s v="CD-12"/>
    <s v="CD-12-298"/>
    <s v="B-263"/>
    <s v="Bankia"/>
    <n v="24855"/>
    <n v="0.1"/>
    <x v="297"/>
    <x v="297"/>
    <n v="0.15"/>
    <x v="297"/>
    <n v="5144.9849999999997"/>
    <n v="17224.514999999999"/>
    <n v="18257.9859"/>
    <n v="1033.4709000000003"/>
    <n v="0.06"/>
    <x v="297"/>
    <x v="297"/>
  </r>
  <r>
    <x v="85"/>
    <d v="2019-02-08T00:00:00"/>
    <n v="41"/>
    <s v="Wagon"/>
    <s v="Honda"/>
    <s v="CD-6"/>
    <s v="CD-6-299"/>
    <s v="B-378"/>
    <s v="Laboral"/>
    <n v="34602"/>
    <n v="0.1"/>
    <x v="298"/>
    <x v="298"/>
    <n v="0.1"/>
    <x v="298"/>
    <n v="5916.9419999999991"/>
    <n v="25224.858"/>
    <n v="26738.349480000001"/>
    <n v="1513.4914800000006"/>
    <n v="0.06"/>
    <x v="298"/>
    <x v="298"/>
  </r>
  <r>
    <x v="79"/>
    <d v="2018-12-22T00:00:00"/>
    <n v="71"/>
    <s v="Convertible"/>
    <s v="Alfa-romero"/>
    <s v="CD-2"/>
    <s v="CD-2-300"/>
    <s v="B-320"/>
    <s v="Unicaja"/>
    <n v="16862"/>
    <n v="0.1"/>
    <x v="299"/>
    <x v="299"/>
    <n v="0.14000000000000001"/>
    <x v="299"/>
    <n v="3186.9180000000006"/>
    <n v="11988.881999999998"/>
    <n v="12708.214920000002"/>
    <n v="719.33292000000438"/>
    <n v="0.06"/>
    <x v="299"/>
    <x v="299"/>
  </r>
  <r>
    <x v="61"/>
    <d v="2019-01-30T00:00:00"/>
    <n v="60"/>
    <s v="Hardtop"/>
    <s v="Jaguar"/>
    <s v="CD-10"/>
    <s v="CD-10-301"/>
    <s v="B-304"/>
    <s v="Kutxa"/>
    <n v="32808"/>
    <n v="0.09"/>
    <x v="300"/>
    <x v="300"/>
    <n v="0.1"/>
    <x v="300"/>
    <n v="6269.6088"/>
    <n v="23585.671199999997"/>
    <n v="25000.811472000005"/>
    <n v="1415.1402720000078"/>
    <n v="0.06"/>
    <x v="300"/>
    <x v="300"/>
  </r>
  <r>
    <x v="48"/>
    <d v="2018-12-28T00:00:00"/>
    <n v="63"/>
    <s v="Hardtop"/>
    <s v="BMW"/>
    <s v="CD-7"/>
    <s v="CD-7-302"/>
    <s v="B-309"/>
    <s v="Caixa"/>
    <n v="20417"/>
    <n v="0.1"/>
    <x v="301"/>
    <x v="301"/>
    <n v="0.14000000000000001"/>
    <x v="301"/>
    <n v="4226.3189999999995"/>
    <n v="14148.981"/>
    <n v="15139.409670000001"/>
    <n v="990.42867000000115"/>
    <n v="7.0000000000000007E-2"/>
    <x v="301"/>
    <x v="301"/>
  </r>
  <r>
    <x v="39"/>
    <d v="2018-12-30T00:00:00"/>
    <n v="36"/>
    <s v="Hardtop"/>
    <s v="Volkswagen"/>
    <s v="CD-11"/>
    <s v="CD-11-303"/>
    <s v="B-272"/>
    <s v="Laboral"/>
    <n v="16174"/>
    <n v="0.13"/>
    <x v="302"/>
    <x v="302"/>
    <n v="0.1"/>
    <x v="302"/>
    <n v="2954.9897999999998"/>
    <n v="11116.390200000002"/>
    <n v="12005.701416"/>
    <n v="889.31121599999824"/>
    <n v="0.08"/>
    <x v="302"/>
    <x v="302"/>
  </r>
  <r>
    <x v="22"/>
    <d v="2018-12-23T00:00:00"/>
    <n v="75"/>
    <s v="Convertible"/>
    <s v="Saab"/>
    <s v="CD-10"/>
    <s v="CD-10-304"/>
    <s v="B-349"/>
    <s v="Unicaja"/>
    <n v="27535"/>
    <n v="0.17"/>
    <x v="303"/>
    <x v="303"/>
    <n v="0.13"/>
    <x v="303"/>
    <n v="4342.2695000000003"/>
    <n v="18511.780500000001"/>
    <n v="20177.840745000001"/>
    <n v="1666.0602450000006"/>
    <n v="0.09"/>
    <x v="303"/>
    <x v="303"/>
  </r>
  <r>
    <x v="75"/>
    <d v="2019-01-21T00:00:00"/>
    <n v="54"/>
    <s v="Convertible"/>
    <s v="Renault"/>
    <s v="CD-19"/>
    <s v="CD-19-305"/>
    <s v="B-381"/>
    <s v="Caixa"/>
    <n v="25155"/>
    <n v="0.13"/>
    <x v="304"/>
    <x v="304"/>
    <n v="0.15"/>
    <x v="304"/>
    <n v="4158.1214999999993"/>
    <n v="17726.728499999997"/>
    <n v="18613.064924999999"/>
    <n v="886.33642500000133"/>
    <n v="0.05"/>
    <x v="304"/>
    <x v="304"/>
  </r>
  <r>
    <x v="69"/>
    <d v="2018-11-29T00:00:00"/>
    <n v="50"/>
    <s v="Sedan"/>
    <s v="Mercury"/>
    <s v="CD-9"/>
    <s v="CD-9-306"/>
    <s v="B-309"/>
    <s v="BBVA"/>
    <n v="19947"/>
    <n v="7.0000000000000007E-2"/>
    <x v="305"/>
    <x v="305"/>
    <n v="0.1"/>
    <x v="305"/>
    <n v="4266.6632999999993"/>
    <n v="14284.046699999999"/>
    <n v="15283.929968999999"/>
    <n v="999.88326899999993"/>
    <n v="7.0000000000000007E-2"/>
    <x v="305"/>
    <x v="305"/>
  </r>
  <r>
    <x v="10"/>
    <d v="2019-01-22T00:00:00"/>
    <n v="80"/>
    <s v="Hatchback"/>
    <s v="Mercury"/>
    <s v="CD-1"/>
    <s v="CD-1-307"/>
    <s v="B-352"/>
    <s v="Caixa"/>
    <n v="25147"/>
    <n v="0.11"/>
    <x v="306"/>
    <x v="306"/>
    <n v="0.12"/>
    <x v="306"/>
    <n v="5147.5909000000001"/>
    <n v="17233.239100000003"/>
    <n v="18267.233446000002"/>
    <n v="1033.9943459999995"/>
    <n v="0.06"/>
    <x v="306"/>
    <x v="306"/>
  </r>
  <r>
    <x v="83"/>
    <d v="2018-12-15T00:00:00"/>
    <n v="52"/>
    <s v="Wagon"/>
    <s v="BMW"/>
    <s v="CD-6"/>
    <s v="CD-6-308"/>
    <s v="B-363"/>
    <s v="Caixa"/>
    <n v="25206"/>
    <n v="0.16"/>
    <x v="307"/>
    <x v="307"/>
    <n v="0.14000000000000001"/>
    <x v="307"/>
    <n v="4658.0688"/>
    <n v="16514.9712"/>
    <n v="17671.019184000001"/>
    <n v="1156.0479840000007"/>
    <n v="7.0000000000000007E-2"/>
    <x v="307"/>
    <x v="307"/>
  </r>
  <r>
    <x v="69"/>
    <d v="2018-11-11T00:00:00"/>
    <n v="32"/>
    <s v="Convertible"/>
    <s v="Volvo"/>
    <s v="CD-17"/>
    <s v="CD-17-309"/>
    <s v="B-264"/>
    <s v="Bankinter"/>
    <n v="30325"/>
    <n v="7.0000000000000007E-2"/>
    <x v="308"/>
    <x v="308"/>
    <n v="0.12"/>
    <x v="308"/>
    <n v="6204.494999999999"/>
    <n v="21997.755000000001"/>
    <n v="23757.575399999998"/>
    <n v="1759.8203999999969"/>
    <n v="0.08"/>
    <x v="308"/>
    <x v="308"/>
  </r>
  <r>
    <x v="43"/>
    <d v="2018-12-02T00:00:00"/>
    <n v="45"/>
    <s v="Hatchback"/>
    <s v="Toyota"/>
    <s v="CD-15"/>
    <s v="CD-15-310"/>
    <s v="B-268"/>
    <s v="Caixa"/>
    <n v="29612"/>
    <n v="0.08"/>
    <x v="309"/>
    <x v="309"/>
    <n v="0.11"/>
    <x v="309"/>
    <n v="5721.0383999999995"/>
    <n v="21522.001600000003"/>
    <n v="22813.321696000006"/>
    <n v="1291.3200960000031"/>
    <n v="0.06"/>
    <x v="309"/>
    <x v="309"/>
  </r>
  <r>
    <x v="43"/>
    <d v="2018-12-22T00:00:00"/>
    <n v="65"/>
    <s v="Sedan"/>
    <s v="BMW"/>
    <s v="CD-6"/>
    <s v="CD-6-311"/>
    <s v="B-298"/>
    <s v="Bankinter"/>
    <n v="21003"/>
    <n v="7.0000000000000007E-2"/>
    <x v="310"/>
    <x v="310"/>
    <n v="0.12"/>
    <x v="310"/>
    <n v="4297.2137999999995"/>
    <n v="15235.576200000001"/>
    <n v="16454.422295999997"/>
    <n v="1218.8460959999957"/>
    <n v="0.08"/>
    <x v="310"/>
    <x v="310"/>
  </r>
  <r>
    <x v="34"/>
    <d v="2019-01-14T00:00:00"/>
    <n v="63"/>
    <s v="Wagon"/>
    <s v="Renault"/>
    <s v="CD-3"/>
    <s v="CD-3-312"/>
    <s v="B-337"/>
    <s v="Laboral"/>
    <n v="31139"/>
    <n v="0.14000000000000001"/>
    <x v="311"/>
    <x v="311"/>
    <n v="0.14000000000000001"/>
    <x v="311"/>
    <n v="6159.2942000000003"/>
    <n v="20620.245800000001"/>
    <n v="22476.067922000002"/>
    <n v="1855.8221220000014"/>
    <n v="0.09"/>
    <x v="311"/>
    <x v="311"/>
  </r>
  <r>
    <x v="46"/>
    <d v="2018-11-25T00:00:00"/>
    <n v="35"/>
    <s v="Hardtop"/>
    <s v="Mazda"/>
    <s v="CD-4"/>
    <s v="CD-4-313"/>
    <s v="B-289"/>
    <s v="Laboral"/>
    <n v="26989"/>
    <n v="0.16"/>
    <x v="312"/>
    <x v="312"/>
    <n v="0.15"/>
    <x v="312"/>
    <n v="4080.7368000000001"/>
    <n v="18590.023200000003"/>
    <n v="20263.125287999999"/>
    <n v="1673.102087999996"/>
    <n v="0.09"/>
    <x v="312"/>
    <x v="312"/>
  </r>
  <r>
    <x v="26"/>
    <d v="2019-03-09T00:00:00"/>
    <n v="76"/>
    <s v="Wagon"/>
    <s v="Renault"/>
    <s v="CD-7"/>
    <s v="CD-7-314"/>
    <s v="B-367"/>
    <s v="Popular"/>
    <n v="18713"/>
    <n v="0.15"/>
    <x v="313"/>
    <x v="313"/>
    <n v="0.12"/>
    <x v="313"/>
    <n v="3340.2705000000001"/>
    <n v="12565.779499999999"/>
    <n v="13571.041859999999"/>
    <n v="1005.2623600000006"/>
    <n v="0.08"/>
    <x v="313"/>
    <x v="313"/>
  </r>
  <r>
    <x v="5"/>
    <d v="2018-12-26T00:00:00"/>
    <n v="47"/>
    <s v="Sedan"/>
    <s v="Porsche"/>
    <s v="CD-10"/>
    <s v="CD-10-315"/>
    <s v="B-306"/>
    <s v="Popular"/>
    <n v="22441"/>
    <n v="0.14000000000000001"/>
    <x v="314"/>
    <x v="314"/>
    <n v="0.11"/>
    <x v="314"/>
    <n v="3473.8667999999998"/>
    <n v="15825.393199999999"/>
    <n v="16933.170724"/>
    <n v="1107.777524000001"/>
    <n v="7.0000000000000007E-2"/>
    <x v="314"/>
    <x v="314"/>
  </r>
  <r>
    <x v="62"/>
    <d v="2018-12-07T00:00:00"/>
    <n v="66"/>
    <s v="Hardtop"/>
    <s v="Jaguar"/>
    <s v="CD-11"/>
    <s v="CD-11-316"/>
    <s v="B-358"/>
    <s v="Sabadell"/>
    <n v="34876"/>
    <n v="0.1"/>
    <x v="315"/>
    <x v="315"/>
    <n v="0.15"/>
    <x v="315"/>
    <n v="7219.3320000000003"/>
    <n v="24169.067999999999"/>
    <n v="25619.212080000001"/>
    <n v="1450.1440800000018"/>
    <n v="0.06"/>
    <x v="315"/>
    <x v="315"/>
  </r>
  <r>
    <x v="38"/>
    <d v="2018-12-30T00:00:00"/>
    <n v="64"/>
    <s v="Hatchback"/>
    <s v="Plymouth"/>
    <s v="CD-6"/>
    <s v="CD-6-317"/>
    <s v="B-402"/>
    <s v="Santander"/>
    <n v="24287"/>
    <n v="0.13"/>
    <x v="316"/>
    <x v="316"/>
    <n v="0.1"/>
    <x v="316"/>
    <n v="3803.3442"/>
    <n v="17326.345799999999"/>
    <n v="18192.663089999998"/>
    <n v="866.31728999999905"/>
    <n v="0.05"/>
    <x v="316"/>
    <x v="316"/>
  </r>
  <r>
    <x v="58"/>
    <d v="2018-12-05T00:00:00"/>
    <n v="36"/>
    <s v="Wagon"/>
    <s v="Mercedes-benz"/>
    <s v="CD-13"/>
    <s v="CD-13-318"/>
    <s v="B-256"/>
    <s v="Sabadell"/>
    <n v="30959"/>
    <n v="7.0000000000000007E-2"/>
    <x v="317"/>
    <x v="317"/>
    <n v="0.14000000000000001"/>
    <x v="317"/>
    <n v="5470.4553000000005"/>
    <n v="23321.414699999998"/>
    <n v="25187.127875999999"/>
    <n v="1865.7131760000011"/>
    <n v="0.08"/>
    <x v="317"/>
    <x v="317"/>
  </r>
  <r>
    <x v="53"/>
    <d v="2018-12-08T00:00:00"/>
    <n v="68"/>
    <s v="Convertible"/>
    <s v="Saab"/>
    <s v="CD-18"/>
    <s v="CD-18-319"/>
    <s v="B-301"/>
    <s v="Santander"/>
    <n v="26959"/>
    <n v="0.17"/>
    <x v="318"/>
    <x v="318"/>
    <n v="0.15"/>
    <x v="318"/>
    <n v="4027.6745999999998"/>
    <n v="18348.295400000003"/>
    <n v="19265.710169999998"/>
    <n v="917.41476999999577"/>
    <n v="0.05"/>
    <x v="318"/>
    <x v="318"/>
  </r>
  <r>
    <x v="17"/>
    <d v="2019-03-03T00:00:00"/>
    <n v="79"/>
    <s v="Convertible"/>
    <s v="Chevrolet"/>
    <s v="CD-2"/>
    <s v="CD-2-320"/>
    <s v="B-269"/>
    <s v="Popular"/>
    <n v="27545"/>
    <n v="0.08"/>
    <x v="319"/>
    <x v="319"/>
    <n v="0.11"/>
    <x v="319"/>
    <n v="4561.4520000000002"/>
    <n v="20779.948"/>
    <n v="22234.54436"/>
    <n v="1454.5963599999995"/>
    <n v="7.0000000000000007E-2"/>
    <x v="319"/>
    <x v="319"/>
  </r>
  <r>
    <x v="13"/>
    <d v="2019-01-13T00:00:00"/>
    <n v="72"/>
    <s v="Hatchback"/>
    <s v="Mazda"/>
    <s v="CD-15"/>
    <s v="CD-15-321"/>
    <s v="B-380"/>
    <s v="Popular"/>
    <n v="29393"/>
    <n v="0.16"/>
    <x v="320"/>
    <x v="320"/>
    <n v="0.13"/>
    <x v="320"/>
    <n v="4938.0239999999994"/>
    <n v="19752.095999999998"/>
    <n v="21332.26368"/>
    <n v="1580.1676800000023"/>
    <n v="0.08"/>
    <x v="320"/>
    <x v="320"/>
  </r>
  <r>
    <x v="33"/>
    <d v="2018-11-18T00:00:00"/>
    <n v="45"/>
    <s v="Hardtop"/>
    <s v="Alfa-romero"/>
    <s v="CD-10"/>
    <s v="CD-10-322"/>
    <s v="B-272"/>
    <s v="Kutxa"/>
    <n v="28929"/>
    <n v="0.15"/>
    <x v="321"/>
    <x v="321"/>
    <n v="0.11"/>
    <x v="321"/>
    <n v="5655.6194999999998"/>
    <n v="18934.030500000001"/>
    <n v="20448.752939999998"/>
    <n v="1514.7224399999977"/>
    <n v="0.08"/>
    <x v="321"/>
    <x v="321"/>
  </r>
  <r>
    <x v="39"/>
    <d v="2019-01-26T00:00:00"/>
    <n v="63"/>
    <s v="Hatchback"/>
    <s v="Nissan"/>
    <s v="CD-10"/>
    <s v="CD-10-323"/>
    <s v="B-362"/>
    <s v="Kutxa"/>
    <n v="26948"/>
    <n v="0.14000000000000001"/>
    <x v="322"/>
    <x v="322"/>
    <n v="0.15"/>
    <x v="322"/>
    <n v="5330.3143999999993"/>
    <n v="17844.9656"/>
    <n v="18915.663536"/>
    <n v="1070.6979360000005"/>
    <n v="0.06"/>
    <x v="322"/>
    <x v="322"/>
  </r>
  <r>
    <x v="12"/>
    <d v="2018-12-31T00:00:00"/>
    <n v="67"/>
    <s v="Sedan"/>
    <s v="Dodge"/>
    <s v="CD-11"/>
    <s v="CD-11-324"/>
    <s v="B-293"/>
    <s v="BBVA"/>
    <n v="27686"/>
    <n v="0.16"/>
    <x v="323"/>
    <x v="323"/>
    <n v="0.15"/>
    <x v="323"/>
    <n v="4651.2479999999996"/>
    <n v="18604.991999999998"/>
    <n v="19721.291519999999"/>
    <n v="1116.2995200000005"/>
    <n v="0.06"/>
    <x v="323"/>
    <x v="323"/>
  </r>
  <r>
    <x v="34"/>
    <d v="2019-01-11T00:00:00"/>
    <n v="60"/>
    <s v="Sedan"/>
    <s v="Mercury"/>
    <s v="CD-6"/>
    <s v="CD-6-325"/>
    <s v="B-321"/>
    <s v="Caixa"/>
    <n v="21971"/>
    <n v="0.09"/>
    <x v="324"/>
    <x v="324"/>
    <n v="0.12"/>
    <x v="324"/>
    <n v="3598.8498"/>
    <n v="16394.760200000001"/>
    <n v="17870.288618000002"/>
    <n v="1475.5284180000017"/>
    <n v="0.09"/>
    <x v="324"/>
    <x v="324"/>
  </r>
  <r>
    <x v="56"/>
    <d v="2018-12-12T00:00:00"/>
    <n v="56"/>
    <s v="Convertible"/>
    <s v="Mitsubishi"/>
    <s v="CD-1"/>
    <s v="CD-1-326"/>
    <s v="B-291"/>
    <s v="Unicaja"/>
    <n v="22030"/>
    <n v="0.14000000000000001"/>
    <x v="325"/>
    <x v="325"/>
    <n v="0.13"/>
    <x v="325"/>
    <n v="4168.076"/>
    <n v="14777.723999999998"/>
    <n v="15516.610199999999"/>
    <n v="738.88620000000083"/>
    <n v="0.05"/>
    <x v="325"/>
    <x v="325"/>
  </r>
  <r>
    <x v="62"/>
    <d v="2018-11-04T00:00:00"/>
    <n v="33"/>
    <s v="Hardtop"/>
    <s v="Nissan"/>
    <s v="CD-9"/>
    <s v="CD-9-327"/>
    <s v="B-283"/>
    <s v="Popular"/>
    <n v="28964"/>
    <n v="7.0000000000000007E-2"/>
    <x v="326"/>
    <x v="326"/>
    <n v="0.13"/>
    <x v="326"/>
    <n v="5926.0343999999996"/>
    <n v="21010.4856"/>
    <n v="22901.429303999998"/>
    <n v="1890.9437039999975"/>
    <n v="0.09"/>
    <x v="326"/>
    <x v="326"/>
  </r>
  <r>
    <x v="21"/>
    <d v="2019-03-18T00:00:00"/>
    <n v="78"/>
    <s v="Sedan"/>
    <s v="Subaru"/>
    <s v="CD-7"/>
    <s v="CD-7-328"/>
    <s v="B-401"/>
    <s v="Laboral"/>
    <n v="31658"/>
    <n v="0.12"/>
    <x v="327"/>
    <x v="327"/>
    <n v="0.12"/>
    <x v="327"/>
    <n v="5014.6271999999999"/>
    <n v="22844.412800000002"/>
    <n v="24215.077568000004"/>
    <n v="1370.6647680000024"/>
    <n v="0.06"/>
    <x v="327"/>
    <x v="327"/>
  </r>
  <r>
    <x v="69"/>
    <d v="2018-12-05T00:00:00"/>
    <n v="56"/>
    <s v="Sedan"/>
    <s v="Volkswagen"/>
    <s v="CD-9"/>
    <s v="CD-9-329"/>
    <s v="B-266"/>
    <s v="Popular"/>
    <n v="29260"/>
    <n v="0.13"/>
    <x v="328"/>
    <x v="328"/>
    <n v="0.15"/>
    <x v="328"/>
    <n v="4582.116"/>
    <n v="20874.084000000003"/>
    <n v="22752.751560000004"/>
    <n v="1878.6675600000017"/>
    <n v="0.09"/>
    <x v="328"/>
    <x v="328"/>
  </r>
  <r>
    <x v="15"/>
    <d v="2019-02-06T00:00:00"/>
    <n v="44"/>
    <s v="Convertible"/>
    <s v="Mitsubishi"/>
    <s v="CD-15"/>
    <s v="CD-15-330"/>
    <s v="B-279"/>
    <s v="Sabadell"/>
    <n v="29880"/>
    <n v="0.09"/>
    <x v="329"/>
    <x v="329"/>
    <n v="0.12"/>
    <x v="329"/>
    <n v="5981.9759999999997"/>
    <n v="21208.824000000001"/>
    <n v="22481.353440000003"/>
    <n v="1272.5294400000021"/>
    <n v="0.06"/>
    <x v="329"/>
    <x v="329"/>
  </r>
  <r>
    <x v="2"/>
    <d v="2019-01-28T00:00:00"/>
    <n v="49"/>
    <s v="Sedan"/>
    <s v="Renault"/>
    <s v="CD-15"/>
    <s v="CD-15-331"/>
    <s v="B-324"/>
    <s v="Laboral"/>
    <n v="34123"/>
    <n v="0.09"/>
    <x v="330"/>
    <x v="330"/>
    <n v="0.15"/>
    <x v="330"/>
    <n v="7141.9439000000002"/>
    <n v="23909.986100000002"/>
    <n v="25344.585266000002"/>
    <n v="1434.599166"/>
    <n v="0.06"/>
    <x v="330"/>
    <x v="330"/>
  </r>
  <r>
    <x v="5"/>
    <d v="2018-12-18T00:00:00"/>
    <n v="39"/>
    <s v="Convertible"/>
    <s v="Honda"/>
    <s v="CD-11"/>
    <s v="CD-11-332"/>
    <s v="B-317"/>
    <s v="Kutxa"/>
    <n v="20279"/>
    <n v="0.12"/>
    <x v="331"/>
    <x v="331"/>
    <n v="0.11"/>
    <x v="331"/>
    <n v="3569.1040000000003"/>
    <n v="14276.416000000001"/>
    <n v="15561.293440000003"/>
    <n v="1284.877440000002"/>
    <n v="0.09"/>
    <x v="331"/>
    <x v="331"/>
  </r>
  <r>
    <x v="64"/>
    <d v="2019-01-24T00:00:00"/>
    <n v="44"/>
    <s v="Convertible"/>
    <s v="Mitsubishi"/>
    <s v="CD-8"/>
    <s v="CD-8-333"/>
    <s v="B-258"/>
    <s v="Santander"/>
    <n v="32756"/>
    <n v="0.09"/>
    <x v="332"/>
    <x v="332"/>
    <n v="0.14000000000000001"/>
    <x v="332"/>
    <n v="6855.8308000000006"/>
    <n v="22952.129199999999"/>
    <n v="24099.735660000006"/>
    <n v="1147.6064600000063"/>
    <n v="0.05"/>
    <x v="332"/>
    <x v="332"/>
  </r>
  <r>
    <x v="41"/>
    <d v="2019-01-30T00:00:00"/>
    <n v="61"/>
    <s v="Wagon"/>
    <s v="Nissan"/>
    <s v="CD-5"/>
    <s v="CD-5-334"/>
    <s v="B-245"/>
    <s v="Bankia"/>
    <n v="21601"/>
    <n v="0.11"/>
    <x v="333"/>
    <x v="333"/>
    <n v="0.13"/>
    <x v="333"/>
    <n v="4229.4757999999993"/>
    <n v="14995.414199999999"/>
    <n v="16045.093194000001"/>
    <n v="1049.6789940000017"/>
    <n v="7.0000000000000007E-2"/>
    <x v="333"/>
    <x v="333"/>
  </r>
  <r>
    <x v="78"/>
    <d v="2018-12-21T00:00:00"/>
    <n v="66"/>
    <s v="Wagon"/>
    <s v="Mercury"/>
    <s v="CD-13"/>
    <s v="CD-13-335"/>
    <s v="B-309"/>
    <s v="Sabadell"/>
    <n v="33090"/>
    <n v="0.12"/>
    <x v="334"/>
    <x v="334"/>
    <n v="0.1"/>
    <x v="334"/>
    <n v="5532.6480000000001"/>
    <n v="23586.552"/>
    <n v="25473.476160000002"/>
    <n v="1886.9241600000023"/>
    <n v="0.08"/>
    <x v="334"/>
    <x v="334"/>
  </r>
  <r>
    <x v="84"/>
    <d v="2018-11-07T00:00:00"/>
    <n v="35"/>
    <s v="Hardtop"/>
    <s v="Renault"/>
    <s v="CD-8"/>
    <s v="CD-8-336"/>
    <s v="B-257"/>
    <s v="Bankinter"/>
    <n v="33411"/>
    <n v="0.08"/>
    <x v="335"/>
    <x v="335"/>
    <n v="0.15"/>
    <x v="335"/>
    <n v="5532.8616000000002"/>
    <n v="25205.258399999999"/>
    <n v="27473.731656000004"/>
    <n v="2268.4732560000048"/>
    <n v="0.09"/>
    <x v="335"/>
    <x v="335"/>
  </r>
  <r>
    <x v="24"/>
    <d v="2018-12-26T00:00:00"/>
    <n v="45"/>
    <s v="Sedan"/>
    <s v="Mercedes-benz"/>
    <s v="CD-8"/>
    <s v="CD-8-337"/>
    <s v="B-365"/>
    <s v="Bankia"/>
    <n v="16161"/>
    <n v="0.12"/>
    <x v="336"/>
    <x v="336"/>
    <n v="0.13"/>
    <x v="336"/>
    <n v="3270.9864000000002"/>
    <n v="10950.693600000001"/>
    <n v="11826.749088"/>
    <n v="876.05548799999997"/>
    <n v="0.08"/>
    <x v="336"/>
    <x v="336"/>
  </r>
  <r>
    <x v="43"/>
    <d v="2018-11-25T00:00:00"/>
    <n v="38"/>
    <s v="Hardtop"/>
    <s v="Plymouth"/>
    <s v="CD-8"/>
    <s v="CD-8-338"/>
    <s v="B-300"/>
    <s v="Laboral"/>
    <n v="26675"/>
    <n v="0.1"/>
    <x v="337"/>
    <x v="337"/>
    <n v="0.12"/>
    <x v="337"/>
    <n v="5281.65"/>
    <n v="18725.849999999999"/>
    <n v="20223.918000000001"/>
    <n v="1498.0680000000029"/>
    <n v="0.08"/>
    <x v="337"/>
    <x v="337"/>
  </r>
  <r>
    <x v="45"/>
    <d v="2019-01-22T00:00:00"/>
    <n v="67"/>
    <s v="Sedan"/>
    <s v="Mazda"/>
    <s v="CD-2"/>
    <s v="CD-2-339"/>
    <s v="B-290"/>
    <s v="Caixa"/>
    <n v="33332"/>
    <n v="0.12"/>
    <x v="338"/>
    <x v="338"/>
    <n v="0.11"/>
    <x v="338"/>
    <n v="5866.4319999999998"/>
    <n v="23465.727999999999"/>
    <n v="24639.0144"/>
    <n v="1173.2864000000009"/>
    <n v="0.05"/>
    <x v="338"/>
    <x v="338"/>
  </r>
  <r>
    <x v="2"/>
    <d v="2019-01-09T00:00:00"/>
    <n v="30"/>
    <s v="Wagon"/>
    <s v="Plymouth"/>
    <s v="CD-4"/>
    <s v="CD-4-340"/>
    <s v="B-379"/>
    <s v="Laboral"/>
    <n v="21840"/>
    <n v="0.13"/>
    <x v="339"/>
    <x v="339"/>
    <n v="0.13"/>
    <x v="339"/>
    <n v="4180.1759999999995"/>
    <n v="14820.624"/>
    <n v="15858.06768"/>
    <n v="1037.4436800000003"/>
    <n v="7.0000000000000007E-2"/>
    <x v="339"/>
    <x v="339"/>
  </r>
  <r>
    <x v="11"/>
    <d v="2019-02-10T00:00:00"/>
    <n v="46"/>
    <s v="Convertible"/>
    <s v="Volkswagen"/>
    <s v="CD-7"/>
    <s v="CD-7-341"/>
    <s v="B-303"/>
    <s v="Laboral"/>
    <n v="33309"/>
    <n v="0.08"/>
    <x v="340"/>
    <x v="340"/>
    <n v="0.13"/>
    <x v="340"/>
    <n v="5515.9704000000002"/>
    <n v="25128.309600000001"/>
    <n v="26384.72508"/>
    <n v="1256.4154799999997"/>
    <n v="0.05"/>
    <x v="340"/>
    <x v="340"/>
  </r>
  <r>
    <x v="35"/>
    <d v="2019-02-01T00:00:00"/>
    <n v="70"/>
    <s v="Hatchback"/>
    <s v="Mercedes-benz"/>
    <s v="CD-4"/>
    <s v="CD-4-342"/>
    <s v="B-317"/>
    <s v="Sabadell"/>
    <n v="17638"/>
    <n v="7.0000000000000007E-2"/>
    <x v="341"/>
    <x v="341"/>
    <n v="0.15"/>
    <x v="341"/>
    <n v="3772.7682"/>
    <n v="12630.5718"/>
    <n v="13388.406108000001"/>
    <n v="757.83430800000133"/>
    <n v="0.06"/>
    <x v="341"/>
    <x v="341"/>
  </r>
  <r>
    <x v="50"/>
    <d v="2019-01-27T00:00:00"/>
    <n v="70"/>
    <s v="Wagon"/>
    <s v="Mercedes-benz"/>
    <s v="CD-17"/>
    <s v="CD-17-343"/>
    <s v="B-369"/>
    <s v="Bankia"/>
    <n v="23653"/>
    <n v="0.13"/>
    <x v="342"/>
    <x v="342"/>
    <n v="0.12"/>
    <x v="342"/>
    <n v="3909.8409000000001"/>
    <n v="16668.269100000001"/>
    <n v="18168.413319000003"/>
    <n v="1500.1442190000016"/>
    <n v="0.09"/>
    <x v="342"/>
    <x v="342"/>
  </r>
  <r>
    <x v="7"/>
    <d v="2019-01-25T00:00:00"/>
    <n v="53"/>
    <s v="Sedan"/>
    <s v="Volvo"/>
    <s v="CD-10"/>
    <s v="CD-10-344"/>
    <s v="B-290"/>
    <s v="Laboral"/>
    <n v="20495"/>
    <n v="0.14000000000000001"/>
    <x v="343"/>
    <x v="343"/>
    <n v="0.1"/>
    <x v="343"/>
    <n v="3877.6540000000005"/>
    <n v="13748.046"/>
    <n v="14710.409220000001"/>
    <n v="962.36322000000109"/>
    <n v="7.0000000000000007E-2"/>
    <x v="343"/>
    <x v="343"/>
  </r>
  <r>
    <x v="4"/>
    <d v="2018-12-22T00:00:00"/>
    <n v="51"/>
    <s v="Hardtop"/>
    <s v="Chevrolet"/>
    <s v="CD-12"/>
    <s v="CD-12-345"/>
    <s v="B-344"/>
    <s v="Kutxa"/>
    <n v="16946"/>
    <n v="0.06"/>
    <x v="344"/>
    <x v="344"/>
    <n v="0.14000000000000001"/>
    <x v="344"/>
    <n v="3663.7252000000003"/>
    <n v="12265.514799999999"/>
    <n v="13369.411131999999"/>
    <n v="1103.8963320000003"/>
    <n v="0.09"/>
    <x v="344"/>
    <x v="344"/>
  </r>
  <r>
    <x v="41"/>
    <d v="2019-02-13T00:00:00"/>
    <n v="75"/>
    <s v="Convertible"/>
    <s v="Audi"/>
    <s v="CD-19"/>
    <s v="CD-19-346"/>
    <s v="B-347"/>
    <s v="Kutxa"/>
    <n v="21216"/>
    <n v="0.05"/>
    <x v="345"/>
    <x v="345"/>
    <n v="0.15"/>
    <x v="345"/>
    <n v="4434.1440000000002"/>
    <n v="15721.056"/>
    <n v="16664.319360000001"/>
    <n v="943.26336000000083"/>
    <n v="0.06"/>
    <x v="345"/>
    <x v="345"/>
  </r>
  <r>
    <x v="57"/>
    <d v="2019-01-17T00:00:00"/>
    <n v="57"/>
    <s v="Wagon"/>
    <s v="Alfa-romero"/>
    <s v="CD-5"/>
    <s v="CD-5-347"/>
    <s v="B-344"/>
    <s v="Bankinter"/>
    <n v="19744"/>
    <n v="0.12"/>
    <x v="346"/>
    <x v="346"/>
    <n v="0.13"/>
    <x v="346"/>
    <n v="3648.6911999999998"/>
    <n v="13726.028800000002"/>
    <n v="14412.330240000003"/>
    <n v="686.30144000000109"/>
    <n v="0.05"/>
    <x v="346"/>
    <x v="346"/>
  </r>
  <r>
    <x v="25"/>
    <d v="2019-02-17T00:00:00"/>
    <n v="80"/>
    <s v="Convertible"/>
    <s v="Mercury"/>
    <s v="CD-11"/>
    <s v="CD-11-348"/>
    <s v="B-332"/>
    <s v="Santander"/>
    <n v="17262"/>
    <n v="0.05"/>
    <x v="347"/>
    <x v="347"/>
    <n v="0.13"/>
    <x v="347"/>
    <n v="2951.8019999999997"/>
    <n v="13447.098000000002"/>
    <n v="14657.336819999999"/>
    <n v="1210.2388199999968"/>
    <n v="0.09"/>
    <x v="347"/>
    <x v="347"/>
  </r>
  <r>
    <x v="74"/>
    <d v="2018-12-23T00:00:00"/>
    <n v="62"/>
    <s v="Hatchback"/>
    <s v="Dodge"/>
    <s v="CD-18"/>
    <s v="CD-18-349"/>
    <s v="B-391"/>
    <s v="Kutxa"/>
    <n v="16934"/>
    <n v="0.11"/>
    <x v="348"/>
    <x v="348"/>
    <n v="0.13"/>
    <x v="348"/>
    <n v="2863.5394000000001"/>
    <n v="12207.720600000001"/>
    <n v="13306.415454000002"/>
    <n v="1098.6948540000012"/>
    <n v="0.09"/>
    <x v="348"/>
    <x v="348"/>
  </r>
  <r>
    <x v="39"/>
    <d v="2018-12-25T00:00:00"/>
    <n v="31"/>
    <s v="Hatchback"/>
    <s v="Alfa-romero"/>
    <s v="CD-11"/>
    <s v="CD-11-350"/>
    <s v="B-267"/>
    <s v="Bankia"/>
    <n v="27818"/>
    <n v="0.16"/>
    <x v="349"/>
    <x v="349"/>
    <n v="0.12"/>
    <x v="349"/>
    <n v="4907.0951999999997"/>
    <n v="18460.024799999999"/>
    <n v="19567.626287999999"/>
    <n v="1107.6014880000002"/>
    <n v="0.06"/>
    <x v="349"/>
    <x v="349"/>
  </r>
  <r>
    <x v="6"/>
    <d v="2018-12-17T00:00:00"/>
    <n v="40"/>
    <s v="Hardtop"/>
    <s v="Honda"/>
    <s v="CD-2"/>
    <s v="CD-2-351"/>
    <s v="B-345"/>
    <s v="Sabadell"/>
    <n v="16042"/>
    <n v="0.1"/>
    <x v="350"/>
    <x v="350"/>
    <n v="0.13"/>
    <x v="350"/>
    <n v="3176.3160000000003"/>
    <n v="11261.483999999999"/>
    <n v="11937.173040000001"/>
    <n v="675.68904000000293"/>
    <n v="0.06"/>
    <x v="350"/>
    <x v="350"/>
  </r>
  <r>
    <x v="52"/>
    <d v="2018-11-24T00:00:00"/>
    <n v="40"/>
    <s v="Convertible"/>
    <s v="Chevrolet"/>
    <s v="CD-17"/>
    <s v="CD-17-352"/>
    <s v="B-395"/>
    <s v="BBVA"/>
    <n v="33416"/>
    <n v="0.05"/>
    <x v="351"/>
    <x v="351"/>
    <n v="0.1"/>
    <x v="351"/>
    <n v="6983.9439999999995"/>
    <n v="24761.256000000001"/>
    <n v="26742.156479999998"/>
    <n v="1980.9004799999966"/>
    <n v="0.08"/>
    <x v="351"/>
    <x v="351"/>
  </r>
  <r>
    <x v="37"/>
    <d v="2019-02-02T00:00:00"/>
    <n v="74"/>
    <s v="Convertible"/>
    <s v="Mercedes-benz"/>
    <s v="CD-9"/>
    <s v="CD-9-353"/>
    <s v="B-311"/>
    <s v="BBVA"/>
    <n v="25357"/>
    <n v="0.08"/>
    <x v="352"/>
    <x v="352"/>
    <n v="0.12"/>
    <x v="352"/>
    <n v="4665.6880000000001"/>
    <n v="18662.752"/>
    <n v="19595.889600000002"/>
    <n v="933.13760000000184"/>
    <n v="0.05"/>
    <x v="352"/>
    <x v="352"/>
  </r>
  <r>
    <x v="24"/>
    <d v="2018-12-15T00:00:00"/>
    <n v="34"/>
    <s v="Convertible"/>
    <s v="Volkswagen"/>
    <s v="CD-3"/>
    <s v="CD-3-354"/>
    <s v="B-246"/>
    <s v="Caixa"/>
    <n v="22543"/>
    <n v="0.09"/>
    <x v="353"/>
    <x v="353"/>
    <n v="0.13"/>
    <x v="353"/>
    <n v="4307.9673000000003"/>
    <n v="16206.162700000001"/>
    <n v="17178.532462000003"/>
    <n v="972.36976200000208"/>
    <n v="0.06"/>
    <x v="353"/>
    <x v="353"/>
  </r>
  <r>
    <x v="41"/>
    <d v="2019-01-24T00:00:00"/>
    <n v="55"/>
    <s v="Hardtop"/>
    <s v="Isuzu"/>
    <s v="CD-8"/>
    <s v="CD-8-355"/>
    <s v="B-304"/>
    <s v="Caixa"/>
    <n v="25034"/>
    <n v="0.14000000000000001"/>
    <x v="354"/>
    <x v="354"/>
    <n v="0.1"/>
    <x v="354"/>
    <n v="4521.1404000000002"/>
    <n v="17008.099599999998"/>
    <n v="18538.828563999999"/>
    <n v="1530.7289640000017"/>
    <n v="0.09"/>
    <x v="354"/>
    <x v="354"/>
  </r>
  <r>
    <x v="31"/>
    <d v="2018-12-24T00:00:00"/>
    <n v="72"/>
    <s v="Convertible"/>
    <s v="Peugeot"/>
    <s v="CD-9"/>
    <s v="CD-9-356"/>
    <s v="B-289"/>
    <s v="Santander"/>
    <n v="29099"/>
    <n v="0.17"/>
    <x v="355"/>
    <x v="355"/>
    <n v="0.1"/>
    <x v="355"/>
    <n v="5313.4773999999998"/>
    <n v="18838.692599999998"/>
    <n v="19969.014156000001"/>
    <n v="1130.3215560000026"/>
    <n v="0.06"/>
    <x v="355"/>
    <x v="355"/>
  </r>
  <r>
    <x v="62"/>
    <d v="2018-12-07T00:00:00"/>
    <n v="66"/>
    <s v="Hardtop"/>
    <s v="Honda"/>
    <s v="CD-16"/>
    <s v="CD-16-357"/>
    <s v="B-269"/>
    <s v="Bankia"/>
    <n v="30675"/>
    <n v="7.0000000000000007E-2"/>
    <x v="356"/>
    <x v="356"/>
    <n v="0.11"/>
    <x v="356"/>
    <n v="5134.994999999999"/>
    <n v="23392.755000000001"/>
    <n v="25030.24785"/>
    <n v="1637.4928499999987"/>
    <n v="7.0000000000000007E-2"/>
    <x v="356"/>
    <x v="356"/>
  </r>
  <r>
    <x v="85"/>
    <d v="2019-03-01T00:00:00"/>
    <n v="62"/>
    <s v="Convertible"/>
    <s v="Honda"/>
    <s v="CD-4"/>
    <s v="CD-4-358"/>
    <s v="B-276"/>
    <s v="BBVA"/>
    <n v="33497"/>
    <n v="0.08"/>
    <x v="357"/>
    <x v="357"/>
    <n v="0.13"/>
    <x v="357"/>
    <n v="6779.7928000000002"/>
    <n v="24037.447199999999"/>
    <n v="25960.442976000006"/>
    <n v="1922.995776000007"/>
    <n v="0.08"/>
    <x v="357"/>
    <x v="357"/>
  </r>
  <r>
    <x v="17"/>
    <d v="2019-01-23T00:00:00"/>
    <n v="40"/>
    <s v="Hardtop"/>
    <s v="BMW"/>
    <s v="CD-7"/>
    <s v="CD-7-359"/>
    <s v="B-335"/>
    <s v="BBVA"/>
    <n v="16212"/>
    <n v="7.0000000000000007E-2"/>
    <x v="358"/>
    <x v="358"/>
    <n v="0.11"/>
    <x v="358"/>
    <n v="3316.9752000000003"/>
    <n v="11760.184799999999"/>
    <n v="12583.397735999999"/>
    <n v="823.2129359999999"/>
    <n v="7.0000000000000007E-2"/>
    <x v="358"/>
    <x v="358"/>
  </r>
  <r>
    <x v="43"/>
    <d v="2018-11-30T00:00:00"/>
    <n v="43"/>
    <s v="Convertible"/>
    <s v="Isuzu"/>
    <s v="CD-3"/>
    <s v="CD-3-360"/>
    <s v="B-289"/>
    <s v="Kutxa"/>
    <n v="17689"/>
    <n v="0.12"/>
    <x v="359"/>
    <x v="359"/>
    <n v="0.13"/>
    <x v="359"/>
    <n v="2957.6008000000002"/>
    <n v="12608.7192"/>
    <n v="13617.416736000001"/>
    <n v="1008.6975360000015"/>
    <n v="0.08"/>
    <x v="359"/>
    <x v="359"/>
  </r>
  <r>
    <x v="57"/>
    <d v="2019-02-08T00:00:00"/>
    <n v="79"/>
    <s v="Hardtop"/>
    <s v="Volkswagen"/>
    <s v="CD-12"/>
    <s v="CD-12-361"/>
    <s v="B-383"/>
    <s v="Caixa"/>
    <n v="30737"/>
    <n v="0.06"/>
    <x v="360"/>
    <x v="360"/>
    <n v="0.14000000000000001"/>
    <x v="360"/>
    <n v="6067.4838"/>
    <n v="22825.296199999997"/>
    <n v="24879.572858"/>
    <n v="2054.2766580000025"/>
    <n v="0.09"/>
    <x v="360"/>
    <x v="360"/>
  </r>
  <r>
    <x v="24"/>
    <d v="2019-01-19T00:00:00"/>
    <n v="69"/>
    <s v="Sedan"/>
    <s v="Saab"/>
    <s v="CD-9"/>
    <s v="CD-9-362"/>
    <s v="B-294"/>
    <s v="Sabadell"/>
    <n v="27052"/>
    <n v="0.14000000000000001"/>
    <x v="361"/>
    <x v="361"/>
    <n v="0.14000000000000001"/>
    <x v="361"/>
    <n v="4885.5911999999998"/>
    <n v="18379.128800000002"/>
    <n v="19481.876528000004"/>
    <n v="1102.7477280000021"/>
    <n v="0.06"/>
    <x v="361"/>
    <x v="361"/>
  </r>
  <r>
    <x v="16"/>
    <d v="2019-02-06T00:00:00"/>
    <n v="52"/>
    <s v="Wagon"/>
    <s v="Audi"/>
    <s v="CD-18"/>
    <s v="CD-18-363"/>
    <s v="B-301"/>
    <s v="Bankia"/>
    <n v="20647"/>
    <n v="0.08"/>
    <x v="362"/>
    <x v="362"/>
    <n v="0.14000000000000001"/>
    <x v="362"/>
    <n v="3799.0480000000007"/>
    <n v="15196.192000000001"/>
    <n v="16563.849280000002"/>
    <n v="1367.6572800000013"/>
    <n v="0.09"/>
    <x v="362"/>
    <x v="362"/>
  </r>
  <r>
    <x v="39"/>
    <d v="2019-01-13T00:00:00"/>
    <n v="50"/>
    <s v="Sedan"/>
    <s v="Mazda"/>
    <s v="CD-11"/>
    <s v="CD-11-364"/>
    <s v="B-267"/>
    <s v="Caixa"/>
    <n v="18808"/>
    <n v="0.06"/>
    <x v="363"/>
    <x v="363"/>
    <n v="0.13"/>
    <x v="363"/>
    <n v="4066.2896000000001"/>
    <n v="13613.2304"/>
    <n v="14293.891920000002"/>
    <n v="680.66152000000147"/>
    <n v="0.05"/>
    <x v="363"/>
    <x v="363"/>
  </r>
  <r>
    <x v="63"/>
    <d v="2019-02-22T00:00:00"/>
    <n v="72"/>
    <s v="Sedan"/>
    <s v="Nissan"/>
    <s v="CD-4"/>
    <s v="CD-4-365"/>
    <s v="B-317"/>
    <s v="Laboral"/>
    <n v="34591"/>
    <n v="0.17"/>
    <x v="364"/>
    <x v="364"/>
    <n v="0.13"/>
    <x v="364"/>
    <n v="6603.4218999999994"/>
    <n v="22107.108099999998"/>
    <n v="23433.534585999998"/>
    <n v="1326.4264860000003"/>
    <n v="0.06"/>
    <x v="364"/>
    <x v="364"/>
  </r>
  <r>
    <x v="50"/>
    <d v="2019-01-21T00:00:00"/>
    <n v="64"/>
    <s v="Convertible"/>
    <s v="Alfa-romero"/>
    <s v="CD-16"/>
    <s v="CD-16-366"/>
    <s v="B-270"/>
    <s v="Laboral"/>
    <n v="29822"/>
    <n v="0.1"/>
    <x v="365"/>
    <x v="365"/>
    <n v="0.14000000000000001"/>
    <x v="365"/>
    <n v="4831.1639999999998"/>
    <n v="22008.635999999999"/>
    <n v="23989.413240000002"/>
    <n v="1980.7772400000031"/>
    <n v="0.09"/>
    <x v="365"/>
    <x v="365"/>
  </r>
  <r>
    <x v="36"/>
    <d v="2019-01-17T00:00:00"/>
    <n v="80"/>
    <s v="Hardtop"/>
    <s v="Saab"/>
    <s v="CD-2"/>
    <s v="CD-2-367"/>
    <s v="B-262"/>
    <s v="Santander"/>
    <n v="17428"/>
    <n v="0.05"/>
    <x v="366"/>
    <x v="366"/>
    <n v="0.14000000000000001"/>
    <x v="366"/>
    <n v="3311.32"/>
    <n v="13245.279999999999"/>
    <n v="14172.4496"/>
    <n v="927.16960000000108"/>
    <n v="7.0000000000000007E-2"/>
    <x v="366"/>
    <x v="366"/>
  </r>
  <r>
    <x v="40"/>
    <d v="2019-02-18T00:00:00"/>
    <n v="73"/>
    <s v="Wagon"/>
    <s v="Honda"/>
    <s v="CD-4"/>
    <s v="CD-4-368"/>
    <s v="B-278"/>
    <s v="Popular"/>
    <n v="17376"/>
    <n v="0.06"/>
    <x v="367"/>
    <x v="367"/>
    <n v="0.1"/>
    <x v="367"/>
    <n v="3266.6880000000001"/>
    <n v="13066.752"/>
    <n v="14112.09216"/>
    <n v="1045.3401599999997"/>
    <n v="0.08"/>
    <x v="367"/>
    <x v="367"/>
  </r>
  <r>
    <x v="18"/>
    <d v="2019-02-25T00:00:00"/>
    <n v="68"/>
    <s v="Hardtop"/>
    <s v="Toyota"/>
    <s v="CD-2"/>
    <s v="CD-2-369"/>
    <s v="B-397"/>
    <s v="Santander"/>
    <n v="17674"/>
    <n v="0.09"/>
    <x v="368"/>
    <x v="368"/>
    <n v="0.15"/>
    <x v="368"/>
    <n v="2895.0012000000002"/>
    <n v="13188.3388"/>
    <n v="13847.755740000001"/>
    <n v="659.41694000000098"/>
    <n v="0.05"/>
    <x v="368"/>
    <x v="368"/>
  </r>
  <r>
    <x v="82"/>
    <d v="2018-12-19T00:00:00"/>
    <n v="66"/>
    <s v="Hardtop"/>
    <s v="Volkswagen"/>
    <s v="CD-2"/>
    <s v="CD-2-370"/>
    <s v="B-375"/>
    <s v="Bankinter"/>
    <n v="27805"/>
    <n v="0.16"/>
    <x v="369"/>
    <x v="369"/>
    <n v="0.12"/>
    <x v="369"/>
    <n v="4904.8019999999997"/>
    <n v="18451.398000000001"/>
    <n v="19558.481880000003"/>
    <n v="1107.083880000002"/>
    <n v="0.06"/>
    <x v="369"/>
    <x v="369"/>
  </r>
  <r>
    <x v="38"/>
    <d v="2019-01-14T00:00:00"/>
    <n v="79"/>
    <s v="Sedan"/>
    <s v="Dodge"/>
    <s v="CD-19"/>
    <s v="CD-19-371"/>
    <s v="B-282"/>
    <s v="Bankinter"/>
    <n v="27942"/>
    <n v="0.13"/>
    <x v="370"/>
    <x v="370"/>
    <n v="0.15"/>
    <x v="370"/>
    <n v="4618.8126000000002"/>
    <n v="19690.7274"/>
    <n v="21462.892866000002"/>
    <n v="1772.1654660000022"/>
    <n v="0.09"/>
    <x v="370"/>
    <x v="370"/>
  </r>
  <r>
    <x v="41"/>
    <d v="2019-01-08T00:00:00"/>
    <n v="39"/>
    <s v="Hatchback"/>
    <s v="Volvo"/>
    <s v="CD-18"/>
    <s v="CD-18-372"/>
    <s v="B-355"/>
    <s v="Sabadell"/>
    <n v="22838"/>
    <n v="0.11"/>
    <x v="371"/>
    <x v="371"/>
    <n v="0.15"/>
    <x v="371"/>
    <n v="4268.4222"/>
    <n v="16057.397799999999"/>
    <n v="17020.841668000001"/>
    <n v="963.44386800000211"/>
    <n v="0.06"/>
    <x v="371"/>
    <x v="371"/>
  </r>
  <r>
    <x v="64"/>
    <d v="2019-03-01T00:00:00"/>
    <n v="80"/>
    <s v="Convertible"/>
    <s v="Dodge"/>
    <s v="CD-5"/>
    <s v="CD-5-373"/>
    <s v="B-309"/>
    <s v="Bankia"/>
    <n v="17441"/>
    <n v="0.1"/>
    <x v="372"/>
    <x v="372"/>
    <n v="0.12"/>
    <x v="372"/>
    <n v="2982.4109999999996"/>
    <n v="12714.489"/>
    <n v="13477.358340000001"/>
    <n v="762.8693400000011"/>
    <n v="0.06"/>
    <x v="372"/>
    <x v="372"/>
  </r>
  <r>
    <x v="76"/>
    <d v="2019-03-03T00:00:00"/>
    <n v="72"/>
    <s v="Wagon"/>
    <s v="Nissan"/>
    <s v="CD-5"/>
    <s v="CD-5-374"/>
    <s v="B-278"/>
    <s v="Bankia"/>
    <n v="21020"/>
    <n v="0.06"/>
    <x v="373"/>
    <x v="373"/>
    <n v="0.12"/>
    <x v="373"/>
    <n v="4149.348"/>
    <n v="15609.451999999999"/>
    <n v="16702.11364"/>
    <n v="1092.6616400000003"/>
    <n v="7.0000000000000007E-2"/>
    <x v="373"/>
    <x v="373"/>
  </r>
  <r>
    <x v="46"/>
    <d v="2018-12-08T00:00:00"/>
    <n v="48"/>
    <s v="Sedan"/>
    <s v="Mitsubishi"/>
    <s v="CD-16"/>
    <s v="CD-16-375"/>
    <s v="B-395"/>
    <s v="Sabadell"/>
    <n v="21202"/>
    <n v="0.12"/>
    <x v="374"/>
    <x v="374"/>
    <n v="0.15"/>
    <x v="374"/>
    <n v="3544.9743999999996"/>
    <n v="15112.785600000003"/>
    <n v="16019.552736"/>
    <n v="906.76713599999675"/>
    <n v="0.06"/>
    <x v="374"/>
    <x v="374"/>
  </r>
  <r>
    <x v="86"/>
    <d v="2019-02-23T00:00:00"/>
    <n v="79"/>
    <s v="Sedan"/>
    <s v="Mitsubishi"/>
    <s v="CD-16"/>
    <s v="CD-16-376"/>
    <s v="B-300"/>
    <s v="Bankia"/>
    <n v="16819"/>
    <n v="0.17"/>
    <x v="375"/>
    <x v="375"/>
    <n v="0.13"/>
    <x v="375"/>
    <n v="2512.7585999999997"/>
    <n v="11447.011400000001"/>
    <n v="12362.772312000001"/>
    <n v="915.76091199999973"/>
    <n v="0.08"/>
    <x v="375"/>
    <x v="375"/>
  </r>
  <r>
    <x v="79"/>
    <d v="2018-12-31T00:00:00"/>
    <n v="80"/>
    <s v="Sedan"/>
    <s v="BMW"/>
    <s v="CD-5"/>
    <s v="CD-5-377"/>
    <s v="B-267"/>
    <s v="Bankia"/>
    <n v="30546"/>
    <n v="0.12"/>
    <x v="376"/>
    <x v="376"/>
    <n v="0.13"/>
    <x v="376"/>
    <n v="4838.4863999999998"/>
    <n v="22041.993600000002"/>
    <n v="23805.353088000003"/>
    <n v="1763.3594880000019"/>
    <n v="0.08"/>
    <x v="376"/>
    <x v="376"/>
  </r>
  <r>
    <x v="21"/>
    <d v="2019-03-13T00:00:00"/>
    <n v="73"/>
    <s v="Sedan"/>
    <s v="Subaru"/>
    <s v="CD-4"/>
    <s v="CD-4-378"/>
    <s v="B-311"/>
    <s v="Bankia"/>
    <n v="21529"/>
    <n v="0.14000000000000001"/>
    <x v="377"/>
    <x v="377"/>
    <n v="0.15"/>
    <x v="377"/>
    <n v="3702.9879999999998"/>
    <n v="14811.951999999999"/>
    <n v="15996.908160000001"/>
    <n v="1184.9561600000015"/>
    <n v="0.08"/>
    <x v="377"/>
    <x v="377"/>
  </r>
  <r>
    <x v="87"/>
    <d v="2018-12-23T00:00:00"/>
    <n v="38"/>
    <s v="Hardtop"/>
    <s v="Saab"/>
    <s v="CD-18"/>
    <s v="CD-18-379"/>
    <s v="B-381"/>
    <s v="Bankia"/>
    <n v="20425"/>
    <n v="0.09"/>
    <x v="378"/>
    <x v="378"/>
    <n v="0.13"/>
    <x v="378"/>
    <n v="3903.2175000000002"/>
    <n v="14683.532499999999"/>
    <n v="15417.709124999999"/>
    <n v="734.17662500000006"/>
    <n v="0.05"/>
    <x v="378"/>
    <x v="378"/>
  </r>
  <r>
    <x v="71"/>
    <d v="2018-12-28T00:00:00"/>
    <n v="66"/>
    <s v="Sedan"/>
    <s v="Isuzu"/>
    <s v="CD-17"/>
    <s v="CD-17-380"/>
    <s v="B-402"/>
    <s v="Popular"/>
    <n v="27230"/>
    <n v="0.17"/>
    <x v="379"/>
    <x v="379"/>
    <n v="0.12"/>
    <x v="379"/>
    <n v="4294.1709999999994"/>
    <n v="18306.729000000003"/>
    <n v="19405.132740000001"/>
    <n v="1098.4037399999979"/>
    <n v="0.06"/>
    <x v="379"/>
    <x v="379"/>
  </r>
  <r>
    <x v="2"/>
    <d v="2019-01-17T00:00:00"/>
    <n v="38"/>
    <s v="Sedan"/>
    <s v="Peugeot"/>
    <s v="CD-11"/>
    <s v="CD-11-381"/>
    <s v="B-324"/>
    <s v="Popular"/>
    <n v="20785"/>
    <n v="0.14000000000000001"/>
    <x v="380"/>
    <x v="380"/>
    <n v="0.11"/>
    <x v="380"/>
    <n v="3575.02"/>
    <n v="14300.079999999998"/>
    <n v="15158.084799999999"/>
    <n v="858.00480000000061"/>
    <n v="0.06"/>
    <x v="380"/>
    <x v="380"/>
  </r>
  <r>
    <x v="83"/>
    <d v="2018-12-18T00:00:00"/>
    <n v="55"/>
    <s v="Hatchback"/>
    <s v="Mercury"/>
    <s v="CD-1"/>
    <s v="CD-1-382"/>
    <s v="B-357"/>
    <s v="Caixa"/>
    <n v="17696"/>
    <n v="0.08"/>
    <x v="381"/>
    <x v="381"/>
    <n v="0.14000000000000001"/>
    <x v="381"/>
    <n v="3744.4736000000003"/>
    <n v="12535.846399999999"/>
    <n v="13162.638720000003"/>
    <n v="626.79232000000411"/>
    <n v="0.05"/>
    <x v="381"/>
    <x v="381"/>
  </r>
  <r>
    <x v="53"/>
    <d v="2018-11-29T00:00:00"/>
    <n v="59"/>
    <s v="Wagon"/>
    <s v="Mitsubishi"/>
    <s v="CD-6"/>
    <s v="CD-6-383"/>
    <s v="B-357"/>
    <s v="Bankinter"/>
    <n v="29711"/>
    <n v="0.06"/>
    <x v="382"/>
    <x v="382"/>
    <n v="0.1"/>
    <x v="382"/>
    <n v="5027.1012000000001"/>
    <n v="22901.238799999999"/>
    <n v="24733.337904"/>
    <n v="1832.0991040000008"/>
    <n v="0.08"/>
    <x v="382"/>
    <x v="382"/>
  </r>
  <r>
    <x v="12"/>
    <d v="2019-01-02T00:00:00"/>
    <n v="69"/>
    <s v="Sedan"/>
    <s v="Subaru"/>
    <s v="CD-15"/>
    <s v="CD-15-384"/>
    <s v="B-323"/>
    <s v="Caixa"/>
    <n v="17267"/>
    <n v="0.09"/>
    <x v="383"/>
    <x v="383"/>
    <n v="0.13"/>
    <x v="383"/>
    <n v="2828.3346000000001"/>
    <n v="12884.635399999999"/>
    <n v="13657.713524000003"/>
    <n v="773.0781240000033"/>
    <n v="0.06"/>
    <x v="383"/>
    <x v="383"/>
  </r>
  <r>
    <x v="66"/>
    <d v="2019-01-28T00:00:00"/>
    <n v="75"/>
    <s v="Wagon"/>
    <s v="Mercedes-benz"/>
    <s v="CD-10"/>
    <s v="CD-10-385"/>
    <s v="B-254"/>
    <s v="Bankia"/>
    <n v="28419"/>
    <n v="0.17"/>
    <x v="384"/>
    <x v="384"/>
    <n v="0.15"/>
    <x v="384"/>
    <n v="4953.4317000000001"/>
    <n v="18634.338299999999"/>
    <n v="19752.398598"/>
    <n v="1118.0602980000003"/>
    <n v="0.06"/>
    <x v="384"/>
    <x v="384"/>
  </r>
  <r>
    <x v="71"/>
    <d v="2018-12-18T00:00:00"/>
    <n v="56"/>
    <s v="Wagon"/>
    <s v="BMW"/>
    <s v="CD-9"/>
    <s v="CD-9-386"/>
    <s v="B-397"/>
    <s v="Caixa"/>
    <n v="28919"/>
    <n v="0.09"/>
    <x v="385"/>
    <x v="385"/>
    <n v="0.1"/>
    <x v="385"/>
    <n v="5526.4209000000001"/>
    <n v="20789.8691"/>
    <n v="22453.058628000002"/>
    <n v="1663.1895280000026"/>
    <n v="0.08"/>
    <x v="385"/>
    <x v="385"/>
  </r>
  <r>
    <x v="88"/>
    <d v="2019-02-21T00:00:00"/>
    <n v="63"/>
    <s v="Convertible"/>
    <s v="Jaguar"/>
    <s v="CD-5"/>
    <s v="CD-5-387"/>
    <s v="B-265"/>
    <s v="Bankia"/>
    <n v="25472"/>
    <n v="0.08"/>
    <x v="386"/>
    <x v="386"/>
    <n v="0.11"/>
    <x v="386"/>
    <n v="5389.8752000000004"/>
    <n v="18044.364800000003"/>
    <n v="19668.357632000003"/>
    <n v="1623.9928319999999"/>
    <n v="0.09"/>
    <x v="386"/>
    <x v="386"/>
  </r>
  <r>
    <x v="48"/>
    <d v="2019-01-08T00:00:00"/>
    <n v="74"/>
    <s v="Sedan"/>
    <s v="Plymouth"/>
    <s v="CD-11"/>
    <s v="CD-11-388"/>
    <s v="B-400"/>
    <s v="Caixa"/>
    <n v="33250"/>
    <n v="0.09"/>
    <x v="387"/>
    <x v="387"/>
    <n v="0.14000000000000001"/>
    <x v="387"/>
    <n v="6656.65"/>
    <n v="23600.85"/>
    <n v="24780.892499999998"/>
    <n v="1180.0424999999996"/>
    <n v="0.05"/>
    <x v="387"/>
    <x v="387"/>
  </r>
  <r>
    <x v="37"/>
    <d v="2018-12-26T00:00:00"/>
    <n v="36"/>
    <s v="Convertible"/>
    <s v="Peugeot"/>
    <s v="CD-10"/>
    <s v="CD-10-389"/>
    <s v="B-327"/>
    <s v="Caixa"/>
    <n v="19742"/>
    <n v="0.16"/>
    <x v="388"/>
    <x v="388"/>
    <n v="0.11"/>
    <x v="388"/>
    <n v="3648.3215999999998"/>
    <n v="12934.9584"/>
    <n v="13969.755072"/>
    <n v="1034.7966720000004"/>
    <n v="0.08"/>
    <x v="388"/>
    <x v="388"/>
  </r>
  <r>
    <x v="45"/>
    <d v="2018-12-28T00:00:00"/>
    <n v="42"/>
    <s v="Hardtop"/>
    <s v="Porsche"/>
    <s v="CD-14"/>
    <s v="CD-14-390"/>
    <s v="B-384"/>
    <s v="Bankinter"/>
    <n v="25557"/>
    <n v="0.05"/>
    <x v="389"/>
    <x v="389"/>
    <n v="0.12"/>
    <x v="389"/>
    <n v="5584.2044999999998"/>
    <n v="18694.945500000002"/>
    <n v="19816.642229999998"/>
    <n v="1121.696729999996"/>
    <n v="0.06"/>
    <x v="389"/>
    <x v="389"/>
  </r>
  <r>
    <x v="80"/>
    <d v="2019-01-10T00:00:00"/>
    <n v="65"/>
    <s v="Sedan"/>
    <s v="Plymouth"/>
    <s v="CD-13"/>
    <s v="CD-13-391"/>
    <s v="B-370"/>
    <s v="Kutxa"/>
    <n v="19436"/>
    <n v="0.13"/>
    <x v="390"/>
    <x v="390"/>
    <n v="0.15"/>
    <x v="390"/>
    <n v="3720.0503999999996"/>
    <n v="13189.2696"/>
    <n v="14376.303864000001"/>
    <n v="1187.0342640000017"/>
    <n v="0.09"/>
    <x v="390"/>
    <x v="390"/>
  </r>
  <r>
    <x v="14"/>
    <d v="2019-01-05T00:00:00"/>
    <n v="31"/>
    <s v="Hatchback"/>
    <s v="Plymouth"/>
    <s v="CD-7"/>
    <s v="CD-7-392"/>
    <s v="B-376"/>
    <s v="Caixa"/>
    <n v="29385"/>
    <n v="0.11"/>
    <x v="391"/>
    <x v="391"/>
    <n v="0.1"/>
    <x v="391"/>
    <n v="6015.1095000000005"/>
    <n v="20137.540500000003"/>
    <n v="21748.543740000005"/>
    <n v="1611.0032400000018"/>
    <n v="0.08"/>
    <x v="391"/>
    <x v="391"/>
  </r>
  <r>
    <x v="64"/>
    <d v="2019-02-22T00:00:00"/>
    <n v="73"/>
    <s v="Convertible"/>
    <s v="Mercury"/>
    <s v="CD-13"/>
    <s v="CD-13-393"/>
    <s v="B-374"/>
    <s v="Laboral"/>
    <n v="25910"/>
    <n v="0.09"/>
    <x v="392"/>
    <x v="392"/>
    <n v="0.14000000000000001"/>
    <x v="392"/>
    <n v="5187.1820000000007"/>
    <n v="18390.917999999998"/>
    <n v="19494.373080000001"/>
    <n v="1103.4550800000034"/>
    <n v="0.06"/>
    <x v="392"/>
    <x v="392"/>
  </r>
  <r>
    <x v="81"/>
    <d v="2018-12-24T00:00:00"/>
    <n v="54"/>
    <s v="Convertible"/>
    <s v="Alfa-romero"/>
    <s v="CD-3"/>
    <s v="CD-3-394"/>
    <s v="B-290"/>
    <s v="Laboral"/>
    <n v="30187"/>
    <n v="0.1"/>
    <x v="393"/>
    <x v="393"/>
    <n v="0.12"/>
    <x v="393"/>
    <n v="5433.66"/>
    <n v="21734.639999999999"/>
    <n v="23690.757600000001"/>
    <n v="1956.1176000000014"/>
    <n v="0.09"/>
    <x v="393"/>
    <x v="393"/>
  </r>
  <r>
    <x v="42"/>
    <d v="2018-12-26T00:00:00"/>
    <n v="30"/>
    <s v="Convertible"/>
    <s v="Chevrolet"/>
    <s v="CD-14"/>
    <s v="CD-14-395"/>
    <s v="B-389"/>
    <s v="Bankinter"/>
    <n v="16374"/>
    <n v="0.17"/>
    <x v="394"/>
    <x v="394"/>
    <n v="0.11"/>
    <x v="394"/>
    <n v="2853.9882000000002"/>
    <n v="10736.4318"/>
    <n v="11487.982026000001"/>
    <n v="751.5502260000012"/>
    <n v="7.0000000000000007E-2"/>
    <x v="394"/>
    <x v="394"/>
  </r>
  <r>
    <x v="43"/>
    <d v="2018-12-25T00:00:00"/>
    <n v="68"/>
    <s v="Wagon"/>
    <s v="Toyota"/>
    <s v="CD-19"/>
    <s v="CD-19-396"/>
    <s v="B-302"/>
    <s v="Laboral"/>
    <n v="25765"/>
    <n v="0.1"/>
    <x v="395"/>
    <x v="395"/>
    <n v="0.14000000000000001"/>
    <x v="395"/>
    <n v="5101.47"/>
    <n v="18087.03"/>
    <n v="19353.122100000001"/>
    <n v="1266.0921000000017"/>
    <n v="7.0000000000000007E-2"/>
    <x v="395"/>
    <x v="395"/>
  </r>
  <r>
    <x v="21"/>
    <d v="2019-03-16T00:00:00"/>
    <n v="76"/>
    <s v="Hatchback"/>
    <s v="Mitsubishi"/>
    <s v="CD-16"/>
    <s v="CD-16-397"/>
    <s v="B-246"/>
    <s v="Sabadell"/>
    <n v="22251"/>
    <n v="0.11"/>
    <x v="396"/>
    <x v="396"/>
    <n v="0.15"/>
    <x v="396"/>
    <n v="4554.7797"/>
    <n v="15248.6103"/>
    <n v="16620.985227000001"/>
    <n v="1372.3749270000008"/>
    <n v="0.09"/>
    <x v="396"/>
    <x v="396"/>
  </r>
  <r>
    <x v="18"/>
    <d v="2019-02-06T00:00:00"/>
    <n v="49"/>
    <s v="Wagon"/>
    <s v="Jaguar"/>
    <s v="CD-10"/>
    <s v="CD-10-398"/>
    <s v="B-392"/>
    <s v="Sabadell"/>
    <n v="21032"/>
    <n v="0.11"/>
    <x v="397"/>
    <x v="397"/>
    <n v="0.13"/>
    <x v="397"/>
    <n v="3743.6959999999999"/>
    <n v="14974.784"/>
    <n v="16322.514560000001"/>
    <n v="1347.7305600000018"/>
    <n v="0.09"/>
    <x v="397"/>
    <x v="397"/>
  </r>
  <r>
    <x v="48"/>
    <d v="2018-12-26T00:00:00"/>
    <n v="61"/>
    <s v="Hatchback"/>
    <s v="Subaru"/>
    <s v="CD-4"/>
    <s v="CD-4-399"/>
    <s v="B-370"/>
    <s v="Sabadell"/>
    <n v="34015"/>
    <n v="0.06"/>
    <x v="398"/>
    <x v="398"/>
    <n v="0.14000000000000001"/>
    <x v="398"/>
    <n v="6714.5609999999997"/>
    <n v="25259.538999999997"/>
    <n v="26775.111339999999"/>
    <n v="1515.5723400000024"/>
    <n v="0.06"/>
    <x v="398"/>
    <x v="398"/>
  </r>
  <r>
    <x v="65"/>
    <d v="2019-01-16T00:00:00"/>
    <n v="45"/>
    <s v="Hardtop"/>
    <s v="Chevrolet"/>
    <s v="CD-18"/>
    <s v="CD-18-400"/>
    <s v="B-280"/>
    <s v="Laboral"/>
    <n v="27989"/>
    <n v="7.0000000000000007E-2"/>
    <x v="399"/>
    <x v="399"/>
    <n v="0.14000000000000001"/>
    <x v="399"/>
    <n v="5466.2516999999989"/>
    <n v="20563.518300000003"/>
    <n v="21591.694214999996"/>
    <n v="1028.1759149999925"/>
    <n v="0.05"/>
    <x v="399"/>
    <x v="399"/>
  </r>
  <r>
    <x v="6"/>
    <d v="2018-12-20T00:00:00"/>
    <n v="43"/>
    <s v="Hardtop"/>
    <s v="BMW"/>
    <s v="CD-9"/>
    <s v="CD-9-401"/>
    <s v="B-367"/>
    <s v="Bankinter"/>
    <n v="26235"/>
    <n v="0.15"/>
    <x v="400"/>
    <x v="400"/>
    <n v="0.1"/>
    <x v="400"/>
    <n v="5128.9425000000001"/>
    <n v="17170.807499999999"/>
    <n v="18544.472099999999"/>
    <n v="1373.6646000000001"/>
    <n v="0.08"/>
    <x v="400"/>
    <x v="400"/>
  </r>
  <r>
    <x v="47"/>
    <d v="2018-12-10T00:00:00"/>
    <n v="52"/>
    <s v="Convertible"/>
    <s v="Peugeot"/>
    <s v="CD-18"/>
    <s v="CD-18-402"/>
    <s v="B-275"/>
    <s v="Popular"/>
    <n v="19960"/>
    <n v="0.1"/>
    <x v="401"/>
    <x v="401"/>
    <n v="0.12"/>
    <x v="401"/>
    <n v="3413.16"/>
    <n v="14550.84"/>
    <n v="15860.415600000002"/>
    <n v="1309.5756000000019"/>
    <n v="0.09"/>
    <x v="401"/>
    <x v="401"/>
  </r>
  <r>
    <x v="19"/>
    <d v="2019-01-28T00:00:00"/>
    <n v="79"/>
    <s v="Hatchback"/>
    <s v="Mercury"/>
    <s v="CD-7"/>
    <s v="CD-7-403"/>
    <s v="B-363"/>
    <s v="Bankia"/>
    <n v="30458"/>
    <n v="0.12"/>
    <x v="402"/>
    <x v="402"/>
    <n v="0.15"/>
    <x v="402"/>
    <n v="6164.6992"/>
    <n v="20638.340800000002"/>
    <n v="22495.791472000004"/>
    <n v="1857.4506720000027"/>
    <n v="0.09"/>
    <x v="402"/>
    <x v="402"/>
  </r>
  <r>
    <x v="88"/>
    <d v="2019-02-25T00:00:00"/>
    <n v="67"/>
    <s v="Hardtop"/>
    <s v="Honda"/>
    <s v="CD-3"/>
    <s v="CD-3-404"/>
    <s v="B-262"/>
    <s v="Santander"/>
    <n v="27476"/>
    <n v="0.1"/>
    <x v="403"/>
    <x v="403"/>
    <n v="0.1"/>
    <x v="403"/>
    <n v="5687.5320000000011"/>
    <n v="19040.868000000002"/>
    <n v="19992.911400000005"/>
    <n v="952.04340000000229"/>
    <n v="0.05"/>
    <x v="403"/>
    <x v="403"/>
  </r>
  <r>
    <x v="39"/>
    <d v="2019-01-24T00:00:00"/>
    <n v="61"/>
    <s v="Convertible"/>
    <s v="Mercedes-benz"/>
    <s v="CD-17"/>
    <s v="CD-17-405"/>
    <s v="B-248"/>
    <s v="Caixa"/>
    <n v="23441"/>
    <n v="0.09"/>
    <x v="404"/>
    <x v="404"/>
    <n v="0.1"/>
    <x v="404"/>
    <n v="4479.5751"/>
    <n v="16851.734900000003"/>
    <n v="17694.321645000004"/>
    <n v="842.58674500000052"/>
    <n v="0.05"/>
    <x v="404"/>
    <x v="404"/>
  </r>
  <r>
    <x v="23"/>
    <d v="2019-01-15T00:00:00"/>
    <n v="42"/>
    <s v="Convertible"/>
    <s v="Mazda"/>
    <s v="CD-10"/>
    <s v="CD-10-406"/>
    <s v="B-353"/>
    <s v="Sabadell"/>
    <n v="33845"/>
    <n v="7.0000000000000007E-2"/>
    <x v="405"/>
    <x v="405"/>
    <n v="0.12"/>
    <x v="405"/>
    <n v="6924.6869999999999"/>
    <n v="24551.163"/>
    <n v="26269.744410000003"/>
    <n v="1718.5814100000025"/>
    <n v="7.0000000000000007E-2"/>
    <x v="405"/>
    <x v="405"/>
  </r>
  <r>
    <x v="19"/>
    <d v="2018-12-27T00:00:00"/>
    <n v="47"/>
    <s v="Sedan"/>
    <s v="Volvo"/>
    <s v="CD-9"/>
    <s v="CD-9-407"/>
    <s v="B-351"/>
    <s v="Sabadell"/>
    <n v="34625"/>
    <n v="0.13"/>
    <x v="406"/>
    <x v="406"/>
    <n v="0.13"/>
    <x v="406"/>
    <n v="5422.2749999999996"/>
    <n v="24701.474999999999"/>
    <n v="26924.607749999999"/>
    <n v="2223.1327500000007"/>
    <n v="0.09"/>
    <x v="406"/>
    <x v="406"/>
  </r>
  <r>
    <x v="29"/>
    <d v="2019-01-25T00:00:00"/>
    <n v="41"/>
    <s v="Hardtop"/>
    <s v="Mercedes-benz"/>
    <s v="CD-9"/>
    <s v="CD-9-408"/>
    <s v="B-336"/>
    <s v="Popular"/>
    <n v="23380"/>
    <n v="0.13"/>
    <x v="407"/>
    <x v="407"/>
    <n v="0.14000000000000001"/>
    <x v="407"/>
    <n v="3864.7139999999995"/>
    <n v="16475.885999999999"/>
    <n v="17958.71574"/>
    <n v="1482.829740000001"/>
    <n v="0.09"/>
    <x v="407"/>
    <x v="407"/>
  </r>
  <r>
    <x v="65"/>
    <d v="2019-01-21T00:00:00"/>
    <n v="50"/>
    <s v="Hatchback"/>
    <s v="Mercedes-benz"/>
    <s v="CD-20"/>
    <s v="CD-20-409"/>
    <s v="B-312"/>
    <s v="Bankinter"/>
    <n v="24428"/>
    <n v="0.1"/>
    <x v="408"/>
    <x v="408"/>
    <n v="0.13"/>
    <x v="408"/>
    <n v="5056.5960000000005"/>
    <n v="16928.603999999999"/>
    <n v="18282.892319999999"/>
    <n v="1354.2883199999997"/>
    <n v="0.08"/>
    <x v="408"/>
    <x v="408"/>
  </r>
  <r>
    <x v="79"/>
    <d v="2018-12-20T00:00:00"/>
    <n v="69"/>
    <s v="Hardtop"/>
    <s v="Mercedes-benz"/>
    <s v="CD-4"/>
    <s v="CD-4-410"/>
    <s v="B-262"/>
    <s v="BBVA"/>
    <n v="16785"/>
    <n v="0.08"/>
    <x v="409"/>
    <x v="409"/>
    <n v="0.1"/>
    <x v="409"/>
    <n v="2934.018"/>
    <n v="12508.182000000001"/>
    <n v="13633.918380000001"/>
    <n v="1125.7363800000003"/>
    <n v="0.09"/>
    <x v="409"/>
    <x v="409"/>
  </r>
  <r>
    <x v="4"/>
    <d v="2018-12-27T00:00:00"/>
    <n v="56"/>
    <s v="Hatchback"/>
    <s v="Mitsubishi"/>
    <s v="CD-13"/>
    <s v="CD-13-411"/>
    <s v="B-293"/>
    <s v="Laboral"/>
    <n v="24642"/>
    <n v="0.15"/>
    <x v="410"/>
    <x v="410"/>
    <n v="0.12"/>
    <x v="410"/>
    <n v="4817.5110000000004"/>
    <n v="16128.189"/>
    <n v="17579.726010000002"/>
    <n v="1451.5370100000018"/>
    <n v="0.09"/>
    <x v="410"/>
    <x v="410"/>
  </r>
  <r>
    <x v="56"/>
    <d v="2018-12-24T00:00:00"/>
    <n v="68"/>
    <s v="Convertible"/>
    <s v="Toyota"/>
    <s v="CD-11"/>
    <s v="CD-11-412"/>
    <s v="B-386"/>
    <s v="Kutxa"/>
    <n v="34364"/>
    <n v="7.0000000000000007E-2"/>
    <x v="411"/>
    <x v="411"/>
    <n v="0.14000000000000001"/>
    <x v="411"/>
    <n v="7030.8743999999997"/>
    <n v="24927.6456"/>
    <n v="26174.027879999998"/>
    <n v="1246.382279999998"/>
    <n v="0.05"/>
    <x v="411"/>
    <x v="411"/>
  </r>
  <r>
    <x v="53"/>
    <d v="2018-12-11T00:00:00"/>
    <n v="71"/>
    <s v="Convertible"/>
    <s v="Mitsubishi"/>
    <s v="CD-2"/>
    <s v="CD-2-413"/>
    <s v="B-246"/>
    <s v="Bankinter"/>
    <n v="17782"/>
    <n v="0.11"/>
    <x v="412"/>
    <x v="412"/>
    <n v="0.13"/>
    <x v="412"/>
    <n v="3323.4558000000002"/>
    <n v="12502.5242"/>
    <n v="13627.751378000001"/>
    <n v="1125.227178000001"/>
    <n v="0.09"/>
    <x v="412"/>
    <x v="412"/>
  </r>
  <r>
    <x v="7"/>
    <d v="2019-01-08T00:00:00"/>
    <n v="36"/>
    <s v="Hardtop"/>
    <s v="Dodge"/>
    <s v="CD-16"/>
    <s v="CD-16-414"/>
    <s v="B-312"/>
    <s v="Kutxa"/>
    <n v="17190"/>
    <n v="0.09"/>
    <x v="413"/>
    <x v="413"/>
    <n v="0.13"/>
    <x v="413"/>
    <n v="3441.4380000000001"/>
    <n v="12201.462"/>
    <n v="12811.535099999999"/>
    <n v="610.07309999999961"/>
    <n v="0.05"/>
    <x v="413"/>
    <x v="413"/>
  </r>
  <r>
    <x v="26"/>
    <d v="2019-03-03T00:00:00"/>
    <n v="70"/>
    <s v="Sedan"/>
    <s v="Renault"/>
    <s v="CD-5"/>
    <s v="CD-5-415"/>
    <s v="B-370"/>
    <s v="Caixa"/>
    <n v="30211"/>
    <n v="0.09"/>
    <x v="414"/>
    <x v="414"/>
    <n v="0.1"/>
    <x v="414"/>
    <n v="5223.4819000000007"/>
    <n v="22268.528100000003"/>
    <n v="23827.325067000005"/>
    <n v="1558.796967000002"/>
    <n v="7.0000000000000007E-2"/>
    <x v="414"/>
    <x v="414"/>
  </r>
  <r>
    <x v="8"/>
    <d v="2019-01-02T00:00:00"/>
    <n v="55"/>
    <s v="Hardtop"/>
    <s v="Saab"/>
    <s v="CD-3"/>
    <s v="CD-3-416"/>
    <s v="B-383"/>
    <s v="Laboral"/>
    <n v="31488"/>
    <n v="0.16"/>
    <x v="415"/>
    <x v="415"/>
    <n v="0.12"/>
    <x v="415"/>
    <n v="5289.9839999999995"/>
    <n v="21159.935999999998"/>
    <n v="22429.532159999999"/>
    <n v="1269.596160000001"/>
    <n v="0.06"/>
    <x v="415"/>
    <x v="415"/>
  </r>
  <r>
    <x v="79"/>
    <d v="2018-11-12T00:00:00"/>
    <n v="31"/>
    <s v="Convertible"/>
    <s v="Peugeot"/>
    <s v="CD-18"/>
    <s v="CD-18-417"/>
    <s v="B-264"/>
    <s v="Bankia"/>
    <n v="29438"/>
    <n v="0.16"/>
    <x v="416"/>
    <x v="416"/>
    <n v="0.12"/>
    <x v="416"/>
    <n v="4945.5839999999998"/>
    <n v="19782.335999999999"/>
    <n v="20969.276160000001"/>
    <n v="1186.9401600000019"/>
    <n v="0.06"/>
    <x v="416"/>
    <x v="416"/>
  </r>
  <r>
    <x v="33"/>
    <d v="2018-12-04T00:00:00"/>
    <n v="61"/>
    <s v="Hardtop"/>
    <s v="Isuzu"/>
    <s v="CD-3"/>
    <s v="CD-3-418"/>
    <s v="B-381"/>
    <s v="BBVA"/>
    <n v="16919"/>
    <n v="0.05"/>
    <x v="417"/>
    <x v="417"/>
    <n v="0.13"/>
    <x v="417"/>
    <n v="3214.61"/>
    <n v="12858.439999999999"/>
    <n v="14015.6996"/>
    <n v="1157.2596000000012"/>
    <n v="0.09"/>
    <x v="417"/>
    <x v="417"/>
  </r>
  <r>
    <x v="58"/>
    <d v="2019-01-05T00:00:00"/>
    <n v="67"/>
    <s v="Convertible"/>
    <s v="Isuzu"/>
    <s v="CD-10"/>
    <s v="CD-10-419"/>
    <s v="B-339"/>
    <s v="Caixa"/>
    <n v="32078"/>
    <n v="0.09"/>
    <x v="418"/>
    <x v="418"/>
    <n v="0.11"/>
    <x v="418"/>
    <n v="5254.3764000000001"/>
    <n v="23936.603599999999"/>
    <n v="25372.799815999999"/>
    <n v="1436.1962160000003"/>
    <n v="0.06"/>
    <x v="418"/>
    <x v="418"/>
  </r>
  <r>
    <x v="16"/>
    <d v="2019-02-05T00:00:00"/>
    <n v="51"/>
    <s v="Hatchback"/>
    <s v="Porsche"/>
    <s v="CD-13"/>
    <s v="CD-13-420"/>
    <s v="B-306"/>
    <s v="Kutxa"/>
    <n v="28459"/>
    <n v="0.06"/>
    <x v="419"/>
    <x v="419"/>
    <n v="0.12"/>
    <x v="419"/>
    <n v="6152.8357999999998"/>
    <n v="20598.624199999998"/>
    <n v="21628.555410000001"/>
    <n v="1029.9312100000025"/>
    <n v="0.05"/>
    <x v="419"/>
    <x v="419"/>
  </r>
  <r>
    <x v="82"/>
    <d v="2018-12-13T00:00:00"/>
    <n v="60"/>
    <s v="Convertible"/>
    <s v="Plymouth"/>
    <s v="CD-3"/>
    <s v="CD-3-421"/>
    <s v="B-349"/>
    <s v="Santander"/>
    <n v="26323"/>
    <n v="7.0000000000000007E-2"/>
    <x v="420"/>
    <x v="420"/>
    <n v="0.14000000000000001"/>
    <x v="420"/>
    <n v="4651.2740999999996"/>
    <n v="19829.115900000001"/>
    <n v="21613.736331000004"/>
    <n v="1784.620431000003"/>
    <n v="0.09"/>
    <x v="420"/>
    <x v="420"/>
  </r>
  <r>
    <x v="83"/>
    <d v="2018-12-25T00:00:00"/>
    <n v="62"/>
    <s v="Hatchback"/>
    <s v="Nissan"/>
    <s v="CD-16"/>
    <s v="CD-16-422"/>
    <s v="B-370"/>
    <s v="Caixa"/>
    <n v="28409"/>
    <n v="0.15"/>
    <x v="421"/>
    <x v="421"/>
    <n v="0.1"/>
    <x v="421"/>
    <n v="4346.5769999999993"/>
    <n v="19801.073000000004"/>
    <n v="20791.126649999998"/>
    <n v="990.05364999999438"/>
    <n v="0.05"/>
    <x v="421"/>
    <x v="421"/>
  </r>
  <r>
    <x v="51"/>
    <d v="2019-02-02T00:00:00"/>
    <n v="36"/>
    <s v="Hatchback"/>
    <s v="Isuzu"/>
    <s v="CD-19"/>
    <s v="CD-19-423"/>
    <s v="B-333"/>
    <s v="Sabadell"/>
    <n v="18764"/>
    <n v="0.13"/>
    <x v="422"/>
    <x v="422"/>
    <n v="0.15"/>
    <x v="422"/>
    <n v="3754.6764000000003"/>
    <n v="12570.0036"/>
    <n v="13575.603888000001"/>
    <n v="1005.6002880000015"/>
    <n v="0.08"/>
    <x v="422"/>
    <x v="422"/>
  </r>
  <r>
    <x v="78"/>
    <d v="2018-12-29T00:00:00"/>
    <n v="74"/>
    <s v="Wagon"/>
    <s v="Alfa-romero"/>
    <s v="CD-14"/>
    <s v="CD-14-424"/>
    <s v="B-283"/>
    <s v="Laboral"/>
    <n v="19037"/>
    <n v="0.15"/>
    <x v="423"/>
    <x v="423"/>
    <n v="0.13"/>
    <x v="423"/>
    <n v="3074.4755"/>
    <n v="13106.9745"/>
    <n v="13893.392969999999"/>
    <n v="786.41846999999871"/>
    <n v="0.06"/>
    <x v="423"/>
    <x v="423"/>
  </r>
  <r>
    <x v="82"/>
    <d v="2018-12-22T00:00:00"/>
    <n v="69"/>
    <s v="Convertible"/>
    <s v="Porsche"/>
    <s v="CD-2"/>
    <s v="CD-2-425"/>
    <s v="B-363"/>
    <s v="Laboral"/>
    <n v="24565"/>
    <n v="0.17"/>
    <x v="424"/>
    <x v="424"/>
    <n v="0.11"/>
    <x v="424"/>
    <n v="3873.9004999999997"/>
    <n v="16515.049500000001"/>
    <n v="17505.95247"/>
    <n v="990.90296999999919"/>
    <n v="0.06"/>
    <x v="424"/>
    <x v="424"/>
  </r>
  <r>
    <x v="57"/>
    <d v="2019-01-04T00:00:00"/>
    <n v="44"/>
    <s v="Sedan"/>
    <s v="Porsche"/>
    <s v="CD-11"/>
    <s v="CD-11-426"/>
    <s v="B-338"/>
    <s v="Bankinter"/>
    <n v="34837"/>
    <n v="0.06"/>
    <x v="425"/>
    <x v="425"/>
    <n v="0.1"/>
    <x v="425"/>
    <n v="6876.8238000000001"/>
    <n v="25869.956200000001"/>
    <n v="28198.252258000004"/>
    <n v="2328.2960580000035"/>
    <n v="0.09"/>
    <x v="425"/>
    <x v="425"/>
  </r>
  <r>
    <x v="78"/>
    <d v="2018-12-08T00:00:00"/>
    <n v="53"/>
    <s v="Convertible"/>
    <s v="Subaru"/>
    <s v="CD-2"/>
    <s v="CD-2-427"/>
    <s v="B-260"/>
    <s v="Kutxa"/>
    <n v="27960"/>
    <n v="7.0000000000000007E-2"/>
    <x v="426"/>
    <x v="426"/>
    <n v="0.12"/>
    <x v="426"/>
    <n v="5980.6440000000002"/>
    <n v="20022.155999999999"/>
    <n v="21223.485359999999"/>
    <n v="1201.3293599999997"/>
    <n v="0.06"/>
    <x v="426"/>
    <x v="426"/>
  </r>
  <r>
    <x v="14"/>
    <d v="2019-02-11T00:00:00"/>
    <n v="68"/>
    <s v="Hatchback"/>
    <s v="Audi"/>
    <s v="CD-14"/>
    <s v="CD-14-428"/>
    <s v="B-259"/>
    <s v="Unicaja"/>
    <n v="26718"/>
    <n v="0.1"/>
    <x v="427"/>
    <x v="427"/>
    <n v="0.15"/>
    <x v="427"/>
    <n v="5290.1640000000007"/>
    <n v="18756.036"/>
    <n v="20068.95852"/>
    <n v="1312.9225200000001"/>
    <n v="7.0000000000000007E-2"/>
    <x v="427"/>
    <x v="427"/>
  </r>
  <r>
    <x v="29"/>
    <d v="2019-02-05T00:00:00"/>
    <n v="52"/>
    <s v="Sedan"/>
    <s v="Alfa-romero"/>
    <s v="CD-16"/>
    <s v="CD-16-429"/>
    <s v="B-340"/>
    <s v="Santander"/>
    <n v="33972"/>
    <n v="0.06"/>
    <x v="428"/>
    <x v="428"/>
    <n v="0.14000000000000001"/>
    <x v="428"/>
    <n v="6386.7359999999999"/>
    <n v="25546.944"/>
    <n v="26824.291199999996"/>
    <n v="1277.3471999999965"/>
    <n v="0.05"/>
    <x v="428"/>
    <x v="428"/>
  </r>
  <r>
    <x v="46"/>
    <d v="2018-12-09T00:00:00"/>
    <n v="49"/>
    <s v="Hatchback"/>
    <s v="BMW"/>
    <s v="CD-8"/>
    <s v="CD-8-430"/>
    <s v="B-376"/>
    <s v="Bankia"/>
    <n v="31072"/>
    <n v="0.16"/>
    <x v="429"/>
    <x v="429"/>
    <n v="0.11"/>
    <x v="429"/>
    <n v="6003.1104000000005"/>
    <n v="20097.369599999998"/>
    <n v="21705.159167999998"/>
    <n v="1607.7895680000001"/>
    <n v="0.08"/>
    <x v="429"/>
    <x v="429"/>
  </r>
  <r>
    <x v="62"/>
    <d v="2018-11-11T00:00:00"/>
    <n v="40"/>
    <s v="Hatchback"/>
    <s v="Mitsubishi"/>
    <s v="CD-7"/>
    <s v="CD-7-431"/>
    <s v="B-269"/>
    <s v="Bankia"/>
    <n v="32154"/>
    <n v="0.08"/>
    <x v="430"/>
    <x v="430"/>
    <n v="0.11"/>
    <x v="430"/>
    <n v="5324.7024000000001"/>
    <n v="24256.977599999998"/>
    <n v="25954.966032"/>
    <n v="1697.9884320000019"/>
    <n v="7.0000000000000007E-2"/>
    <x v="430"/>
    <x v="430"/>
  </r>
  <r>
    <x v="66"/>
    <d v="2018-12-15T00:00:00"/>
    <n v="31"/>
    <s v="Hatchback"/>
    <s v="Peugeot"/>
    <s v="CD-15"/>
    <s v="CD-15-432"/>
    <s v="B-321"/>
    <s v="Bankia"/>
    <n v="19235"/>
    <n v="0.09"/>
    <x v="431"/>
    <x v="431"/>
    <n v="0.11"/>
    <x v="431"/>
    <n v="4025.8855000000003"/>
    <n v="13477.964499999998"/>
    <n v="14286.642370000003"/>
    <n v="808.67787000000499"/>
    <n v="0.06"/>
    <x v="431"/>
    <x v="431"/>
  </r>
  <r>
    <x v="53"/>
    <d v="2018-11-14T00:00:00"/>
    <n v="44"/>
    <s v="Sedan"/>
    <s v="Mercury"/>
    <s v="CD-3"/>
    <s v="CD-3-433"/>
    <s v="B-338"/>
    <s v="Bankinter"/>
    <n v="20870"/>
    <n v="0.11"/>
    <x v="432"/>
    <x v="432"/>
    <n v="0.13"/>
    <x v="432"/>
    <n v="3714.86"/>
    <n v="14859.439999999999"/>
    <n v="16048.1952"/>
    <n v="1188.7552000000014"/>
    <n v="0.08"/>
    <x v="432"/>
    <x v="432"/>
  </r>
  <r>
    <x v="52"/>
    <d v="2018-12-29T00:00:00"/>
    <n v="75"/>
    <s v="Hatchback"/>
    <s v="Mitsubishi"/>
    <s v="CD-15"/>
    <s v="CD-15-434"/>
    <s v="B-351"/>
    <s v="Bankinter"/>
    <n v="18264"/>
    <n v="0.09"/>
    <x v="433"/>
    <x v="433"/>
    <n v="0.14000000000000001"/>
    <x v="433"/>
    <n v="3157.8456000000006"/>
    <n v="13462.394400000001"/>
    <n v="14270.138064000002"/>
    <n v="807.74366400000144"/>
    <n v="0.06"/>
    <x v="433"/>
    <x v="433"/>
  </r>
  <r>
    <x v="76"/>
    <d v="2019-01-27T00:00:00"/>
    <n v="37"/>
    <s v="Wagon"/>
    <s v="Dodge"/>
    <s v="CD-9"/>
    <s v="CD-9-435"/>
    <s v="B-303"/>
    <s v="Caixa"/>
    <n v="23550"/>
    <n v="0.11"/>
    <x v="434"/>
    <x v="434"/>
    <n v="0.12"/>
    <x v="434"/>
    <n v="4820.6850000000004"/>
    <n v="16138.814999999999"/>
    <n v="17268.532049999998"/>
    <n v="1129.7170499999993"/>
    <n v="7.0000000000000007E-2"/>
    <x v="434"/>
    <x v="434"/>
  </r>
  <r>
    <x v="42"/>
    <d v="2019-02-10T00:00:00"/>
    <n v="76"/>
    <s v="Sedan"/>
    <s v="Alfa-romero"/>
    <s v="CD-10"/>
    <s v="CD-10-436"/>
    <s v="B-316"/>
    <s v="Bankia"/>
    <n v="26191"/>
    <n v="0.11"/>
    <x v="435"/>
    <x v="435"/>
    <n v="0.1"/>
    <x v="435"/>
    <n v="5361.2977000000001"/>
    <n v="17948.692299999999"/>
    <n v="19384.587684000006"/>
    <n v="1435.8953840000067"/>
    <n v="0.08"/>
    <x v="435"/>
    <x v="435"/>
  </r>
  <r>
    <x v="9"/>
    <d v="2018-11-21T00:00:00"/>
    <n v="32"/>
    <s v="Convertible"/>
    <s v="Toyota"/>
    <s v="CD-7"/>
    <s v="CD-7-437"/>
    <s v="B-392"/>
    <s v="Caixa"/>
    <n v="30363"/>
    <n v="0.13"/>
    <x v="436"/>
    <x v="436"/>
    <n v="0.14000000000000001"/>
    <x v="436"/>
    <n v="5547.3200999999999"/>
    <n v="20868.4899"/>
    <n v="22537.969092000003"/>
    <n v="1669.4791920000025"/>
    <n v="0.08"/>
    <x v="436"/>
    <x v="436"/>
  </r>
  <r>
    <x v="14"/>
    <d v="2019-01-30T00:00:00"/>
    <n v="56"/>
    <s v="Convertible"/>
    <s v="Mitsubishi"/>
    <s v="CD-17"/>
    <s v="CD-17-438"/>
    <s v="B-348"/>
    <s v="BBVA"/>
    <n v="23629"/>
    <n v="0.13"/>
    <x v="437"/>
    <x v="437"/>
    <n v="0.13"/>
    <x v="437"/>
    <n v="4111.4459999999999"/>
    <n v="16445.784"/>
    <n v="17268.073199999999"/>
    <n v="822.28919999999925"/>
    <n v="0.05"/>
    <x v="437"/>
    <x v="437"/>
  </r>
  <r>
    <x v="32"/>
    <d v="2019-01-08T00:00:00"/>
    <n v="30"/>
    <s v="Sedan"/>
    <s v="Volvo"/>
    <s v="CD-13"/>
    <s v="CD-13-439"/>
    <s v="B-315"/>
    <s v="Santander"/>
    <n v="23026"/>
    <n v="0.05"/>
    <x v="438"/>
    <x v="438"/>
    <n v="0.15"/>
    <x v="438"/>
    <n v="4374.9399999999996"/>
    <n v="17499.760000000002"/>
    <n v="18724.743200000004"/>
    <n v="1224.9832000000024"/>
    <n v="7.0000000000000007E-2"/>
    <x v="438"/>
    <x v="438"/>
  </r>
  <r>
    <x v="44"/>
    <d v="2019-01-13T00:00:00"/>
    <n v="69"/>
    <s v="Wagon"/>
    <s v="Alfa-romero"/>
    <s v="CD-19"/>
    <s v="CD-19-440"/>
    <s v="B-356"/>
    <s v="Sabadell"/>
    <n v="28004"/>
    <n v="0.08"/>
    <x v="439"/>
    <x v="439"/>
    <n v="0.1"/>
    <x v="439"/>
    <n v="4895.0991999999997"/>
    <n v="20868.5808"/>
    <n v="22329.381456000003"/>
    <n v="1460.8006560000031"/>
    <n v="7.0000000000000007E-2"/>
    <x v="439"/>
    <x v="439"/>
  </r>
  <r>
    <x v="73"/>
    <d v="2018-12-24T00:00:00"/>
    <n v="35"/>
    <s v="Convertible"/>
    <s v="Peugeot"/>
    <s v="CD-7"/>
    <s v="CD-7-441"/>
    <s v="B-309"/>
    <s v="Bankinter"/>
    <n v="24545"/>
    <n v="0.13"/>
    <x v="440"/>
    <x v="440"/>
    <n v="0.14000000000000001"/>
    <x v="440"/>
    <n v="4484.3715000000002"/>
    <n v="16869.7785"/>
    <n v="18388.058565000003"/>
    <n v="1518.2800650000027"/>
    <n v="0.09"/>
    <x v="440"/>
    <x v="440"/>
  </r>
  <r>
    <x v="5"/>
    <d v="2019-01-27T00:00:00"/>
    <n v="79"/>
    <s v="Convertible"/>
    <s v="Isuzu"/>
    <s v="CD-1"/>
    <s v="CD-1-442"/>
    <s v="B-381"/>
    <s v="Santander"/>
    <n v="33213"/>
    <n v="0.15"/>
    <x v="441"/>
    <x v="441"/>
    <n v="0.14000000000000001"/>
    <x v="441"/>
    <n v="5363.8994999999995"/>
    <n v="22867.1505"/>
    <n v="24010.508024999999"/>
    <n v="1143.3575249999994"/>
    <n v="0.05"/>
    <x v="441"/>
    <x v="441"/>
  </r>
  <r>
    <x v="45"/>
    <d v="2019-01-28T00:00:00"/>
    <n v="73"/>
    <s v="Wagon"/>
    <s v="Dodge"/>
    <s v="CD-18"/>
    <s v="CD-18-443"/>
    <s v="B-394"/>
    <s v="Bankinter"/>
    <n v="20359"/>
    <n v="0.16"/>
    <x v="442"/>
    <x v="442"/>
    <n v="0.11"/>
    <x v="442"/>
    <n v="3249.2963999999997"/>
    <n v="13852.263600000002"/>
    <n v="14683.399415999998"/>
    <n v="831.13581599999634"/>
    <n v="0.06"/>
    <x v="442"/>
    <x v="442"/>
  </r>
  <r>
    <x v="26"/>
    <d v="2019-01-31T00:00:00"/>
    <n v="39"/>
    <s v="Sedan"/>
    <s v="Dodge"/>
    <s v="CD-18"/>
    <s v="CD-18-444"/>
    <s v="B-339"/>
    <s v="Bankia"/>
    <n v="17735"/>
    <n v="7.0000000000000007E-2"/>
    <x v="443"/>
    <x v="443"/>
    <n v="0.15"/>
    <x v="443"/>
    <n v="3298.71"/>
    <n v="13194.84"/>
    <n v="13854.582"/>
    <n v="659.74200000000019"/>
    <n v="0.05"/>
    <x v="443"/>
    <x v="443"/>
  </r>
  <r>
    <x v="22"/>
    <d v="2018-11-22T00:00:00"/>
    <n v="44"/>
    <s v="Hatchback"/>
    <s v="Mercedes-benz"/>
    <s v="CD-14"/>
    <s v="CD-14-445"/>
    <s v="B-358"/>
    <s v="Laboral"/>
    <n v="16998"/>
    <n v="7.0000000000000007E-2"/>
    <x v="444"/>
    <x v="444"/>
    <n v="0.1"/>
    <x v="444"/>
    <n v="2845.4652000000001"/>
    <n v="12962.674799999999"/>
    <n v="13740.435287999999"/>
    <n v="777.7604879999999"/>
    <n v="0.06"/>
    <x v="444"/>
    <x v="444"/>
  </r>
  <r>
    <x v="12"/>
    <d v="2018-12-29T00:00:00"/>
    <n v="65"/>
    <s v="Wagon"/>
    <s v="Mercury"/>
    <s v="CD-8"/>
    <s v="CD-8-446"/>
    <s v="B-250"/>
    <s v="Kutxa"/>
    <n v="30394"/>
    <n v="0.1"/>
    <x v="445"/>
    <x v="445"/>
    <n v="0.13"/>
    <x v="445"/>
    <n v="6291.5580000000009"/>
    <n v="21063.041999999998"/>
    <n v="22326.824520000002"/>
    <n v="1263.7825200000043"/>
    <n v="0.06"/>
    <x v="445"/>
    <x v="445"/>
  </r>
  <r>
    <x v="73"/>
    <d v="2018-12-29T00:00:00"/>
    <n v="40"/>
    <s v="Hatchback"/>
    <s v="Jaguar"/>
    <s v="CD-11"/>
    <s v="CD-11-447"/>
    <s v="B-372"/>
    <s v="Bankia"/>
    <n v="31240"/>
    <n v="0.17"/>
    <x v="446"/>
    <x v="446"/>
    <n v="0.14000000000000001"/>
    <x v="446"/>
    <n v="5704.4239999999991"/>
    <n v="20224.776000000002"/>
    <n v="21236.014799999997"/>
    <n v="1011.2387999999955"/>
    <n v="0.05"/>
    <x v="446"/>
    <x v="446"/>
  </r>
  <r>
    <x v="36"/>
    <d v="2019-01-08T00:00:00"/>
    <n v="71"/>
    <s v="Wagon"/>
    <s v="Chevrolet"/>
    <s v="CD-7"/>
    <s v="CD-7-448"/>
    <s v="B-279"/>
    <s v="Caixa"/>
    <n v="16861"/>
    <n v="0.08"/>
    <x v="447"/>
    <x v="447"/>
    <n v="0.11"/>
    <x v="447"/>
    <n v="2792.1816000000003"/>
    <n v="12719.938399999999"/>
    <n v="13610.334088000001"/>
    <n v="890.39568800000234"/>
    <n v="7.0000000000000007E-2"/>
    <x v="447"/>
    <x v="447"/>
  </r>
  <r>
    <x v="42"/>
    <d v="2019-01-05T00:00:00"/>
    <n v="40"/>
    <s v="Hardtop"/>
    <s v="Mercury"/>
    <s v="CD-10"/>
    <s v="CD-10-449"/>
    <s v="B-295"/>
    <s v="Santander"/>
    <n v="29972"/>
    <n v="0.11"/>
    <x v="448"/>
    <x v="448"/>
    <n v="0.1"/>
    <x v="448"/>
    <n v="4801.5144000000009"/>
    <n v="21873.565600000002"/>
    <n v="23185.979536000003"/>
    <n v="1312.4139360000008"/>
    <n v="0.06"/>
    <x v="448"/>
    <x v="448"/>
  </r>
  <r>
    <x v="78"/>
    <d v="2018-11-19T00:00:00"/>
    <n v="34"/>
    <s v="Hardtop"/>
    <s v="Alfa-romero"/>
    <s v="CD-1"/>
    <s v="CD-1-450"/>
    <s v="B-272"/>
    <s v="Laboral"/>
    <n v="31034"/>
    <n v="0.12"/>
    <x v="449"/>
    <x v="449"/>
    <n v="0.12"/>
    <x v="449"/>
    <n v="5188.8848000000007"/>
    <n v="22121.035199999998"/>
    <n v="24111.928368000004"/>
    <n v="1990.893168000006"/>
    <n v="0.09"/>
    <x v="449"/>
    <x v="449"/>
  </r>
  <r>
    <x v="62"/>
    <d v="2018-11-13T00:00:00"/>
    <n v="42"/>
    <s v="Hatchback"/>
    <s v="Mazda"/>
    <s v="CD-19"/>
    <s v="CD-19-451"/>
    <s v="B-354"/>
    <s v="Laboral"/>
    <n v="21377"/>
    <n v="0.08"/>
    <x v="450"/>
    <x v="450"/>
    <n v="0.13"/>
    <x v="450"/>
    <n v="3736.6996000000004"/>
    <n v="15930.1404"/>
    <n v="17204.551632000002"/>
    <n v="1274.4112320000022"/>
    <n v="0.08"/>
    <x v="450"/>
    <x v="450"/>
  </r>
  <r>
    <x v="54"/>
    <d v="2018-12-01T00:00:00"/>
    <n v="51"/>
    <s v="Hatchback"/>
    <s v="Mercedes-benz"/>
    <s v="CD-19"/>
    <s v="CD-19-452"/>
    <s v="B-365"/>
    <s v="Popular"/>
    <n v="26406"/>
    <n v="0.1"/>
    <x v="451"/>
    <x v="451"/>
    <n v="0.14000000000000001"/>
    <x v="451"/>
    <n v="4515.4260000000004"/>
    <n v="19249.974000000002"/>
    <n v="20789.971920000004"/>
    <n v="1539.9979200000016"/>
    <n v="0.08"/>
    <x v="451"/>
    <x v="451"/>
  </r>
  <r>
    <x v="74"/>
    <d v="2019-01-10T00:00:00"/>
    <n v="80"/>
    <s v="Sedan"/>
    <s v="Porsche"/>
    <s v="CD-14"/>
    <s v="CD-14-453"/>
    <s v="B-373"/>
    <s v="Kutxa"/>
    <n v="34722"/>
    <n v="0.17"/>
    <x v="452"/>
    <x v="452"/>
    <n v="0.12"/>
    <x v="452"/>
    <n v="5475.6593999999996"/>
    <n v="23343.600599999998"/>
    <n v="24744.216635999997"/>
    <n v="1400.6160359999994"/>
    <n v="0.06"/>
    <x v="452"/>
    <x v="452"/>
  </r>
  <r>
    <x v="5"/>
    <d v="2019-01-03T00:00:00"/>
    <n v="55"/>
    <s v="Convertible"/>
    <s v="Peugeot"/>
    <s v="CD-17"/>
    <s v="CD-17-454"/>
    <s v="B-372"/>
    <s v="Kutxa"/>
    <n v="23646"/>
    <n v="0.08"/>
    <x v="453"/>
    <x v="453"/>
    <n v="0.14000000000000001"/>
    <x v="453"/>
    <n v="4785.9503999999997"/>
    <n v="16968.369599999998"/>
    <n v="18495.522863999999"/>
    <n v="1527.1532640000005"/>
    <n v="0.09"/>
    <x v="453"/>
    <x v="453"/>
  </r>
  <r>
    <x v="66"/>
    <d v="2018-12-14T00:00:00"/>
    <n v="30"/>
    <s v="Wagon"/>
    <s v="Mazda"/>
    <s v="CD-16"/>
    <s v="CD-16-455"/>
    <s v="B-328"/>
    <s v="Bankia"/>
    <n v="17811"/>
    <n v="0.17"/>
    <x v="454"/>
    <x v="454"/>
    <n v="0.14000000000000001"/>
    <x v="454"/>
    <n v="2956.6259999999997"/>
    <n v="11826.503999999999"/>
    <n v="12772.624319999999"/>
    <n v="946.12031999999999"/>
    <n v="0.08"/>
    <x v="454"/>
    <x v="454"/>
  </r>
  <r>
    <x v="21"/>
    <d v="2019-03-20T00:00:00"/>
    <n v="80"/>
    <s v="Hatchback"/>
    <s v="Dodge"/>
    <s v="CD-8"/>
    <s v="CD-8-456"/>
    <s v="B-370"/>
    <s v="Sabadell"/>
    <n v="18237"/>
    <n v="0.17"/>
    <x v="455"/>
    <x v="455"/>
    <n v="0.12"/>
    <x v="455"/>
    <n v="2875.9748999999997"/>
    <n v="12260.7351"/>
    <n v="13118.986557"/>
    <n v="858.2514570000003"/>
    <n v="7.0000000000000007E-2"/>
    <x v="455"/>
    <x v="455"/>
  </r>
  <r>
    <x v="39"/>
    <d v="2019-02-06T00:00:00"/>
    <n v="74"/>
    <s v="Wagon"/>
    <s v="Alfa-romero"/>
    <s v="CD-2"/>
    <s v="CD-2-457"/>
    <s v="B-350"/>
    <s v="Santander"/>
    <n v="29251"/>
    <n v="0.12"/>
    <x v="456"/>
    <x v="456"/>
    <n v="0.15"/>
    <x v="456"/>
    <n v="5405.5847999999996"/>
    <n v="20335.2952"/>
    <n v="21962.118816000002"/>
    <n v="1626.8236160000015"/>
    <n v="0.08"/>
    <x v="456"/>
    <x v="456"/>
  </r>
  <r>
    <x v="7"/>
    <d v="2019-02-20T00:00:00"/>
    <n v="79"/>
    <s v="Wagon"/>
    <s v="Dodge"/>
    <s v="CD-11"/>
    <s v="CD-11-458"/>
    <s v="B-349"/>
    <s v="Caixa"/>
    <n v="21261"/>
    <n v="0.14000000000000001"/>
    <x v="457"/>
    <x v="457"/>
    <n v="0.11"/>
    <x v="457"/>
    <n v="4022.5812000000001"/>
    <n v="14261.878799999999"/>
    <n v="14974.972739999999"/>
    <n v="713.09394000000066"/>
    <n v="0.05"/>
    <x v="457"/>
    <x v="457"/>
  </r>
  <r>
    <x v="50"/>
    <d v="2019-01-24T00:00:00"/>
    <n v="67"/>
    <s v="Hatchback"/>
    <s v="Volvo"/>
    <s v="CD-4"/>
    <s v="CD-4-459"/>
    <s v="B-345"/>
    <s v="Popular"/>
    <n v="23976"/>
    <n v="0.16"/>
    <x v="458"/>
    <x v="458"/>
    <n v="0.15"/>
    <x v="458"/>
    <n v="4430.7647999999999"/>
    <n v="15709.075199999999"/>
    <n v="16651.619712"/>
    <n v="942.5445120000004"/>
    <n v="0.06"/>
    <x v="458"/>
    <x v="458"/>
  </r>
  <r>
    <x v="58"/>
    <d v="2018-12-29T00:00:00"/>
    <n v="60"/>
    <s v="Hatchback"/>
    <s v="Mitsubishi"/>
    <s v="CD-6"/>
    <s v="CD-6-460"/>
    <s v="B-251"/>
    <s v="Santander"/>
    <n v="26081"/>
    <n v="0.16"/>
    <x v="459"/>
    <x v="459"/>
    <n v="0.12"/>
    <x v="459"/>
    <n v="4819.7687999999998"/>
    <n v="17088.271200000003"/>
    <n v="18284.450184000005"/>
    <n v="1196.1789840000019"/>
    <n v="7.0000000000000007E-2"/>
    <x v="459"/>
    <x v="459"/>
  </r>
  <r>
    <x v="33"/>
    <d v="2018-11-29T00:00:00"/>
    <n v="56"/>
    <s v="Sedan"/>
    <s v="Plymouth"/>
    <s v="CD-17"/>
    <s v="CD-17-461"/>
    <s v="B-304"/>
    <s v="Unicaja"/>
    <n v="18753"/>
    <n v="0.09"/>
    <x v="460"/>
    <x v="460"/>
    <n v="0.12"/>
    <x v="460"/>
    <n v="3242.3937000000001"/>
    <n v="13822.836299999999"/>
    <n v="14513.978115"/>
    <n v="691.14181500000086"/>
    <n v="0.05"/>
    <x v="460"/>
    <x v="460"/>
  </r>
  <r>
    <x v="50"/>
    <d v="2019-01-20T00:00:00"/>
    <n v="63"/>
    <s v="Hatchback"/>
    <s v="Subaru"/>
    <s v="CD-1"/>
    <s v="CD-1-462"/>
    <s v="B-390"/>
    <s v="Unicaja"/>
    <n v="32531"/>
    <n v="0.06"/>
    <x v="461"/>
    <x v="461"/>
    <n v="0.15"/>
    <x v="461"/>
    <n v="7033.2021999999997"/>
    <n v="23545.9378"/>
    <n v="24723.234690000001"/>
    <n v="1177.2968900000014"/>
    <n v="0.05"/>
    <x v="461"/>
    <x v="461"/>
  </r>
  <r>
    <x v="83"/>
    <d v="2018-12-09T00:00:00"/>
    <n v="46"/>
    <s v="Wagon"/>
    <s v="Honda"/>
    <s v="CD-4"/>
    <s v="CD-4-463"/>
    <s v="B-300"/>
    <s v="Bankinter"/>
    <n v="23121"/>
    <n v="0.14000000000000001"/>
    <x v="462"/>
    <x v="462"/>
    <n v="0.1"/>
    <x v="462"/>
    <n v="3579.1308000000004"/>
    <n v="16304.929199999997"/>
    <n v="17609.323536"/>
    <n v="1304.394336000003"/>
    <n v="0.08"/>
    <x v="462"/>
    <x v="462"/>
  </r>
  <r>
    <x v="27"/>
    <d v="2019-01-14T00:00:00"/>
    <n v="50"/>
    <s v="Convertible"/>
    <s v="Isuzu"/>
    <s v="CD-17"/>
    <s v="CD-17-464"/>
    <s v="B-276"/>
    <s v="Unicaja"/>
    <n v="25235"/>
    <n v="0.05"/>
    <x v="463"/>
    <x v="463"/>
    <n v="0.15"/>
    <x v="463"/>
    <n v="5513.8474999999999"/>
    <n v="18459.4025"/>
    <n v="19936.154700000003"/>
    <n v="1476.7522000000026"/>
    <n v="0.08"/>
    <x v="463"/>
    <x v="463"/>
  </r>
  <r>
    <x v="89"/>
    <d v="2019-01-23T00:00:00"/>
    <n v="80"/>
    <s v="Sedan"/>
    <s v="Jaguar"/>
    <s v="CD-3"/>
    <s v="CD-3-465"/>
    <s v="B-303"/>
    <s v="Santander"/>
    <n v="18364"/>
    <n v="0.14000000000000001"/>
    <x v="464"/>
    <x v="464"/>
    <n v="0.12"/>
    <x v="464"/>
    <n v="2842.7471999999998"/>
    <n v="12950.292800000001"/>
    <n v="14115.819152"/>
    <n v="1165.526351999999"/>
    <n v="0.09"/>
    <x v="464"/>
    <x v="464"/>
  </r>
  <r>
    <x v="56"/>
    <d v="2018-12-04T00:00:00"/>
    <n v="48"/>
    <s v="Sedan"/>
    <s v="BMW"/>
    <s v="CD-19"/>
    <s v="CD-19-466"/>
    <s v="B-354"/>
    <s v="Caixa"/>
    <n v="23108"/>
    <n v="0.06"/>
    <x v="465"/>
    <x v="465"/>
    <n v="0.13"/>
    <x v="465"/>
    <n v="4995.9495999999999"/>
    <n v="16725.570400000001"/>
    <n v="17896.360328000002"/>
    <n v="1170.789928000002"/>
    <n v="7.0000000000000007E-2"/>
    <x v="465"/>
    <x v="465"/>
  </r>
  <r>
    <x v="38"/>
    <d v="2018-12-19T00:00:00"/>
    <n v="53"/>
    <s v="Wagon"/>
    <s v="Dodge"/>
    <s v="CD-6"/>
    <s v="CD-6-467"/>
    <s v="B-309"/>
    <s v="Bankia"/>
    <n v="29001"/>
    <n v="0.09"/>
    <x v="466"/>
    <x v="466"/>
    <n v="0.14000000000000001"/>
    <x v="466"/>
    <n v="5542.0910999999996"/>
    <n v="20848.818899999998"/>
    <n v="21891.259845"/>
    <n v="1042.4409450000021"/>
    <n v="0.05"/>
    <x v="466"/>
    <x v="466"/>
  </r>
  <r>
    <x v="30"/>
    <d v="2018-12-27T00:00:00"/>
    <n v="40"/>
    <s v="Hatchback"/>
    <s v="Volvo"/>
    <s v="CD-5"/>
    <s v="CD-5-468"/>
    <s v="B-250"/>
    <s v="BBVA"/>
    <n v="27382"/>
    <n v="0.06"/>
    <x v="467"/>
    <x v="467"/>
    <n v="0.12"/>
    <x v="467"/>
    <n v="4633.0343999999996"/>
    <n v="21106.045600000001"/>
    <n v="23005.589703999998"/>
    <n v="1899.5441039999969"/>
    <n v="0.09"/>
    <x v="467"/>
    <x v="467"/>
  </r>
  <r>
    <x v="36"/>
    <d v="2019-01-11T00:00:00"/>
    <n v="74"/>
    <s v="Convertible"/>
    <s v="Volkswagen"/>
    <s v="CD-5"/>
    <s v="CD-5-469"/>
    <s v="B-392"/>
    <s v="Popular"/>
    <n v="32355"/>
    <n v="0.13"/>
    <x v="468"/>
    <x v="468"/>
    <n v="0.14000000000000001"/>
    <x v="468"/>
    <n v="6192.7469999999994"/>
    <n v="21956.102999999999"/>
    <n v="23932.152270000002"/>
    <n v="1976.0492700000032"/>
    <n v="0.09"/>
    <x v="468"/>
    <x v="468"/>
  </r>
  <r>
    <x v="49"/>
    <d v="2019-02-09T00:00:00"/>
    <n v="79"/>
    <s v="Hardtop"/>
    <s v="Nissan"/>
    <s v="CD-4"/>
    <s v="CD-4-470"/>
    <s v="B-307"/>
    <s v="Sabadell"/>
    <n v="19149"/>
    <n v="0.05"/>
    <x v="469"/>
    <x v="469"/>
    <n v="0.13"/>
    <x v="469"/>
    <n v="3274.4789999999998"/>
    <n v="14917.071"/>
    <n v="16110.436680000001"/>
    <n v="1193.3656800000008"/>
    <n v="0.08"/>
    <x v="469"/>
    <x v="469"/>
  </r>
  <r>
    <x v="38"/>
    <d v="2018-11-26T00:00:00"/>
    <n v="30"/>
    <s v="Convertible"/>
    <s v="Nissan"/>
    <s v="CD-1"/>
    <s v="CD-1-471"/>
    <s v="B-246"/>
    <s v="Laboral"/>
    <n v="23431"/>
    <n v="0.11"/>
    <x v="470"/>
    <x v="470"/>
    <n v="0.11"/>
    <x v="470"/>
    <n v="4170.7179999999998"/>
    <n v="16682.871999999999"/>
    <n v="17850.673040000001"/>
    <n v="1167.8010400000021"/>
    <n v="7.0000000000000007E-2"/>
    <x v="470"/>
    <x v="470"/>
  </r>
  <r>
    <x v="86"/>
    <d v="2019-01-26T00:00:00"/>
    <n v="51"/>
    <s v="Hardtop"/>
    <s v="BMW"/>
    <s v="CD-1"/>
    <s v="CD-1-472"/>
    <s v="B-287"/>
    <s v="BBVA"/>
    <n v="29532"/>
    <n v="0.08"/>
    <x v="471"/>
    <x v="471"/>
    <n v="0.11"/>
    <x v="471"/>
    <n v="5162.1936000000005"/>
    <n v="22007.246399999996"/>
    <n v="23767.826112000006"/>
    <n v="1760.5797120000097"/>
    <n v="0.08"/>
    <x v="471"/>
    <x v="471"/>
  </r>
  <r>
    <x v="53"/>
    <d v="2018-11-23T00:00:00"/>
    <n v="53"/>
    <s v="Wagon"/>
    <s v="Isuzu"/>
    <s v="CD-13"/>
    <s v="CD-13-473"/>
    <s v="B-337"/>
    <s v="Popular"/>
    <n v="27859"/>
    <n v="0.1"/>
    <x v="472"/>
    <x v="472"/>
    <n v="0.15"/>
    <x v="472"/>
    <n v="5014.6200000000008"/>
    <n v="20058.479999999996"/>
    <n v="21462.573600000003"/>
    <n v="1404.0936000000074"/>
    <n v="7.0000000000000007E-2"/>
    <x v="472"/>
    <x v="472"/>
  </r>
  <r>
    <x v="19"/>
    <d v="2018-12-20T00:00:00"/>
    <n v="40"/>
    <s v="Convertible"/>
    <s v="Dodge"/>
    <s v="CD-12"/>
    <s v="CD-12-474"/>
    <s v="B-350"/>
    <s v="BBVA"/>
    <n v="28366"/>
    <n v="0.09"/>
    <x v="473"/>
    <x v="473"/>
    <n v="0.13"/>
    <x v="473"/>
    <n v="5678.8732000000009"/>
    <n v="20134.186799999999"/>
    <n v="21946.263612000002"/>
    <n v="1812.076812000003"/>
    <n v="0.09"/>
    <x v="473"/>
    <x v="473"/>
  </r>
  <r>
    <x v="5"/>
    <d v="2019-01-01T00:00:00"/>
    <n v="53"/>
    <s v="Wagon"/>
    <s v="Mazda"/>
    <s v="CD-1"/>
    <s v="CD-1-475"/>
    <s v="B-247"/>
    <s v="Sabadell"/>
    <n v="28489"/>
    <n v="0.08"/>
    <x v="474"/>
    <x v="474"/>
    <n v="0.11"/>
    <x v="474"/>
    <n v="4979.8771999999999"/>
    <n v="21230.002800000002"/>
    <n v="22716.102996000005"/>
    <n v="1486.1001960000031"/>
    <n v="7.0000000000000007E-2"/>
    <x v="474"/>
    <x v="474"/>
  </r>
  <r>
    <x v="83"/>
    <d v="2018-12-13T00:00:00"/>
    <n v="50"/>
    <s v="Sedan"/>
    <s v="Dodge"/>
    <s v="CD-12"/>
    <s v="CD-12-476"/>
    <s v="B-398"/>
    <s v="Popular"/>
    <n v="25963"/>
    <n v="0.11"/>
    <x v="475"/>
    <x v="475"/>
    <n v="0.12"/>
    <x v="475"/>
    <n v="4852.4847"/>
    <n v="18254.585299999999"/>
    <n v="19532.406271"/>
    <n v="1277.820971000001"/>
    <n v="7.0000000000000007E-2"/>
    <x v="475"/>
    <x v="475"/>
  </r>
  <r>
    <x v="51"/>
    <d v="2019-02-20T00:00:00"/>
    <n v="54"/>
    <s v="Sedan"/>
    <s v="Subaru"/>
    <s v="CD-14"/>
    <s v="CD-14-477"/>
    <s v="B-299"/>
    <s v="Kutxa"/>
    <n v="30904"/>
    <n v="0.08"/>
    <x v="476"/>
    <x v="476"/>
    <n v="0.11"/>
    <x v="476"/>
    <n v="6254.9695999999994"/>
    <n v="22176.7104"/>
    <n v="23285.54592"/>
    <n v="1108.8355200000005"/>
    <n v="0.05"/>
    <x v="476"/>
    <x v="476"/>
  </r>
  <r>
    <x v="49"/>
    <d v="2019-01-26T00:00:00"/>
    <n v="65"/>
    <s v="Convertible"/>
    <s v="Subaru"/>
    <s v="CD-15"/>
    <s v="CD-15-478"/>
    <s v="B-397"/>
    <s v="Caixa"/>
    <n v="32700"/>
    <n v="0.16"/>
    <x v="477"/>
    <x v="477"/>
    <n v="0.11"/>
    <x v="477"/>
    <n v="6042.96"/>
    <n v="21425.040000000001"/>
    <n v="23353.293600000001"/>
    <n v="1928.2536"/>
    <n v="0.09"/>
    <x v="477"/>
    <x v="477"/>
  </r>
  <r>
    <x v="88"/>
    <d v="2019-01-19T00:00:00"/>
    <n v="30"/>
    <s v="Sedan"/>
    <s v="Peugeot"/>
    <s v="CD-1"/>
    <s v="CD-1-479"/>
    <s v="B-266"/>
    <s v="Bankinter"/>
    <n v="22937"/>
    <n v="0.13"/>
    <x v="478"/>
    <x v="478"/>
    <n v="0.1"/>
    <x v="478"/>
    <n v="4589.6936999999998"/>
    <n v="15365.496299999999"/>
    <n v="16287.426078"/>
    <n v="921.92977800000153"/>
    <n v="0.06"/>
    <x v="478"/>
    <x v="478"/>
  </r>
  <r>
    <x v="84"/>
    <d v="2018-12-12T00:00:00"/>
    <n v="70"/>
    <s v="Sedan"/>
    <s v="Volvo"/>
    <s v="CD-4"/>
    <s v="CD-4-480"/>
    <s v="B-272"/>
    <s v="Bankia"/>
    <n v="20970"/>
    <n v="0.17"/>
    <x v="479"/>
    <x v="479"/>
    <n v="0.12"/>
    <x v="479"/>
    <n v="4003.1729999999998"/>
    <n v="13401.927"/>
    <n v="14206.04262"/>
    <n v="804.11562000000049"/>
    <n v="0.06"/>
    <x v="479"/>
    <x v="479"/>
  </r>
  <r>
    <x v="19"/>
    <d v="2019-01-01T00:00:00"/>
    <n v="52"/>
    <s v="Hardtop"/>
    <s v="Plymouth"/>
    <s v="CD-20"/>
    <s v="CD-20-481"/>
    <s v="B-248"/>
    <s v="Unicaja"/>
    <n v="23878"/>
    <n v="0.08"/>
    <x v="480"/>
    <x v="480"/>
    <n v="0.11"/>
    <x v="480"/>
    <n v="3954.1968000000006"/>
    <n v="18013.563199999997"/>
    <n v="18914.24136"/>
    <n v="900.67816000000312"/>
    <n v="0.05"/>
    <x v="480"/>
    <x v="480"/>
  </r>
  <r>
    <x v="75"/>
    <d v="2019-02-05T00:00:00"/>
    <n v="69"/>
    <s v="Wagon"/>
    <s v="BMW"/>
    <s v="CD-17"/>
    <s v="CD-17-482"/>
    <s v="B-396"/>
    <s v="Kutxa"/>
    <n v="23983"/>
    <n v="0.14000000000000001"/>
    <x v="481"/>
    <x v="481"/>
    <n v="0.13"/>
    <x v="481"/>
    <n v="4331.3298000000004"/>
    <n v="16294.050200000001"/>
    <n v="17108.752710000001"/>
    <n v="814.70250999999917"/>
    <n v="0.05"/>
    <x v="481"/>
    <x v="481"/>
  </r>
  <r>
    <x v="77"/>
    <d v="2018-11-11T00:00:00"/>
    <n v="35"/>
    <s v="Hatchback"/>
    <s v="Volvo"/>
    <s v="CD-19"/>
    <s v="CD-19-483"/>
    <s v="B-263"/>
    <s v="Kutxa"/>
    <n v="16935"/>
    <n v="0.11"/>
    <x v="482"/>
    <x v="482"/>
    <n v="0.11"/>
    <x v="482"/>
    <n v="3315.873"/>
    <n v="11756.277"/>
    <n v="12814.341930000001"/>
    <n v="1058.0649300000005"/>
    <n v="0.09"/>
    <x v="482"/>
    <x v="482"/>
  </r>
  <r>
    <x v="41"/>
    <d v="2019-01-22T00:00:00"/>
    <n v="53"/>
    <s v="Convertible"/>
    <s v="Porsche"/>
    <s v="CD-18"/>
    <s v="CD-18-484"/>
    <s v="B-248"/>
    <s v="Bankinter"/>
    <n v="17484"/>
    <n v="0.05"/>
    <x v="483"/>
    <x v="483"/>
    <n v="0.12"/>
    <x v="483"/>
    <n v="3155.8620000000001"/>
    <n v="13453.937999999998"/>
    <n v="14664.79242"/>
    <n v="1210.8544200000015"/>
    <n v="0.09"/>
    <x v="483"/>
    <x v="483"/>
  </r>
  <r>
    <x v="34"/>
    <d v="2018-12-27T00:00:00"/>
    <n v="45"/>
    <s v="Convertible"/>
    <s v="Mitsubishi"/>
    <s v="CD-9"/>
    <s v="CD-9-485"/>
    <s v="B-271"/>
    <s v="Bankinter"/>
    <n v="30928"/>
    <n v="0.14000000000000001"/>
    <x v="484"/>
    <x v="484"/>
    <n v="0.14000000000000001"/>
    <x v="484"/>
    <n v="5053.6351999999997"/>
    <n v="21544.444800000001"/>
    <n v="23483.444831999997"/>
    <n v="1939.0000319999963"/>
    <n v="0.09"/>
    <x v="484"/>
    <x v="484"/>
  </r>
  <r>
    <x v="5"/>
    <d v="2019-01-21T00:00:00"/>
    <n v="73"/>
    <s v="Hardtop"/>
    <s v="Nissan"/>
    <s v="CD-10"/>
    <s v="CD-10-486"/>
    <s v="B-362"/>
    <s v="Popular"/>
    <n v="30003"/>
    <n v="0.05"/>
    <x v="485"/>
    <x v="485"/>
    <n v="0.12"/>
    <x v="485"/>
    <n v="5415.5415000000003"/>
    <n v="23087.308499999999"/>
    <n v="24241.673924999999"/>
    <n v="1154.365425"/>
    <n v="0.05"/>
    <x v="485"/>
    <x v="485"/>
  </r>
  <r>
    <x v="88"/>
    <d v="2019-01-20T00:00:00"/>
    <n v="31"/>
    <s v="Hardtop"/>
    <s v="Honda"/>
    <s v="CD-6"/>
    <s v="CD-6-487"/>
    <s v="B-295"/>
    <s v="Laboral"/>
    <n v="16327"/>
    <n v="0.09"/>
    <x v="486"/>
    <x v="486"/>
    <n v="0.14000000000000001"/>
    <x v="486"/>
    <n v="3120.0896999999995"/>
    <n v="11737.480299999999"/>
    <n v="12441.729117999999"/>
    <n v="704.24881800000003"/>
    <n v="0.06"/>
    <x v="486"/>
    <x v="486"/>
  </r>
  <r>
    <x v="82"/>
    <d v="2018-11-23T00:00:00"/>
    <n v="40"/>
    <s v="Hardtop"/>
    <s v="Mazda"/>
    <s v="CD-4"/>
    <s v="CD-4-488"/>
    <s v="B-321"/>
    <s v="Bankia"/>
    <n v="30954"/>
    <n v="0.08"/>
    <x v="487"/>
    <x v="487"/>
    <n v="0.13"/>
    <x v="487"/>
    <n v="6549.8663999999999"/>
    <n v="21927.813600000001"/>
    <n v="23024.204280000002"/>
    <n v="1096.3906800000004"/>
    <n v="0.05"/>
    <x v="487"/>
    <x v="487"/>
  </r>
  <r>
    <x v="82"/>
    <d v="2018-12-25T00:00:00"/>
    <n v="72"/>
    <s v="Convertible"/>
    <s v="Volkswagen"/>
    <s v="CD-5"/>
    <s v="CD-5-489"/>
    <s v="B-369"/>
    <s v="Unicaja"/>
    <n v="34133"/>
    <n v="0.08"/>
    <x v="488"/>
    <x v="488"/>
    <n v="0.11"/>
    <x v="488"/>
    <n v="7222.5428000000002"/>
    <n v="24179.817200000001"/>
    <n v="25872.404404000004"/>
    <n v="1692.5872040000031"/>
    <n v="7.0000000000000007E-2"/>
    <x v="488"/>
    <x v="488"/>
  </r>
  <r>
    <x v="18"/>
    <d v="2019-02-04T00:00:00"/>
    <n v="47"/>
    <s v="Convertible"/>
    <s v="Alfa-romero"/>
    <s v="CD-16"/>
    <s v="CD-16-490"/>
    <s v="B-325"/>
    <s v="Bankinter"/>
    <n v="33026"/>
    <n v="0.09"/>
    <x v="489"/>
    <x v="489"/>
    <n v="0.1"/>
    <x v="489"/>
    <n v="5710.1954000000005"/>
    <n v="24343.464599999999"/>
    <n v="26290.941768000001"/>
    <n v="1947.4771680000013"/>
    <n v="0.08"/>
    <x v="489"/>
    <x v="489"/>
  </r>
  <r>
    <x v="18"/>
    <d v="2019-02-11T00:00:00"/>
    <n v="54"/>
    <s v="Convertible"/>
    <s v="Volvo"/>
    <s v="CD-9"/>
    <s v="CD-9-491"/>
    <s v="B-263"/>
    <s v="Kutxa"/>
    <n v="31722"/>
    <n v="0.13"/>
    <x v="490"/>
    <x v="490"/>
    <n v="0.14000000000000001"/>
    <x v="490"/>
    <n v="5795.6093999999994"/>
    <n v="21802.530599999998"/>
    <n v="23546.733047999998"/>
    <n v="1744.202448"/>
    <n v="0.08"/>
    <x v="490"/>
    <x v="490"/>
  </r>
  <r>
    <x v="87"/>
    <d v="2018-12-27T00:00:00"/>
    <n v="42"/>
    <s v="Sedan"/>
    <s v="Jaguar"/>
    <s v="CD-13"/>
    <s v="CD-13-492"/>
    <s v="B-282"/>
    <s v="Kutxa"/>
    <n v="28239"/>
    <n v="0.12"/>
    <x v="491"/>
    <x v="491"/>
    <n v="0.13"/>
    <x v="491"/>
    <n v="4970.0640000000003"/>
    <n v="19880.256000000001"/>
    <n v="21073.071360000002"/>
    <n v="1192.8153600000005"/>
    <n v="0.06"/>
    <x v="491"/>
    <x v="491"/>
  </r>
  <r>
    <x v="9"/>
    <d v="2018-12-01T00:00:00"/>
    <n v="42"/>
    <s v="Hardtop"/>
    <s v="Volvo"/>
    <s v="CD-3"/>
    <s v="CD-3-493"/>
    <s v="B-345"/>
    <s v="Sabadell"/>
    <n v="32936"/>
    <n v="0.06"/>
    <x v="492"/>
    <x v="492"/>
    <n v="0.14000000000000001"/>
    <x v="492"/>
    <n v="6191.9679999999989"/>
    <n v="24767.872000000003"/>
    <n v="26006.265599999995"/>
    <n v="1238.3935999999921"/>
    <n v="0.05"/>
    <x v="492"/>
    <x v="492"/>
  </r>
  <r>
    <x v="47"/>
    <d v="2018-11-22T00:00:00"/>
    <n v="34"/>
    <s v="Hardtop"/>
    <s v="Alfa-romero"/>
    <s v="CD-3"/>
    <s v="CD-3-494"/>
    <s v="B-268"/>
    <s v="Bankinter"/>
    <n v="31424"/>
    <n v="0.17"/>
    <x v="493"/>
    <x v="493"/>
    <n v="0.15"/>
    <x v="493"/>
    <n v="5216.384"/>
    <n v="20865.536"/>
    <n v="22117.46816"/>
    <n v="1251.9321600000003"/>
    <n v="0.06"/>
    <x v="493"/>
    <x v="493"/>
  </r>
  <r>
    <x v="79"/>
    <d v="2018-12-25T00:00:00"/>
    <n v="74"/>
    <s v="Hatchback"/>
    <s v="Chevrolet"/>
    <s v="CD-6"/>
    <s v="CD-6-495"/>
    <s v="B-400"/>
    <s v="Sabadell"/>
    <n v="23422"/>
    <n v="0.11"/>
    <x v="494"/>
    <x v="494"/>
    <n v="0.11"/>
    <x v="494"/>
    <n v="3752.2044000000005"/>
    <n v="17093.375599999999"/>
    <n v="18118.978136000002"/>
    <n v="1025.6025360000021"/>
    <n v="0.06"/>
    <x v="494"/>
    <x v="494"/>
  </r>
  <r>
    <x v="63"/>
    <d v="2019-02-24T00:00:00"/>
    <n v="74"/>
    <s v="Sedan"/>
    <s v="Nissan"/>
    <s v="CD-9"/>
    <s v="CD-9-496"/>
    <s v="B-252"/>
    <s v="Laboral"/>
    <n v="16388"/>
    <n v="0.05"/>
    <x v="495"/>
    <x v="495"/>
    <n v="0.14000000000000001"/>
    <x v="495"/>
    <n v="3269.4059999999999"/>
    <n v="12299.194"/>
    <n v="12914.153700000001"/>
    <n v="614.95970000000125"/>
    <n v="0.05"/>
    <x v="495"/>
    <x v="495"/>
  </r>
  <r>
    <x v="21"/>
    <d v="2019-02-18T00:00:00"/>
    <n v="50"/>
    <s v="Wagon"/>
    <s v="Alfa-romero"/>
    <s v="CD-2"/>
    <s v="CD-2-497"/>
    <s v="B-395"/>
    <s v="Kutxa"/>
    <n v="16167"/>
    <n v="0.16"/>
    <x v="496"/>
    <x v="496"/>
    <n v="0.13"/>
    <x v="496"/>
    <n v="2851.8588"/>
    <n v="10728.421199999999"/>
    <n v="11693.979108"/>
    <n v="965.55790800000068"/>
    <n v="0.09"/>
    <x v="496"/>
    <x v="496"/>
  </r>
  <r>
    <x v="8"/>
    <d v="2018-12-14T00:00:00"/>
    <n v="36"/>
    <s v="Hardtop"/>
    <s v="Mercedes-benz"/>
    <s v="CD-7"/>
    <s v="CD-7-498"/>
    <s v="B-389"/>
    <s v="Caixa"/>
    <n v="27502"/>
    <n v="7.0000000000000007E-2"/>
    <x v="497"/>
    <x v="497"/>
    <n v="0.15"/>
    <x v="497"/>
    <n v="5626.9091999999991"/>
    <n v="19949.950800000002"/>
    <n v="20947.448339999999"/>
    <n v="997.49753999999666"/>
    <n v="0.05"/>
    <x v="497"/>
    <x v="497"/>
  </r>
  <r>
    <x v="15"/>
    <d v="2019-02-05T00:00:00"/>
    <n v="43"/>
    <s v="Hardtop"/>
    <s v="Jaguar"/>
    <s v="CD-14"/>
    <s v="CD-14-499"/>
    <s v="B-344"/>
    <s v="Popular"/>
    <n v="20179"/>
    <n v="0.08"/>
    <x v="498"/>
    <x v="498"/>
    <n v="0.15"/>
    <x v="498"/>
    <n v="4084.2296000000001"/>
    <n v="14480.4504"/>
    <n v="15494.081928000001"/>
    <n v="1013.6315280000017"/>
    <n v="7.0000000000000007E-2"/>
    <x v="498"/>
    <x v="498"/>
  </r>
  <r>
    <x v="28"/>
    <d v="2019-02-05T00:00:00"/>
    <n v="42"/>
    <s v="Sedan"/>
    <s v="Isuzu"/>
    <s v="CD-2"/>
    <s v="CD-2-500"/>
    <s v="B-285"/>
    <s v="Sabadell"/>
    <n v="16211"/>
    <n v="0.14000000000000001"/>
    <x v="499"/>
    <x v="499"/>
    <n v="0.1"/>
    <x v="499"/>
    <n v="3206.5357999999997"/>
    <n v="10734.924199999999"/>
    <n v="11271.670410000001"/>
    <n v="536.74621000000116"/>
    <n v="0.05"/>
    <x v="499"/>
    <x v="499"/>
  </r>
  <r>
    <x v="61"/>
    <d v="2019-01-04T00:00:00"/>
    <n v="34"/>
    <s v="Wagon"/>
    <s v="Mazda"/>
    <s v="CD-8"/>
    <s v="CD-8-501"/>
    <s v="B-280"/>
    <s v="BBVA"/>
    <n v="34302"/>
    <n v="0.13"/>
    <x v="500"/>
    <x v="500"/>
    <n v="0.11"/>
    <x v="500"/>
    <n v="5371.6932000000006"/>
    <n v="24471.046799999996"/>
    <n v="26428.730544000002"/>
    <n v="1957.6837440000054"/>
    <n v="0.08"/>
    <x v="500"/>
    <x v="500"/>
  </r>
  <r>
    <x v="27"/>
    <d v="2019-01-08T00:00:00"/>
    <n v="44"/>
    <s v="Hatchback"/>
    <s v="Mercedes-benz"/>
    <s v="CD-2"/>
    <s v="CD-2-502"/>
    <s v="B-357"/>
    <s v="BBVA"/>
    <n v="26065"/>
    <n v="0.12"/>
    <x v="501"/>
    <x v="501"/>
    <n v="0.14000000000000001"/>
    <x v="501"/>
    <n v="4128.6959999999999"/>
    <n v="18808.504000000001"/>
    <n v="20313.184320000004"/>
    <n v="1504.6803200000031"/>
    <n v="0.08"/>
    <x v="501"/>
    <x v="501"/>
  </r>
  <r>
    <x v="9"/>
    <d v="2018-12-07T00:00:00"/>
    <n v="48"/>
    <s v="Hardtop"/>
    <s v="Volkswagen"/>
    <s v="CD-19"/>
    <s v="CD-19-503"/>
    <s v="B-289"/>
    <s v="Laboral"/>
    <n v="20188"/>
    <n v="0.1"/>
    <x v="502"/>
    <x v="502"/>
    <n v="0.14000000000000001"/>
    <x v="502"/>
    <n v="3270.4560000000001"/>
    <n v="14898.744000000001"/>
    <n v="16090.643520000001"/>
    <n v="1191.8995200000008"/>
    <n v="0.08"/>
    <x v="502"/>
    <x v="502"/>
  </r>
  <r>
    <x v="34"/>
    <d v="2019-01-20T00:00:00"/>
    <n v="69"/>
    <s v="Hardtop"/>
    <s v="Nissan"/>
    <s v="CD-3"/>
    <s v="CD-3-504"/>
    <s v="B-338"/>
    <s v="Unicaja"/>
    <n v="27046"/>
    <n v="0.13"/>
    <x v="503"/>
    <x v="503"/>
    <n v="0.14000000000000001"/>
    <x v="503"/>
    <n v="4235.4035999999996"/>
    <n v="19294.616399999999"/>
    <n v="20259.34722"/>
    <n v="964.73082000000068"/>
    <n v="0.05"/>
    <x v="503"/>
    <x v="503"/>
  </r>
  <r>
    <x v="2"/>
    <d v="2019-01-30T00:00:00"/>
    <n v="51"/>
    <s v="Hardtop"/>
    <s v="BMW"/>
    <s v="CD-11"/>
    <s v="CD-11-505"/>
    <s v="B-402"/>
    <s v="Laboral"/>
    <n v="26518"/>
    <n v="7.0000000000000007E-2"/>
    <x v="504"/>
    <x v="504"/>
    <n v="0.12"/>
    <x v="504"/>
    <n v="4685.730599999999"/>
    <n v="19976.009399999999"/>
    <n v="21773.850246000002"/>
    <n v="1797.8408460000028"/>
    <n v="0.09"/>
    <x v="504"/>
    <x v="504"/>
  </r>
  <r>
    <x v="67"/>
    <d v="2018-12-31T00:00:00"/>
    <n v="34"/>
    <s v="Hardtop"/>
    <s v="Volvo"/>
    <s v="CD-13"/>
    <s v="CD-13-506"/>
    <s v="B-375"/>
    <s v="Sabadell"/>
    <n v="20186"/>
    <n v="0.14000000000000001"/>
    <x v="505"/>
    <x v="505"/>
    <n v="0.14000000000000001"/>
    <x v="505"/>
    <n v="3298.3923999999997"/>
    <n v="14061.567599999998"/>
    <n v="14905.261655999999"/>
    <n v="843.69405600000027"/>
    <n v="0.06"/>
    <x v="505"/>
    <x v="505"/>
  </r>
  <r>
    <x v="81"/>
    <d v="2018-12-14T00:00:00"/>
    <n v="44"/>
    <s v="Convertible"/>
    <s v="Plymouth"/>
    <s v="CD-17"/>
    <s v="CD-17-507"/>
    <s v="B-364"/>
    <s v="Santander"/>
    <n v="25891"/>
    <n v="0.08"/>
    <x v="506"/>
    <x v="506"/>
    <n v="0.1"/>
    <x v="506"/>
    <n v="4763.9440000000004"/>
    <n v="19055.776000000002"/>
    <n v="20770.795840000002"/>
    <n v="1715.0198400000008"/>
    <n v="0.09"/>
    <x v="506"/>
    <x v="506"/>
  </r>
  <r>
    <x v="39"/>
    <d v="2019-01-25T00:00:00"/>
    <n v="62"/>
    <s v="Convertible"/>
    <s v="Renault"/>
    <s v="CD-16"/>
    <s v="CD-16-508"/>
    <s v="B-398"/>
    <s v="Santander"/>
    <n v="17630"/>
    <n v="0.17"/>
    <x v="507"/>
    <x v="507"/>
    <n v="0.12"/>
    <x v="507"/>
    <n v="3365.567"/>
    <n v="11267.332999999999"/>
    <n v="12056.04631"/>
    <n v="788.713310000001"/>
    <n v="7.0000000000000007E-2"/>
    <x v="507"/>
    <x v="507"/>
  </r>
  <r>
    <x v="40"/>
    <d v="2019-01-07T00:00:00"/>
    <n v="31"/>
    <s v="Wagon"/>
    <s v="Nissan"/>
    <s v="CD-16"/>
    <s v="CD-16-509"/>
    <s v="B-332"/>
    <s v="Unicaja"/>
    <n v="34297"/>
    <n v="7.0000000000000007E-2"/>
    <x v="508"/>
    <x v="508"/>
    <n v="0.13"/>
    <x v="508"/>
    <n v="7017.1661999999997"/>
    <n v="24879.043799999999"/>
    <n v="26371.786427999999"/>
    <n v="1492.742628"/>
    <n v="0.06"/>
    <x v="508"/>
    <x v="508"/>
  </r>
  <r>
    <x v="72"/>
    <d v="2019-02-15T00:00:00"/>
    <n v="60"/>
    <s v="Sedan"/>
    <s v="Toyota"/>
    <s v="CD-2"/>
    <s v="CD-2-510"/>
    <s v="B-296"/>
    <s v="Caixa"/>
    <n v="24980"/>
    <n v="0.08"/>
    <x v="509"/>
    <x v="509"/>
    <n v="0.15"/>
    <x v="509"/>
    <n v="4596.3200000000006"/>
    <n v="18385.28"/>
    <n v="19488.396800000002"/>
    <n v="1103.1168000000034"/>
    <n v="0.06"/>
    <x v="509"/>
    <x v="509"/>
  </r>
  <r>
    <x v="58"/>
    <d v="2018-12-30T00:00:00"/>
    <n v="61"/>
    <s v="Hatchback"/>
    <s v="Toyota"/>
    <s v="CD-1"/>
    <s v="CD-1-511"/>
    <s v="B-268"/>
    <s v="Santander"/>
    <n v="21556"/>
    <n v="0.06"/>
    <x v="510"/>
    <x v="510"/>
    <n v="0.13"/>
    <x v="510"/>
    <n v="3647.2752"/>
    <n v="16615.364799999999"/>
    <n v="17612.286688"/>
    <n v="996.92188800000076"/>
    <n v="0.06"/>
    <x v="510"/>
    <x v="510"/>
  </r>
  <r>
    <x v="85"/>
    <d v="2019-02-26T00:00:00"/>
    <n v="59"/>
    <s v="Sedan"/>
    <s v="Renault"/>
    <s v="CD-20"/>
    <s v="CD-20-512"/>
    <s v="B-312"/>
    <s v="Bankinter"/>
    <n v="32305"/>
    <n v="0.09"/>
    <x v="511"/>
    <x v="511"/>
    <n v="0.11"/>
    <x v="511"/>
    <n v="5291.5590000000002"/>
    <n v="24105.990999999998"/>
    <n v="25311.290549999998"/>
    <n v="1205.2995499999997"/>
    <n v="0.05"/>
    <x v="511"/>
    <x v="511"/>
  </r>
  <r>
    <x v="5"/>
    <d v="2018-12-11T00:00:00"/>
    <n v="32"/>
    <s v="Convertible"/>
    <s v="Porsche"/>
    <s v="CD-16"/>
    <s v="CD-16-513"/>
    <s v="B-358"/>
    <s v="Kutxa"/>
    <n v="18347"/>
    <n v="0.13"/>
    <x v="512"/>
    <x v="512"/>
    <n v="0.13"/>
    <x v="512"/>
    <n v="3351.9969000000001"/>
    <n v="12609.893099999999"/>
    <n v="13492.585617000001"/>
    <n v="882.69251700000132"/>
    <n v="7.0000000000000007E-2"/>
    <x v="512"/>
    <x v="512"/>
  </r>
  <r>
    <x v="74"/>
    <d v="2019-01-10T00:00:00"/>
    <n v="80"/>
    <s v="Hardtop"/>
    <s v="Audi"/>
    <s v="CD-14"/>
    <s v="CD-14-514"/>
    <s v="B-373"/>
    <s v="BBVA"/>
    <n v="20826"/>
    <n v="0.11"/>
    <x v="513"/>
    <x v="513"/>
    <n v="0.14000000000000001"/>
    <x v="513"/>
    <n v="3521.6765999999998"/>
    <n v="15013.463400000001"/>
    <n v="16364.675106000002"/>
    <n v="1351.2117060000019"/>
    <n v="0.09"/>
    <x v="513"/>
    <x v="513"/>
  </r>
  <r>
    <x v="63"/>
    <d v="2019-01-16T00:00:00"/>
    <n v="35"/>
    <s v="Hatchback"/>
    <s v="Saab"/>
    <s v="CD-5"/>
    <s v="CD-5-515"/>
    <s v="B-245"/>
    <s v="BBVA"/>
    <n v="24182"/>
    <n v="0.1"/>
    <x v="514"/>
    <x v="514"/>
    <n v="0.14000000000000001"/>
    <x v="514"/>
    <n v="4135.1220000000003"/>
    <n v="17628.678"/>
    <n v="19215.259020000001"/>
    <n v="1586.5810200000014"/>
    <n v="0.09"/>
    <x v="514"/>
    <x v="514"/>
  </r>
  <r>
    <x v="37"/>
    <d v="2018-12-20T00:00:00"/>
    <n v="30"/>
    <s v="Convertible"/>
    <s v="Porsche"/>
    <s v="CD-10"/>
    <s v="CD-10-516"/>
    <s v="B-262"/>
    <s v="Caixa"/>
    <n v="30747"/>
    <n v="0.14000000000000001"/>
    <x v="515"/>
    <x v="515"/>
    <n v="0.15"/>
    <x v="515"/>
    <n v="5552.9081999999999"/>
    <n v="20889.5118"/>
    <n v="22142.882508000002"/>
    <n v="1253.3707080000022"/>
    <n v="0.06"/>
    <x v="515"/>
    <x v="515"/>
  </r>
  <r>
    <x v="20"/>
    <d v="2019-02-14T00:00:00"/>
    <n v="58"/>
    <s v="Hardtop"/>
    <s v="Toyota"/>
    <s v="CD-6"/>
    <s v="CD-6-517"/>
    <s v="B-355"/>
    <s v="Unicaja"/>
    <n v="33204"/>
    <n v="0.13"/>
    <x v="516"/>
    <x v="516"/>
    <n v="0.13"/>
    <x v="516"/>
    <n v="5199.7464"/>
    <n v="23687.7336"/>
    <n v="24872.120279999999"/>
    <n v="1184.3866799999996"/>
    <n v="0.05"/>
    <x v="516"/>
    <x v="516"/>
  </r>
  <r>
    <x v="26"/>
    <d v="2019-03-05T00:00:00"/>
    <n v="72"/>
    <s v="Hatchback"/>
    <s v="Mercury"/>
    <s v="CD-20"/>
    <s v="CD-20-518"/>
    <s v="B-265"/>
    <s v="Bankinter"/>
    <n v="26863"/>
    <n v="0.15"/>
    <x v="517"/>
    <x v="517"/>
    <n v="0.12"/>
    <x v="517"/>
    <n v="4566.71"/>
    <n v="18266.84"/>
    <n v="19545.518800000002"/>
    <n v="1278.6788000000015"/>
    <n v="7.0000000000000007E-2"/>
    <x v="517"/>
    <x v="517"/>
  </r>
  <r>
    <x v="4"/>
    <d v="2018-12-10T00:00:00"/>
    <n v="39"/>
    <s v="Hatchback"/>
    <s v="Dodge"/>
    <s v="CD-16"/>
    <s v="CD-16-519"/>
    <s v="B-267"/>
    <s v="BBVA"/>
    <n v="18524"/>
    <n v="0.08"/>
    <x v="518"/>
    <x v="518"/>
    <n v="0.12"/>
    <x v="518"/>
    <n v="3919.6784000000002"/>
    <n v="13122.401600000001"/>
    <n v="13778.521680000002"/>
    <n v="656.1200800000006"/>
    <n v="0.05"/>
    <x v="518"/>
    <x v="518"/>
  </r>
  <r>
    <x v="17"/>
    <d v="2019-02-24T00:00:00"/>
    <n v="72"/>
    <s v="Hardtop"/>
    <s v="Mazda"/>
    <s v="CD-11"/>
    <s v="CD-11-520"/>
    <s v="B-256"/>
    <s v="Kutxa"/>
    <n v="17480"/>
    <n v="0.15"/>
    <x v="519"/>
    <x v="519"/>
    <n v="0.1"/>
    <x v="519"/>
    <n v="2971.6"/>
    <n v="11886.4"/>
    <n v="12956.176000000001"/>
    <n v="1069.7760000000017"/>
    <n v="0.09"/>
    <x v="519"/>
    <x v="519"/>
  </r>
  <r>
    <x v="77"/>
    <d v="2018-11-12T00:00:00"/>
    <n v="36"/>
    <s v="Sedan"/>
    <s v="Mitsubishi"/>
    <s v="CD-11"/>
    <s v="CD-11-521"/>
    <s v="B-360"/>
    <s v="Caixa"/>
    <n v="34097"/>
    <n v="0.08"/>
    <x v="520"/>
    <x v="520"/>
    <n v="0.13"/>
    <x v="520"/>
    <n v="7214.9252000000006"/>
    <n v="24154.314799999996"/>
    <n v="26328.203132000002"/>
    <n v="2173.8883320000059"/>
    <n v="0.09"/>
    <x v="520"/>
    <x v="520"/>
  </r>
  <r>
    <x v="9"/>
    <d v="2018-12-03T00:00:00"/>
    <n v="44"/>
    <s v="Convertible"/>
    <s v="Isuzu"/>
    <s v="CD-19"/>
    <s v="CD-19-522"/>
    <s v="B-353"/>
    <s v="Kutxa"/>
    <n v="17628"/>
    <n v="0.13"/>
    <x v="521"/>
    <x v="521"/>
    <n v="0.13"/>
    <x v="521"/>
    <n v="3067.2719999999999"/>
    <n v="12269.088"/>
    <n v="13250.615040000001"/>
    <n v="981.52704000000085"/>
    <n v="0.08"/>
    <x v="521"/>
    <x v="521"/>
  </r>
  <r>
    <x v="76"/>
    <d v="2019-01-27T00:00:00"/>
    <n v="37"/>
    <s v="Hatchback"/>
    <s v="Volkswagen"/>
    <s v="CD-15"/>
    <s v="CD-15-523"/>
    <s v="B-323"/>
    <s v="Kutxa"/>
    <n v="29562"/>
    <n v="0.17"/>
    <x v="522"/>
    <x v="522"/>
    <n v="0.13"/>
    <x v="522"/>
    <n v="4416.5627999999997"/>
    <n v="20119.897199999999"/>
    <n v="21930.687948000003"/>
    <n v="1810.7907480000031"/>
    <n v="0.09"/>
    <x v="522"/>
    <x v="522"/>
  </r>
  <r>
    <x v="88"/>
    <d v="2019-01-28T00:00:00"/>
    <n v="39"/>
    <s v="Wagon"/>
    <s v="Alfa-romero"/>
    <s v="CD-13"/>
    <s v="CD-13-524"/>
    <s v="B-319"/>
    <s v="Bankia"/>
    <n v="18678"/>
    <n v="0.13"/>
    <x v="523"/>
    <x v="523"/>
    <n v="0.12"/>
    <x v="523"/>
    <n v="2924.9748"/>
    <n v="13324.885200000001"/>
    <n v="14524.124868000003"/>
    <n v="1199.239668000002"/>
    <n v="0.09"/>
    <x v="523"/>
    <x v="523"/>
  </r>
  <r>
    <x v="38"/>
    <d v="2018-12-05T00:00:00"/>
    <n v="39"/>
    <s v="Hardtop"/>
    <s v="Honda"/>
    <s v="CD-7"/>
    <s v="CD-7-525"/>
    <s v="B-359"/>
    <s v="Bankia"/>
    <n v="28799"/>
    <n v="0.16"/>
    <x v="524"/>
    <x v="524"/>
    <n v="0.11"/>
    <x v="524"/>
    <n v="5563.9668000000001"/>
    <n v="18627.193200000002"/>
    <n v="19931.096724000003"/>
    <n v="1303.9035240000012"/>
    <n v="7.0000000000000007E-2"/>
    <x v="524"/>
    <x v="524"/>
  </r>
  <r>
    <x v="84"/>
    <d v="2018-12-08T00:00:00"/>
    <n v="66"/>
    <s v="Convertible"/>
    <s v="Mercedes-benz"/>
    <s v="CD-12"/>
    <s v="CD-12-526"/>
    <s v="B-361"/>
    <s v="Santander"/>
    <n v="21575"/>
    <n v="0.08"/>
    <x v="525"/>
    <x v="525"/>
    <n v="0.11"/>
    <x v="525"/>
    <n v="3572.82"/>
    <n v="16276.18"/>
    <n v="17252.750800000002"/>
    <n v="976.57080000000133"/>
    <n v="0.06"/>
    <x v="525"/>
    <x v="525"/>
  </r>
  <r>
    <x v="74"/>
    <d v="2018-11-26T00:00:00"/>
    <n v="35"/>
    <s v="Hardtop"/>
    <s v="Renault"/>
    <s v="CD-4"/>
    <s v="CD-4-527"/>
    <s v="B-308"/>
    <s v="Caixa"/>
    <n v="19842"/>
    <n v="0.17"/>
    <x v="526"/>
    <x v="526"/>
    <n v="0.11"/>
    <x v="526"/>
    <n v="3458.4605999999999"/>
    <n v="13010.3994"/>
    <n v="13791.023364000001"/>
    <n v="780.62396400000034"/>
    <n v="0.06"/>
    <x v="526"/>
    <x v="526"/>
  </r>
  <r>
    <x v="29"/>
    <d v="2019-01-22T00:00:00"/>
    <n v="38"/>
    <s v="Hardtop"/>
    <s v="Nissan"/>
    <s v="CD-5"/>
    <s v="CD-5-528"/>
    <s v="B-300"/>
    <s v="Laboral"/>
    <n v="17471"/>
    <n v="0.05"/>
    <x v="527"/>
    <x v="527"/>
    <n v="0.15"/>
    <x v="527"/>
    <n v="3485.4645"/>
    <n v="13111.985500000001"/>
    <n v="13898.704630000002"/>
    <n v="786.71913000000131"/>
    <n v="0.06"/>
    <x v="527"/>
    <x v="527"/>
  </r>
  <r>
    <x v="9"/>
    <d v="2018-12-27T00:00:00"/>
    <n v="68"/>
    <s v="Hardtop"/>
    <s v="Toyota"/>
    <s v="CD-17"/>
    <s v="CD-17-529"/>
    <s v="B-358"/>
    <s v="Bankia"/>
    <n v="29083"/>
    <n v="7.0000000000000007E-2"/>
    <x v="528"/>
    <x v="528"/>
    <n v="0.15"/>
    <x v="528"/>
    <n v="5138.9660999999996"/>
    <n v="21908.223899999997"/>
    <n v="23222.717333999997"/>
    <n v="1314.493434"/>
    <n v="0.06"/>
    <x v="528"/>
    <x v="528"/>
  </r>
  <r>
    <x v="42"/>
    <d v="2019-01-08T00:00:00"/>
    <n v="43"/>
    <s v="Hardtop"/>
    <s v="Plymouth"/>
    <s v="CD-1"/>
    <s v="CD-1-530"/>
    <s v="B-380"/>
    <s v="BBVA"/>
    <n v="23015"/>
    <n v="0.15"/>
    <x v="529"/>
    <x v="529"/>
    <n v="0.1"/>
    <x v="529"/>
    <n v="3912.55"/>
    <n v="15650.2"/>
    <n v="16432.710000000003"/>
    <n v="782.51000000000204"/>
    <n v="0.05"/>
    <x v="529"/>
    <x v="529"/>
  </r>
  <r>
    <x v="80"/>
    <d v="2018-12-27T00:00:00"/>
    <n v="51"/>
    <s v="Sedan"/>
    <s v="Porsche"/>
    <s v="CD-16"/>
    <s v="CD-16-531"/>
    <s v="B-401"/>
    <s v="Bankinter"/>
    <n v="33272"/>
    <n v="0.14000000000000001"/>
    <x v="530"/>
    <x v="530"/>
    <n v="0.15"/>
    <x v="530"/>
    <n v="5722.7839999999987"/>
    <n v="22891.135999999999"/>
    <n v="24493.515520000001"/>
    <n v="1602.3795200000022"/>
    <n v="7.0000000000000007E-2"/>
    <x v="530"/>
    <x v="530"/>
  </r>
  <r>
    <x v="89"/>
    <d v="2018-12-09T00:00:00"/>
    <n v="35"/>
    <s v="Hatchback"/>
    <s v="Saab"/>
    <s v="CD-19"/>
    <s v="CD-19-532"/>
    <s v="B-334"/>
    <s v="Bankia"/>
    <n v="30021"/>
    <n v="0.08"/>
    <x v="531"/>
    <x v="531"/>
    <n v="0.14000000000000001"/>
    <x v="531"/>
    <n v="4971.4776000000002"/>
    <n v="22647.842400000001"/>
    <n v="23780.234520000002"/>
    <n v="1132.3921200000004"/>
    <n v="0.05"/>
    <x v="531"/>
    <x v="531"/>
  </r>
  <r>
    <x v="6"/>
    <d v="2018-12-14T00:00:00"/>
    <n v="37"/>
    <s v="Hardtop"/>
    <s v="Volvo"/>
    <s v="CD-18"/>
    <s v="CD-18-533"/>
    <s v="B-371"/>
    <s v="Santander"/>
    <n v="23784"/>
    <n v="0.13"/>
    <x v="532"/>
    <x v="532"/>
    <n v="0.13"/>
    <x v="532"/>
    <n v="4552.2575999999999"/>
    <n v="16139.822400000001"/>
    <n v="17592.406415999998"/>
    <n v="1452.5840159999971"/>
    <n v="0.09"/>
    <x v="532"/>
    <x v="532"/>
  </r>
  <r>
    <x v="57"/>
    <d v="2019-01-05T00:00:00"/>
    <n v="45"/>
    <s v="Wagon"/>
    <s v="Mazda"/>
    <s v="CD-18"/>
    <s v="CD-18-534"/>
    <s v="B-378"/>
    <s v="Bankia"/>
    <n v="20243"/>
    <n v="7.0000000000000007E-2"/>
    <x v="533"/>
    <x v="533"/>
    <n v="0.1"/>
    <x v="533"/>
    <n v="3388.6781999999994"/>
    <n v="15437.311799999999"/>
    <n v="16209.177390000001"/>
    <n v="771.86559000000125"/>
    <n v="0.05"/>
    <x v="533"/>
    <x v="533"/>
  </r>
  <r>
    <x v="89"/>
    <d v="2018-12-25T00:00:00"/>
    <n v="51"/>
    <s v="Convertible"/>
    <s v="Alfa-romero"/>
    <s v="CD-14"/>
    <s v="CD-14-535"/>
    <s v="B-292"/>
    <s v="Kutxa"/>
    <n v="34337"/>
    <n v="0.1"/>
    <x v="534"/>
    <x v="534"/>
    <n v="0.11"/>
    <x v="534"/>
    <n v="6489.6929999999993"/>
    <n v="24413.607"/>
    <n v="26610.831630000001"/>
    <n v="2197.2246300000006"/>
    <n v="0.09"/>
    <x v="534"/>
    <x v="534"/>
  </r>
  <r>
    <x v="45"/>
    <d v="2018-12-30T00:00:00"/>
    <n v="44"/>
    <s v="Hardtop"/>
    <s v="Renault"/>
    <s v="CD-16"/>
    <s v="CD-16-536"/>
    <s v="B-356"/>
    <s v="BBVA"/>
    <n v="33834"/>
    <n v="0.14000000000000001"/>
    <x v="535"/>
    <x v="535"/>
    <n v="0.11"/>
    <x v="535"/>
    <n v="6401.3927999999987"/>
    <n v="22695.8472"/>
    <n v="23830.63956"/>
    <n v="1134.7923599999995"/>
    <n v="0.05"/>
    <x v="535"/>
    <x v="535"/>
  </r>
  <r>
    <x v="10"/>
    <d v="2019-01-02T00:00:00"/>
    <n v="60"/>
    <s v="Hatchback"/>
    <s v="Honda"/>
    <s v="CD-5"/>
    <s v="CD-5-537"/>
    <s v="B-308"/>
    <s v="BBVA"/>
    <n v="21681"/>
    <n v="0.16"/>
    <x v="536"/>
    <x v="536"/>
    <n v="0.14000000000000001"/>
    <x v="536"/>
    <n v="3642.4080000000004"/>
    <n v="14569.632000000001"/>
    <n v="15880.898880000002"/>
    <n v="1311.266880000001"/>
    <n v="0.09"/>
    <x v="536"/>
    <x v="536"/>
  </r>
  <r>
    <x v="88"/>
    <d v="2019-01-19T00:00:00"/>
    <n v="30"/>
    <s v="Wagon"/>
    <s v="Porsche"/>
    <s v="CD-14"/>
    <s v="CD-14-538"/>
    <s v="B-283"/>
    <s v="Caixa"/>
    <n v="20174"/>
    <n v="0.05"/>
    <x v="537"/>
    <x v="537"/>
    <n v="0.13"/>
    <x v="537"/>
    <n v="4408.0189999999993"/>
    <n v="14757.280999999999"/>
    <n v="15937.86348"/>
    <n v="1180.5824800000009"/>
    <n v="0.08"/>
    <x v="537"/>
    <x v="537"/>
  </r>
  <r>
    <x v="37"/>
    <d v="2018-12-28T00:00:00"/>
    <n v="38"/>
    <s v="Wagon"/>
    <s v="Saab"/>
    <s v="CD-8"/>
    <s v="CD-8-539"/>
    <s v="B-388"/>
    <s v="Bankia"/>
    <n v="27201"/>
    <n v="7.0000000000000007E-2"/>
    <x v="538"/>
    <x v="538"/>
    <n v="0.11"/>
    <x v="538"/>
    <n v="5818.2938999999988"/>
    <n v="19478.636100000003"/>
    <n v="20647.354265999998"/>
    <n v="1168.7181659999951"/>
    <n v="0.06"/>
    <x v="538"/>
    <x v="538"/>
  </r>
  <r>
    <x v="11"/>
    <d v="2019-01-31T00:00:00"/>
    <n v="36"/>
    <s v="Hardtop"/>
    <s v="Alfa-romero"/>
    <s v="CD-13"/>
    <s v="CD-13-540"/>
    <s v="B-312"/>
    <s v="Kutxa"/>
    <n v="33106"/>
    <n v="0.15"/>
    <x v="539"/>
    <x v="539"/>
    <n v="0.12"/>
    <x v="539"/>
    <n v="6472.222999999999"/>
    <n v="21667.877"/>
    <n v="23184.628390000002"/>
    <n v="1516.7513900000013"/>
    <n v="7.0000000000000007E-2"/>
    <x v="539"/>
    <x v="539"/>
  </r>
  <r>
    <x v="4"/>
    <d v="2018-12-21T00:00:00"/>
    <n v="50"/>
    <s v="Wagon"/>
    <s v="Saab"/>
    <s v="CD-15"/>
    <s v="CD-15-541"/>
    <s v="B-288"/>
    <s v="Bankinter"/>
    <n v="18575"/>
    <n v="0.13"/>
    <x v="540"/>
    <x v="540"/>
    <n v="0.12"/>
    <x v="540"/>
    <n v="3070.4475000000002"/>
    <n v="13089.8025"/>
    <n v="14006.088675000001"/>
    <n v="916.28617500000109"/>
    <n v="7.0000000000000007E-2"/>
    <x v="540"/>
    <x v="540"/>
  </r>
  <r>
    <x v="35"/>
    <d v="2019-02-04T00:00:00"/>
    <n v="73"/>
    <s v="Hardtop"/>
    <s v="Renault"/>
    <s v="CD-13"/>
    <s v="CD-13-542"/>
    <s v="B-310"/>
    <s v="Unicaja"/>
    <n v="31636"/>
    <n v="0.13"/>
    <x v="541"/>
    <x v="541"/>
    <n v="0.13"/>
    <x v="541"/>
    <n v="6055.1304"/>
    <n v="21468.189599999998"/>
    <n v="23185.644767999998"/>
    <n v="1717.4551680000004"/>
    <n v="0.08"/>
    <x v="541"/>
    <x v="541"/>
  </r>
  <r>
    <x v="48"/>
    <d v="2019-01-02T00:00:00"/>
    <n v="68"/>
    <s v="Hardtop"/>
    <s v="Chevrolet"/>
    <s v="CD-15"/>
    <s v="CD-15-543"/>
    <s v="B-268"/>
    <s v="Laboral"/>
    <n v="18619"/>
    <n v="0.05"/>
    <x v="542"/>
    <x v="542"/>
    <n v="0.13"/>
    <x v="542"/>
    <n v="4068.2514999999999"/>
    <n v="13619.798499999999"/>
    <n v="14709.382379999999"/>
    <n v="1089.5838800000001"/>
    <n v="0.08"/>
    <x v="542"/>
    <x v="542"/>
  </r>
  <r>
    <x v="66"/>
    <d v="2019-01-24T00:00:00"/>
    <n v="71"/>
    <s v="Hardtop"/>
    <s v="Isuzu"/>
    <s v="CD-17"/>
    <s v="CD-17-544"/>
    <s v="B-283"/>
    <s v="Santander"/>
    <n v="21713"/>
    <n v="0.14000000000000001"/>
    <x v="543"/>
    <x v="543"/>
    <n v="0.14000000000000001"/>
    <x v="543"/>
    <n v="4294.8314"/>
    <n v="14378.348600000001"/>
    <n v="15528.616488000001"/>
    <n v="1150.2678880000003"/>
    <n v="0.08"/>
    <x v="543"/>
    <x v="543"/>
  </r>
  <r>
    <x v="66"/>
    <d v="2019-01-21T00:00:00"/>
    <n v="68"/>
    <s v="Wagon"/>
    <s v="Mazda"/>
    <s v="CD-10"/>
    <s v="CD-10-545"/>
    <s v="B-330"/>
    <s v="Unicaja"/>
    <n v="34338"/>
    <n v="0.1"/>
    <x v="544"/>
    <x v="544"/>
    <n v="0.15"/>
    <x v="544"/>
    <n v="6489.8820000000005"/>
    <n v="24414.317999999999"/>
    <n v="25635.033899999999"/>
    <n v="1220.7158999999992"/>
    <n v="0.05"/>
    <x v="544"/>
    <x v="544"/>
  </r>
  <r>
    <x v="52"/>
    <d v="2018-12-21T00:00:00"/>
    <n v="67"/>
    <s v="Convertible"/>
    <s v="Isuzu"/>
    <s v="CD-14"/>
    <s v="CD-14-546"/>
    <s v="B-292"/>
    <s v="Caixa"/>
    <n v="18816"/>
    <n v="0.11"/>
    <x v="545"/>
    <x v="545"/>
    <n v="0.12"/>
    <x v="545"/>
    <n v="3181.7856000000006"/>
    <n v="13564.454399999997"/>
    <n v="14242.67712"/>
    <n v="678.22272000000339"/>
    <n v="0.05"/>
    <x v="545"/>
    <x v="545"/>
  </r>
  <r>
    <x v="10"/>
    <d v="2019-01-14T00:00:00"/>
    <n v="72"/>
    <s v="Sedan"/>
    <s v="Mercury"/>
    <s v="CD-3"/>
    <s v="CD-3-547"/>
    <s v="B-347"/>
    <s v="Popular"/>
    <n v="32283"/>
    <n v="0.11"/>
    <x v="546"/>
    <x v="546"/>
    <n v="0.12"/>
    <x v="546"/>
    <n v="6608.3301000000001"/>
    <n v="22123.5399"/>
    <n v="24114.658491000002"/>
    <n v="1991.1185910000022"/>
    <n v="0.09"/>
    <x v="546"/>
    <x v="546"/>
  </r>
  <r>
    <x v="50"/>
    <d v="2019-01-07T00:00:00"/>
    <n v="50"/>
    <s v="Convertible"/>
    <s v="Mazda"/>
    <s v="CD-1"/>
    <s v="CD-1-548"/>
    <s v="B-349"/>
    <s v="Kutxa"/>
    <n v="19500"/>
    <n v="0.08"/>
    <x v="547"/>
    <x v="547"/>
    <n v="0.13"/>
    <x v="547"/>
    <n v="3408.6"/>
    <n v="14531.4"/>
    <n v="15548.598"/>
    <n v="1017.1980000000003"/>
    <n v="7.0000000000000007E-2"/>
    <x v="547"/>
    <x v="547"/>
  </r>
  <r>
    <x v="39"/>
    <d v="2019-01-26T00:00:00"/>
    <n v="63"/>
    <s v="Convertible"/>
    <s v="Audi"/>
    <s v="CD-7"/>
    <s v="CD-7-549"/>
    <s v="B-353"/>
    <s v="Bankinter"/>
    <n v="20826"/>
    <n v="0.14000000000000001"/>
    <x v="548"/>
    <x v="548"/>
    <n v="0.13"/>
    <x v="548"/>
    <n v="4119.3828000000003"/>
    <n v="13790.977200000001"/>
    <n v="14756.345604000002"/>
    <n v="965.36840400000074"/>
    <n v="7.0000000000000007E-2"/>
    <x v="548"/>
    <x v="548"/>
  </r>
  <r>
    <x v="20"/>
    <d v="2019-03-06T00:00:00"/>
    <n v="78"/>
    <s v="Convertible"/>
    <s v="Plymouth"/>
    <s v="CD-19"/>
    <s v="CD-19-550"/>
    <s v="B-336"/>
    <s v="BBVA"/>
    <n v="29359"/>
    <n v="0.13"/>
    <x v="549"/>
    <x v="549"/>
    <n v="0.12"/>
    <x v="549"/>
    <n v="4597.6193999999996"/>
    <n v="20944.710600000002"/>
    <n v="22620.287447999999"/>
    <n v="1675.576847999997"/>
    <n v="0.08"/>
    <x v="549"/>
    <x v="549"/>
  </r>
  <r>
    <x v="23"/>
    <d v="2019-01-08T00:00:00"/>
    <n v="35"/>
    <s v="Hardtop"/>
    <s v="Audi"/>
    <s v="CD-3"/>
    <s v="CD-3-551"/>
    <s v="B-292"/>
    <s v="BBVA"/>
    <n v="23711"/>
    <n v="0.15"/>
    <x v="550"/>
    <x v="550"/>
    <n v="0.12"/>
    <x v="550"/>
    <n v="4232.4134999999997"/>
    <n v="15921.9365"/>
    <n v="17195.691419999999"/>
    <n v="1273.7549199999994"/>
    <n v="0.08"/>
    <x v="550"/>
    <x v="550"/>
  </r>
  <r>
    <x v="35"/>
    <d v="2019-01-21T00:00:00"/>
    <n v="59"/>
    <s v="Hatchback"/>
    <s v="Mercedes-benz"/>
    <s v="CD-13"/>
    <s v="CD-13-552"/>
    <s v="B-338"/>
    <s v="Kutxa"/>
    <n v="20094"/>
    <n v="7.0000000000000007E-2"/>
    <x v="551"/>
    <x v="551"/>
    <n v="0.13"/>
    <x v="551"/>
    <n v="3363.7355999999995"/>
    <n v="15323.684399999998"/>
    <n v="16089.868619999999"/>
    <n v="766.18422000000101"/>
    <n v="0.05"/>
    <x v="551"/>
    <x v="551"/>
  </r>
  <r>
    <x v="1"/>
    <d v="2019-02-26T00:00:00"/>
    <n v="75"/>
    <s v="Hardtop"/>
    <s v="Jaguar"/>
    <s v="CD-20"/>
    <s v="CD-20-553"/>
    <s v="B-340"/>
    <s v="Santander"/>
    <n v="20706"/>
    <n v="0.16"/>
    <x v="552"/>
    <x v="552"/>
    <n v="0.1"/>
    <x v="552"/>
    <n v="3826.4688000000001"/>
    <n v="13566.5712"/>
    <n v="14380.565472"/>
    <n v="813.99427199999991"/>
    <n v="0.06"/>
    <x v="552"/>
    <x v="552"/>
  </r>
  <r>
    <x v="74"/>
    <d v="2018-12-18T00:00:00"/>
    <n v="57"/>
    <s v="Wagon"/>
    <s v="Alfa-romero"/>
    <s v="CD-7"/>
    <s v="CD-7-554"/>
    <s v="B-351"/>
    <s v="Bankia"/>
    <n v="33615"/>
    <n v="0.15"/>
    <x v="553"/>
    <x v="553"/>
    <n v="0.11"/>
    <x v="553"/>
    <n v="6286.0050000000001"/>
    <n v="22286.744999999999"/>
    <n v="24292.552050000002"/>
    <n v="2005.8070500000031"/>
    <n v="0.09"/>
    <x v="553"/>
    <x v="553"/>
  </r>
  <r>
    <x v="61"/>
    <d v="2019-01-20T00:00:00"/>
    <n v="50"/>
    <s v="Hardtop"/>
    <s v="Subaru"/>
    <s v="CD-3"/>
    <s v="CD-3-555"/>
    <s v="B-309"/>
    <s v="Unicaja"/>
    <n v="17522"/>
    <n v="0.13"/>
    <x v="554"/>
    <x v="554"/>
    <n v="0.11"/>
    <x v="554"/>
    <n v="3048.828"/>
    <n v="12195.312"/>
    <n v="13170.936960000001"/>
    <n v="975.62496000000101"/>
    <n v="0.08"/>
    <x v="554"/>
    <x v="554"/>
  </r>
  <r>
    <x v="88"/>
    <d v="2019-03-10T00:00:00"/>
    <n v="80"/>
    <s v="Convertible"/>
    <s v="Peugeot"/>
    <s v="CD-19"/>
    <s v="CD-19-556"/>
    <s v="B-386"/>
    <s v="Kutxa"/>
    <n v="32519"/>
    <n v="0.13"/>
    <x v="555"/>
    <x v="555"/>
    <n v="0.11"/>
    <x v="555"/>
    <n v="5092.4753999999994"/>
    <n v="23199.054599999999"/>
    <n v="24590.997876000001"/>
    <n v="1391.9432760000018"/>
    <n v="0.06"/>
    <x v="555"/>
    <x v="555"/>
  </r>
  <r>
    <x v="67"/>
    <d v="2019-01-15T00:00:00"/>
    <n v="49"/>
    <s v="Hardtop"/>
    <s v="Toyota"/>
    <s v="CD-5"/>
    <s v="CD-5-557"/>
    <s v="B-324"/>
    <s v="Santander"/>
    <n v="23009"/>
    <n v="0.11"/>
    <x v="556"/>
    <x v="556"/>
    <n v="0.12"/>
    <x v="556"/>
    <n v="4300.3820999999998"/>
    <n v="16177.627899999999"/>
    <n v="16986.509295000003"/>
    <n v="808.88139500000398"/>
    <n v="0.05"/>
    <x v="556"/>
    <x v="556"/>
  </r>
  <r>
    <x v="8"/>
    <d v="2018-12-09T00:00:00"/>
    <n v="31"/>
    <s v="Wagon"/>
    <s v="Mercury"/>
    <s v="CD-4"/>
    <s v="CD-4-558"/>
    <s v="B-384"/>
    <s v="Popular"/>
    <n v="25112"/>
    <n v="0.08"/>
    <x v="557"/>
    <x v="557"/>
    <n v="0.11"/>
    <x v="557"/>
    <n v="4389.5776000000005"/>
    <n v="18713.4624"/>
    <n v="20397.674016000001"/>
    <n v="1684.2116160000005"/>
    <n v="0.09"/>
    <x v="557"/>
    <x v="557"/>
  </r>
  <r>
    <x v="58"/>
    <d v="2019-01-05T00:00:00"/>
    <n v="67"/>
    <s v="Hatchback"/>
    <s v="Dodge"/>
    <s v="CD-3"/>
    <s v="CD-3-559"/>
    <s v="B-264"/>
    <s v="Unicaja"/>
    <n v="24880"/>
    <n v="0.15"/>
    <x v="558"/>
    <x v="558"/>
    <n v="0.13"/>
    <x v="558"/>
    <n v="4018.12"/>
    <n v="17129.88"/>
    <n v="18500.270400000001"/>
    <n v="1370.3904000000002"/>
    <n v="0.08"/>
    <x v="558"/>
    <x v="558"/>
  </r>
  <r>
    <x v="54"/>
    <d v="2018-12-06T00:00:00"/>
    <n v="56"/>
    <s v="Hardtop"/>
    <s v="Peugeot"/>
    <s v="CD-8"/>
    <s v="CD-8-560"/>
    <s v="B-366"/>
    <s v="Popular"/>
    <n v="27471"/>
    <n v="0.11"/>
    <x v="559"/>
    <x v="559"/>
    <n v="0.14000000000000001"/>
    <x v="559"/>
    <n v="5378.8217999999997"/>
    <n v="19070.368199999997"/>
    <n v="20405.293973999997"/>
    <n v="1334.9257739999994"/>
    <n v="7.0000000000000007E-2"/>
    <x v="559"/>
    <x v="559"/>
  </r>
  <r>
    <x v="60"/>
    <d v="2019-02-22T00:00:00"/>
    <n v="57"/>
    <s v="Hatchback"/>
    <s v="Mercedes-benz"/>
    <s v="CD-5"/>
    <s v="CD-5-561"/>
    <s v="B-251"/>
    <s v="Bankia"/>
    <n v="27701"/>
    <n v="0.16"/>
    <x v="560"/>
    <x v="560"/>
    <n v="0.12"/>
    <x v="560"/>
    <n v="5351.8331999999991"/>
    <n v="17917.006800000003"/>
    <n v="18812.857140000004"/>
    <n v="895.85034000000087"/>
    <n v="0.05"/>
    <x v="560"/>
    <x v="560"/>
  </r>
  <r>
    <x v="49"/>
    <d v="2018-12-28T00:00:00"/>
    <n v="36"/>
    <s v="Hatchback"/>
    <s v="Mercury"/>
    <s v="CD-5"/>
    <s v="CD-5-562"/>
    <s v="B-384"/>
    <s v="Caixa"/>
    <n v="24077"/>
    <n v="0.11"/>
    <x v="561"/>
    <x v="561"/>
    <n v="0.13"/>
    <x v="561"/>
    <n v="4071.4206999999997"/>
    <n v="17357.1093"/>
    <n v="18919.249137000003"/>
    <n v="1562.1398370000024"/>
    <n v="0.09"/>
    <x v="561"/>
    <x v="561"/>
  </r>
  <r>
    <x v="46"/>
    <d v="2018-12-11T00:00:00"/>
    <n v="51"/>
    <s v="Hardtop"/>
    <s v="Toyota"/>
    <s v="CD-3"/>
    <s v="CD-3-563"/>
    <s v="B-311"/>
    <s v="BBVA"/>
    <n v="28670"/>
    <n v="7.0000000000000007E-2"/>
    <x v="562"/>
    <x v="562"/>
    <n v="0.11"/>
    <x v="562"/>
    <n v="4799.3580000000002"/>
    <n v="21863.741999999998"/>
    <n v="23175.56652"/>
    <n v="1311.8245200000019"/>
    <n v="0.06"/>
    <x v="562"/>
    <x v="562"/>
  </r>
  <r>
    <x v="21"/>
    <d v="2019-02-07T00:00:00"/>
    <n v="39"/>
    <s v="Hardtop"/>
    <s v="Porsche"/>
    <s v="CD-6"/>
    <s v="CD-6-564"/>
    <s v="B-248"/>
    <s v="Bankia"/>
    <n v="28048"/>
    <n v="7.0000000000000007E-2"/>
    <x v="563"/>
    <x v="563"/>
    <n v="0.12"/>
    <x v="563"/>
    <n v="5738.6207999999997"/>
    <n v="20346.019199999999"/>
    <n v="21566.780352000002"/>
    <n v="1220.7611520000028"/>
    <n v="0.06"/>
    <x v="563"/>
    <x v="563"/>
  </r>
  <r>
    <x v="79"/>
    <d v="2018-12-09T00:00:00"/>
    <n v="58"/>
    <s v="Hatchback"/>
    <s v="Porsche"/>
    <s v="CD-12"/>
    <s v="CD-12-565"/>
    <s v="B-370"/>
    <s v="Popular"/>
    <n v="16349"/>
    <n v="7.0000000000000007E-2"/>
    <x v="564"/>
    <x v="564"/>
    <n v="0.11"/>
    <x v="564"/>
    <n v="3497.0510999999997"/>
    <n v="11707.518899999999"/>
    <n v="12292.894844999999"/>
    <n v="585.37594499999977"/>
    <n v="0.05"/>
    <x v="564"/>
    <x v="564"/>
  </r>
  <r>
    <x v="40"/>
    <d v="2019-02-16T00:00:00"/>
    <n v="71"/>
    <s v="Wagon"/>
    <s v="Renault"/>
    <s v="CD-19"/>
    <s v="CD-19-566"/>
    <s v="B-264"/>
    <s v="Bankinter"/>
    <n v="33896"/>
    <n v="0.12"/>
    <x v="565"/>
    <x v="565"/>
    <n v="0.11"/>
    <x v="565"/>
    <n v="5965.6959999999999"/>
    <n v="23862.784"/>
    <n v="25294.551040000002"/>
    <n v="1431.7670400000025"/>
    <n v="0.06"/>
    <x v="565"/>
    <x v="565"/>
  </r>
  <r>
    <x v="78"/>
    <d v="2018-12-15T00:00:00"/>
    <n v="60"/>
    <s v="Hardtop"/>
    <s v="Chevrolet"/>
    <s v="CD-16"/>
    <s v="CD-16-567"/>
    <s v="B-343"/>
    <s v="Popular"/>
    <n v="27577"/>
    <n v="0.09"/>
    <x v="566"/>
    <x v="566"/>
    <n v="0.14000000000000001"/>
    <x v="566"/>
    <n v="5019.0140000000001"/>
    <n v="20076.056"/>
    <n v="21882.901040000001"/>
    <n v="1806.8450400000002"/>
    <n v="0.09"/>
    <x v="566"/>
    <x v="566"/>
  </r>
  <r>
    <x v="85"/>
    <d v="2019-01-28T00:00:00"/>
    <n v="30"/>
    <s v="Sedan"/>
    <s v="Plymouth"/>
    <s v="CD-6"/>
    <s v="CD-6-568"/>
    <s v="B-340"/>
    <s v="Santander"/>
    <n v="18225"/>
    <n v="0.11"/>
    <x v="567"/>
    <x v="567"/>
    <n v="0.12"/>
    <x v="567"/>
    <n v="3244.05"/>
    <n v="12976.2"/>
    <n v="13754.772000000001"/>
    <n v="778.57200000000012"/>
    <n v="0.06"/>
    <x v="567"/>
    <x v="567"/>
  </r>
  <r>
    <x v="8"/>
    <d v="2018-12-21T00:00:00"/>
    <n v="43"/>
    <s v="Wagon"/>
    <s v="Volvo"/>
    <s v="CD-17"/>
    <s v="CD-17-569"/>
    <s v="B-367"/>
    <s v="Bankia"/>
    <n v="18677"/>
    <n v="0.11"/>
    <x v="568"/>
    <x v="568"/>
    <n v="0.12"/>
    <x v="568"/>
    <n v="3324.5059999999999"/>
    <n v="13298.023999999999"/>
    <n v="13962.9252"/>
    <n v="664.90120000000024"/>
    <n v="0.05"/>
    <x v="568"/>
    <x v="568"/>
  </r>
  <r>
    <x v="20"/>
    <d v="2019-03-06T00:00:00"/>
    <n v="78"/>
    <s v="Convertible"/>
    <s v="Plymouth"/>
    <s v="CD-1"/>
    <s v="CD-1-570"/>
    <s v="B-280"/>
    <s v="Bankinter"/>
    <n v="26564"/>
    <n v="0.11"/>
    <x v="569"/>
    <x v="569"/>
    <n v="0.12"/>
    <x v="569"/>
    <n v="5437.6507999999994"/>
    <n v="18204.3092"/>
    <n v="19296.567751999999"/>
    <n v="1092.2585519999993"/>
    <n v="0.06"/>
    <x v="569"/>
    <x v="569"/>
  </r>
  <r>
    <x v="17"/>
    <d v="2019-02-10T00:00:00"/>
    <n v="58"/>
    <s v="Sedan"/>
    <s v="Alfa-romero"/>
    <s v="CD-5"/>
    <s v="CD-5-571"/>
    <s v="B-346"/>
    <s v="Unicaja"/>
    <n v="18367"/>
    <n v="0.05"/>
    <x v="570"/>
    <x v="570"/>
    <n v="0.14000000000000001"/>
    <x v="570"/>
    <n v="3315.2434999999996"/>
    <n v="14133.406500000001"/>
    <n v="15122.744954999998"/>
    <n v="989.33845499999734"/>
    <n v="7.0000000000000007E-2"/>
    <x v="570"/>
    <x v="570"/>
  </r>
  <r>
    <x v="70"/>
    <d v="2019-01-05T00:00:00"/>
    <n v="69"/>
    <s v="Hatchback"/>
    <s v="Toyota"/>
    <s v="CD-14"/>
    <s v="CD-14-572"/>
    <s v="B-264"/>
    <s v="Laboral"/>
    <n v="24663"/>
    <n v="0.09"/>
    <x v="571"/>
    <x v="571"/>
    <n v="0.12"/>
    <x v="571"/>
    <n v="4713.0993000000008"/>
    <n v="17730.2307"/>
    <n v="19325.951463000001"/>
    <n v="1595.7207630000012"/>
    <n v="0.09"/>
    <x v="571"/>
    <x v="571"/>
  </r>
  <r>
    <x v="11"/>
    <d v="2019-01-25T00:00:00"/>
    <n v="30"/>
    <s v="Hatchback"/>
    <s v="Nissan"/>
    <s v="CD-6"/>
    <s v="CD-6-573"/>
    <s v="B-399"/>
    <s v="Laboral"/>
    <n v="30436"/>
    <n v="0.09"/>
    <x v="572"/>
    <x v="572"/>
    <n v="0.11"/>
    <x v="572"/>
    <n v="5816.3196000000007"/>
    <n v="21880.440399999999"/>
    <n v="23849.680036000002"/>
    <n v="1969.2396360000021"/>
    <n v="0.09"/>
    <x v="572"/>
    <x v="572"/>
  </r>
  <r>
    <x v="75"/>
    <d v="2018-12-29T00:00:00"/>
    <n v="31"/>
    <s v="Convertible"/>
    <s v="Nissan"/>
    <s v="CD-7"/>
    <s v="CD-7-574"/>
    <s v="B-339"/>
    <s v="Laboral"/>
    <n v="33275"/>
    <n v="0.08"/>
    <x v="573"/>
    <x v="573"/>
    <n v="0.14000000000000001"/>
    <x v="573"/>
    <n v="5510.34"/>
    <n v="25102.66"/>
    <n v="26357.793000000001"/>
    <n v="1255.1330000000016"/>
    <n v="0.05"/>
    <x v="573"/>
    <x v="573"/>
  </r>
  <r>
    <x v="31"/>
    <d v="2018-12-01T00:00:00"/>
    <n v="49"/>
    <s v="Convertible"/>
    <s v="Volvo"/>
    <s v="CD-6"/>
    <s v="CD-6-575"/>
    <s v="B-252"/>
    <s v="Popular"/>
    <n v="21138"/>
    <n v="0.14000000000000001"/>
    <x v="574"/>
    <x v="574"/>
    <n v="0.1"/>
    <x v="574"/>
    <n v="4181.0964000000004"/>
    <n v="13997.5836"/>
    <n v="15117.390288000001"/>
    <n v="1119.8066880000006"/>
    <n v="0.08"/>
    <x v="574"/>
    <x v="574"/>
  </r>
  <r>
    <x v="4"/>
    <d v="2018-12-06T00:00:00"/>
    <n v="35"/>
    <s v="Convertible"/>
    <s v="Chevrolet"/>
    <s v="CD-15"/>
    <s v="CD-15-576"/>
    <s v="B-378"/>
    <s v="Bankia"/>
    <n v="26301"/>
    <n v="0.15"/>
    <x v="575"/>
    <x v="575"/>
    <n v="0.11"/>
    <x v="575"/>
    <n v="4247.6115"/>
    <n v="18108.238499999999"/>
    <n v="19194.732810000001"/>
    <n v="1086.4943100000019"/>
    <n v="0.06"/>
    <x v="575"/>
    <x v="575"/>
  </r>
  <r>
    <x v="78"/>
    <d v="2018-11-16T00:00:00"/>
    <n v="31"/>
    <s v="Sedan"/>
    <s v="BMW"/>
    <s v="CD-1"/>
    <s v="CD-1-577"/>
    <s v="B-359"/>
    <s v="Caixa"/>
    <n v="23758"/>
    <n v="7.0000000000000007E-2"/>
    <x v="576"/>
    <x v="576"/>
    <n v="0.13"/>
    <x v="576"/>
    <n v="4639.9373999999998"/>
    <n v="17455.0026"/>
    <n v="18327.75273"/>
    <n v="872.75013000000035"/>
    <n v="0.05"/>
    <x v="576"/>
    <x v="576"/>
  </r>
  <r>
    <x v="40"/>
    <d v="2019-02-22T00:00:00"/>
    <n v="77"/>
    <s v="Wagon"/>
    <s v="Jaguar"/>
    <s v="CD-8"/>
    <s v="CD-8-578"/>
    <s v="B-336"/>
    <s v="Laboral"/>
    <n v="18865"/>
    <n v="0.1"/>
    <x v="577"/>
    <x v="577"/>
    <n v="0.13"/>
    <x v="577"/>
    <n v="3905.0549999999998"/>
    <n v="13073.445"/>
    <n v="13727.117250000001"/>
    <n v="653.67225000000144"/>
    <n v="0.05"/>
    <x v="577"/>
    <x v="577"/>
  </r>
  <r>
    <x v="85"/>
    <d v="2019-02-16T00:00:00"/>
    <n v="49"/>
    <s v="Hatchback"/>
    <s v="Peugeot"/>
    <s v="CD-3"/>
    <s v="CD-3-579"/>
    <s v="B-349"/>
    <s v="Unicaja"/>
    <n v="31451"/>
    <n v="0.17"/>
    <x v="578"/>
    <x v="578"/>
    <n v="0.15"/>
    <x v="578"/>
    <n v="5481.9092999999993"/>
    <n v="20622.420700000002"/>
    <n v="22478.438563"/>
    <n v="1856.0178629999973"/>
    <n v="0.09"/>
    <x v="578"/>
    <x v="578"/>
  </r>
  <r>
    <x v="9"/>
    <d v="2019-01-01T00:00:00"/>
    <n v="73"/>
    <s v="Sedan"/>
    <s v="Dodge"/>
    <s v="CD-15"/>
    <s v="CD-15-580"/>
    <s v="B-335"/>
    <s v="BBVA"/>
    <n v="26586"/>
    <n v="0.15"/>
    <x v="579"/>
    <x v="579"/>
    <n v="0.13"/>
    <x v="579"/>
    <n v="5197.5630000000001"/>
    <n v="17400.536999999997"/>
    <n v="18270.563849999999"/>
    <n v="870.02685000000201"/>
    <n v="0.05"/>
    <x v="579"/>
    <x v="579"/>
  </r>
  <r>
    <x v="15"/>
    <d v="2019-02-21T00:00:00"/>
    <n v="59"/>
    <s v="Wagon"/>
    <s v="Mercedes-benz"/>
    <s v="CD-15"/>
    <s v="CD-15-581"/>
    <s v="B-329"/>
    <s v="BBVA"/>
    <n v="29372"/>
    <n v="0.09"/>
    <x v="580"/>
    <x v="580"/>
    <n v="0.1"/>
    <x v="580"/>
    <n v="4811.1336000000001"/>
    <n v="21917.386399999999"/>
    <n v="23670.777312000002"/>
    <n v="1753.3909120000026"/>
    <n v="0.08"/>
    <x v="580"/>
    <x v="580"/>
  </r>
  <r>
    <x v="67"/>
    <d v="2019-02-14T00:00:00"/>
    <n v="79"/>
    <s v="Convertible"/>
    <s v="Isuzu"/>
    <s v="CD-12"/>
    <s v="CD-12-582"/>
    <s v="B-303"/>
    <s v="Bankinter"/>
    <n v="24201"/>
    <n v="0.13"/>
    <x v="581"/>
    <x v="581"/>
    <n v="0.13"/>
    <x v="581"/>
    <n v="4632.0713999999998"/>
    <n v="16422.798599999998"/>
    <n v="17408.166515999998"/>
    <n v="985.36791599999924"/>
    <n v="0.06"/>
    <x v="581"/>
    <x v="581"/>
  </r>
  <r>
    <x v="5"/>
    <d v="2019-01-28T00:00:00"/>
    <n v="80"/>
    <s v="Hatchback"/>
    <s v="Mercedes-benz"/>
    <s v="CD-19"/>
    <s v="CD-19-583"/>
    <s v="B-376"/>
    <s v="Caixa"/>
    <n v="28575"/>
    <n v="0.12"/>
    <x v="582"/>
    <x v="582"/>
    <n v="0.14000000000000001"/>
    <x v="582"/>
    <n v="5029.2"/>
    <n v="20116.8"/>
    <n v="21524.975999999999"/>
    <n v="1408.1759999999995"/>
    <n v="7.0000000000000007E-2"/>
    <x v="582"/>
    <x v="582"/>
  </r>
  <r>
    <x v="9"/>
    <d v="2018-12-20T00:00:00"/>
    <n v="61"/>
    <s v="Hatchback"/>
    <s v="Jaguar"/>
    <s v="CD-4"/>
    <s v="CD-4-584"/>
    <s v="B-335"/>
    <s v="Santander"/>
    <n v="19209"/>
    <n v="0.14000000000000001"/>
    <x v="583"/>
    <x v="583"/>
    <n v="0.14000000000000001"/>
    <x v="583"/>
    <n v="2973.5531999999994"/>
    <n v="13546.186799999999"/>
    <n v="14629.881744"/>
    <n v="1083.6949440000008"/>
    <n v="0.08"/>
    <x v="583"/>
    <x v="583"/>
  </r>
  <r>
    <x v="18"/>
    <d v="2019-02-12T00:00:00"/>
    <n v="55"/>
    <s v="Hatchback"/>
    <s v="Dodge"/>
    <s v="CD-1"/>
    <s v="CD-1-585"/>
    <s v="B-253"/>
    <s v="BBVA"/>
    <n v="34742"/>
    <n v="7.0000000000000007E-2"/>
    <x v="584"/>
    <x v="584"/>
    <n v="0.1"/>
    <x v="584"/>
    <n v="6462.0119999999997"/>
    <n v="25848.048000000003"/>
    <n v="28174.372320000002"/>
    <n v="2326.3243199999997"/>
    <n v="0.09"/>
    <x v="584"/>
    <x v="584"/>
  </r>
  <r>
    <x v="14"/>
    <d v="2019-01-28T00:00:00"/>
    <n v="54"/>
    <s v="Hardtop"/>
    <s v="Nissan"/>
    <s v="CD-14"/>
    <s v="CD-14-586"/>
    <s v="B-258"/>
    <s v="Bankia"/>
    <n v="16600"/>
    <n v="0.13"/>
    <x v="585"/>
    <x v="585"/>
    <n v="0.14000000000000001"/>
    <x v="585"/>
    <n v="3032.82"/>
    <n v="11409.18"/>
    <n v="12093.730800000001"/>
    <n v="684.55080000000089"/>
    <n v="0.06"/>
    <x v="585"/>
    <x v="585"/>
  </r>
  <r>
    <x v="20"/>
    <d v="2019-02-09T00:00:00"/>
    <n v="53"/>
    <s v="Wagon"/>
    <s v="Alfa-romero"/>
    <s v="CD-1"/>
    <s v="CD-1-587"/>
    <s v="B-352"/>
    <s v="BBVA"/>
    <n v="16554"/>
    <n v="0.11"/>
    <x v="586"/>
    <x v="586"/>
    <n v="0.12"/>
    <x v="586"/>
    <n v="2946.6120000000001"/>
    <n v="11786.448"/>
    <n v="12375.770400000001"/>
    <n v="589.32240000000093"/>
    <n v="0.05"/>
    <x v="586"/>
    <x v="586"/>
  </r>
  <r>
    <x v="50"/>
    <d v="2019-01-06T00:00:00"/>
    <n v="49"/>
    <s v="Hatchback"/>
    <s v="Renault"/>
    <s v="CD-11"/>
    <s v="CD-11-588"/>
    <s v="B-264"/>
    <s v="Unicaja"/>
    <n v="23274"/>
    <n v="0.16"/>
    <x v="587"/>
    <x v="587"/>
    <n v="0.14000000000000001"/>
    <x v="587"/>
    <n v="4105.5335999999998"/>
    <n v="15444.626400000001"/>
    <n v="16216.857720000002"/>
    <n v="772.23132000000078"/>
    <n v="0.05"/>
    <x v="587"/>
    <x v="587"/>
  </r>
  <r>
    <x v="64"/>
    <d v="2019-02-15T00:00:00"/>
    <n v="66"/>
    <s v="Hatchback"/>
    <s v="Volkswagen"/>
    <s v="CD-16"/>
    <s v="CD-16-589"/>
    <s v="B-321"/>
    <s v="Laboral"/>
    <n v="31491"/>
    <n v="0.08"/>
    <x v="588"/>
    <x v="588"/>
    <n v="0.11"/>
    <x v="588"/>
    <n v="5794.3440000000001"/>
    <n v="23177.376"/>
    <n v="24336.2448"/>
    <n v="1158.8688000000002"/>
    <n v="0.05"/>
    <x v="588"/>
    <x v="588"/>
  </r>
  <r>
    <x v="35"/>
    <d v="2019-02-01T00:00:00"/>
    <n v="70"/>
    <s v="Hardtop"/>
    <s v="Saab"/>
    <s v="CD-3"/>
    <s v="CD-3-590"/>
    <s v="B-298"/>
    <s v="Laboral"/>
    <n v="23848"/>
    <n v="7.0000000000000007E-2"/>
    <x v="589"/>
    <x v="589"/>
    <n v="0.11"/>
    <x v="589"/>
    <n v="4435.7280000000001"/>
    <n v="17742.912"/>
    <n v="19162.344960000002"/>
    <n v="1419.4329600000019"/>
    <n v="0.08"/>
    <x v="589"/>
    <x v="589"/>
  </r>
  <r>
    <x v="38"/>
    <d v="2018-12-28T00:00:00"/>
    <n v="62"/>
    <s v="Wagon"/>
    <s v="Mercury"/>
    <s v="CD-8"/>
    <s v="CD-8-591"/>
    <s v="B-355"/>
    <s v="Laboral"/>
    <n v="16676"/>
    <n v="0.09"/>
    <x v="590"/>
    <x v="590"/>
    <n v="0.13"/>
    <x v="590"/>
    <n v="3186.7835999999998"/>
    <n v="11988.376400000001"/>
    <n v="12707.678984000002"/>
    <n v="719.30258400000093"/>
    <n v="0.06"/>
    <x v="590"/>
    <x v="590"/>
  </r>
  <r>
    <x v="88"/>
    <d v="2019-02-17T00:00:00"/>
    <n v="59"/>
    <s v="Sedan"/>
    <s v="Mercedes-benz"/>
    <s v="CD-20"/>
    <s v="CD-20-592"/>
    <s v="B-360"/>
    <s v="Kutxa"/>
    <n v="26567"/>
    <n v="0.08"/>
    <x v="591"/>
    <x v="591"/>
    <n v="0.11"/>
    <x v="591"/>
    <n v="4643.9115999999995"/>
    <n v="19797.7284"/>
    <n v="21381.546672"/>
    <n v="1583.8182720000004"/>
    <n v="0.08"/>
    <x v="591"/>
    <x v="591"/>
  </r>
  <r>
    <x v="22"/>
    <d v="2018-11-16T00:00:00"/>
    <n v="38"/>
    <s v="Sedan"/>
    <s v="Mercury"/>
    <s v="CD-5"/>
    <s v="CD-5-593"/>
    <s v="B-262"/>
    <s v="BBVA"/>
    <n v="29133"/>
    <n v="0.1"/>
    <x v="592"/>
    <x v="592"/>
    <n v="0.13"/>
    <x v="592"/>
    <n v="5506.1370000000006"/>
    <n v="20713.563000000002"/>
    <n v="22370.648040000004"/>
    <n v="1657.0850400000018"/>
    <n v="0.08"/>
    <x v="592"/>
    <x v="592"/>
  </r>
  <r>
    <x v="54"/>
    <d v="2018-12-18T00:00:00"/>
    <n v="68"/>
    <s v="Wagon"/>
    <s v="Mitsubishi"/>
    <s v="CD-15"/>
    <s v="CD-15-594"/>
    <s v="B-322"/>
    <s v="Popular"/>
    <n v="29328"/>
    <n v="0.15"/>
    <x v="593"/>
    <x v="593"/>
    <n v="0.12"/>
    <x v="593"/>
    <n v="5484.3359999999993"/>
    <n v="19444.464"/>
    <n v="20416.6872"/>
    <n v="972.22320000000036"/>
    <n v="0.05"/>
    <x v="593"/>
    <x v="593"/>
  </r>
  <r>
    <x v="39"/>
    <d v="2018-12-29T00:00:00"/>
    <n v="35"/>
    <s v="Convertible"/>
    <s v="Mercedes-benz"/>
    <s v="CD-20"/>
    <s v="CD-20-595"/>
    <s v="B-269"/>
    <s v="Laboral"/>
    <n v="32855"/>
    <n v="0.17"/>
    <x v="594"/>
    <x v="594"/>
    <n v="0.1"/>
    <x v="594"/>
    <n v="5453.93"/>
    <n v="21815.72"/>
    <n v="23560.977599999998"/>
    <n v="1745.2575999999972"/>
    <n v="0.08"/>
    <x v="594"/>
    <x v="594"/>
  </r>
  <r>
    <x v="58"/>
    <d v="2019-01-12T00:00:00"/>
    <n v="74"/>
    <s v="Hardtop"/>
    <s v="Saab"/>
    <s v="CD-11"/>
    <s v="CD-11-596"/>
    <s v="B-371"/>
    <s v="Bankia"/>
    <n v="20525"/>
    <n v="0.15"/>
    <x v="595"/>
    <x v="595"/>
    <n v="0.11"/>
    <x v="595"/>
    <n v="3314.7874999999999"/>
    <n v="14131.4625"/>
    <n v="15120.664875"/>
    <n v="989.20237500000076"/>
    <n v="7.0000000000000007E-2"/>
    <x v="595"/>
    <x v="595"/>
  </r>
  <r>
    <x v="49"/>
    <d v="2019-01-29T00:00:00"/>
    <n v="68"/>
    <s v="Sedan"/>
    <s v="Isuzu"/>
    <s v="CD-3"/>
    <s v="CD-3-597"/>
    <s v="B-346"/>
    <s v="Sabadell"/>
    <n v="17973"/>
    <n v="0.14000000000000001"/>
    <x v="596"/>
    <x v="596"/>
    <n v="0.13"/>
    <x v="596"/>
    <n v="3091.3560000000002"/>
    <n v="12365.423999999999"/>
    <n v="13231.003680000002"/>
    <n v="865.57968000000255"/>
    <n v="7.0000000000000007E-2"/>
    <x v="596"/>
    <x v="596"/>
  </r>
  <r>
    <x v="90"/>
    <d v="2018-11-18T00:00:00"/>
    <n v="41"/>
    <s v="Hardtop"/>
    <s v="Nissan"/>
    <s v="CD-16"/>
    <s v="CD-16-598"/>
    <s v="B-277"/>
    <s v="Bankinter"/>
    <n v="29171"/>
    <n v="0.14000000000000001"/>
    <x v="597"/>
    <x v="597"/>
    <n v="0.11"/>
    <x v="597"/>
    <n v="4515.6707999999999"/>
    <n v="20571.389199999998"/>
    <n v="22422.814228000003"/>
    <n v="1851.4250280000051"/>
    <n v="0.09"/>
    <x v="597"/>
    <x v="597"/>
  </r>
  <r>
    <x v="45"/>
    <d v="2019-02-01T00:00:00"/>
    <n v="77"/>
    <s v="Convertible"/>
    <s v="Mercedes-benz"/>
    <s v="CD-18"/>
    <s v="CD-18-599"/>
    <s v="B-305"/>
    <s v="Kutxa"/>
    <n v="21351"/>
    <n v="0.16"/>
    <x v="598"/>
    <x v="598"/>
    <n v="0.12"/>
    <x v="598"/>
    <n v="4125.0132000000003"/>
    <n v="13809.826799999999"/>
    <n v="14776.514675999999"/>
    <n v="966.68787599999996"/>
    <n v="7.0000000000000007E-2"/>
    <x v="598"/>
    <x v="598"/>
  </r>
  <r>
    <x v="16"/>
    <d v="2019-02-12T00:00:00"/>
    <n v="58"/>
    <s v="Convertible"/>
    <s v="Audi"/>
    <s v="CD-4"/>
    <s v="CD-4-600"/>
    <s v="B-303"/>
    <s v="Bankia"/>
    <n v="29087"/>
    <n v="0.08"/>
    <x v="599"/>
    <x v="599"/>
    <n v="0.14000000000000001"/>
    <x v="599"/>
    <n v="5352.0080000000007"/>
    <n v="21408.031999999999"/>
    <n v="23120.674559999999"/>
    <n v="1712.6425600000002"/>
    <n v="0.08"/>
    <x v="599"/>
    <x v="599"/>
  </r>
  <r>
    <x v="69"/>
    <d v="2018-11-14T00:00:00"/>
    <n v="35"/>
    <s v="Sedan"/>
    <s v="Alfa-romero"/>
    <s v="CD-19"/>
    <s v="CD-19-601"/>
    <s v="B-299"/>
    <s v="Popular"/>
    <n v="27726"/>
    <n v="0.08"/>
    <x v="600"/>
    <x v="600"/>
    <n v="0.14000000000000001"/>
    <x v="600"/>
    <n v="4846.5048000000006"/>
    <n v="20661.415199999996"/>
    <n v="22314.328416000004"/>
    <n v="1652.9132160000081"/>
    <n v="0.08"/>
    <x v="600"/>
    <x v="600"/>
  </r>
  <r>
    <x v="6"/>
    <d v="2019-01-03T00:00:00"/>
    <n v="57"/>
    <s v="Hardtop"/>
    <s v="Nissan"/>
    <s v="CD-2"/>
    <s v="CD-2-602"/>
    <s v="B-313"/>
    <s v="Sabadell"/>
    <n v="21280"/>
    <n v="0.09"/>
    <x v="601"/>
    <x v="601"/>
    <n v="0.1"/>
    <x v="601"/>
    <n v="4066.6079999999997"/>
    <n v="15298.191999999999"/>
    <n v="16063.1016"/>
    <n v="764.90960000000086"/>
    <n v="0.05"/>
    <x v="601"/>
    <x v="601"/>
  </r>
  <r>
    <x v="46"/>
    <d v="2018-12-28T00:00:00"/>
    <n v="68"/>
    <s v="Hardtop"/>
    <s v="Mazda"/>
    <s v="CD-8"/>
    <s v="CD-8-603"/>
    <s v="B-265"/>
    <s v="BBVA"/>
    <n v="16716"/>
    <n v="0.08"/>
    <x v="602"/>
    <x v="602"/>
    <n v="0.14000000000000001"/>
    <x v="602"/>
    <n v="2921.9568000000004"/>
    <n v="12456.763199999999"/>
    <n v="13204.168992000003"/>
    <n v="747.4057920000032"/>
    <n v="0.06"/>
    <x v="602"/>
    <x v="602"/>
  </r>
  <r>
    <x v="8"/>
    <d v="2018-12-19T00:00:00"/>
    <n v="41"/>
    <s v="Wagon"/>
    <s v="Isuzu"/>
    <s v="CD-1"/>
    <s v="CD-1-604"/>
    <s v="B-276"/>
    <s v="Popular"/>
    <n v="21425"/>
    <n v="0.16"/>
    <x v="603"/>
    <x v="603"/>
    <n v="0.12"/>
    <x v="603"/>
    <n v="3959.34"/>
    <n v="14037.66"/>
    <n v="15020.296200000001"/>
    <n v="982.63620000000083"/>
    <n v="7.0000000000000007E-2"/>
    <x v="603"/>
    <x v="603"/>
  </r>
  <r>
    <x v="12"/>
    <d v="2018-12-20T00:00:00"/>
    <n v="56"/>
    <s v="Wagon"/>
    <s v="Saab"/>
    <s v="CD-10"/>
    <s v="CD-10-605"/>
    <s v="B-342"/>
    <s v="Santander"/>
    <n v="25962"/>
    <n v="0.09"/>
    <x v="604"/>
    <x v="604"/>
    <n v="0.11"/>
    <x v="604"/>
    <n v="4961.3382000000011"/>
    <n v="18664.081799999996"/>
    <n v="19783.926708000003"/>
    <n v="1119.8449080000064"/>
    <n v="0.06"/>
    <x v="604"/>
    <x v="604"/>
  </r>
  <r>
    <x v="63"/>
    <d v="2019-02-12T00:00:00"/>
    <n v="62"/>
    <s v="Wagon"/>
    <s v="Chevrolet"/>
    <s v="CD-18"/>
    <s v="CD-18-606"/>
    <s v="B-372"/>
    <s v="Kutxa"/>
    <n v="26963"/>
    <n v="0.14000000000000001"/>
    <x v="605"/>
    <x v="605"/>
    <n v="0.13"/>
    <x v="605"/>
    <n v="5101.3996000000006"/>
    <n v="18086.7804"/>
    <n v="19714.590636000001"/>
    <n v="1627.8102360000012"/>
    <n v="0.09"/>
    <x v="605"/>
    <x v="605"/>
  </r>
  <r>
    <x v="17"/>
    <d v="2019-02-17T00:00:00"/>
    <n v="65"/>
    <s v="Convertible"/>
    <s v="Volvo"/>
    <s v="CD-11"/>
    <s v="CD-11-607"/>
    <s v="B-390"/>
    <s v="Sabadell"/>
    <n v="26196"/>
    <n v="0.17"/>
    <x v="606"/>
    <x v="606"/>
    <n v="0.15"/>
    <x v="606"/>
    <n v="5000.8163999999997"/>
    <n v="16741.863600000001"/>
    <n v="17578.95678"/>
    <n v="837.09317999999985"/>
    <n v="0.05"/>
    <x v="606"/>
    <x v="606"/>
  </r>
  <r>
    <x v="26"/>
    <d v="2019-01-26T00:00:00"/>
    <n v="34"/>
    <s v="Hatchback"/>
    <s v="BMW"/>
    <s v="CD-18"/>
    <s v="CD-18-608"/>
    <s v="B-353"/>
    <s v="Sabadell"/>
    <n v="20731"/>
    <n v="0.1"/>
    <x v="607"/>
    <x v="607"/>
    <n v="0.12"/>
    <x v="607"/>
    <n v="4104.7380000000003"/>
    <n v="14553.162"/>
    <n v="15280.820100000001"/>
    <n v="727.65810000000056"/>
    <n v="0.05"/>
    <x v="607"/>
    <x v="607"/>
  </r>
  <r>
    <x v="13"/>
    <d v="2019-01-14T00:00:00"/>
    <n v="73"/>
    <s v="Convertible"/>
    <s v="Isuzu"/>
    <s v="CD-16"/>
    <s v="CD-16-609"/>
    <s v="B-288"/>
    <s v="Bankinter"/>
    <n v="18982"/>
    <n v="0.09"/>
    <x v="608"/>
    <x v="608"/>
    <n v="0.12"/>
    <x v="608"/>
    <n v="3972.9325999999996"/>
    <n v="13300.687399999999"/>
    <n v="13965.72177"/>
    <n v="665.03437000000122"/>
    <n v="0.05"/>
    <x v="608"/>
    <x v="608"/>
  </r>
  <r>
    <x v="60"/>
    <d v="2019-01-26T00:00:00"/>
    <n v="30"/>
    <s v="Sedan"/>
    <s v="Audi"/>
    <s v="CD-20"/>
    <s v="CD-20-610"/>
    <s v="B-384"/>
    <s v="Santander"/>
    <n v="33251"/>
    <n v="0.06"/>
    <x v="609"/>
    <x v="609"/>
    <n v="0.15"/>
    <x v="609"/>
    <n v="6563.7474000000002"/>
    <n v="24692.192599999998"/>
    <n v="26173.724156"/>
    <n v="1481.5315560000017"/>
    <n v="0.06"/>
    <x v="609"/>
    <x v="609"/>
  </r>
  <r>
    <x v="73"/>
    <d v="2018-12-31T00:00:00"/>
    <n v="42"/>
    <s v="Hardtop"/>
    <s v="Volkswagen"/>
    <s v="CD-3"/>
    <s v="CD-3-611"/>
    <s v="B-253"/>
    <s v="Caixa"/>
    <n v="23962"/>
    <n v="0.1"/>
    <x v="610"/>
    <x v="610"/>
    <n v="0.15"/>
    <x v="610"/>
    <n v="4744.4759999999997"/>
    <n v="16821.324000000001"/>
    <n v="17662.390200000002"/>
    <n v="841.06620000000112"/>
    <n v="0.05"/>
    <x v="610"/>
    <x v="610"/>
  </r>
  <r>
    <x v="44"/>
    <d v="2019-01-14T00:00:00"/>
    <n v="70"/>
    <s v="Sedan"/>
    <s v="Mercury"/>
    <s v="CD-20"/>
    <s v="CD-20-612"/>
    <s v="B-376"/>
    <s v="Bankinter"/>
    <n v="28423"/>
    <n v="7.0000000000000007E-2"/>
    <x v="611"/>
    <x v="611"/>
    <n v="0.15"/>
    <x v="611"/>
    <n v="5551.0118999999995"/>
    <n v="20882.378100000002"/>
    <n v="21926.497005000001"/>
    <n v="1044.1189049999994"/>
    <n v="0.05"/>
    <x v="611"/>
    <x v="611"/>
  </r>
  <r>
    <x v="21"/>
    <d v="2019-03-01T00:00:00"/>
    <n v="61"/>
    <s v="Sedan"/>
    <s v="Porsche"/>
    <s v="CD-2"/>
    <s v="CD-2-613"/>
    <s v="B-271"/>
    <s v="Caixa"/>
    <n v="24941"/>
    <n v="0.16"/>
    <x v="612"/>
    <x v="612"/>
    <n v="0.12"/>
    <x v="612"/>
    <n v="4399.5923999999995"/>
    <n v="16550.847600000001"/>
    <n v="17874.915408000001"/>
    <n v="1324.0678079999998"/>
    <n v="0.08"/>
    <x v="612"/>
    <x v="612"/>
  </r>
  <r>
    <x v="38"/>
    <d v="2018-12-26T00:00:00"/>
    <n v="60"/>
    <s v="Convertible"/>
    <s v="Dodge"/>
    <s v="CD-1"/>
    <s v="CD-1-614"/>
    <s v="B-320"/>
    <s v="Bankia"/>
    <n v="32168"/>
    <n v="0.05"/>
    <x v="613"/>
    <x v="613"/>
    <n v="0.1"/>
    <x v="613"/>
    <n v="6723.1119999999992"/>
    <n v="23836.487999999998"/>
    <n v="25266.67728"/>
    <n v="1430.1892800000023"/>
    <n v="0.06"/>
    <x v="613"/>
    <x v="613"/>
  </r>
  <r>
    <x v="81"/>
    <d v="2018-12-14T00:00:00"/>
    <n v="44"/>
    <s v="Wagon"/>
    <s v="Toyota"/>
    <s v="CD-12"/>
    <s v="CD-12-615"/>
    <s v="B-329"/>
    <s v="Caixa"/>
    <n v="26149"/>
    <n v="0.12"/>
    <x v="614"/>
    <x v="614"/>
    <n v="0.14000000000000001"/>
    <x v="614"/>
    <n v="4142.0015999999996"/>
    <n v="18869.118399999999"/>
    <n v="20001.265503999999"/>
    <n v="1132.1471039999997"/>
    <n v="0.06"/>
    <x v="614"/>
    <x v="614"/>
  </r>
  <r>
    <x v="61"/>
    <d v="2019-02-09T00:00:00"/>
    <n v="70"/>
    <s v="Hardtop"/>
    <s v="Subaru"/>
    <s v="CD-1"/>
    <s v="CD-1-616"/>
    <s v="B-263"/>
    <s v="Bankinter"/>
    <n v="18983"/>
    <n v="0.06"/>
    <x v="615"/>
    <x v="615"/>
    <n v="0.13"/>
    <x v="615"/>
    <n v="3747.2441999999996"/>
    <n v="14096.775800000001"/>
    <n v="14942.582348000002"/>
    <n v="845.80654800000048"/>
    <n v="0.06"/>
    <x v="615"/>
    <x v="615"/>
  </r>
  <r>
    <x v="10"/>
    <d v="2018-12-04T00:00:00"/>
    <n v="31"/>
    <s v="Wagon"/>
    <s v="Volkswagen"/>
    <s v="CD-3"/>
    <s v="CD-3-617"/>
    <s v="B-338"/>
    <s v="Caixa"/>
    <n v="20346"/>
    <n v="7.0000000000000007E-2"/>
    <x v="616"/>
    <x v="616"/>
    <n v="0.15"/>
    <x v="616"/>
    <n v="4162.7915999999996"/>
    <n v="14758.988399999998"/>
    <n v="15939.707472"/>
    <n v="1180.7190720000017"/>
    <n v="0.08"/>
    <x v="616"/>
    <x v="616"/>
  </r>
  <r>
    <x v="56"/>
    <d v="2018-11-25T00:00:00"/>
    <n v="39"/>
    <s v="Hatchback"/>
    <s v="Isuzu"/>
    <s v="CD-16"/>
    <s v="CD-16-618"/>
    <s v="B-296"/>
    <s v="Kutxa"/>
    <n v="25228"/>
    <n v="0.05"/>
    <x v="617"/>
    <x v="617"/>
    <n v="0.12"/>
    <x v="617"/>
    <n v="4793.32"/>
    <n v="19173.28"/>
    <n v="20131.944"/>
    <n v="958.66400000000067"/>
    <n v="0.05"/>
    <x v="617"/>
    <x v="617"/>
  </r>
  <r>
    <x v="78"/>
    <d v="2018-12-27T00:00:00"/>
    <n v="72"/>
    <s v="Sedan"/>
    <s v="Porsche"/>
    <s v="CD-8"/>
    <s v="CD-8-619"/>
    <s v="B-358"/>
    <s v="Laboral"/>
    <n v="24791"/>
    <n v="0.11"/>
    <x v="618"/>
    <x v="618"/>
    <n v="0.15"/>
    <x v="618"/>
    <n v="4412.7980000000007"/>
    <n v="17651.191999999995"/>
    <n v="18886.775440000005"/>
    <n v="1235.5834400000094"/>
    <n v="7.0000000000000007E-2"/>
    <x v="618"/>
    <x v="618"/>
  </r>
  <r>
    <x v="55"/>
    <d v="2019-02-10T00:00:00"/>
    <n v="41"/>
    <s v="Hardtop"/>
    <s v="Plymouth"/>
    <s v="CD-1"/>
    <s v="CD-1-620"/>
    <s v="B-267"/>
    <s v="Unicaja"/>
    <n v="31987"/>
    <n v="0.12"/>
    <x v="619"/>
    <x v="619"/>
    <n v="0.1"/>
    <x v="619"/>
    <n v="5629.7120000000004"/>
    <n v="22518.848000000002"/>
    <n v="24545.544320000005"/>
    <n v="2026.6963200000027"/>
    <n v="0.09"/>
    <x v="619"/>
    <x v="619"/>
  </r>
  <r>
    <x v="38"/>
    <d v="2018-11-30T00:00:00"/>
    <n v="34"/>
    <s v="Wagon"/>
    <s v="Plymouth"/>
    <s v="CD-11"/>
    <s v="CD-11-621"/>
    <s v="B-376"/>
    <s v="Bankia"/>
    <n v="18729"/>
    <n v="7.0000000000000007E-2"/>
    <x v="620"/>
    <x v="620"/>
    <n v="0.1"/>
    <x v="620"/>
    <n v="3309.4142999999995"/>
    <n v="14108.555700000001"/>
    <n v="15378.325712999998"/>
    <n v="1269.7700129999976"/>
    <n v="0.09"/>
    <x v="620"/>
    <x v="620"/>
  </r>
  <r>
    <x v="43"/>
    <d v="2018-11-30T00:00:00"/>
    <n v="43"/>
    <s v="Hardtop"/>
    <s v="Isuzu"/>
    <s v="CD-4"/>
    <s v="CD-4-622"/>
    <s v="B-330"/>
    <s v="Caixa"/>
    <n v="30918"/>
    <n v="0.13"/>
    <x v="621"/>
    <x v="621"/>
    <n v="0.12"/>
    <x v="621"/>
    <n v="5110.7453999999998"/>
    <n v="21787.9146"/>
    <n v="23530.947768000002"/>
    <n v="1743.0331680000018"/>
    <n v="0.08"/>
    <x v="621"/>
    <x v="621"/>
  </r>
  <r>
    <x v="3"/>
    <d v="2019-02-07T00:00:00"/>
    <n v="61"/>
    <s v="Hatchback"/>
    <s v="Renault"/>
    <s v="CD-14"/>
    <s v="CD-14-623"/>
    <s v="B-327"/>
    <s v="BBVA"/>
    <n v="33845"/>
    <n v="0.08"/>
    <x v="622"/>
    <x v="622"/>
    <n v="0.14000000000000001"/>
    <x v="622"/>
    <n v="5916.1059999999998"/>
    <n v="25221.294000000002"/>
    <n v="26986.784580000003"/>
    <n v="1765.4905800000015"/>
    <n v="7.0000000000000007E-2"/>
    <x v="622"/>
    <x v="622"/>
  </r>
  <r>
    <x v="13"/>
    <d v="2019-01-08T00:00:00"/>
    <n v="67"/>
    <s v="Hardtop"/>
    <s v="Plymouth"/>
    <s v="CD-18"/>
    <s v="CD-18-624"/>
    <s v="B-347"/>
    <s v="Santander"/>
    <n v="31320"/>
    <n v="7.0000000000000007E-2"/>
    <x v="623"/>
    <x v="623"/>
    <n v="0.15"/>
    <x v="623"/>
    <n v="6699.347999999999"/>
    <n v="22428.252"/>
    <n v="24222.512160000002"/>
    <n v="1794.2601600000016"/>
    <n v="0.08"/>
    <x v="623"/>
    <x v="623"/>
  </r>
  <r>
    <x v="9"/>
    <d v="2018-11-26T00:00:00"/>
    <n v="37"/>
    <s v="Sedan"/>
    <s v="Mazda"/>
    <s v="CD-7"/>
    <s v="CD-7-625"/>
    <s v="B-387"/>
    <s v="Bankinter"/>
    <n v="26056"/>
    <n v="0.11"/>
    <x v="624"/>
    <x v="624"/>
    <n v="0.11"/>
    <x v="624"/>
    <n v="4869.8663999999999"/>
    <n v="18319.973600000001"/>
    <n v="19785.571488000001"/>
    <n v="1465.5978880000002"/>
    <n v="0.08"/>
    <x v="624"/>
    <x v="624"/>
  </r>
  <r>
    <x v="47"/>
    <d v="2018-12-15T00:00:00"/>
    <n v="57"/>
    <s v="Sedan"/>
    <s v="Mazda"/>
    <s v="CD-17"/>
    <s v="CD-17-626"/>
    <s v="B-386"/>
    <s v="Popular"/>
    <n v="19557"/>
    <n v="0.12"/>
    <x v="625"/>
    <x v="625"/>
    <n v="0.12"/>
    <x v="625"/>
    <n v="3442.0320000000002"/>
    <n v="13768.128000000001"/>
    <n v="14456.5344"/>
    <n v="688.40639999999985"/>
    <n v="0.05"/>
    <x v="625"/>
    <x v="625"/>
  </r>
  <r>
    <x v="41"/>
    <d v="2019-01-01T00:00:00"/>
    <n v="32"/>
    <s v="Sedan"/>
    <s v="Volvo"/>
    <s v="CD-4"/>
    <s v="CD-4-627"/>
    <s v="B-354"/>
    <s v="Sabadell"/>
    <n v="16177"/>
    <n v="0.1"/>
    <x v="626"/>
    <x v="626"/>
    <n v="0.11"/>
    <x v="626"/>
    <n v="3348.6390000000001"/>
    <n v="11210.661"/>
    <n v="11771.19405"/>
    <n v="560.53305"/>
    <n v="0.05"/>
    <x v="626"/>
    <x v="626"/>
  </r>
  <r>
    <x v="46"/>
    <d v="2018-12-01T00:00:00"/>
    <n v="41"/>
    <s v="Convertible"/>
    <s v="Volvo"/>
    <s v="CD-6"/>
    <s v="CD-6-628"/>
    <s v="B-353"/>
    <s v="Santander"/>
    <n v="30926"/>
    <n v="0.16"/>
    <x v="627"/>
    <x v="627"/>
    <n v="0.1"/>
    <x v="627"/>
    <n v="5455.3464000000004"/>
    <n v="20522.493600000002"/>
    <n v="22164.293088000002"/>
    <n v="1641.7994880000006"/>
    <n v="0.08"/>
    <x v="627"/>
    <x v="627"/>
  </r>
  <r>
    <x v="81"/>
    <d v="2018-12-31T00:00:00"/>
    <n v="61"/>
    <s v="Wagon"/>
    <s v="Mercedes-benz"/>
    <s v="CD-6"/>
    <s v="CD-6-629"/>
    <s v="B-269"/>
    <s v="Unicaja"/>
    <n v="31392"/>
    <n v="0.11"/>
    <x v="628"/>
    <x v="628"/>
    <n v="0.14000000000000001"/>
    <x v="628"/>
    <n v="5587.7759999999998"/>
    <n v="22351.103999999999"/>
    <n v="23915.681280000001"/>
    <n v="1564.5772800000013"/>
    <n v="7.0000000000000007E-2"/>
    <x v="628"/>
    <x v="628"/>
  </r>
  <r>
    <x v="7"/>
    <d v="2019-01-16T00:00:00"/>
    <n v="44"/>
    <s v="Wagon"/>
    <s v="Mitsubishi"/>
    <s v="CD-13"/>
    <s v="CD-13-630"/>
    <s v="B-311"/>
    <s v="Kutxa"/>
    <n v="22232"/>
    <n v="7.0000000000000007E-2"/>
    <x v="629"/>
    <x v="629"/>
    <n v="0.11"/>
    <x v="629"/>
    <n v="3928.3943999999992"/>
    <n v="16747.365599999997"/>
    <n v="17919.681192"/>
    <n v="1172.3155920000027"/>
    <n v="7.0000000000000007E-2"/>
    <x v="629"/>
    <x v="629"/>
  </r>
  <r>
    <x v="3"/>
    <d v="2019-02-18T00:00:00"/>
    <n v="72"/>
    <s v="Hardtop"/>
    <s v="Jaguar"/>
    <s v="CD-15"/>
    <s v="CD-15-631"/>
    <s v="B-371"/>
    <s v="Santander"/>
    <n v="26983"/>
    <n v="0.11"/>
    <x v="630"/>
    <x v="630"/>
    <n v="0.1"/>
    <x v="630"/>
    <n v="4322.6765999999998"/>
    <n v="19692.1934"/>
    <n v="21267.568872"/>
    <n v="1575.3754719999997"/>
    <n v="0.08"/>
    <x v="630"/>
    <x v="630"/>
  </r>
  <r>
    <x v="55"/>
    <d v="2019-03-07T00:00:00"/>
    <n v="66"/>
    <s v="Hardtop"/>
    <s v="BMW"/>
    <s v="CD-15"/>
    <s v="CD-15-632"/>
    <s v="B-350"/>
    <s v="BBVA"/>
    <n v="26270"/>
    <n v="0.16"/>
    <x v="631"/>
    <x v="631"/>
    <n v="0.1"/>
    <x v="631"/>
    <n v="4854.6959999999999"/>
    <n v="17212.103999999999"/>
    <n v="18416.951280000001"/>
    <n v="1204.8472800000018"/>
    <n v="7.0000000000000007E-2"/>
    <x v="631"/>
    <x v="631"/>
  </r>
  <r>
    <x v="10"/>
    <d v="2018-12-11T00:00:00"/>
    <n v="38"/>
    <s v="Hatchback"/>
    <s v="Honda"/>
    <s v="CD-8"/>
    <s v="CD-8-633"/>
    <s v="B-324"/>
    <s v="Sabadell"/>
    <n v="27458"/>
    <n v="7.0000000000000007E-2"/>
    <x v="632"/>
    <x v="632"/>
    <n v="0.13"/>
    <x v="632"/>
    <n v="5617.9067999999997"/>
    <n v="19918.033199999998"/>
    <n v="21312.295523999997"/>
    <n v="1394.2623239999994"/>
    <n v="7.0000000000000007E-2"/>
    <x v="632"/>
    <x v="632"/>
  </r>
  <r>
    <x v="58"/>
    <d v="2018-12-04T00:00:00"/>
    <n v="35"/>
    <s v="Hatchback"/>
    <s v="Jaguar"/>
    <s v="CD-8"/>
    <s v="CD-8-634"/>
    <s v="B-291"/>
    <s v="BBVA"/>
    <n v="18348"/>
    <n v="0.05"/>
    <x v="633"/>
    <x v="633"/>
    <n v="0.15"/>
    <x v="633"/>
    <n v="3834.7319999999995"/>
    <n v="13595.867999999999"/>
    <n v="14411.620079999999"/>
    <n v="815.75208000000021"/>
    <n v="0.06"/>
    <x v="633"/>
    <x v="633"/>
  </r>
  <r>
    <x v="21"/>
    <d v="2019-02-20T00:00:00"/>
    <n v="52"/>
    <s v="Wagon"/>
    <s v="Alfa-romero"/>
    <s v="CD-5"/>
    <s v="CD-5-635"/>
    <s v="B-394"/>
    <s v="Kutxa"/>
    <n v="26688"/>
    <n v="0.11"/>
    <x v="634"/>
    <x v="634"/>
    <n v="0.11"/>
    <x v="634"/>
    <n v="4987.9871999999996"/>
    <n v="18764.3328"/>
    <n v="20077.836096000003"/>
    <n v="1313.5032960000026"/>
    <n v="7.0000000000000007E-2"/>
    <x v="634"/>
    <x v="634"/>
  </r>
  <r>
    <x v="67"/>
    <d v="2019-01-02T00:00:00"/>
    <n v="36"/>
    <s v="Wagon"/>
    <s v="Peugeot"/>
    <s v="CD-14"/>
    <s v="CD-14-636"/>
    <s v="B-361"/>
    <s v="Popular"/>
    <n v="24473"/>
    <n v="0.16"/>
    <x v="635"/>
    <x v="635"/>
    <n v="0.14000000000000001"/>
    <x v="635"/>
    <n v="4317.0371999999998"/>
    <n v="16240.282800000001"/>
    <n v="17214.699768000002"/>
    <n v="974.41696800000136"/>
    <n v="0.06"/>
    <x v="635"/>
    <x v="635"/>
  </r>
  <r>
    <x v="16"/>
    <d v="2019-03-05T00:00:00"/>
    <n v="79"/>
    <s v="Convertible"/>
    <s v="Chevrolet"/>
    <s v="CD-18"/>
    <s v="CD-18-637"/>
    <s v="B-392"/>
    <s v="Sabadell"/>
    <n v="24489"/>
    <n v="0.06"/>
    <x v="636"/>
    <x v="636"/>
    <n v="0.12"/>
    <x v="636"/>
    <n v="4373.7353999999996"/>
    <n v="18645.924599999998"/>
    <n v="19764.680076000001"/>
    <n v="1118.7554760000021"/>
    <n v="0.06"/>
    <x v="636"/>
    <x v="636"/>
  </r>
  <r>
    <x v="63"/>
    <d v="2019-02-22T00:00:00"/>
    <n v="72"/>
    <s v="Wagon"/>
    <s v="Dodge"/>
    <s v="CD-4"/>
    <s v="CD-4-638"/>
    <s v="B-282"/>
    <s v="Caixa"/>
    <n v="25180"/>
    <n v="0.09"/>
    <x v="637"/>
    <x v="637"/>
    <n v="0.11"/>
    <x v="637"/>
    <n v="4582.76"/>
    <n v="18331.04"/>
    <n v="19980.833600000002"/>
    <n v="1649.7936000000009"/>
    <n v="0.09"/>
    <x v="637"/>
    <x v="637"/>
  </r>
  <r>
    <x v="16"/>
    <d v="2019-01-16T00:00:00"/>
    <n v="31"/>
    <s v="Sedan"/>
    <s v="Saab"/>
    <s v="CD-5"/>
    <s v="CD-5-639"/>
    <s v="B-275"/>
    <s v="Kutxa"/>
    <n v="27416"/>
    <n v="0.09"/>
    <x v="638"/>
    <x v="638"/>
    <n v="0.15"/>
    <x v="638"/>
    <n v="5488.6832000000004"/>
    <n v="19459.876800000002"/>
    <n v="20432.870640000001"/>
    <n v="972.99383999999918"/>
    <n v="0.05"/>
    <x v="638"/>
    <x v="638"/>
  </r>
  <r>
    <x v="90"/>
    <d v="2018-12-08T00:00:00"/>
    <n v="61"/>
    <s v="Convertible"/>
    <s v="Toyota"/>
    <s v="CD-3"/>
    <s v="CD-3-640"/>
    <s v="B-262"/>
    <s v="Sabadell"/>
    <n v="25543"/>
    <n v="0.17"/>
    <x v="639"/>
    <x v="639"/>
    <n v="0.14000000000000001"/>
    <x v="639"/>
    <n v="4452.1449000000002"/>
    <n v="16748.545099999999"/>
    <n v="17920.943256999999"/>
    <n v="1172.3981569999996"/>
    <n v="7.0000000000000007E-2"/>
    <x v="639"/>
    <x v="639"/>
  </r>
  <r>
    <x v="4"/>
    <d v="2018-12-19T00:00:00"/>
    <n v="48"/>
    <s v="Sedan"/>
    <s v="Audi"/>
    <s v="CD-2"/>
    <s v="CD-2-641"/>
    <s v="B-314"/>
    <s v="Santander"/>
    <n v="30000"/>
    <n v="0.09"/>
    <x v="640"/>
    <x v="640"/>
    <n v="0.14000000000000001"/>
    <x v="640"/>
    <n v="4914"/>
    <n v="22386"/>
    <n v="24176.880000000001"/>
    <n v="1790.880000000001"/>
    <n v="0.08"/>
    <x v="640"/>
    <x v="640"/>
  </r>
  <r>
    <x v="81"/>
    <d v="2018-12-10T00:00:00"/>
    <n v="40"/>
    <s v="Convertible"/>
    <s v="Isuzu"/>
    <s v="CD-10"/>
    <s v="CD-10-642"/>
    <s v="B-374"/>
    <s v="Bankia"/>
    <n v="28971"/>
    <n v="0.14000000000000001"/>
    <x v="641"/>
    <x v="641"/>
    <n v="0.13"/>
    <x v="641"/>
    <n v="5730.4638000000004"/>
    <n v="19184.596199999996"/>
    <n v="20719.363896000003"/>
    <n v="1534.7676960000063"/>
    <n v="0.08"/>
    <x v="641"/>
    <x v="641"/>
  </r>
  <r>
    <x v="22"/>
    <d v="2018-12-05T00:00:00"/>
    <n v="57"/>
    <s v="Wagon"/>
    <s v="Alfa-romero"/>
    <s v="CD-8"/>
    <s v="CD-8-643"/>
    <s v="B-400"/>
    <s v="Sabadell"/>
    <n v="28986"/>
    <n v="0.16"/>
    <x v="642"/>
    <x v="642"/>
    <n v="0.12"/>
    <x v="642"/>
    <n v="4869.6479999999992"/>
    <n v="19478.591999999997"/>
    <n v="21036.879359999999"/>
    <n v="1558.2873600000021"/>
    <n v="0.08"/>
    <x v="642"/>
    <x v="642"/>
  </r>
  <r>
    <x v="8"/>
    <d v="2018-12-14T00:00:00"/>
    <n v="36"/>
    <s v="Sedan"/>
    <s v="Subaru"/>
    <s v="CD-11"/>
    <s v="CD-11-644"/>
    <s v="B-277"/>
    <s v="Popular"/>
    <n v="34727"/>
    <n v="0.08"/>
    <x v="643"/>
    <x v="643"/>
    <n v="0.1"/>
    <x v="643"/>
    <n v="6070.2795999999998"/>
    <n v="25878.560400000002"/>
    <n v="27948.845232000003"/>
    <n v="2070.2848320000012"/>
    <n v="0.08"/>
    <x v="643"/>
    <x v="643"/>
  </r>
  <r>
    <x v="52"/>
    <d v="2018-11-29T00:00:00"/>
    <n v="45"/>
    <s v="Sedan"/>
    <s v="Isuzu"/>
    <s v="CD-7"/>
    <s v="CD-7-645"/>
    <s v="B-371"/>
    <s v="Bankia"/>
    <n v="25821"/>
    <n v="0.09"/>
    <x v="644"/>
    <x v="644"/>
    <n v="0.15"/>
    <x v="644"/>
    <n v="4699.4220000000005"/>
    <n v="18797.688000000002"/>
    <n v="20489.479920000005"/>
    <n v="1691.7919200000033"/>
    <n v="0.09"/>
    <x v="644"/>
    <x v="644"/>
  </r>
  <r>
    <x v="28"/>
    <d v="2019-02-26T00:00:00"/>
    <n v="63"/>
    <s v="Sedan"/>
    <s v="Jaguar"/>
    <s v="CD-19"/>
    <s v="CD-19-646"/>
    <s v="B-401"/>
    <s v="Sabadell"/>
    <n v="33220"/>
    <n v="0.06"/>
    <x v="645"/>
    <x v="645"/>
    <n v="0.14000000000000001"/>
    <x v="645"/>
    <n v="5620.8240000000005"/>
    <n v="25605.975999999999"/>
    <n v="27910.51384"/>
    <n v="2304.5378400000009"/>
    <n v="0.09"/>
    <x v="645"/>
    <x v="645"/>
  </r>
  <r>
    <x v="45"/>
    <d v="2019-01-13T00:00:00"/>
    <n v="58"/>
    <s v="Sedan"/>
    <s v="Volkswagen"/>
    <s v="CD-15"/>
    <s v="CD-15-647"/>
    <s v="B-400"/>
    <s v="Sabadell"/>
    <n v="26065"/>
    <n v="0.16"/>
    <x v="646"/>
    <x v="646"/>
    <n v="0.11"/>
    <x v="646"/>
    <n v="4597.866"/>
    <n v="17296.733999999997"/>
    <n v="18334.538039999996"/>
    <n v="1037.8040399999991"/>
    <n v="0.06"/>
    <x v="646"/>
    <x v="646"/>
  </r>
  <r>
    <x v="91"/>
    <d v="2018-11-09T00:00:00"/>
    <n v="34"/>
    <s v="Hardtop"/>
    <s v="Mazda"/>
    <s v="CD-6"/>
    <s v="CD-6-648"/>
    <s v="B-354"/>
    <s v="Sabadell"/>
    <n v="30394"/>
    <n v="0.13"/>
    <x v="647"/>
    <x v="647"/>
    <n v="0.12"/>
    <x v="647"/>
    <n v="5024.1281999999992"/>
    <n v="21418.6518"/>
    <n v="23346.330462000002"/>
    <n v="1927.6786620000021"/>
    <n v="0.09"/>
    <x v="647"/>
    <x v="647"/>
  </r>
  <r>
    <x v="42"/>
    <d v="2019-01-21T00:00:00"/>
    <n v="56"/>
    <s v="Hatchback"/>
    <s v="Audi"/>
    <s v="CD-13"/>
    <s v="CD-13-649"/>
    <s v="B-305"/>
    <s v="Bankia"/>
    <n v="28176"/>
    <n v="7.0000000000000007E-2"/>
    <x v="648"/>
    <x v="648"/>
    <n v="0.14000000000000001"/>
    <x v="648"/>
    <n v="6026.8463999999985"/>
    <n v="20176.833600000002"/>
    <n v="21589.211951999998"/>
    <n v="1412.3783519999961"/>
    <n v="7.0000000000000007E-2"/>
    <x v="648"/>
    <x v="648"/>
  </r>
  <r>
    <x v="60"/>
    <d v="2019-01-28T00:00:00"/>
    <n v="32"/>
    <s v="Hatchback"/>
    <s v="Subaru"/>
    <s v="CD-13"/>
    <s v="CD-13-650"/>
    <s v="B-344"/>
    <s v="Sabadell"/>
    <n v="32366"/>
    <n v="0.15"/>
    <x v="649"/>
    <x v="649"/>
    <n v="0.11"/>
    <x v="649"/>
    <n v="4951.9979999999996"/>
    <n v="22559.101999999999"/>
    <n v="23912.648120000002"/>
    <n v="1353.5461200000027"/>
    <n v="0.06"/>
    <x v="649"/>
    <x v="649"/>
  </r>
  <r>
    <x v="6"/>
    <d v="2019-01-06T00:00:00"/>
    <n v="60"/>
    <s v="Hardtop"/>
    <s v="BMW"/>
    <s v="CD-20"/>
    <s v="CD-20-651"/>
    <s v="B-358"/>
    <s v="Caixa"/>
    <n v="30507"/>
    <n v="0.17"/>
    <x v="650"/>
    <x v="650"/>
    <n v="0.15"/>
    <x v="650"/>
    <n v="5064.1619999999994"/>
    <n v="20256.647999999997"/>
    <n v="21674.613359999999"/>
    <n v="1417.965360000002"/>
    <n v="7.0000000000000007E-2"/>
    <x v="650"/>
    <x v="650"/>
  </r>
  <r>
    <x v="82"/>
    <d v="2019-01-01T00:00:00"/>
    <n v="79"/>
    <s v="Convertible"/>
    <s v="Renault"/>
    <s v="CD-16"/>
    <s v="CD-16-652"/>
    <s v="B-302"/>
    <s v="Unicaja"/>
    <n v="30221"/>
    <n v="0.05"/>
    <x v="651"/>
    <x v="651"/>
    <n v="0.13"/>
    <x v="651"/>
    <n v="5741.99"/>
    <n v="22967.96"/>
    <n v="24575.717199999999"/>
    <n v="1607.7572"/>
    <n v="7.0000000000000007E-2"/>
    <x v="651"/>
    <x v="651"/>
  </r>
  <r>
    <x v="52"/>
    <d v="2018-12-28T00:00:00"/>
    <n v="74"/>
    <s v="Hatchback"/>
    <s v="Plymouth"/>
    <s v="CD-13"/>
    <s v="CD-13-653"/>
    <s v="B-255"/>
    <s v="Laboral"/>
    <n v="32939"/>
    <n v="0.11"/>
    <x v="652"/>
    <x v="652"/>
    <n v="0.14000000000000001"/>
    <x v="652"/>
    <n v="6449.4561999999996"/>
    <n v="22866.253799999999"/>
    <n v="24238.229027999998"/>
    <n v="1371.9752279999993"/>
    <n v="0.06"/>
    <x v="652"/>
    <x v="652"/>
  </r>
  <r>
    <x v="38"/>
    <d v="2019-01-12T00:00:00"/>
    <n v="77"/>
    <s v="Sedan"/>
    <s v="Mazda"/>
    <s v="CD-12"/>
    <s v="CD-12-654"/>
    <s v="B-348"/>
    <s v="Santander"/>
    <n v="32012"/>
    <n v="0.08"/>
    <x v="653"/>
    <x v="653"/>
    <n v="0.14000000000000001"/>
    <x v="653"/>
    <n v="5595.6976000000004"/>
    <n v="23855.342400000001"/>
    <n v="25048.109520000002"/>
    <n v="1192.7671200000004"/>
    <n v="0.05"/>
    <x v="653"/>
    <x v="653"/>
  </r>
  <r>
    <x v="41"/>
    <d v="2019-01-03T00:00:00"/>
    <n v="34"/>
    <s v="Hardtop"/>
    <s v="BMW"/>
    <s v="CD-20"/>
    <s v="CD-20-655"/>
    <s v="B-354"/>
    <s v="Popular"/>
    <n v="23543"/>
    <n v="0.05"/>
    <x v="654"/>
    <x v="654"/>
    <n v="0.15"/>
    <x v="654"/>
    <n v="4696.8284999999996"/>
    <n v="17669.021499999999"/>
    <n v="18729.162789999998"/>
    <n v="1060.1412899999996"/>
    <n v="0.06"/>
    <x v="654"/>
    <x v="654"/>
  </r>
  <r>
    <x v="85"/>
    <d v="2019-02-06T00:00:00"/>
    <n v="39"/>
    <s v="Sedan"/>
    <s v="Mazda"/>
    <s v="CD-17"/>
    <s v="CD-17-656"/>
    <s v="B-345"/>
    <s v="Sabadell"/>
    <n v="33166"/>
    <n v="0.15"/>
    <x v="655"/>
    <x v="655"/>
    <n v="0.11"/>
    <x v="655"/>
    <n v="5356.3090000000002"/>
    <n v="22834.790999999997"/>
    <n v="24889.922189999997"/>
    <n v="2055.1311900000001"/>
    <n v="0.09"/>
    <x v="655"/>
    <x v="655"/>
  </r>
  <r>
    <x v="54"/>
    <d v="2018-12-10T00:00:00"/>
    <n v="60"/>
    <s v="Wagon"/>
    <s v="Volvo"/>
    <s v="CD-10"/>
    <s v="CD-10-657"/>
    <s v="B-394"/>
    <s v="Popular"/>
    <n v="30379"/>
    <n v="0.17"/>
    <x v="656"/>
    <x v="656"/>
    <n v="0.11"/>
    <x v="656"/>
    <n v="5547.2054000000007"/>
    <n v="19667.364600000001"/>
    <n v="21240.753768000002"/>
    <n v="1573.3891680000015"/>
    <n v="0.08"/>
    <x v="656"/>
    <x v="656"/>
  </r>
  <r>
    <x v="61"/>
    <d v="2019-01-05T00:00:00"/>
    <n v="35"/>
    <s v="Convertible"/>
    <s v="Toyota"/>
    <s v="CD-5"/>
    <s v="CD-5-658"/>
    <s v="B-252"/>
    <s v="Laboral"/>
    <n v="26717"/>
    <n v="0.15"/>
    <x v="657"/>
    <x v="657"/>
    <n v="0.14000000000000001"/>
    <x v="657"/>
    <n v="4541.8900000000003"/>
    <n v="18167.560000000001"/>
    <n v="19620.964800000002"/>
    <n v="1453.4048000000003"/>
    <n v="0.08"/>
    <x v="657"/>
    <x v="657"/>
  </r>
  <r>
    <x v="68"/>
    <d v="2018-11-16T00:00:00"/>
    <n v="42"/>
    <s v="Hatchback"/>
    <s v="Porsche"/>
    <s v="CD-10"/>
    <s v="CD-10-659"/>
    <s v="B-248"/>
    <s v="Caixa"/>
    <n v="18018"/>
    <n v="0.09"/>
    <x v="658"/>
    <x v="658"/>
    <n v="0.14000000000000001"/>
    <x v="658"/>
    <n v="3279.2760000000003"/>
    <n v="13117.104000000001"/>
    <n v="13904.130240000002"/>
    <n v="787.02624000000105"/>
    <n v="0.06"/>
    <x v="658"/>
    <x v="658"/>
  </r>
  <r>
    <x v="1"/>
    <d v="2019-01-29T00:00:00"/>
    <n v="47"/>
    <s v="Wagon"/>
    <s v="Mitsubishi"/>
    <s v="CD-11"/>
    <s v="CD-11-660"/>
    <s v="B-393"/>
    <s v="Kutxa"/>
    <n v="25572"/>
    <n v="0.14000000000000001"/>
    <x v="659"/>
    <x v="659"/>
    <n v="0.13"/>
    <x v="659"/>
    <n v="5058.1415999999999"/>
    <n v="16933.778399999999"/>
    <n v="18457.818456000001"/>
    <n v="1524.0400560000016"/>
    <n v="0.09"/>
    <x v="659"/>
    <x v="659"/>
  </r>
  <r>
    <x v="0"/>
    <d v="2019-02-19T00:00:00"/>
    <n v="59"/>
    <s v="Sedan"/>
    <s v="Volkswagen"/>
    <s v="CD-2"/>
    <s v="CD-2-661"/>
    <s v="B-357"/>
    <s v="Unicaja"/>
    <n v="26394"/>
    <n v="0.17"/>
    <x v="660"/>
    <x v="660"/>
    <n v="0.1"/>
    <x v="660"/>
    <n v="4162.3338000000003"/>
    <n v="17744.6862"/>
    <n v="18986.814234000001"/>
    <n v="1242.1280340000012"/>
    <n v="7.0000000000000007E-2"/>
    <x v="660"/>
    <x v="660"/>
  </r>
  <r>
    <x v="46"/>
    <d v="2018-12-17T00:00:00"/>
    <n v="57"/>
    <s v="Sedan"/>
    <s v="Renault"/>
    <s v="CD-5"/>
    <s v="CD-5-662"/>
    <s v="B-266"/>
    <s v="Laboral"/>
    <n v="33768"/>
    <n v="0.12"/>
    <x v="487"/>
    <x v="661"/>
    <n v="0.14000000000000001"/>
    <x v="661"/>
    <n v="6537.4848000000002"/>
    <n v="23178.355199999998"/>
    <n v="24800.840064"/>
    <n v="1622.4848640000018"/>
    <n v="7.0000000000000007E-2"/>
    <x v="661"/>
    <x v="661"/>
  </r>
  <r>
    <x v="89"/>
    <d v="2019-01-18T00:00:00"/>
    <n v="75"/>
    <s v="Sedan"/>
    <s v="Toyota"/>
    <s v="CD-11"/>
    <s v="CD-11-663"/>
    <s v="B-345"/>
    <s v="Kutxa"/>
    <n v="28818"/>
    <n v="0.05"/>
    <x v="661"/>
    <x v="662"/>
    <n v="0.12"/>
    <x v="662"/>
    <n v="5201.6489999999994"/>
    <n v="22175.451000000001"/>
    <n v="23949.487080000003"/>
    <n v="1774.0360800000017"/>
    <n v="0.08"/>
    <x v="662"/>
    <x v="662"/>
  </r>
  <r>
    <x v="38"/>
    <d v="2019-01-04T00:00:00"/>
    <n v="69"/>
    <s v="Hatchback"/>
    <s v="Renault"/>
    <s v="CD-3"/>
    <s v="CD-3-664"/>
    <s v="B-333"/>
    <s v="Caixa"/>
    <n v="17462"/>
    <n v="0.11"/>
    <x v="662"/>
    <x v="663"/>
    <n v="0.11"/>
    <x v="663"/>
    <n v="3108.2359999999999"/>
    <n v="12432.944"/>
    <n v="13303.25008"/>
    <n v="870.30608000000029"/>
    <n v="7.0000000000000007E-2"/>
    <x v="663"/>
    <x v="663"/>
  </r>
  <r>
    <x v="29"/>
    <d v="2019-01-19T00:00:00"/>
    <n v="35"/>
    <s v="Hardtop"/>
    <s v="Isuzu"/>
    <s v="CD-15"/>
    <s v="CD-15-665"/>
    <s v="B-390"/>
    <s v="Caixa"/>
    <n v="34196"/>
    <n v="0.06"/>
    <x v="663"/>
    <x v="664"/>
    <n v="0.14000000000000001"/>
    <x v="664"/>
    <n v="6428.847999999999"/>
    <n v="25715.392000000003"/>
    <n v="27001.161599999999"/>
    <n v="1285.769599999996"/>
    <n v="0.05"/>
    <x v="664"/>
    <x v="664"/>
  </r>
  <r>
    <x v="64"/>
    <d v="2019-01-17T00:00:00"/>
    <n v="37"/>
    <s v="Hatchback"/>
    <s v="Peugeot"/>
    <s v="CD-13"/>
    <s v="CD-13-666"/>
    <s v="B-287"/>
    <s v="Popular"/>
    <n v="29797"/>
    <n v="7.0000000000000007E-2"/>
    <x v="664"/>
    <x v="665"/>
    <n v="0.15"/>
    <x v="665"/>
    <n v="5542.2419999999993"/>
    <n v="22168.968000000001"/>
    <n v="23942.485440000004"/>
    <n v="1773.5174400000033"/>
    <n v="0.08"/>
    <x v="665"/>
    <x v="665"/>
  </r>
  <r>
    <x v="50"/>
    <d v="2019-01-28T00:00:00"/>
    <n v="71"/>
    <s v="Convertible"/>
    <s v="Jaguar"/>
    <s v="CD-10"/>
    <s v="CD-10-667"/>
    <s v="B-287"/>
    <s v="Sabadell"/>
    <n v="27361"/>
    <n v="0.1"/>
    <x v="665"/>
    <x v="666"/>
    <n v="0.12"/>
    <x v="666"/>
    <n v="5171.2290000000003"/>
    <n v="19453.671000000002"/>
    <n v="21204.501390000005"/>
    <n v="1750.8303900000028"/>
    <n v="0.09"/>
    <x v="666"/>
    <x v="666"/>
  </r>
  <r>
    <x v="3"/>
    <d v="2019-02-03T00:00:00"/>
    <n v="57"/>
    <s v="Sedan"/>
    <s v="Renault"/>
    <s v="CD-9"/>
    <s v="CD-9-668"/>
    <s v="B-289"/>
    <s v="BBVA"/>
    <n v="31752"/>
    <n v="0.17"/>
    <x v="666"/>
    <x v="667"/>
    <n v="0.12"/>
    <x v="667"/>
    <n v="5007.2903999999999"/>
    <n v="21346.869599999998"/>
    <n v="23054.619168000001"/>
    <n v="1707.7495680000029"/>
    <n v="0.08"/>
    <x v="667"/>
    <x v="667"/>
  </r>
  <r>
    <x v="32"/>
    <d v="2019-02-09T00:00:00"/>
    <n v="62"/>
    <s v="Convertible"/>
    <s v="Dodge"/>
    <s v="CD-4"/>
    <s v="CD-4-669"/>
    <s v="B-355"/>
    <s v="Bankia"/>
    <n v="25475"/>
    <n v="0.13"/>
    <x v="667"/>
    <x v="668"/>
    <n v="0.13"/>
    <x v="668"/>
    <n v="4432.6499999999996"/>
    <n v="17730.599999999999"/>
    <n v="18617.13"/>
    <n v="886.53000000000247"/>
    <n v="0.05"/>
    <x v="668"/>
    <x v="668"/>
  </r>
  <r>
    <x v="19"/>
    <d v="2019-01-06T00:00:00"/>
    <n v="57"/>
    <s v="Hatchback"/>
    <s v="Jaguar"/>
    <s v="CD-4"/>
    <s v="CD-4-670"/>
    <s v="B-266"/>
    <s v="BBVA"/>
    <n v="32606"/>
    <n v="0.12"/>
    <x v="668"/>
    <x v="669"/>
    <n v="0.15"/>
    <x v="669"/>
    <n v="6312.5215999999991"/>
    <n v="22380.758399999999"/>
    <n v="24171.219072"/>
    <n v="1790.4606720000011"/>
    <n v="0.08"/>
    <x v="669"/>
    <x v="669"/>
  </r>
  <r>
    <x v="86"/>
    <d v="2019-01-17T00:00:00"/>
    <n v="42"/>
    <s v="Hardtop"/>
    <s v="Audi"/>
    <s v="CD-16"/>
    <s v="CD-16-671"/>
    <s v="B-318"/>
    <s v="Bankinter"/>
    <n v="24095"/>
    <n v="0.05"/>
    <x v="669"/>
    <x v="670"/>
    <n v="0.13"/>
    <x v="670"/>
    <n v="4120.2449999999999"/>
    <n v="18770.005000000001"/>
    <n v="19708.505250000002"/>
    <n v="938.50025000000096"/>
    <n v="0.05"/>
    <x v="670"/>
    <x v="670"/>
  </r>
  <r>
    <x v="60"/>
    <d v="2019-02-12T00:00:00"/>
    <n v="47"/>
    <s v="Convertible"/>
    <s v="Toyota"/>
    <s v="CD-13"/>
    <s v="CD-13-672"/>
    <s v="B-288"/>
    <s v="Unicaja"/>
    <n v="19308"/>
    <n v="0.13"/>
    <x v="670"/>
    <x v="671"/>
    <n v="0.13"/>
    <x v="671"/>
    <n v="3695.5511999999999"/>
    <n v="13102.408799999999"/>
    <n v="14150.601504"/>
    <n v="1048.192704000001"/>
    <n v="0.08"/>
    <x v="671"/>
    <x v="671"/>
  </r>
  <r>
    <x v="5"/>
    <d v="2018-12-11T00:00:00"/>
    <n v="32"/>
    <s v="Wagon"/>
    <s v="Renault"/>
    <s v="CD-11"/>
    <s v="CD-11-673"/>
    <s v="B-275"/>
    <s v="Kutxa"/>
    <n v="32590"/>
    <n v="0.15"/>
    <x v="671"/>
    <x v="672"/>
    <n v="0.14000000000000001"/>
    <x v="672"/>
    <n v="5263.2849999999999"/>
    <n v="22438.215"/>
    <n v="24008.890050000002"/>
    <n v="1570.6750500000016"/>
    <n v="7.0000000000000007E-2"/>
    <x v="672"/>
    <x v="672"/>
  </r>
  <r>
    <x v="3"/>
    <d v="2019-02-18T00:00:00"/>
    <n v="72"/>
    <s v="Convertible"/>
    <s v="Porsche"/>
    <s v="CD-12"/>
    <s v="CD-12-674"/>
    <s v="B-276"/>
    <s v="Sabadell"/>
    <n v="34761"/>
    <n v="0.11"/>
    <x v="672"/>
    <x v="673"/>
    <n v="0.12"/>
    <x v="673"/>
    <n v="6806.2038000000002"/>
    <n v="24131.086200000002"/>
    <n v="26061.573096000004"/>
    <n v="1930.4868960000022"/>
    <n v="0.08"/>
    <x v="673"/>
    <x v="673"/>
  </r>
  <r>
    <x v="38"/>
    <d v="2018-12-31T00:00:00"/>
    <n v="65"/>
    <s v="Sedan"/>
    <s v="Mazda"/>
    <s v="CD-17"/>
    <s v="CD-17-675"/>
    <s v="B-246"/>
    <s v="Laboral"/>
    <n v="34004"/>
    <n v="0.08"/>
    <x v="673"/>
    <x v="674"/>
    <n v="0.12"/>
    <x v="674"/>
    <n v="7195.2464"/>
    <n v="24088.4336"/>
    <n v="25533.739616000003"/>
    <n v="1445.3060160000023"/>
    <n v="0.06"/>
    <x v="674"/>
    <x v="674"/>
  </r>
  <r>
    <x v="89"/>
    <d v="2018-12-06T00:00:00"/>
    <n v="32"/>
    <s v="Hatchback"/>
    <s v="Mazda"/>
    <s v="CD-8"/>
    <s v="CD-8-676"/>
    <s v="B-375"/>
    <s v="Caixa"/>
    <n v="26298"/>
    <n v="0.1"/>
    <x v="674"/>
    <x v="675"/>
    <n v="0.15"/>
    <x v="675"/>
    <n v="5443.6859999999997"/>
    <n v="18224.514000000003"/>
    <n v="19682.475120000003"/>
    <n v="1457.9611199999999"/>
    <n v="0.08"/>
    <x v="675"/>
    <x v="675"/>
  </r>
  <r>
    <x v="10"/>
    <d v="2018-12-19T00:00:00"/>
    <n v="46"/>
    <s v="Hardtop"/>
    <s v="Plymouth"/>
    <s v="CD-9"/>
    <s v="CD-9-677"/>
    <s v="B-369"/>
    <s v="Bankinter"/>
    <n v="30839"/>
    <n v="0.12"/>
    <x v="675"/>
    <x v="676"/>
    <n v="0.1"/>
    <x v="676"/>
    <n v="4884.8976000000002"/>
    <n v="22253.422399999999"/>
    <n v="24033.696191999999"/>
    <n v="1780.273792"/>
    <n v="0.08"/>
    <x v="676"/>
    <x v="676"/>
  </r>
  <r>
    <x v="58"/>
    <d v="2019-01-13T00:00:00"/>
    <n v="75"/>
    <s v="Hardtop"/>
    <s v="Subaru"/>
    <s v="CD-3"/>
    <s v="CD-3-678"/>
    <s v="B-343"/>
    <s v="Popular"/>
    <n v="32860"/>
    <n v="0.14000000000000001"/>
    <x v="676"/>
    <x v="677"/>
    <n v="0.15"/>
    <x v="677"/>
    <n v="5934.5159999999996"/>
    <n v="22325.083999999999"/>
    <n v="24111.09072"/>
    <n v="1786.0067200000012"/>
    <n v="0.08"/>
    <x v="677"/>
    <x v="677"/>
  </r>
  <r>
    <x v="56"/>
    <d v="2018-11-29T00:00:00"/>
    <n v="43"/>
    <s v="Hatchback"/>
    <s v="Mercury"/>
    <s v="CD-8"/>
    <s v="CD-8-679"/>
    <s v="B-311"/>
    <s v="Bankinter"/>
    <n v="33809"/>
    <n v="0.08"/>
    <x v="677"/>
    <x v="678"/>
    <n v="0.15"/>
    <x v="678"/>
    <n v="7153.9844000000003"/>
    <n v="23950.295599999998"/>
    <n v="26105.822204000004"/>
    <n v="2155.526604000006"/>
    <n v="0.09"/>
    <x v="678"/>
    <x v="678"/>
  </r>
  <r>
    <x v="82"/>
    <d v="2018-12-02T00:00:00"/>
    <n v="49"/>
    <s v="Hatchback"/>
    <s v="Saab"/>
    <s v="CD-2"/>
    <s v="CD-2-680"/>
    <s v="B-332"/>
    <s v="BBVA"/>
    <n v="19538"/>
    <n v="0.17"/>
    <x v="678"/>
    <x v="679"/>
    <n v="0.15"/>
    <x v="679"/>
    <n v="3081.1426000000001"/>
    <n v="13135.397400000002"/>
    <n v="14186.229191999999"/>
    <n v="1050.8317919999972"/>
    <n v="0.08"/>
    <x v="679"/>
    <x v="679"/>
  </r>
  <r>
    <x v="44"/>
    <d v="2018-12-22T00:00:00"/>
    <n v="47"/>
    <s v="Convertible"/>
    <s v="Mercedes-benz"/>
    <s v="CD-12"/>
    <s v="CD-12-681"/>
    <s v="B-388"/>
    <s v="Sabadell"/>
    <n v="19325"/>
    <n v="0.09"/>
    <x v="679"/>
    <x v="680"/>
    <n v="0.13"/>
    <x v="680"/>
    <n v="3693.0075000000002"/>
    <n v="13892.7425"/>
    <n v="14726.307050000001"/>
    <n v="833.56455000000096"/>
    <n v="0.06"/>
    <x v="680"/>
    <x v="680"/>
  </r>
  <r>
    <x v="60"/>
    <d v="2019-03-12T00:00:00"/>
    <n v="75"/>
    <s v="Hatchback"/>
    <s v="Nissan"/>
    <s v="CD-4"/>
    <s v="CD-4-682"/>
    <s v="B-299"/>
    <s v="BBVA"/>
    <n v="32558"/>
    <n v="0.14000000000000001"/>
    <x v="680"/>
    <x v="681"/>
    <n v="0.11"/>
    <x v="681"/>
    <n v="5599.9759999999997"/>
    <n v="22399.903999999999"/>
    <n v="24191.896320000003"/>
    <n v="1791.9923200000048"/>
    <n v="0.08"/>
    <x v="681"/>
    <x v="681"/>
  </r>
  <r>
    <x v="57"/>
    <d v="2018-12-24T00:00:00"/>
    <n v="33"/>
    <s v="Sedan"/>
    <s v="Chevrolet"/>
    <s v="CD-4"/>
    <s v="CD-4-683"/>
    <s v="B-393"/>
    <s v="Kutxa"/>
    <n v="20131"/>
    <n v="0.14000000000000001"/>
    <x v="681"/>
    <x v="682"/>
    <n v="0.12"/>
    <x v="682"/>
    <n v="3462.5320000000002"/>
    <n v="13850.128000000001"/>
    <n v="14958.138240000002"/>
    <n v="1108.0102400000014"/>
    <n v="0.08"/>
    <x v="682"/>
    <x v="682"/>
  </r>
  <r>
    <x v="60"/>
    <d v="2019-03-08T00:00:00"/>
    <n v="71"/>
    <s v="Convertible"/>
    <s v="Mazda"/>
    <s v="CD-4"/>
    <s v="CD-4-684"/>
    <s v="B-376"/>
    <s v="Santander"/>
    <n v="29010"/>
    <n v="7.0000000000000007E-2"/>
    <x v="682"/>
    <x v="683"/>
    <n v="0.1"/>
    <x v="683"/>
    <n v="4856.2739999999994"/>
    <n v="22123.025999999998"/>
    <n v="24114.09834"/>
    <n v="1991.0723400000024"/>
    <n v="0.09"/>
    <x v="683"/>
    <x v="683"/>
  </r>
  <r>
    <x v="52"/>
    <d v="2018-12-21T00:00:00"/>
    <n v="67"/>
    <s v="Convertible"/>
    <s v="Mazda"/>
    <s v="CD-8"/>
    <s v="CD-8-685"/>
    <s v="B-311"/>
    <s v="Kutxa"/>
    <n v="21917"/>
    <n v="0.16"/>
    <x v="683"/>
    <x v="684"/>
    <n v="0.14000000000000001"/>
    <x v="684"/>
    <n v="4050.2615999999998"/>
    <n v="14360.018399999999"/>
    <n v="15508.819872"/>
    <n v="1148.801472000001"/>
    <n v="0.08"/>
    <x v="684"/>
    <x v="684"/>
  </r>
  <r>
    <x v="21"/>
    <d v="2019-01-29T00:00:00"/>
    <n v="30"/>
    <s v="Hatchback"/>
    <s v="Volkswagen"/>
    <s v="CD-11"/>
    <s v="CD-11-686"/>
    <s v="B-257"/>
    <s v="Sabadell"/>
    <n v="23466"/>
    <n v="0.09"/>
    <x v="684"/>
    <x v="685"/>
    <n v="0.15"/>
    <x v="685"/>
    <n v="4697.8932000000004"/>
    <n v="16656.166799999999"/>
    <n v="17488.975139999999"/>
    <n v="832.80833999999959"/>
    <n v="0.05"/>
    <x v="685"/>
    <x v="685"/>
  </r>
  <r>
    <x v="56"/>
    <d v="2018-12-22T00:00:00"/>
    <n v="66"/>
    <s v="Sedan"/>
    <s v="Saab"/>
    <s v="CD-9"/>
    <s v="CD-9-687"/>
    <s v="B-346"/>
    <s v="Bankia"/>
    <n v="30383"/>
    <n v="0.14000000000000001"/>
    <x v="685"/>
    <x v="686"/>
    <n v="0.12"/>
    <x v="686"/>
    <n v="4964.5822000000007"/>
    <n v="21164.797799999997"/>
    <n v="23069.629602000001"/>
    <n v="1904.8318020000042"/>
    <n v="0.09"/>
    <x v="686"/>
    <x v="686"/>
  </r>
  <r>
    <x v="56"/>
    <d v="2019-01-01T00:00:00"/>
    <n v="76"/>
    <s v="Wagon"/>
    <s v="Alfa-romero"/>
    <s v="CD-13"/>
    <s v="CD-13-688"/>
    <s v="B-246"/>
    <s v="Laboral"/>
    <n v="29507"/>
    <n v="0.08"/>
    <x v="686"/>
    <x v="687"/>
    <n v="0.11"/>
    <x v="687"/>
    <n v="5972.2168000000001"/>
    <n v="21174.2232"/>
    <n v="22868.161056000001"/>
    <n v="1693.9378560000005"/>
    <n v="0.08"/>
    <x v="687"/>
    <x v="687"/>
  </r>
  <r>
    <x v="90"/>
    <d v="2018-12-03T00:00:00"/>
    <n v="56"/>
    <s v="Hatchback"/>
    <s v="Mitsubishi"/>
    <s v="CD-9"/>
    <s v="CD-9-689"/>
    <s v="B-291"/>
    <s v="Popular"/>
    <n v="21411"/>
    <n v="7.0000000000000007E-2"/>
    <x v="687"/>
    <x v="688"/>
    <n v="0.11"/>
    <x v="688"/>
    <n v="3982.4459999999999"/>
    <n v="15929.784"/>
    <n v="16885.571039999999"/>
    <n v="955.78703999999925"/>
    <n v="0.06"/>
    <x v="688"/>
    <x v="688"/>
  </r>
  <r>
    <x v="10"/>
    <d v="2018-12-04T00:00:00"/>
    <n v="31"/>
    <s v="Convertible"/>
    <s v="Nissan"/>
    <s v="CD-15"/>
    <s v="CD-15-690"/>
    <s v="B-274"/>
    <s v="BBVA"/>
    <n v="27263"/>
    <n v="7.0000000000000007E-2"/>
    <x v="688"/>
    <x v="689"/>
    <n v="0.11"/>
    <x v="689"/>
    <n v="5578.0097999999998"/>
    <n v="19776.5802"/>
    <n v="21160.940813999998"/>
    <n v="1384.3606139999974"/>
    <n v="7.0000000000000007E-2"/>
    <x v="689"/>
    <x v="689"/>
  </r>
  <r>
    <x v="42"/>
    <d v="2018-12-29T00:00:00"/>
    <n v="33"/>
    <s v="Hatchback"/>
    <s v="Porsche"/>
    <s v="CD-19"/>
    <s v="CD-19-691"/>
    <s v="B-285"/>
    <s v="Santander"/>
    <n v="20116"/>
    <n v="0.14000000000000001"/>
    <x v="689"/>
    <x v="690"/>
    <n v="0.13"/>
    <x v="690"/>
    <n v="3805.9471999999996"/>
    <n v="13493.8128"/>
    <n v="14438.379696"/>
    <n v="944.56689600000027"/>
    <n v="7.0000000000000007E-2"/>
    <x v="690"/>
    <x v="690"/>
  </r>
  <r>
    <x v="68"/>
    <d v="2018-12-07T00:00:00"/>
    <n v="63"/>
    <s v="Convertible"/>
    <s v="Isuzu"/>
    <s v="CD-17"/>
    <s v="CD-17-692"/>
    <s v="B-327"/>
    <s v="Caixa"/>
    <n v="34656"/>
    <n v="0.1"/>
    <x v="690"/>
    <x v="691"/>
    <n v="0.11"/>
    <x v="691"/>
    <n v="6549.9840000000004"/>
    <n v="24640.416000000001"/>
    <n v="26118.840960000001"/>
    <n v="1478.4249600000003"/>
    <n v="0.06"/>
    <x v="691"/>
    <x v="691"/>
  </r>
  <r>
    <x v="88"/>
    <d v="2019-01-25T00:00:00"/>
    <n v="36"/>
    <s v="Hardtop"/>
    <s v="Peugeot"/>
    <s v="CD-2"/>
    <s v="CD-2-693"/>
    <s v="B-296"/>
    <s v="Popular"/>
    <n v="19250"/>
    <n v="0.06"/>
    <x v="691"/>
    <x v="692"/>
    <n v="0.13"/>
    <x v="692"/>
    <n v="3799.95"/>
    <n v="14295.05"/>
    <n v="15295.7035"/>
    <n v="1000.6535000000003"/>
    <n v="7.0000000000000007E-2"/>
    <x v="692"/>
    <x v="692"/>
  </r>
  <r>
    <x v="46"/>
    <d v="2018-11-30T00:00:00"/>
    <n v="40"/>
    <s v="Hardtop"/>
    <s v="Nissan"/>
    <s v="CD-5"/>
    <s v="CD-5-694"/>
    <s v="B-245"/>
    <s v="Caixa"/>
    <n v="27813"/>
    <n v="0.09"/>
    <x v="692"/>
    <x v="693"/>
    <n v="0.11"/>
    <x v="693"/>
    <n v="5315.0643000000009"/>
    <n v="19994.7657"/>
    <n v="21394.399299000001"/>
    <n v="1399.6335990000007"/>
    <n v="7.0000000000000007E-2"/>
    <x v="693"/>
    <x v="693"/>
  </r>
  <r>
    <x v="70"/>
    <d v="2018-11-27T00:00:00"/>
    <n v="30"/>
    <s v="Hardtop"/>
    <s v="Volvo"/>
    <s v="CD-8"/>
    <s v="CD-8-695"/>
    <s v="B-314"/>
    <s v="Sabadell"/>
    <n v="28204"/>
    <n v="0.17"/>
    <x v="693"/>
    <x v="694"/>
    <n v="0.15"/>
    <x v="694"/>
    <n v="5150.0504000000001"/>
    <n v="18259.2696"/>
    <n v="19720.011168000001"/>
    <n v="1460.7415680000013"/>
    <n v="0.08"/>
    <x v="694"/>
    <x v="694"/>
  </r>
  <r>
    <x v="18"/>
    <d v="2019-03-01T00:00:00"/>
    <n v="72"/>
    <s v="Wagon"/>
    <s v="Chevrolet"/>
    <s v="CD-16"/>
    <s v="CD-16-696"/>
    <s v="B-376"/>
    <s v="Unicaja"/>
    <n v="19242"/>
    <n v="0.14000000000000001"/>
    <x v="694"/>
    <x v="695"/>
    <n v="0.14000000000000001"/>
    <x v="695"/>
    <n v="3475.1051999999995"/>
    <n v="13073.014799999999"/>
    <n v="13857.395688000001"/>
    <n v="784.38088800000151"/>
    <n v="0.06"/>
    <x v="695"/>
    <x v="695"/>
  </r>
  <r>
    <x v="79"/>
    <d v="2018-12-14T00:00:00"/>
    <n v="63"/>
    <s v="Convertible"/>
    <s v="Saab"/>
    <s v="CD-1"/>
    <s v="CD-1-697"/>
    <s v="B-259"/>
    <s v="Bankinter"/>
    <n v="22432"/>
    <n v="0.11"/>
    <x v="695"/>
    <x v="696"/>
    <n v="0.1"/>
    <x v="696"/>
    <n v="3992.8959999999997"/>
    <n v="15971.583999999999"/>
    <n v="17409.026559999998"/>
    <n v="1437.4425599999995"/>
    <n v="0.09"/>
    <x v="696"/>
    <x v="696"/>
  </r>
  <r>
    <x v="84"/>
    <d v="2018-11-15T00:00:00"/>
    <n v="43"/>
    <s v="Hatchback"/>
    <s v="Isuzu"/>
    <s v="CD-13"/>
    <s v="CD-13-698"/>
    <s v="B-368"/>
    <s v="Sabadell"/>
    <n v="17202"/>
    <n v="0.09"/>
    <x v="696"/>
    <x v="697"/>
    <n v="0.1"/>
    <x v="697"/>
    <n v="3600.3786"/>
    <n v="12053.4414"/>
    <n v="13138.251126000001"/>
    <n v="1084.8097260000013"/>
    <n v="0.09"/>
    <x v="697"/>
    <x v="697"/>
  </r>
  <r>
    <x v="82"/>
    <d v="2018-12-19T00:00:00"/>
    <n v="66"/>
    <s v="Hardtop"/>
    <s v="Porsche"/>
    <s v="CD-4"/>
    <s v="CD-4-699"/>
    <s v="B-258"/>
    <s v="Santander"/>
    <n v="20706"/>
    <n v="0.17"/>
    <x v="697"/>
    <x v="698"/>
    <n v="0.13"/>
    <x v="698"/>
    <n v="3952.7754"/>
    <n v="13233.204599999999"/>
    <n v="14291.860968000001"/>
    <n v="1058.6563680000017"/>
    <n v="0.08"/>
    <x v="698"/>
    <x v="698"/>
  </r>
  <r>
    <x v="61"/>
    <d v="2019-01-27T00:00:00"/>
    <n v="57"/>
    <s v="Wagon"/>
    <s v="Dodge"/>
    <s v="CD-10"/>
    <s v="CD-10-700"/>
    <s v="B-379"/>
    <s v="Caixa"/>
    <n v="32703"/>
    <n v="0.15"/>
    <x v="698"/>
    <x v="699"/>
    <n v="0.13"/>
    <x v="699"/>
    <n v="6393.4364999999998"/>
    <n v="21404.113499999999"/>
    <n v="22688.36031"/>
    <n v="1284.2468100000006"/>
    <n v="0.06"/>
    <x v="699"/>
    <x v="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F5B20-73AA-D446-AAD7-D44991D26BE9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" firstHeaderRow="0" firstDataRow="1" firstDataCol="1"/>
  <pivotFields count="23">
    <pivotField numFmtId="14" showAll="0"/>
    <pivotField numFmtId="14" showAll="0"/>
    <pivotField numFmtId="1" showAll="0"/>
    <pivotField showAll="0"/>
    <pivotField showAll="0"/>
    <pivotField showAll="0"/>
    <pivotField showAll="0"/>
    <pivotField showAll="0"/>
    <pivotField showAll="0"/>
    <pivotField numFmtId="167" showAll="0"/>
    <pivotField numFmtId="9" showAll="0"/>
    <pivotField dataField="1" numFmtId="167" showAll="0">
      <items count="700">
        <item x="499"/>
        <item x="294"/>
        <item x="585"/>
        <item x="447"/>
        <item x="564"/>
        <item x="99"/>
        <item x="336"/>
        <item x="167"/>
        <item x="302"/>
        <item x="383"/>
        <item x="483"/>
        <item x="111"/>
        <item x="486"/>
        <item x="596"/>
        <item x="168"/>
        <item x="341"/>
        <item x="455"/>
        <item x="210"/>
        <item x="496"/>
        <item x="191"/>
        <item x="30"/>
        <item x="540"/>
        <item x="507"/>
        <item x="381"/>
        <item x="347"/>
        <item x="157"/>
        <item x="372"/>
        <item x="431"/>
        <item x="542"/>
        <item x="350"/>
        <item x="131"/>
        <item x="7"/>
        <item x="96"/>
        <item x="567"/>
        <item x="358"/>
        <item x="264"/>
        <item x="3"/>
        <item x="464"/>
        <item x="454"/>
        <item x="260"/>
        <item x="608"/>
        <item x="375"/>
        <item x="285"/>
        <item x="662"/>
        <item x="193"/>
        <item x="289"/>
        <item x="679"/>
        <item x="620"/>
        <item x="521"/>
        <item x="48"/>
        <item x="590"/>
        <item x="156"/>
        <item x="443"/>
        <item x="206"/>
        <item x="409"/>
        <item x="204"/>
        <item x="505"/>
        <item x="394"/>
        <item x="252"/>
        <item x="93"/>
        <item x="299"/>
        <item x="533"/>
        <item x="482"/>
        <item x="188"/>
        <item x="208"/>
        <item x="126"/>
        <item x="63"/>
        <item x="293"/>
        <item x="523"/>
        <item x="670"/>
        <item x="100"/>
        <item x="181"/>
        <item x="65"/>
        <item x="433"/>
        <item x="2"/>
        <item x="513"/>
        <item x="81"/>
        <item x="417"/>
        <item x="348"/>
        <item x="444"/>
        <item x="170"/>
        <item x="97"/>
        <item x="626"/>
        <item x="469"/>
        <item x="583"/>
        <item x="545"/>
        <item x="390"/>
        <item x="633"/>
        <item x="4"/>
        <item x="586"/>
        <item x="519"/>
        <item x="525"/>
        <item x="331"/>
        <item x="113"/>
        <item x="479"/>
        <item x="346"/>
        <item x="696"/>
        <item x="694"/>
        <item x="359"/>
        <item x="691"/>
        <item x="574"/>
        <item x="495"/>
        <item x="460"/>
        <item x="295"/>
        <item x="412"/>
        <item x="94"/>
        <item x="257"/>
        <item x="577"/>
        <item x="246"/>
        <item x="212"/>
        <item x="114"/>
        <item x="28"/>
        <item x="687"/>
        <item x="689"/>
        <item x="527"/>
        <item x="681"/>
        <item x="498"/>
        <item x="502"/>
        <item x="658"/>
        <item x="396"/>
        <item x="510"/>
        <item x="602"/>
        <item x="20"/>
        <item x="413"/>
        <item x="368"/>
        <item x="62"/>
        <item x="143"/>
        <item x="526"/>
        <item x="200"/>
        <item x="251"/>
        <item x="258"/>
        <item x="88"/>
        <item x="353"/>
        <item x="367"/>
        <item x="344"/>
        <item x="570"/>
        <item x="119"/>
        <item x="21"/>
        <item x="547"/>
        <item x="325"/>
        <item x="230"/>
        <item x="554"/>
        <item x="175"/>
        <item x="11"/>
        <item x="423"/>
        <item x="380"/>
        <item x="248"/>
        <item x="89"/>
        <item x="478"/>
        <item x="241"/>
        <item x="377"/>
        <item x="388"/>
        <item x="568"/>
        <item x="442"/>
        <item x="217"/>
        <item x="462"/>
        <item x="373"/>
        <item x="201"/>
        <item x="363"/>
        <item x="366"/>
        <item x="512"/>
        <item x="253"/>
        <item x="179"/>
        <item x="288"/>
        <item x="214"/>
        <item x="147"/>
        <item x="615"/>
        <item x="105"/>
        <item x="518"/>
        <item x="154"/>
        <item x="233"/>
        <item x="223"/>
        <item x="267"/>
        <item x="142"/>
        <item x="66"/>
        <item x="548"/>
        <item x="342"/>
        <item x="276"/>
        <item x="189"/>
        <item x="616"/>
        <item x="422"/>
        <item x="536"/>
        <item x="192"/>
        <item x="239"/>
        <item x="203"/>
        <item x="127"/>
        <item x="290"/>
        <item x="305"/>
        <item x="176"/>
        <item x="5"/>
        <item x="458"/>
        <item x="84"/>
        <item x="78"/>
        <item x="561"/>
        <item x="678"/>
        <item x="625"/>
        <item x="552"/>
        <item x="108"/>
        <item x="224"/>
        <item x="581"/>
        <item x="470"/>
        <item x="145"/>
        <item x="55"/>
        <item x="434"/>
        <item x="61"/>
        <item x="196"/>
        <item x="195"/>
        <item x="333"/>
        <item x="301"/>
        <item x="310"/>
        <item x="378"/>
        <item x="36"/>
        <item x="178"/>
        <item x="284"/>
        <item x="18"/>
        <item x="481"/>
        <item x="457"/>
        <item x="106"/>
        <item x="13"/>
        <item x="90"/>
        <item x="283"/>
        <item x="282"/>
        <item x="313"/>
        <item x="121"/>
        <item x="684"/>
        <item x="110"/>
        <item x="132"/>
        <item x="43"/>
        <item x="73"/>
        <item x="185"/>
        <item x="136"/>
        <item x="95"/>
        <item x="343"/>
        <item x="232"/>
        <item x="636"/>
        <item x="556"/>
        <item x="72"/>
        <item x="595"/>
        <item x="169"/>
        <item x="374"/>
        <item x="362"/>
        <item x="386"/>
        <item x="70"/>
        <item x="173"/>
        <item x="275"/>
        <item x="603"/>
        <item x="395"/>
        <item x="64"/>
        <item x="316"/>
        <item x="397"/>
        <item x="304"/>
        <item x="551"/>
        <item x="287"/>
        <item x="537"/>
        <item x="589"/>
        <item x="631"/>
        <item x="34"/>
        <item x="432"/>
        <item x="83"/>
        <item x="177"/>
        <item x="494"/>
        <item x="404"/>
        <item x="401"/>
        <item x="51"/>
        <item x="115"/>
        <item x="104"/>
        <item x="644"/>
        <item x="654"/>
        <item x="506"/>
        <item x="54"/>
        <item x="213"/>
        <item x="122"/>
        <item x="408"/>
        <item x="345"/>
        <item x="190"/>
        <item x="601"/>
        <item x="31"/>
        <item x="598"/>
        <item x="450"/>
        <item x="410"/>
        <item x="194"/>
        <item x="46"/>
        <item x="68"/>
        <item x="665"/>
        <item x="612"/>
        <item x="591"/>
        <item x="437"/>
        <item x="242"/>
        <item x="243"/>
        <item x="697"/>
        <item x="427"/>
        <item x="607"/>
        <item x="6"/>
        <item x="465"/>
        <item x="683"/>
        <item x="91"/>
        <item x="312"/>
        <item x="15"/>
        <item x="352"/>
        <item x="58"/>
        <item x="361"/>
        <item x="399"/>
        <item x="37"/>
        <item x="261"/>
        <item x="102"/>
        <item x="249"/>
        <item x="371"/>
        <item x="269"/>
        <item x="17"/>
        <item x="514"/>
        <item x="453"/>
        <item x="149"/>
        <item x="339"/>
        <item x="438"/>
        <item x="141"/>
        <item x="695"/>
        <item x="392"/>
        <item x="184"/>
        <item x="268"/>
        <item x="270"/>
        <item x="604"/>
        <item x="134"/>
        <item x="69"/>
        <item x="101"/>
        <item x="600"/>
        <item x="480"/>
        <item x="624"/>
        <item x="240"/>
        <item x="235"/>
        <item x="587"/>
        <item x="199"/>
        <item x="472"/>
        <item x="109"/>
        <item x="629"/>
        <item x="321"/>
        <item x="543"/>
        <item x="274"/>
        <item x="563"/>
        <item x="125"/>
        <item x="130"/>
        <item x="38"/>
        <item x="47"/>
        <item x="632"/>
        <item x="324"/>
        <item x="172"/>
        <item x="440"/>
        <item x="231"/>
        <item x="256"/>
        <item x="250"/>
        <item x="14"/>
        <item x="220"/>
        <item x="571"/>
        <item x="103"/>
        <item x="349"/>
        <item x="400"/>
        <item x="44"/>
        <item x="137"/>
        <item x="389"/>
        <item x="297"/>
        <item x="529"/>
        <item x="314"/>
        <item x="326"/>
        <item x="642"/>
        <item x="85"/>
        <item x="226"/>
        <item x="532"/>
        <item x="393"/>
        <item x="272"/>
        <item x="559"/>
        <item x="150"/>
        <item x="617"/>
        <item x="657"/>
        <item x="610"/>
        <item x="391"/>
        <item x="148"/>
        <item x="501"/>
        <item x="151"/>
        <item x="614"/>
        <item x="278"/>
        <item x="618"/>
        <item x="162"/>
        <item x="558"/>
        <item x="659"/>
        <item x="420"/>
        <item x="202"/>
        <item x="550"/>
        <item x="80"/>
        <item x="576"/>
        <item x="641"/>
        <item x="281"/>
        <item x="273"/>
        <item x="186"/>
        <item x="138"/>
        <item x="485"/>
        <item x="306"/>
        <item x="449"/>
        <item x="597"/>
        <item x="337"/>
        <item x="463"/>
        <item x="407"/>
        <item x="234"/>
        <item x="446"/>
        <item x="549"/>
        <item x="308"/>
        <item x="266"/>
        <item x="517"/>
        <item x="25"/>
        <item x="582"/>
        <item x="606"/>
        <item x="146"/>
        <item x="503"/>
        <item x="660"/>
        <item x="426"/>
        <item x="354"/>
        <item x="26"/>
        <item x="379"/>
        <item x="515"/>
        <item x="49"/>
        <item x="557"/>
        <item x="504"/>
        <item x="219"/>
        <item x="569"/>
        <item x="637"/>
        <item x="579"/>
        <item x="424"/>
        <item x="218"/>
        <item x="79"/>
        <item x="467"/>
        <item x="693"/>
        <item x="317"/>
        <item x="653"/>
        <item x="216"/>
        <item x="263"/>
        <item x="669"/>
        <item x="8"/>
        <item x="120"/>
        <item x="323"/>
        <item x="10"/>
        <item x="23"/>
        <item x="416"/>
        <item x="493"/>
        <item x="509"/>
        <item x="562"/>
        <item x="87"/>
        <item x="98"/>
        <item x="635"/>
        <item x="385"/>
        <item x="182"/>
        <item x="599"/>
        <item x="640"/>
        <item x="497"/>
        <item x="117"/>
        <item x="197"/>
        <item x="566"/>
        <item x="45"/>
        <item x="124"/>
        <item x="639"/>
        <item x="430"/>
        <item x="322"/>
        <item x="474"/>
        <item x="609"/>
        <item x="605"/>
        <item x="41"/>
        <item x="445"/>
        <item x="245"/>
        <item x="471"/>
        <item x="524"/>
        <item x="376"/>
        <item x="22"/>
        <item x="307"/>
        <item x="12"/>
        <item x="475"/>
        <item x="159"/>
        <item x="638"/>
        <item x="128"/>
        <item x="228"/>
        <item x="459"/>
        <item x="271"/>
        <item x="667"/>
        <item x="60"/>
        <item x="158"/>
        <item x="52"/>
        <item x="318"/>
        <item x="237"/>
        <item x="153"/>
        <item x="174"/>
        <item x="580"/>
        <item x="160"/>
        <item x="292"/>
        <item x="451"/>
        <item x="183"/>
        <item x="265"/>
        <item x="402"/>
        <item x="648"/>
        <item x="646"/>
        <item x="39"/>
        <item x="491"/>
        <item x="215"/>
        <item x="74"/>
        <item x="435"/>
        <item x="19"/>
        <item x="405"/>
        <item x="473"/>
        <item x="674"/>
        <item x="575"/>
        <item x="56"/>
        <item x="652"/>
        <item x="59"/>
        <item x="429"/>
        <item x="414"/>
        <item x="152"/>
        <item x="320"/>
        <item x="311"/>
        <item x="280"/>
        <item x="538"/>
        <item x="112"/>
        <item x="686"/>
        <item x="42"/>
        <item x="439"/>
        <item x="634"/>
        <item x="351"/>
        <item x="165"/>
        <item x="207"/>
        <item x="403"/>
        <item x="67"/>
        <item x="32"/>
        <item x="555"/>
        <item x="221"/>
        <item x="680"/>
        <item x="279"/>
        <item x="236"/>
        <item x="643"/>
        <item x="630"/>
        <item x="425"/>
        <item x="76"/>
        <item x="627"/>
        <item x="71"/>
        <item x="492"/>
        <item x="428"/>
        <item x="29"/>
        <item x="255"/>
        <item x="370"/>
        <item x="688"/>
        <item x="27"/>
        <item x="0"/>
        <item x="116"/>
        <item x="40"/>
        <item x="661"/>
        <item x="303"/>
        <item x="319"/>
        <item x="415"/>
        <item x="291"/>
        <item x="356"/>
        <item x="211"/>
        <item x="528"/>
        <item x="329"/>
        <item x="57"/>
        <item x="163"/>
        <item x="82"/>
        <item x="560"/>
        <item x="611"/>
        <item x="448"/>
        <item x="33"/>
        <item x="419"/>
        <item x="452"/>
        <item x="328"/>
        <item x="369"/>
        <item x="692"/>
        <item x="476"/>
        <item x="487"/>
        <item x="593"/>
        <item x="9"/>
        <item x="565"/>
        <item x="619"/>
        <item x="24"/>
        <item x="572"/>
        <item x="247"/>
        <item x="466"/>
        <item x="682"/>
        <item x="508"/>
        <item x="664"/>
        <item x="259"/>
        <item x="86"/>
        <item x="592"/>
        <item x="421"/>
        <item x="384"/>
        <item x="75"/>
        <item x="164"/>
        <item x="456"/>
        <item x="531"/>
        <item x="668"/>
        <item x="666"/>
        <item x="621"/>
        <item x="484"/>
        <item x="584"/>
        <item x="315"/>
        <item x="129"/>
        <item x="522"/>
        <item x="53"/>
        <item x="647"/>
        <item x="92"/>
        <item x="222"/>
        <item x="334"/>
        <item x="650"/>
        <item x="441"/>
        <item x="645"/>
        <item x="365"/>
        <item x="578"/>
        <item x="387"/>
        <item x="355"/>
        <item x="77"/>
        <item x="360"/>
        <item x="335"/>
        <item x="16"/>
        <item x="135"/>
        <item x="461"/>
        <item x="254"/>
        <item x="229"/>
        <item x="139"/>
        <item x="296"/>
        <item x="187"/>
        <item x="161"/>
        <item x="244"/>
        <item x="676"/>
        <item x="309"/>
        <item x="180"/>
        <item x="286"/>
        <item x="382"/>
        <item x="277"/>
        <item x="227"/>
        <item x="546"/>
        <item x="205"/>
        <item x="511"/>
        <item x="516"/>
        <item x="468"/>
        <item x="171"/>
        <item x="1"/>
        <item x="541"/>
        <item x="675"/>
        <item x="357"/>
        <item x="651"/>
        <item x="553"/>
        <item x="436"/>
        <item x="656"/>
        <item x="685"/>
        <item x="123"/>
        <item x="418"/>
        <item x="673"/>
        <item x="539"/>
        <item x="166"/>
        <item x="649"/>
        <item x="338"/>
        <item x="118"/>
        <item x="544"/>
        <item x="50"/>
        <item x="209"/>
        <item x="140"/>
        <item x="698"/>
        <item x="332"/>
        <item x="364"/>
        <item x="672"/>
        <item x="623"/>
        <item x="155"/>
        <item x="238"/>
        <item x="628"/>
        <item x="588"/>
        <item x="655"/>
        <item x="520"/>
        <item x="573"/>
        <item x="663"/>
        <item x="327"/>
        <item x="490"/>
        <item x="411"/>
        <item x="677"/>
        <item x="535"/>
        <item x="613"/>
        <item x="488"/>
        <item x="500"/>
        <item x="671"/>
        <item x="534"/>
        <item x="477"/>
        <item x="300"/>
        <item x="594"/>
        <item x="298"/>
        <item x="690"/>
        <item x="489"/>
        <item x="144"/>
        <item x="35"/>
        <item x="107"/>
        <item x="330"/>
        <item x="530"/>
        <item x="198"/>
        <item x="340"/>
        <item x="133"/>
        <item x="406"/>
        <item x="225"/>
        <item x="622"/>
        <item x="398"/>
        <item x="262"/>
        <item t="default"/>
      </items>
    </pivotField>
    <pivotField dataField="1" numFmtId="167" showAll="0">
      <items count="701">
        <item x="375"/>
        <item x="586"/>
        <item x="200"/>
        <item x="359"/>
        <item x="394"/>
        <item x="423"/>
        <item x="368"/>
        <item x="585"/>
        <item x="486"/>
        <item x="444"/>
        <item x="455"/>
        <item x="257"/>
        <item x="66"/>
        <item x="598"/>
        <item x="58"/>
        <item x="2"/>
        <item x="523"/>
        <item x="442"/>
        <item x="181"/>
        <item x="3"/>
        <item x="567"/>
        <item x="350"/>
        <item x="602"/>
        <item x="212"/>
        <item x="540"/>
        <item x="454"/>
        <item x="482"/>
        <item x="679"/>
        <item x="512"/>
        <item x="507"/>
        <item x="191"/>
        <item x="216"/>
        <item x="615"/>
        <item x="457"/>
        <item x="633"/>
        <item x="536"/>
        <item x="136"/>
        <item x="193"/>
        <item x="143"/>
        <item x="109"/>
        <item x="95"/>
        <item x="601"/>
        <item x="110"/>
        <item x="63"/>
        <item x="252"/>
        <item x="250"/>
        <item x="620"/>
        <item x="178"/>
        <item x="450"/>
        <item x="70"/>
        <item x="377"/>
        <item x="189"/>
        <item x="519"/>
        <item x="17"/>
        <item x="276"/>
        <item x="554"/>
        <item x="417"/>
        <item x="313"/>
        <item x="595"/>
        <item x="293"/>
        <item x="333"/>
        <item x="147"/>
        <item x="527"/>
        <item x="625"/>
        <item x="668"/>
        <item x="401"/>
        <item x="343"/>
        <item x="188"/>
        <item x="97"/>
        <item x="96"/>
        <item x="384"/>
        <item x="177"/>
        <item x="223"/>
        <item x="513"/>
        <item x="214"/>
        <item x="210"/>
        <item x="348"/>
        <item x="603"/>
        <item x="46"/>
        <item x="268"/>
        <item x="698"/>
        <item x="176"/>
        <item x="78"/>
        <item x="217"/>
        <item x="126"/>
        <item x="447"/>
        <item x="100"/>
        <item x="258"/>
        <item x="167"/>
        <item x="233"/>
        <item x="47"/>
        <item x="65"/>
        <item x="570"/>
        <item x="256"/>
        <item x="682"/>
        <item x="556"/>
        <item x="618"/>
        <item x="462"/>
        <item x="475"/>
        <item x="242"/>
        <item x="154"/>
        <item x="478"/>
        <item x="306"/>
        <item x="634"/>
        <item x="141"/>
        <item x="587"/>
        <item x="396"/>
        <item x="675"/>
        <item x="409"/>
        <item x="481"/>
        <item x="301"/>
        <item x="114"/>
        <item x="294"/>
        <item x="547"/>
        <item x="182"/>
        <item x="316"/>
        <item x="113"/>
        <item x="366"/>
        <item x="517"/>
        <item x="80"/>
        <item x="483"/>
        <item x="204"/>
        <item x="206"/>
        <item x="201"/>
        <item x="128"/>
        <item x="694"/>
        <item x="464"/>
        <item x="680"/>
        <item x="68"/>
        <item x="209"/>
        <item x="264"/>
        <item x="518"/>
        <item x="56"/>
        <item x="684"/>
        <item x="99"/>
        <item x="302"/>
        <item x="50"/>
        <item x="190"/>
        <item x="371"/>
        <item x="583"/>
        <item x="312"/>
        <item x="558"/>
        <item x="328"/>
        <item x="260"/>
        <item x="30"/>
        <item x="121"/>
        <item x="689"/>
        <item x="4"/>
        <item x="607"/>
        <item x="463"/>
        <item x="344"/>
        <item x="140"/>
        <item x="590"/>
        <item x="422"/>
        <item x="358"/>
        <item x="156"/>
        <item x="21"/>
        <item x="529"/>
        <item x="626"/>
        <item x="671"/>
        <item x="157"/>
        <item x="361"/>
        <item x="660"/>
        <item x="208"/>
        <item x="521"/>
        <item x="416"/>
        <item x="277"/>
        <item x="635"/>
        <item x="466"/>
        <item x="27"/>
        <item x="346"/>
        <item x="365"/>
        <item x="239"/>
        <item x="420"/>
        <item x="367"/>
        <item x="389"/>
        <item x="659"/>
        <item x="54"/>
        <item x="628"/>
        <item x="93"/>
        <item x="380"/>
        <item x="14"/>
        <item x="374"/>
        <item x="541"/>
        <item x="227"/>
        <item x="254"/>
        <item x="568"/>
        <item x="236"/>
        <item x="526"/>
        <item x="122"/>
        <item x="83"/>
        <item x="115"/>
        <item x="427"/>
        <item x="506"/>
        <item x="246"/>
        <item x="322"/>
        <item x="608"/>
        <item x="514"/>
        <item x="696"/>
        <item x="196"/>
        <item x="382"/>
        <item x="413"/>
        <item x="549"/>
        <item x="38"/>
        <item x="496"/>
        <item x="33"/>
        <item x="195"/>
        <item x="125"/>
        <item x="159"/>
        <item x="51"/>
        <item x="552"/>
        <item x="267"/>
        <item x="168"/>
        <item x="323"/>
        <item x="336"/>
        <item x="499"/>
        <item x="588"/>
        <item x="299"/>
        <item x="697"/>
        <item x="296"/>
        <item x="662"/>
        <item x="132"/>
        <item x="11"/>
        <item x="472"/>
        <item x="248"/>
        <item x="170"/>
        <item x="303"/>
        <item x="623"/>
        <item x="577"/>
        <item x="412"/>
        <item x="443"/>
        <item x="232"/>
        <item x="75"/>
        <item x="390"/>
        <item x="460"/>
        <item x="111"/>
        <item x="403"/>
        <item x="503"/>
        <item x="179"/>
        <item x="146"/>
        <item x="184"/>
        <item x="284"/>
        <item x="310"/>
        <item x="690"/>
        <item x="274"/>
        <item x="347"/>
        <item x="224"/>
        <item x="363"/>
        <item x="289"/>
        <item x="491"/>
        <item x="663"/>
        <item x="265"/>
        <item x="340"/>
        <item x="548"/>
        <item x="578"/>
        <item x="551"/>
        <item x="107"/>
        <item x="198"/>
        <item x="77"/>
        <item x="550"/>
        <item x="127"/>
        <item x="151"/>
        <item x="269"/>
        <item x="407"/>
        <item x="71"/>
        <item x="218"/>
        <item x="221"/>
        <item x="7"/>
        <item x="153"/>
        <item x="55"/>
        <item x="307"/>
        <item x="82"/>
        <item x="617"/>
        <item x="124"/>
        <item x="197"/>
        <item x="81"/>
        <item x="202"/>
        <item x="326"/>
        <item x="298"/>
        <item x="495"/>
        <item x="604"/>
        <item x="148"/>
        <item x="393"/>
        <item x="295"/>
        <item x="131"/>
        <item x="439"/>
        <item x="362"/>
        <item x="331"/>
        <item x="566"/>
        <item x="249"/>
        <item x="579"/>
        <item x="564"/>
        <item x="226"/>
        <item x="656"/>
        <item x="231"/>
        <item x="203"/>
        <item x="183"/>
        <item x="530"/>
        <item x="62"/>
        <item x="88"/>
        <item x="10"/>
        <item x="251"/>
        <item x="309"/>
        <item x="692"/>
        <item x="150"/>
        <item x="605"/>
        <item x="22"/>
        <item x="285"/>
        <item x="509"/>
        <item x="621"/>
        <item x="670"/>
        <item x="688"/>
        <item x="241"/>
        <item x="37"/>
        <item x="387"/>
        <item x="532"/>
        <item x="438"/>
        <item x="288"/>
        <item x="448"/>
        <item x="400"/>
        <item x="433"/>
        <item x="72"/>
        <item x="520"/>
        <item x="273"/>
        <item x="28"/>
        <item x="339"/>
        <item x="616"/>
        <item x="192"/>
        <item x="20"/>
        <item x="383"/>
        <item x="510"/>
        <item x="470"/>
        <item x="434"/>
        <item x="120"/>
        <item x="317"/>
        <item x="528"/>
        <item x="629"/>
        <item x="354"/>
        <item x="43"/>
        <item x="388"/>
        <item x="325"/>
        <item x="614"/>
        <item x="18"/>
        <item x="245"/>
        <item x="162"/>
        <item x="591"/>
        <item x="213"/>
        <item x="424"/>
        <item x="658"/>
        <item x="139"/>
        <item x="270"/>
        <item x="175"/>
        <item x="535"/>
        <item x="686"/>
        <item x="369"/>
        <item x="6"/>
        <item x="479"/>
        <item x="234"/>
        <item x="341"/>
        <item x="397"/>
        <item x="606"/>
        <item x="666"/>
        <item x="134"/>
        <item x="572"/>
        <item x="553"/>
        <item x="238"/>
        <item x="446"/>
        <item x="372"/>
        <item x="89"/>
        <item x="406"/>
        <item x="171"/>
        <item x="543"/>
        <item x="119"/>
        <item x="695"/>
        <item x="355"/>
        <item x="440"/>
        <item x="456"/>
        <item x="8"/>
        <item x="596"/>
        <item x="324"/>
        <item x="290"/>
        <item x="639"/>
        <item x="515"/>
        <item x="600"/>
        <item x="45"/>
        <item x="562"/>
        <item x="272"/>
        <item x="537"/>
        <item x="205"/>
        <item x="61"/>
        <item x="5"/>
        <item x="48"/>
        <item x="646"/>
        <item x="314"/>
        <item x="545"/>
        <item x="502"/>
        <item x="476"/>
        <item x="185"/>
        <item x="584"/>
        <item x="647"/>
        <item x="563"/>
        <item x="490"/>
        <item x="142"/>
        <item x="352"/>
        <item x="149"/>
        <item x="278"/>
        <item x="280"/>
        <item x="392"/>
        <item x="334"/>
        <item x="351"/>
        <item x="459"/>
        <item x="676"/>
        <item x="504"/>
        <item x="26"/>
        <item x="627"/>
        <item x="275"/>
        <item x="381"/>
        <item x="84"/>
        <item x="432"/>
        <item x="575"/>
        <item x="59"/>
        <item x="469"/>
        <item x="498"/>
        <item x="465"/>
        <item x="473"/>
        <item x="542"/>
        <item x="370"/>
        <item x="261"/>
        <item x="41"/>
        <item x="451"/>
        <item x="342"/>
        <item x="415"/>
        <item x="64"/>
        <item x="42"/>
        <item x="57"/>
        <item x="94"/>
        <item x="657"/>
        <item x="85"/>
        <item x="655"/>
        <item x="60"/>
        <item x="230"/>
        <item x="678"/>
        <item x="650"/>
        <item x="194"/>
        <item x="23"/>
        <item x="282"/>
        <item x="105"/>
        <item x="597"/>
        <item x="501"/>
        <item x="437"/>
        <item x="292"/>
        <item x="240"/>
        <item x="87"/>
        <item x="90"/>
        <item x="610"/>
        <item x="29"/>
        <item x="137"/>
        <item x="378"/>
        <item x="186"/>
        <item x="304"/>
        <item x="320"/>
        <item x="102"/>
        <item x="329"/>
        <item x="505"/>
        <item x="693"/>
        <item x="631"/>
        <item x="106"/>
        <item x="561"/>
        <item x="305"/>
        <item x="266"/>
        <item x="36"/>
        <item x="674"/>
        <item x="287"/>
        <item x="612"/>
        <item x="215"/>
        <item x="103"/>
        <item x="34"/>
        <item x="402"/>
        <item x="410"/>
        <item x="253"/>
        <item x="373"/>
        <item x="15"/>
        <item x="494"/>
        <item x="441"/>
        <item x="574"/>
        <item x="458"/>
        <item x="174"/>
        <item x="664"/>
        <item x="632"/>
        <item x="199"/>
        <item x="672"/>
        <item x="431"/>
        <item x="379"/>
        <item x="430"/>
        <item x="73"/>
        <item x="630"/>
        <item x="453"/>
        <item x="13"/>
        <item x="667"/>
        <item x="279"/>
        <item x="637"/>
        <item x="404"/>
        <item x="211"/>
        <item x="360"/>
        <item x="235"/>
        <item x="681"/>
        <item x="297"/>
        <item x="345"/>
        <item x="318"/>
        <item x="44"/>
        <item x="560"/>
        <item x="557"/>
        <item x="255"/>
        <item x="138"/>
        <item x="611"/>
        <item x="207"/>
        <item x="642"/>
        <item x="699"/>
        <item x="19"/>
        <item x="74"/>
        <item x="158"/>
        <item x="636"/>
        <item x="353"/>
        <item x="135"/>
        <item x="593"/>
        <item x="104"/>
        <item x="641"/>
        <item x="683"/>
        <item x="169"/>
        <item x="386"/>
        <item x="594"/>
        <item x="533"/>
        <item x="144"/>
        <item x="421"/>
        <item x="576"/>
        <item x="435"/>
        <item x="436"/>
        <item x="398"/>
        <item x="589"/>
        <item x="117"/>
        <item x="281"/>
        <item x="673"/>
        <item x="488"/>
        <item x="467"/>
        <item x="12"/>
        <item x="477"/>
        <item x="531"/>
        <item x="474"/>
        <item x="522"/>
        <item x="228"/>
        <item x="565"/>
        <item x="32"/>
        <item x="652"/>
        <item x="580"/>
        <item x="308"/>
        <item x="52"/>
        <item x="385"/>
        <item x="426"/>
        <item x="337"/>
        <item x="461"/>
        <item x="69"/>
        <item x="651"/>
        <item x="244"/>
        <item x="638"/>
        <item x="480"/>
        <item x="525"/>
        <item x="229"/>
        <item x="173"/>
        <item x="152"/>
        <item x="599"/>
        <item x="91"/>
        <item x="271"/>
        <item x="516"/>
        <item x="571"/>
        <item x="418"/>
        <item x="86"/>
        <item x="31"/>
        <item x="327"/>
        <item x="649"/>
        <item x="471"/>
        <item x="645"/>
        <item x="581"/>
        <item x="685"/>
        <item x="559"/>
        <item x="53"/>
        <item x="243"/>
        <item x="161"/>
        <item x="640"/>
        <item x="408"/>
        <item x="130"/>
        <item x="644"/>
        <item x="356"/>
        <item x="108"/>
        <item x="492"/>
        <item x="569"/>
        <item x="524"/>
        <item x="286"/>
        <item x="98"/>
        <item x="283"/>
        <item x="220"/>
        <item x="539"/>
        <item x="321"/>
        <item x="319"/>
        <item x="654"/>
        <item x="349"/>
        <item x="172"/>
        <item x="468"/>
        <item x="624"/>
        <item x="538"/>
        <item x="133"/>
        <item x="677"/>
        <item x="118"/>
        <item x="592"/>
        <item x="40"/>
        <item x="219"/>
        <item x="35"/>
        <item x="546"/>
        <item x="112"/>
        <item x="500"/>
        <item x="484"/>
        <item x="489"/>
        <item x="101"/>
        <item x="414"/>
        <item x="49"/>
        <item x="619"/>
        <item x="0"/>
        <item x="116"/>
        <item x="263"/>
        <item x="92"/>
        <item x="485"/>
        <item x="425"/>
        <item x="237"/>
        <item x="395"/>
        <item x="429"/>
        <item x="669"/>
        <item x="160"/>
        <item x="487"/>
        <item x="419"/>
        <item x="497"/>
        <item x="511"/>
        <item x="582"/>
        <item x="145"/>
        <item x="648"/>
        <item x="165"/>
        <item x="555"/>
        <item x="123"/>
        <item x="155"/>
        <item x="187"/>
        <item x="291"/>
        <item x="534"/>
        <item x="79"/>
        <item x="311"/>
        <item x="449"/>
        <item x="24"/>
        <item x="364"/>
        <item x="164"/>
        <item x="493"/>
        <item x="665"/>
        <item x="687"/>
        <item x="661"/>
        <item x="300"/>
        <item x="163"/>
        <item x="405"/>
        <item x="376"/>
        <item x="428"/>
        <item x="16"/>
        <item x="259"/>
        <item x="643"/>
        <item x="129"/>
        <item x="338"/>
        <item x="609"/>
        <item x="391"/>
        <item x="411"/>
        <item x="445"/>
        <item x="332"/>
        <item x="76"/>
        <item x="622"/>
        <item x="399"/>
        <item x="613"/>
        <item x="452"/>
        <item x="330"/>
        <item x="573"/>
        <item x="691"/>
        <item x="180"/>
        <item x="1"/>
        <item x="225"/>
        <item x="222"/>
        <item x="544"/>
        <item x="67"/>
        <item x="357"/>
        <item x="39"/>
        <item x="25"/>
        <item x="335"/>
        <item x="262"/>
        <item x="9"/>
        <item x="653"/>
        <item x="315"/>
        <item x="166"/>
        <item x="508"/>
        <item x="247"/>
        <item t="default"/>
      </items>
    </pivotField>
    <pivotField numFmtId="9" showAll="0"/>
    <pivotField dataField="1" numFmtId="167" showAll="0">
      <items count="701">
        <item x="499"/>
        <item x="302"/>
        <item x="257"/>
        <item x="96"/>
        <item x="519"/>
        <item x="394"/>
        <item x="157"/>
        <item x="285"/>
        <item x="409"/>
        <item x="212"/>
        <item x="201"/>
        <item x="289"/>
        <item x="200"/>
        <item x="697"/>
        <item x="444"/>
        <item x="30"/>
        <item x="88"/>
        <item x="626"/>
        <item x="113"/>
        <item x="367"/>
        <item x="126"/>
        <item x="482"/>
        <item x="358"/>
        <item x="564"/>
        <item x="554"/>
        <item x="65"/>
        <item x="447"/>
        <item x="663"/>
        <item x="110"/>
        <item x="93"/>
        <item x="294"/>
        <item x="210"/>
        <item x="203"/>
        <item x="552"/>
        <item x="620"/>
        <item x="3"/>
        <item x="264"/>
        <item x="507"/>
        <item x="61"/>
        <item x="343"/>
        <item x="496"/>
        <item x="586"/>
        <item x="114"/>
        <item x="230"/>
        <item x="81"/>
        <item x="143"/>
        <item x="89"/>
        <item x="154"/>
        <item x="97"/>
        <item x="526"/>
        <item x="375"/>
        <item x="455"/>
        <item x="574"/>
        <item x="388"/>
        <item x="156"/>
        <item x="134"/>
        <item x="336"/>
        <item x="305"/>
        <item x="64"/>
        <item x="170"/>
        <item x="5"/>
        <item x="168"/>
        <item x="251"/>
        <item x="196"/>
        <item x="350"/>
        <item x="442"/>
        <item x="533"/>
        <item x="372"/>
        <item x="191"/>
        <item x="20"/>
        <item x="464"/>
        <item x="131"/>
        <item x="313"/>
        <item x="288"/>
        <item x="63"/>
        <item x="595"/>
        <item x="431"/>
        <item x="105"/>
        <item x="214"/>
        <item x="176"/>
        <item x="223"/>
        <item x="601"/>
        <item x="540"/>
        <item x="241"/>
        <item x="567"/>
        <item x="523"/>
        <item x="529"/>
        <item x="348"/>
        <item x="195"/>
        <item x="331"/>
        <item x="100"/>
        <item x="380"/>
        <item x="590"/>
        <item x="239"/>
        <item x="462"/>
        <item x="99"/>
        <item x="167"/>
        <item x="190"/>
        <item x="483"/>
        <item x="521"/>
        <item x="568"/>
        <item x="478"/>
        <item x="696"/>
        <item x="37"/>
        <item x="596"/>
        <item x="545"/>
        <item x="457"/>
        <item x="66"/>
        <item x="17"/>
        <item x="585"/>
        <item x="359"/>
        <item x="284"/>
        <item x="276"/>
        <item x="38"/>
        <item x="413"/>
        <item x="208"/>
        <item x="383"/>
        <item x="518"/>
        <item x="84"/>
        <item x="460"/>
        <item x="248"/>
        <item x="4"/>
        <item x="136"/>
        <item x="6"/>
        <item x="412"/>
        <item x="111"/>
        <item x="181"/>
        <item x="204"/>
        <item x="625"/>
        <item x="36"/>
        <item x="454"/>
        <item x="608"/>
        <item x="512"/>
        <item x="682"/>
        <item x="486"/>
        <item x="479"/>
        <item x="417"/>
        <item x="423"/>
        <item x="316"/>
        <item x="2"/>
        <item x="192"/>
        <item x="314"/>
        <item x="72"/>
        <item x="299"/>
        <item x="108"/>
        <item x="347"/>
        <item x="270"/>
        <item x="404"/>
        <item x="47"/>
        <item x="269"/>
        <item x="256"/>
        <item x="141"/>
        <item x="246"/>
        <item x="232"/>
        <item x="598"/>
        <item x="354"/>
        <item x="602"/>
        <item x="401"/>
        <item x="603"/>
        <item x="169"/>
        <item x="283"/>
        <item x="495"/>
        <item x="119"/>
        <item x="525"/>
        <item x="671"/>
        <item x="688"/>
        <item x="660"/>
        <item x="7"/>
        <item x="15"/>
        <item x="95"/>
        <item x="631"/>
        <item x="577"/>
        <item x="125"/>
        <item x="55"/>
        <item x="62"/>
        <item x="11"/>
        <item x="400"/>
        <item x="344"/>
        <item x="698"/>
        <item x="120"/>
        <item x="607"/>
        <item x="424"/>
        <item x="690"/>
        <item x="46"/>
        <item x="346"/>
        <item x="21"/>
        <item x="218"/>
        <item x="150"/>
        <item x="206"/>
        <item x="629"/>
        <item x="381"/>
        <item x="680"/>
        <item x="275"/>
        <item x="245"/>
        <item x="494"/>
        <item x="233"/>
        <item x="470"/>
        <item x="658"/>
        <item x="137"/>
        <item x="363"/>
        <item x="542"/>
        <item x="583"/>
        <item x="121"/>
        <item x="695"/>
        <item x="366"/>
        <item x="615"/>
        <item x="103"/>
        <item x="433"/>
        <item x="548"/>
        <item x="435"/>
        <item x="547"/>
        <item x="252"/>
        <item x="172"/>
        <item x="242"/>
        <item x="310"/>
        <item x="292"/>
        <item x="692"/>
        <item x="272"/>
        <item x="469"/>
        <item x="224"/>
        <item x="373"/>
        <item x="106"/>
        <item x="506"/>
        <item x="250"/>
        <item x="127"/>
        <item x="128"/>
        <item x="18"/>
        <item x="324"/>
        <item x="630"/>
        <item x="646"/>
        <item x="368"/>
        <item x="432"/>
        <item x="421"/>
        <item x="267"/>
        <item x="355"/>
        <item x="378"/>
        <item x="480"/>
        <item x="550"/>
        <item x="51"/>
        <item x="260"/>
        <item x="188"/>
        <item x="551"/>
        <item x="505"/>
        <item x="679"/>
        <item x="397"/>
        <item x="589"/>
        <item x="189"/>
        <item x="570"/>
        <item x="45"/>
        <item x="422"/>
        <item x="56"/>
        <item x="556"/>
        <item x="575"/>
        <item x="341"/>
        <item x="178"/>
        <item x="179"/>
        <item x="325"/>
        <item x="149"/>
        <item x="78"/>
        <item x="342"/>
        <item x="339"/>
        <item x="175"/>
        <item x="403"/>
        <item x="443"/>
        <item x="215"/>
        <item x="158"/>
        <item x="13"/>
        <item x="527"/>
        <item x="537"/>
        <item x="273"/>
        <item x="333"/>
        <item x="10"/>
        <item x="73"/>
        <item x="410"/>
        <item x="612"/>
        <item x="434"/>
        <item x="109"/>
        <item x="34"/>
        <item x="637"/>
        <item x="44"/>
        <item x="390"/>
        <item x="557"/>
        <item x="221"/>
        <item x="502"/>
        <item x="536"/>
        <item x="624"/>
        <item x="450"/>
        <item x="58"/>
        <item x="193"/>
        <item x="31"/>
        <item x="139"/>
        <item x="301"/>
        <item x="90"/>
        <item x="439"/>
        <item x="684"/>
        <item x="386"/>
        <item x="160"/>
        <item x="513"/>
        <item x="627"/>
        <item x="604"/>
        <item x="159"/>
        <item x="27"/>
        <item x="115"/>
        <item x="634"/>
        <item x="543"/>
        <item x="633"/>
        <item x="48"/>
        <item x="391"/>
        <item x="94"/>
        <item x="459"/>
        <item x="385"/>
        <item x="510"/>
        <item x="147"/>
        <item x="216"/>
        <item x="362"/>
        <item x="57"/>
        <item x="19"/>
        <item x="524"/>
        <item x="353"/>
        <item x="448"/>
        <item x="437"/>
        <item x="580"/>
        <item x="481"/>
        <item x="306"/>
        <item x="591"/>
        <item x="532"/>
        <item x="240"/>
        <item x="571"/>
        <item x="70"/>
        <item x="293"/>
        <item x="683"/>
        <item x="321"/>
        <item x="54"/>
        <item x="379"/>
        <item x="258"/>
        <item x="676"/>
        <item x="202"/>
        <item x="268"/>
        <item x="594"/>
        <item x="102"/>
        <item x="587"/>
        <item x="581"/>
        <item x="517"/>
        <item x="263"/>
        <item x="80"/>
        <item x="414"/>
        <item x="558"/>
        <item x="132"/>
        <item x="597"/>
        <item x="636"/>
        <item x="68"/>
        <item x="69"/>
        <item x="475"/>
        <item x="656"/>
        <item x="282"/>
        <item x="377"/>
        <item x="249"/>
        <item x="163"/>
        <item x="538"/>
        <item x="693"/>
        <item x="498"/>
        <item x="561"/>
        <item x="319"/>
        <item x="0"/>
        <item x="689"/>
        <item x="560"/>
        <item x="382"/>
        <item x="374"/>
        <item x="352"/>
        <item x="369"/>
        <item x="186"/>
        <item x="349"/>
        <item x="22"/>
        <item x="619"/>
        <item x="28"/>
        <item x="465"/>
        <item x="207"/>
        <item x="177"/>
        <item x="569"/>
        <item x="616"/>
        <item x="235"/>
        <item x="407"/>
        <item x="408"/>
        <item x="659"/>
        <item x="16"/>
        <item x="429"/>
        <item x="576"/>
        <item x="617"/>
        <item x="635"/>
        <item x="287"/>
        <item x="228"/>
        <item x="337"/>
        <item x="668"/>
        <item x="474"/>
        <item x="148"/>
        <item x="238"/>
        <item x="274"/>
        <item x="334"/>
        <item x="389"/>
        <item x="217"/>
        <item x="642"/>
        <item x="39"/>
        <item x="50"/>
        <item x="295"/>
        <item x="83"/>
        <item x="562"/>
        <item x="43"/>
        <item x="579"/>
        <item x="184"/>
        <item x="666"/>
        <item x="173"/>
        <item x="504"/>
        <item x="307"/>
        <item x="416"/>
        <item x="639"/>
        <item x="290"/>
        <item x="396"/>
        <item x="303"/>
        <item x="670"/>
        <item x="300"/>
        <item x="687"/>
        <item x="471"/>
        <item x="440"/>
        <item x="593"/>
        <item x="309"/>
        <item x="153"/>
        <item x="489"/>
        <item x="259"/>
        <item x="605"/>
        <item x="142"/>
        <item x="458"/>
        <item x="477"/>
        <item x="1"/>
        <item x="345"/>
        <item x="649"/>
        <item x="32"/>
        <item x="129"/>
        <item x="165"/>
        <item x="453"/>
        <item x="572"/>
        <item x="514"/>
        <item x="371"/>
        <item x="199"/>
        <item x="613"/>
        <item x="549"/>
        <item x="194"/>
        <item x="107"/>
        <item x="104"/>
        <item x="41"/>
        <item x="266"/>
        <item x="681"/>
        <item x="243"/>
        <item x="467"/>
        <item x="291"/>
        <item x="655"/>
        <item x="296"/>
        <item x="555"/>
        <item x="298"/>
        <item x="426"/>
        <item x="155"/>
        <item x="279"/>
        <item x="476"/>
        <item x="563"/>
        <item x="686"/>
        <item x="356"/>
        <item x="185"/>
        <item x="553"/>
        <item x="77"/>
        <item x="171"/>
        <item x="67"/>
        <item x="182"/>
        <item x="144"/>
        <item x="130"/>
        <item x="667"/>
        <item x="197"/>
        <item x="647"/>
        <item x="415"/>
        <item x="351"/>
        <item x="657"/>
        <item x="225"/>
        <item x="588"/>
        <item x="522"/>
        <item x="244"/>
        <item x="643"/>
        <item x="535"/>
        <item x="685"/>
        <item x="320"/>
        <item x="419"/>
        <item x="418"/>
        <item x="501"/>
        <item x="253"/>
        <item x="35"/>
        <item x="145"/>
        <item x="614"/>
        <item x="12"/>
        <item x="92"/>
        <item x="338"/>
        <item x="621"/>
        <item x="29"/>
        <item x="491"/>
        <item x="584"/>
        <item x="146"/>
        <item x="511"/>
        <item x="610"/>
        <item x="135"/>
        <item x="641"/>
        <item x="220"/>
        <item x="164"/>
        <item x="395"/>
        <item x="286"/>
        <item x="430"/>
        <item x="40"/>
        <item x="361"/>
        <item x="393"/>
        <item x="606"/>
        <item x="329"/>
        <item x="254"/>
        <item x="91"/>
        <item x="425"/>
        <item x="449"/>
        <item x="261"/>
        <item x="565"/>
        <item x="438"/>
        <item x="500"/>
        <item x="304"/>
        <item x="23"/>
        <item x="9"/>
        <item x="662"/>
        <item x="213"/>
        <item x="503"/>
        <item x="392"/>
        <item x="281"/>
        <item x="618"/>
        <item x="122"/>
        <item x="226"/>
        <item x="152"/>
        <item x="280"/>
        <item x="632"/>
        <item x="151"/>
        <item x="451"/>
        <item x="101"/>
        <item x="327"/>
        <item x="79"/>
        <item x="654"/>
        <item x="297"/>
        <item x="473"/>
        <item x="318"/>
        <item x="231"/>
        <item x="539"/>
        <item x="308"/>
        <item x="117"/>
        <item x="534"/>
        <item x="312"/>
        <item x="592"/>
        <item x="236"/>
        <item x="485"/>
        <item x="559"/>
        <item x="420"/>
        <item x="691"/>
        <item x="209"/>
        <item x="49"/>
        <item x="138"/>
        <item x="85"/>
        <item x="509"/>
        <item x="546"/>
        <item x="488"/>
        <item x="452"/>
        <item x="278"/>
        <item x="322"/>
        <item x="234"/>
        <item x="323"/>
        <item x="376"/>
        <item x="326"/>
        <item x="694"/>
        <item x="566"/>
        <item x="582"/>
        <item x="644"/>
        <item x="384"/>
        <item x="271"/>
        <item x="33"/>
        <item x="675"/>
        <item x="162"/>
        <item x="445"/>
        <item x="227"/>
        <item x="123"/>
        <item x="600"/>
        <item x="541"/>
        <item x="59"/>
        <item x="463"/>
        <item x="427"/>
        <item x="8"/>
        <item x="699"/>
        <item x="124"/>
        <item x="74"/>
        <item x="42"/>
        <item x="446"/>
        <item x="76"/>
        <item x="14"/>
        <item x="399"/>
        <item x="370"/>
        <item x="211"/>
        <item x="75"/>
        <item x="648"/>
        <item x="25"/>
        <item x="219"/>
        <item x="86"/>
        <item x="466"/>
        <item x="26"/>
        <item x="436"/>
        <item x="71"/>
        <item x="487"/>
        <item x="673"/>
        <item x="484"/>
        <item x="183"/>
        <item x="174"/>
        <item x="651"/>
        <item x="364"/>
        <item x="638"/>
        <item x="599"/>
        <item x="311"/>
        <item x="674"/>
        <item x="516"/>
        <item x="365"/>
        <item x="472"/>
        <item x="205"/>
        <item x="405"/>
        <item x="650"/>
        <item x="328"/>
        <item x="640"/>
        <item x="497"/>
        <item x="237"/>
        <item x="456"/>
        <item x="490"/>
        <item x="531"/>
        <item x="265"/>
        <item x="672"/>
        <item x="116"/>
        <item x="628"/>
        <item x="493"/>
        <item x="222"/>
        <item x="578"/>
        <item x="406"/>
        <item x="468"/>
        <item x="441"/>
        <item x="611"/>
        <item x="515"/>
        <item x="60"/>
        <item x="87"/>
        <item x="340"/>
        <item x="198"/>
        <item x="229"/>
        <item x="357"/>
        <item x="402"/>
        <item x="317"/>
        <item x="277"/>
        <item x="360"/>
        <item x="528"/>
        <item x="140"/>
        <item x="255"/>
        <item x="520"/>
        <item x="652"/>
        <item x="187"/>
        <item x="653"/>
        <item x="133"/>
        <item x="508"/>
        <item x="665"/>
        <item x="661"/>
        <item x="332"/>
        <item x="166"/>
        <item x="247"/>
        <item x="387"/>
        <item x="677"/>
        <item x="573"/>
        <item x="530"/>
        <item x="669"/>
        <item x="53"/>
        <item x="82"/>
        <item x="492"/>
        <item x="52"/>
        <item x="622"/>
        <item x="623"/>
        <item x="645"/>
        <item x="24"/>
        <item x="161"/>
        <item x="428"/>
        <item x="411"/>
        <item x="398"/>
        <item x="180"/>
        <item x="98"/>
        <item x="664"/>
        <item x="112"/>
        <item x="461"/>
        <item x="335"/>
        <item x="262"/>
        <item x="118"/>
        <item x="544"/>
        <item x="330"/>
        <item x="678"/>
        <item x="609"/>
        <item x="315"/>
        <item t="default"/>
      </items>
    </pivotField>
    <pivotField numFmtId="167" showAll="0"/>
    <pivotField numFmtId="167" showAll="0"/>
    <pivotField numFmtId="167" showAll="0"/>
    <pivotField numFmtId="167" showAll="0"/>
    <pivotField numFmtId="9" showAll="0"/>
    <pivotField dataField="1" numFmtId="167" showAll="0">
      <items count="701">
        <item x="294"/>
        <item x="96"/>
        <item x="496"/>
        <item x="394"/>
        <item x="4"/>
        <item x="97"/>
        <item x="499"/>
        <item x="375"/>
        <item x="100"/>
        <item x="212"/>
        <item x="302"/>
        <item x="65"/>
        <item x="336"/>
        <item x="167"/>
        <item x="350"/>
        <item x="585"/>
        <item x="191"/>
        <item x="30"/>
        <item x="3"/>
        <item x="626"/>
        <item x="507"/>
        <item x="257"/>
        <item x="111"/>
        <item x="181"/>
        <item x="586"/>
        <item x="454"/>
        <item x="486"/>
        <item x="519"/>
        <item x="157"/>
        <item x="348"/>
        <item x="482"/>
        <item x="358"/>
        <item x="455"/>
        <item x="285"/>
        <item x="590"/>
        <item x="299"/>
        <item x="564"/>
        <item x="554"/>
        <item x="156"/>
        <item x="99"/>
        <item x="521"/>
        <item x="602"/>
        <item x="409"/>
        <item x="596"/>
        <item x="170"/>
        <item x="447"/>
        <item x="663"/>
        <item x="201"/>
        <item x="252"/>
        <item x="359"/>
        <item x="495"/>
        <item x="289"/>
        <item x="168"/>
        <item x="110"/>
        <item x="200"/>
        <item x="413"/>
        <item x="697"/>
        <item x="372"/>
        <item x="93"/>
        <item x="383"/>
        <item x="210"/>
        <item x="464"/>
        <item x="444"/>
        <item x="412"/>
        <item x="264"/>
        <item x="131"/>
        <item x="204"/>
        <item x="313"/>
        <item x="62"/>
        <item x="344"/>
        <item x="512"/>
        <item x="88"/>
        <item x="113"/>
        <item x="417"/>
        <item x="114"/>
        <item x="368"/>
        <item x="267"/>
        <item x="176"/>
        <item x="540"/>
        <item x="260"/>
        <item x="188"/>
        <item x="241"/>
        <item x="423"/>
        <item x="81"/>
        <item x="679"/>
        <item x="567"/>
        <item x="523"/>
        <item x="381"/>
        <item x="2"/>
        <item x="422"/>
        <item x="195"/>
        <item x="367"/>
        <item x="658"/>
        <item x="347"/>
        <item x="341"/>
        <item x="526"/>
        <item x="443"/>
        <item x="583"/>
        <item x="695"/>
        <item x="366"/>
        <item x="126"/>
        <item x="388"/>
        <item x="527"/>
        <item x="483"/>
        <item x="433"/>
        <item x="568"/>
        <item x="545"/>
        <item x="119"/>
        <item x="671"/>
        <item x="66"/>
        <item x="284"/>
        <item x="7"/>
        <item x="276"/>
        <item x="390"/>
        <item x="95"/>
        <item x="577"/>
        <item x="251"/>
        <item x="518"/>
        <item x="460"/>
        <item x="193"/>
        <item x="442"/>
        <item x="55"/>
        <item x="18"/>
        <item x="698"/>
        <item x="625"/>
        <item x="20"/>
        <item x="608"/>
        <item x="690"/>
        <item x="682"/>
        <item x="203"/>
        <item x="505"/>
        <item x="346"/>
        <item x="21"/>
        <item x="288"/>
        <item x="552"/>
        <item x="479"/>
        <item x="620"/>
        <item x="633"/>
        <item x="48"/>
        <item x="63"/>
        <item x="595"/>
        <item x="570"/>
        <item x="206"/>
        <item x="431"/>
        <item x="61"/>
        <item x="179"/>
        <item x="680"/>
        <item x="343"/>
        <item x="78"/>
        <item x="233"/>
        <item x="363"/>
        <item x="192"/>
        <item x="542"/>
        <item x="230"/>
        <item x="121"/>
        <item x="615"/>
        <item x="331"/>
        <item x="380"/>
        <item x="143"/>
        <item x="141"/>
        <item x="246"/>
        <item x="548"/>
        <item x="89"/>
        <item x="154"/>
        <item x="598"/>
        <item x="547"/>
        <item x="401"/>
        <item x="293"/>
        <item x="109"/>
        <item x="603"/>
        <item x="692"/>
        <item x="502"/>
        <item x="574"/>
        <item x="469"/>
        <item x="536"/>
        <item x="58"/>
        <item x="457"/>
        <item x="250"/>
        <item x="301"/>
        <item x="684"/>
        <item x="134"/>
        <item x="282"/>
        <item x="377"/>
        <item x="513"/>
        <item x="208"/>
        <item x="305"/>
        <item x="498"/>
        <item x="64"/>
        <item x="432"/>
        <item x="11"/>
        <item x="378"/>
        <item x="5"/>
        <item x="248"/>
        <item x="374"/>
        <item x="607"/>
        <item x="543"/>
        <item x="136"/>
        <item x="551"/>
        <item x="397"/>
        <item x="196"/>
        <item x="189"/>
        <item x="36"/>
        <item x="533"/>
        <item x="616"/>
        <item x="178"/>
        <item x="325"/>
        <item x="147"/>
        <item x="149"/>
        <item x="362"/>
        <item x="339"/>
        <item x="175"/>
        <item x="537"/>
        <item x="333"/>
        <item x="70"/>
        <item x="105"/>
        <item x="314"/>
        <item x="214"/>
        <item x="72"/>
        <item x="73"/>
        <item x="223"/>
        <item x="601"/>
        <item x="258"/>
        <item x="274"/>
        <item x="270"/>
        <item x="34"/>
        <item x="47"/>
        <item x="269"/>
        <item x="217"/>
        <item x="256"/>
        <item x="295"/>
        <item x="310"/>
        <item x="232"/>
        <item x="587"/>
        <item x="529"/>
        <item x="43"/>
        <item x="450"/>
        <item x="373"/>
        <item x="68"/>
        <item x="290"/>
        <item x="396"/>
        <item x="249"/>
        <item x="525"/>
        <item x="239"/>
        <item x="462"/>
        <item x="688"/>
        <item x="190"/>
        <item x="15"/>
        <item x="478"/>
        <item x="696"/>
        <item x="324"/>
        <item x="37"/>
        <item x="28"/>
        <item x="142"/>
        <item x="458"/>
        <item x="550"/>
        <item x="345"/>
        <item x="94"/>
        <item x="177"/>
        <item x="17"/>
        <item x="510"/>
        <item x="38"/>
        <item x="120"/>
        <item x="371"/>
        <item x="407"/>
        <item x="199"/>
        <item x="424"/>
        <item x="216"/>
        <item x="84"/>
        <item x="104"/>
        <item x="556"/>
        <item x="46"/>
        <item x="353"/>
        <item x="6"/>
        <item x="437"/>
        <item x="635"/>
        <item x="342"/>
        <item x="218"/>
        <item x="481"/>
        <item x="150"/>
        <item x="629"/>
        <item x="532"/>
        <item x="13"/>
        <item x="54"/>
        <item x="245"/>
        <item x="494"/>
        <item x="470"/>
        <item x="268"/>
        <item x="83"/>
        <item x="410"/>
        <item x="612"/>
        <item x="434"/>
        <item x="102"/>
        <item x="182"/>
        <item x="581"/>
        <item x="44"/>
        <item x="197"/>
        <item x="173"/>
        <item x="316"/>
        <item x="558"/>
        <item x="307"/>
        <item x="639"/>
        <item x="132"/>
        <item x="242"/>
        <item x="108"/>
        <item x="404"/>
        <item x="685"/>
        <item x="440"/>
        <item x="292"/>
        <item x="253"/>
        <item x="561"/>
        <item x="90"/>
        <item x="354"/>
        <item x="146"/>
        <item x="224"/>
        <item x="610"/>
        <item x="169"/>
        <item x="106"/>
        <item x="283"/>
        <item x="465"/>
        <item x="127"/>
        <item x="606"/>
        <item x="453"/>
        <item x="514"/>
        <item x="261"/>
        <item x="438"/>
        <item x="304"/>
        <item x="646"/>
        <item x="194"/>
        <item x="660"/>
        <item x="459"/>
        <item x="213"/>
        <item x="480"/>
        <item x="408"/>
        <item x="659"/>
        <item x="618"/>
        <item x="631"/>
        <item x="226"/>
        <item x="576"/>
        <item x="287"/>
        <item x="668"/>
        <item x="589"/>
        <item x="125"/>
        <item x="400"/>
        <item x="575"/>
        <item x="654"/>
        <item x="297"/>
        <item x="318"/>
        <item x="306"/>
        <item x="185"/>
        <item x="571"/>
        <item x="158"/>
        <item x="579"/>
        <item x="379"/>
        <item x="312"/>
        <item x="657"/>
        <item x="184"/>
        <item x="273"/>
        <item x="517"/>
        <item x="303"/>
        <item x="80"/>
        <item x="275"/>
        <item x="670"/>
        <item x="637"/>
        <item x="501"/>
        <item x="137"/>
        <item x="509"/>
        <item x="145"/>
        <item x="614"/>
        <item x="636"/>
        <item x="12"/>
        <item x="557"/>
        <item x="475"/>
        <item x="220"/>
        <item x="322"/>
        <item x="605"/>
        <item x="395"/>
        <item x="624"/>
        <item x="323"/>
        <item x="103"/>
        <item x="361"/>
        <item x="560"/>
        <item x="31"/>
        <item x="435"/>
        <item x="352"/>
        <item x="172"/>
        <item x="369"/>
        <item x="186"/>
        <item x="349"/>
        <item x="91"/>
        <item x="694"/>
        <item x="386"/>
        <item x="23"/>
        <item x="644"/>
        <item x="503"/>
        <item x="272"/>
        <item x="392"/>
        <item x="384"/>
        <item x="281"/>
        <item x="604"/>
        <item x="159"/>
        <item x="569"/>
        <item x="266"/>
        <item x="122"/>
        <item x="675"/>
        <item x="235"/>
        <item x="280"/>
        <item x="151"/>
        <item x="115"/>
        <item x="634"/>
        <item x="451"/>
        <item x="101"/>
        <item x="506"/>
        <item x="59"/>
        <item x="128"/>
        <item x="617"/>
        <item x="463"/>
        <item x="337"/>
        <item x="630"/>
        <item x="279"/>
        <item x="427"/>
        <item x="8"/>
        <item x="231"/>
        <item x="421"/>
        <item x="355"/>
        <item x="42"/>
        <item x="19"/>
        <item x="524"/>
        <item x="148"/>
        <item x="51"/>
        <item x="117"/>
        <item x="130"/>
        <item x="389"/>
        <item x="14"/>
        <item x="370"/>
        <item x="642"/>
        <item x="591"/>
        <item x="45"/>
        <item x="559"/>
        <item x="240"/>
        <item x="420"/>
        <item x="522"/>
        <item x="56"/>
        <item x="321"/>
        <item x="138"/>
        <item x="85"/>
        <item x="666"/>
        <item x="26"/>
        <item x="504"/>
        <item x="320"/>
        <item x="416"/>
        <item x="403"/>
        <item x="215"/>
        <item x="491"/>
        <item x="174"/>
        <item x="641"/>
        <item x="593"/>
        <item x="263"/>
        <item x="638"/>
        <item x="153"/>
        <item x="10"/>
        <item x="472"/>
        <item x="597"/>
        <item x="566"/>
        <item x="582"/>
        <item x="69"/>
        <item x="656"/>
        <item x="32"/>
        <item x="538"/>
        <item x="693"/>
        <item x="650"/>
        <item x="319"/>
        <item x="689"/>
        <item x="162"/>
        <item x="221"/>
        <item x="328"/>
        <item x="22"/>
        <item x="152"/>
        <item x="600"/>
        <item x="632"/>
        <item x="549"/>
        <item x="497"/>
        <item x="237"/>
        <item x="139"/>
        <item x="243"/>
        <item x="467"/>
        <item x="456"/>
        <item x="79"/>
        <item x="439"/>
        <item x="473"/>
        <item x="160"/>
        <item x="74"/>
        <item x="446"/>
        <item x="627"/>
        <item x="426"/>
        <item x="27"/>
        <item x="399"/>
        <item x="211"/>
        <item x="493"/>
        <item x="563"/>
        <item x="429"/>
        <item x="578"/>
        <item x="686"/>
        <item x="391"/>
        <item x="77"/>
        <item x="648"/>
        <item x="474"/>
        <item x="592"/>
        <item x="236"/>
        <item x="385"/>
        <item x="667"/>
        <item x="466"/>
        <item x="209"/>
        <item x="436"/>
        <item x="611"/>
        <item x="515"/>
        <item x="647"/>
        <item x="415"/>
        <item x="49"/>
        <item x="57"/>
        <item x="244"/>
        <item x="484"/>
        <item x="50"/>
        <item x="278"/>
        <item x="229"/>
        <item x="562"/>
        <item x="448"/>
        <item x="580"/>
        <item x="419"/>
        <item x="599"/>
        <item x="311"/>
        <item x="402"/>
        <item x="365"/>
        <item x="376"/>
        <item x="92"/>
        <item x="621"/>
        <item x="29"/>
        <item x="326"/>
        <item x="277"/>
        <item x="683"/>
        <item x="528"/>
        <item x="140"/>
        <item x="676"/>
        <item x="687"/>
        <item x="202"/>
        <item x="393"/>
        <item x="471"/>
        <item x="329"/>
        <item x="309"/>
        <item x="254"/>
        <item x="33"/>
        <item x="594"/>
        <item x="640"/>
        <item x="449"/>
        <item x="445"/>
        <item x="662"/>
        <item x="227"/>
        <item x="477"/>
        <item x="414"/>
        <item x="649"/>
        <item x="541"/>
        <item x="490"/>
        <item x="531"/>
        <item x="265"/>
        <item x="572"/>
        <item x="672"/>
        <item x="665"/>
        <item x="699"/>
        <item x="163"/>
        <item x="124"/>
        <item x="327"/>
        <item x="0"/>
        <item x="116"/>
        <item x="382"/>
        <item x="41"/>
        <item x="628"/>
        <item x="681"/>
        <item x="75"/>
        <item x="539"/>
        <item x="619"/>
        <item x="468"/>
        <item x="655"/>
        <item x="296"/>
        <item x="308"/>
        <item x="441"/>
        <item x="207"/>
        <item x="677"/>
        <item x="25"/>
        <item x="555"/>
        <item x="219"/>
        <item x="86"/>
        <item x="155"/>
        <item x="60"/>
        <item x="87"/>
        <item x="476"/>
        <item x="71"/>
        <item x="487"/>
        <item x="485"/>
        <item x="356"/>
        <item x="553"/>
        <item x="16"/>
        <item x="171"/>
        <item x="530"/>
        <item x="183"/>
        <item x="669"/>
        <item x="651"/>
        <item x="364"/>
        <item x="546"/>
        <item x="317"/>
        <item x="228"/>
        <item x="452"/>
        <item x="53"/>
        <item x="516"/>
        <item x="82"/>
        <item x="360"/>
        <item x="588"/>
        <item x="205"/>
        <item x="234"/>
        <item x="238"/>
        <item x="52"/>
        <item x="535"/>
        <item x="334"/>
        <item x="623"/>
        <item x="418"/>
        <item x="39"/>
        <item x="24"/>
        <item x="652"/>
        <item x="338"/>
        <item x="511"/>
        <item x="135"/>
        <item x="187"/>
        <item x="653"/>
        <item x="164"/>
        <item x="271"/>
        <item x="286"/>
        <item x="430"/>
        <item x="40"/>
        <item x="661"/>
        <item x="123"/>
        <item x="332"/>
        <item x="565"/>
        <item x="500"/>
        <item x="300"/>
        <item x="180"/>
        <item x="98"/>
        <item x="489"/>
        <item x="222"/>
        <item x="259"/>
        <item x="406"/>
        <item x="1"/>
        <item x="387"/>
        <item x="76"/>
        <item x="129"/>
        <item x="165"/>
        <item x="613"/>
        <item x="461"/>
        <item x="573"/>
        <item x="340"/>
        <item x="107"/>
        <item x="198"/>
        <item x="335"/>
        <item x="357"/>
        <item x="118"/>
        <item x="534"/>
        <item x="544"/>
        <item x="673"/>
        <item x="492"/>
        <item x="291"/>
        <item x="330"/>
        <item x="678"/>
        <item x="622"/>
        <item x="298"/>
        <item x="691"/>
        <item x="645"/>
        <item x="609"/>
        <item x="674"/>
        <item x="255"/>
        <item x="520"/>
        <item x="315"/>
        <item x="488"/>
        <item x="405"/>
        <item x="67"/>
        <item x="144"/>
        <item x="161"/>
        <item x="351"/>
        <item x="133"/>
        <item x="225"/>
        <item x="508"/>
        <item x="428"/>
        <item x="643"/>
        <item x="411"/>
        <item x="398"/>
        <item x="35"/>
        <item x="664"/>
        <item x="112"/>
        <item x="584"/>
        <item x="166"/>
        <item x="247"/>
        <item x="425"/>
        <item x="9"/>
        <item x="262"/>
        <item t="default"/>
      </items>
    </pivotField>
    <pivotField dataField="1" numFmtId="167" showAll="0">
      <items count="701">
        <item x="4"/>
        <item x="97"/>
        <item x="100"/>
        <item x="212"/>
        <item x="496"/>
        <item x="96"/>
        <item x="394"/>
        <item x="65"/>
        <item x="267"/>
        <item x="110"/>
        <item x="375"/>
        <item x="626"/>
        <item x="313"/>
        <item x="495"/>
        <item x="294"/>
        <item x="181"/>
        <item x="422"/>
        <item x="679"/>
        <item x="602"/>
        <item x="698"/>
        <item x="62"/>
        <item x="586"/>
        <item x="413"/>
        <item x="554"/>
        <item x="257"/>
        <item x="299"/>
        <item x="344"/>
        <item x="195"/>
        <item x="348"/>
        <item x="109"/>
        <item x="350"/>
        <item x="454"/>
        <item x="519"/>
        <item x="18"/>
        <item x="201"/>
        <item x="412"/>
        <item x="176"/>
        <item x="543"/>
        <item x="512"/>
        <item x="3"/>
        <item x="336"/>
        <item x="241"/>
        <item x="167"/>
        <item x="111"/>
        <item x="658"/>
        <item x="590"/>
        <item x="368"/>
        <item x="170"/>
        <item x="359"/>
        <item x="250"/>
        <item x="141"/>
        <item x="191"/>
        <item x="284"/>
        <item x="366"/>
        <item x="252"/>
        <item x="521"/>
        <item x="95"/>
        <item x="156"/>
        <item x="88"/>
        <item x="695"/>
        <item x="30"/>
        <item x="507"/>
        <item x="55"/>
        <item x="697"/>
        <item x="423"/>
        <item x="302"/>
        <item x="482"/>
        <item x="684"/>
        <item x="119"/>
        <item x="285"/>
        <item x="358"/>
        <item x="58"/>
        <item x="499"/>
        <item x="527"/>
        <item x="200"/>
        <item x="388"/>
        <item x="486"/>
        <item x="274"/>
        <item x="568"/>
        <item x="149"/>
        <item x="585"/>
        <item x="114"/>
        <item x="663"/>
        <item x="134"/>
        <item x="188"/>
        <item x="596"/>
        <item x="157"/>
        <item x="372"/>
        <item x="339"/>
        <item x="204"/>
        <item x="197"/>
        <item x="390"/>
        <item x="526"/>
        <item x="417"/>
        <item x="93"/>
        <item x="635"/>
        <item x="282"/>
        <item x="260"/>
        <item x="433"/>
        <item x="443"/>
        <item x="583"/>
        <item x="367"/>
        <item x="432"/>
        <item x="314"/>
        <item x="289"/>
        <item x="598"/>
        <item x="276"/>
        <item x="409"/>
        <item x="401"/>
        <item x="307"/>
        <item x="66"/>
        <item x="518"/>
        <item x="639"/>
        <item x="407"/>
        <item x="81"/>
        <item x="131"/>
        <item x="121"/>
        <item x="381"/>
        <item x="179"/>
        <item x="113"/>
        <item x="545"/>
        <item x="625"/>
        <item x="182"/>
        <item x="464"/>
        <item x="78"/>
        <item x="577"/>
        <item x="595"/>
        <item x="455"/>
        <item x="607"/>
        <item x="2"/>
        <item x="251"/>
        <item x="99"/>
        <item x="120"/>
        <item x="374"/>
        <item x="192"/>
        <item x="444"/>
        <item x="168"/>
        <item x="61"/>
        <item x="341"/>
        <item x="199"/>
        <item x="603"/>
        <item x="397"/>
        <item x="245"/>
        <item x="203"/>
        <item x="288"/>
        <item x="383"/>
        <item x="587"/>
        <item x="564"/>
        <item x="551"/>
        <item x="264"/>
        <item x="690"/>
        <item x="318"/>
        <item x="363"/>
        <item x="570"/>
        <item x="21"/>
        <item x="424"/>
        <item x="552"/>
        <item x="292"/>
        <item x="460"/>
        <item x="550"/>
        <item x="216"/>
        <item x="523"/>
        <item x="548"/>
        <item x="233"/>
        <item x="343"/>
        <item x="20"/>
        <item x="671"/>
        <item x="378"/>
        <item x="249"/>
        <item x="270"/>
        <item x="347"/>
        <item x="505"/>
        <item x="362"/>
        <item x="537"/>
        <item x="442"/>
        <item x="301"/>
        <item x="48"/>
        <item x="324"/>
        <item x="34"/>
        <item x="479"/>
        <item x="346"/>
        <item x="633"/>
        <item x="47"/>
        <item x="345"/>
        <item x="218"/>
        <item x="256"/>
        <item x="529"/>
        <item x="64"/>
        <item x="210"/>
        <item x="567"/>
        <item x="502"/>
        <item x="682"/>
        <item x="536"/>
        <item x="615"/>
        <item x="269"/>
        <item x="7"/>
        <item x="193"/>
        <item x="616"/>
        <item x="146"/>
        <item x="646"/>
        <item x="532"/>
        <item x="303"/>
        <item x="498"/>
        <item x="459"/>
        <item x="230"/>
        <item x="606"/>
        <item x="384"/>
        <item x="73"/>
        <item x="610"/>
        <item x="371"/>
        <item x="547"/>
        <item x="540"/>
        <item x="447"/>
        <item x="43"/>
        <item x="68"/>
        <item x="104"/>
        <item x="126"/>
        <item x="560"/>
        <item x="36"/>
        <item x="15"/>
        <item x="377"/>
        <item x="692"/>
        <item x="89"/>
        <item x="70"/>
        <item x="380"/>
        <item x="457"/>
        <item x="575"/>
        <item x="246"/>
        <item x="150"/>
        <item x="305"/>
        <item x="44"/>
        <item x="450"/>
        <item x="12"/>
        <item x="154"/>
        <item x="469"/>
        <item x="369"/>
        <item x="558"/>
        <item x="331"/>
        <item x="668"/>
        <item x="178"/>
        <item x="206"/>
        <item x="136"/>
        <item x="437"/>
        <item x="522"/>
        <item x="608"/>
        <item x="440"/>
        <item x="5"/>
        <item x="542"/>
        <item x="293"/>
        <item x="680"/>
        <item x="158"/>
        <item x="431"/>
        <item x="290"/>
        <item x="189"/>
        <item x="696"/>
        <item x="574"/>
        <item x="72"/>
        <item x="576"/>
        <item x="325"/>
        <item x="11"/>
        <item x="59"/>
        <item x="483"/>
        <item x="102"/>
        <item x="370"/>
        <item x="37"/>
        <item x="147"/>
        <item x="38"/>
        <item x="175"/>
        <item x="280"/>
        <item x="458"/>
        <item x="629"/>
        <item x="601"/>
        <item x="196"/>
        <item x="333"/>
        <item x="143"/>
        <item x="177"/>
        <item x="226"/>
        <item x="650"/>
        <item x="63"/>
        <item x="42"/>
        <item x="297"/>
        <item x="509"/>
        <item x="248"/>
        <item x="354"/>
        <item x="322"/>
        <item x="618"/>
        <item x="675"/>
        <item x="279"/>
        <item x="232"/>
        <item x="217"/>
        <item x="310"/>
        <item x="142"/>
        <item x="453"/>
        <item x="268"/>
        <item x="612"/>
        <item x="451"/>
        <item x="513"/>
        <item x="261"/>
        <item x="421"/>
        <item x="355"/>
        <item x="295"/>
        <item x="620"/>
        <item x="173"/>
        <item x="438"/>
        <item x="17"/>
        <item x="410"/>
        <item x="190"/>
        <item x="659"/>
        <item x="579"/>
        <item x="379"/>
        <item x="6"/>
        <item x="105"/>
        <item x="435"/>
        <item x="685"/>
        <item x="323"/>
        <item x="605"/>
        <item x="258"/>
        <item x="436"/>
        <item x="83"/>
        <item x="373"/>
        <item x="54"/>
        <item x="670"/>
        <item x="657"/>
        <item x="23"/>
        <item x="656"/>
        <item x="494"/>
        <item x="514"/>
        <item x="456"/>
        <item x="660"/>
        <item x="46"/>
        <item x="501"/>
        <item x="396"/>
        <item x="465"/>
        <item x="571"/>
        <item x="593"/>
        <item x="475"/>
        <item x="229"/>
        <item x="13"/>
        <item x="654"/>
        <item x="194"/>
        <item x="533"/>
        <item x="672"/>
        <item x="694"/>
        <item x="480"/>
        <item x="220"/>
        <item x="637"/>
        <item x="630"/>
        <item x="213"/>
        <item x="117"/>
        <item x="208"/>
        <item x="614"/>
        <item x="408"/>
        <item x="304"/>
        <item x="581"/>
        <item x="578"/>
        <item x="174"/>
        <item x="223"/>
        <item x="28"/>
        <item x="281"/>
        <item x="638"/>
        <item x="306"/>
        <item x="214"/>
        <item x="8"/>
        <item x="320"/>
        <item x="556"/>
        <item x="557"/>
        <item x="328"/>
        <item x="19"/>
        <item x="634"/>
        <item x="569"/>
        <item x="353"/>
        <item x="481"/>
        <item x="140"/>
        <item x="525"/>
        <item x="209"/>
        <item x="686"/>
        <item x="94"/>
        <item x="484"/>
        <item x="503"/>
        <item x="342"/>
        <item x="239"/>
        <item x="592"/>
        <item x="237"/>
        <item x="510"/>
        <item x="273"/>
        <item x="490"/>
        <item x="242"/>
        <item x="517"/>
        <item x="404"/>
        <item x="266"/>
        <item x="524"/>
        <item x="253"/>
        <item x="477"/>
        <item x="530"/>
        <item x="159"/>
        <item x="319"/>
        <item x="132"/>
        <item x="594"/>
        <item x="186"/>
        <item x="688"/>
        <item x="611"/>
        <item x="84"/>
        <item x="211"/>
        <item x="434"/>
        <item x="312"/>
        <item x="80"/>
        <item x="400"/>
        <item x="349"/>
        <item x="32"/>
        <item x="277"/>
        <item x="244"/>
        <item x="152"/>
        <item x="287"/>
        <item x="693"/>
        <item x="497"/>
        <item x="561"/>
        <item x="90"/>
        <item x="491"/>
        <item x="463"/>
        <item x="462"/>
        <item x="470"/>
        <item x="184"/>
        <item x="101"/>
        <item x="26"/>
        <item x="139"/>
        <item x="151"/>
        <item x="91"/>
        <item x="478"/>
        <item x="538"/>
        <item x="125"/>
        <item x="337"/>
        <item x="327"/>
        <item x="108"/>
        <item x="77"/>
        <item x="699"/>
        <item x="648"/>
        <item x="74"/>
        <item x="92"/>
        <item x="667"/>
        <item x="644"/>
        <item x="169"/>
        <item x="559"/>
        <item x="316"/>
        <item x="624"/>
        <item x="589"/>
        <item x="665"/>
        <item x="50"/>
        <item x="137"/>
        <item x="582"/>
        <item x="466"/>
        <item x="283"/>
        <item x="138"/>
        <item x="395"/>
        <item x="106"/>
        <item x="392"/>
        <item x="647"/>
        <item x="185"/>
        <item x="365"/>
        <item x="403"/>
        <item x="628"/>
        <item x="128"/>
        <item x="677"/>
        <item x="215"/>
        <item x="566"/>
        <item x="172"/>
        <item x="468"/>
        <item x="493"/>
        <item x="649"/>
        <item x="311"/>
        <item x="631"/>
        <item x="153"/>
        <item x="56"/>
        <item x="419"/>
        <item x="361"/>
        <item x="473"/>
        <item x="103"/>
        <item x="364"/>
        <item x="689"/>
        <item x="130"/>
        <item x="145"/>
        <item x="231"/>
        <item x="528"/>
        <item x="14"/>
        <item x="235"/>
        <item x="263"/>
        <item x="45"/>
        <item x="531"/>
        <item x="85"/>
        <item x="224"/>
        <item x="420"/>
        <item x="539"/>
        <item x="504"/>
        <item x="429"/>
        <item x="352"/>
        <item x="617"/>
        <item x="272"/>
        <item x="155"/>
        <item x="541"/>
        <item x="641"/>
        <item x="227"/>
        <item x="415"/>
        <item x="79"/>
        <item x="642"/>
        <item x="31"/>
        <item x="221"/>
        <item x="402"/>
        <item x="148"/>
        <item x="416"/>
        <item x="127"/>
        <item x="621"/>
        <item x="330"/>
        <item x="676"/>
        <item x="236"/>
        <item x="427"/>
        <item x="655"/>
        <item x="623"/>
        <item x="669"/>
        <item x="636"/>
        <item x="160"/>
        <item x="332"/>
        <item x="309"/>
        <item x="622"/>
        <item x="254"/>
        <item x="441"/>
        <item x="627"/>
        <item x="122"/>
        <item x="116"/>
        <item x="604"/>
        <item x="651"/>
        <item x="53"/>
        <item x="376"/>
        <item x="439"/>
        <item x="389"/>
        <item x="162"/>
        <item x="29"/>
        <item x="22"/>
        <item x="406"/>
        <item x="683"/>
        <item x="329"/>
        <item x="27"/>
        <item x="321"/>
        <item x="467"/>
        <item x="599"/>
        <item x="57"/>
        <item x="275"/>
        <item x="180"/>
        <item x="33"/>
        <item x="516"/>
        <item x="546"/>
        <item x="472"/>
        <item x="687"/>
        <item x="573"/>
        <item x="597"/>
        <item x="10"/>
        <item x="515"/>
        <item x="446"/>
        <item x="187"/>
        <item x="386"/>
        <item x="86"/>
        <item x="49"/>
        <item x="360"/>
        <item x="448"/>
        <item x="500"/>
        <item x="445"/>
        <item x="24"/>
        <item x="544"/>
        <item x="426"/>
        <item x="474"/>
        <item x="240"/>
        <item x="535"/>
        <item x="487"/>
        <item x="338"/>
        <item x="300"/>
        <item x="640"/>
        <item x="399"/>
        <item x="632"/>
        <item x="75"/>
        <item x="205"/>
        <item x="549"/>
        <item x="163"/>
        <item x="662"/>
        <item x="489"/>
        <item x="600"/>
        <item x="553"/>
        <item x="115"/>
        <item x="16"/>
        <item x="588"/>
        <item x="118"/>
        <item x="572"/>
        <item x="418"/>
        <item x="123"/>
        <item x="382"/>
        <item x="580"/>
        <item x="340"/>
        <item x="666"/>
        <item x="452"/>
        <item x="171"/>
        <item x="678"/>
        <item x="296"/>
        <item x="69"/>
        <item x="335"/>
        <item x="385"/>
        <item x="591"/>
        <item x="198"/>
        <item x="262"/>
        <item x="265"/>
        <item x="82"/>
        <item x="398"/>
        <item x="619"/>
        <item x="238"/>
        <item x="506"/>
        <item x="511"/>
        <item x="414"/>
        <item x="0"/>
        <item x="391"/>
        <item x="661"/>
        <item x="222"/>
        <item x="471"/>
        <item x="691"/>
        <item x="133"/>
        <item x="534"/>
        <item x="613"/>
        <item x="555"/>
        <item x="357"/>
        <item x="243"/>
        <item x="356"/>
        <item x="278"/>
        <item x="461"/>
        <item x="562"/>
        <item x="681"/>
        <item x="286"/>
        <item x="51"/>
        <item x="411"/>
        <item x="71"/>
        <item x="449"/>
        <item x="60"/>
        <item x="476"/>
        <item x="52"/>
        <item x="315"/>
        <item x="563"/>
        <item x="164"/>
        <item x="135"/>
        <item x="225"/>
        <item x="25"/>
        <item x="652"/>
        <item x="124"/>
        <item x="1"/>
        <item x="673"/>
        <item x="387"/>
        <item x="107"/>
        <item x="207"/>
        <item x="87"/>
        <item x="326"/>
        <item x="334"/>
        <item x="219"/>
        <item x="488"/>
        <item x="183"/>
        <item x="520"/>
        <item x="653"/>
        <item x="41"/>
        <item x="144"/>
        <item x="664"/>
        <item x="645"/>
        <item x="166"/>
        <item x="40"/>
        <item x="393"/>
        <item x="298"/>
        <item x="39"/>
        <item x="161"/>
        <item x="565"/>
        <item x="259"/>
        <item x="308"/>
        <item x="76"/>
        <item x="35"/>
        <item x="129"/>
        <item x="674"/>
        <item x="317"/>
        <item x="485"/>
        <item x="98"/>
        <item x="202"/>
        <item x="492"/>
        <item x="508"/>
        <item x="271"/>
        <item x="228"/>
        <item x="247"/>
        <item x="609"/>
        <item x="428"/>
        <item x="165"/>
        <item x="255"/>
        <item x="430"/>
        <item x="234"/>
        <item x="291"/>
        <item x="405"/>
        <item x="112"/>
        <item x="67"/>
        <item x="643"/>
        <item x="9"/>
        <item x="584"/>
        <item x="351"/>
        <item x="425"/>
        <item t="default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2"/>
  </rowFields>
  <rowItems count="4"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Net Revenue" fld="20" baseField="0" baseItem="0"/>
    <dataField name="Sum of Sellers Salary (Eur)" fld="14" baseField="0" baseItem="0"/>
    <dataField name="Sum of Cost of the car for the shop (Eur)" fld="11" baseField="0" baseItem="0"/>
    <dataField name="Sum of Shop costs (Eur)" fld="12" baseField="0" baseItem="0"/>
    <dataField name="Sum of Profit" fld="21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2BE7F-32C3-EB44-A4FB-202300B34D0C}">
  <dimension ref="A3:F7"/>
  <sheetViews>
    <sheetView workbookViewId="0">
      <selection activeCell="C26" sqref="C26"/>
    </sheetView>
  </sheetViews>
  <sheetFormatPr baseColWidth="10" defaultRowHeight="15" x14ac:dyDescent="0.2"/>
  <cols>
    <col min="1" max="1" width="12.1640625" bestFit="1" customWidth="1"/>
    <col min="2" max="2" width="17" bestFit="1" customWidth="1"/>
    <col min="3" max="3" width="20.83203125" bestFit="1" customWidth="1"/>
    <col min="4" max="4" width="31.5" bestFit="1" customWidth="1"/>
    <col min="5" max="5" width="18.83203125" bestFit="1" customWidth="1"/>
    <col min="6" max="6" width="15.33203125" bestFit="1" customWidth="1"/>
  </cols>
  <sheetData>
    <row r="3" spans="1:6" x14ac:dyDescent="0.2">
      <c r="A3" s="10" t="s">
        <v>935</v>
      </c>
      <c r="B3" t="s">
        <v>941</v>
      </c>
      <c r="C3" t="s">
        <v>963</v>
      </c>
      <c r="D3" t="s">
        <v>952</v>
      </c>
      <c r="E3" t="s">
        <v>951</v>
      </c>
      <c r="F3" t="s">
        <v>946</v>
      </c>
    </row>
    <row r="4" spans="1:6" x14ac:dyDescent="0.2">
      <c r="A4" s="11" t="s">
        <v>942</v>
      </c>
      <c r="B4" s="17">
        <v>5329870.9000000013</v>
      </c>
      <c r="C4" s="17">
        <v>666481.28930000053</v>
      </c>
      <c r="D4" s="17">
        <v>2106608.4499999997</v>
      </c>
      <c r="E4" s="17">
        <v>240920.76230000015</v>
      </c>
      <c r="F4" s="17">
        <v>2315860.3984000008</v>
      </c>
    </row>
    <row r="5" spans="1:6" x14ac:dyDescent="0.2">
      <c r="A5" s="11" t="s">
        <v>943</v>
      </c>
      <c r="B5" s="17">
        <v>5538176.71</v>
      </c>
      <c r="C5" s="17">
        <v>689275.66529999988</v>
      </c>
      <c r="D5" s="17">
        <v>2202153.7699999996</v>
      </c>
      <c r="E5" s="17">
        <v>250725.95640000002</v>
      </c>
      <c r="F5" s="17">
        <v>2396021.3182999999</v>
      </c>
    </row>
    <row r="6" spans="1:6" x14ac:dyDescent="0.2">
      <c r="A6" s="11" t="s">
        <v>944</v>
      </c>
      <c r="B6" s="17">
        <v>4943093.0599999987</v>
      </c>
      <c r="C6" s="17">
        <v>612816.55219999969</v>
      </c>
      <c r="D6" s="17">
        <v>1964484.4000000008</v>
      </c>
      <c r="E6" s="17">
        <v>228034.54400000023</v>
      </c>
      <c r="F6" s="17">
        <v>2137757.5637999997</v>
      </c>
    </row>
    <row r="7" spans="1:6" x14ac:dyDescent="0.2">
      <c r="A7" s="11" t="s">
        <v>936</v>
      </c>
      <c r="B7" s="17">
        <v>15811140.67</v>
      </c>
      <c r="C7" s="17">
        <v>1968573.5068000001</v>
      </c>
      <c r="D7" s="17">
        <v>6273246.6199999992</v>
      </c>
      <c r="E7" s="17">
        <v>719681.26270000043</v>
      </c>
      <c r="F7" s="17">
        <v>6849639.2805000003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E7D2-D38D-5247-A16E-BB3018B8E235}">
  <dimension ref="A1:J158"/>
  <sheetViews>
    <sheetView workbookViewId="0">
      <selection activeCell="F8" sqref="F8"/>
    </sheetView>
  </sheetViews>
  <sheetFormatPr baseColWidth="10" defaultRowHeight="15" x14ac:dyDescent="0.2"/>
  <cols>
    <col min="1" max="1" width="11.1640625" customWidth="1"/>
    <col min="2" max="2" width="19" style="17" customWidth="1"/>
    <col min="3" max="3" width="14.6640625" customWidth="1"/>
    <col min="4" max="4" width="16.83203125" customWidth="1"/>
    <col min="10" max="10" width="16.1640625" customWidth="1"/>
  </cols>
  <sheetData>
    <row r="1" spans="1:10" x14ac:dyDescent="0.2">
      <c r="A1" t="s">
        <v>957</v>
      </c>
      <c r="B1" s="17" t="s">
        <v>941</v>
      </c>
      <c r="C1" t="s">
        <v>950</v>
      </c>
      <c r="D1" t="s">
        <v>958</v>
      </c>
    </row>
    <row r="2" spans="1:10" x14ac:dyDescent="0.2">
      <c r="A2" t="s">
        <v>128</v>
      </c>
      <c r="B2" s="25">
        <v>289422.28999999998</v>
      </c>
      <c r="C2" s="12">
        <v>13</v>
      </c>
      <c r="D2" s="17">
        <f t="shared" ref="D2:D33" si="0">B2/C2</f>
        <v>22263.253076923076</v>
      </c>
    </row>
    <row r="3" spans="1:10" x14ac:dyDescent="0.2">
      <c r="A3" t="s">
        <v>74</v>
      </c>
      <c r="B3" s="25">
        <v>246344.78999999998</v>
      </c>
      <c r="C3" s="12">
        <v>10</v>
      </c>
      <c r="D3" s="17">
        <f t="shared" si="0"/>
        <v>24634.478999999999</v>
      </c>
    </row>
    <row r="4" spans="1:10" x14ac:dyDescent="0.2">
      <c r="A4" t="s">
        <v>78</v>
      </c>
      <c r="B4" s="25">
        <v>237616.85</v>
      </c>
      <c r="C4" s="12">
        <v>10</v>
      </c>
      <c r="D4" s="17">
        <f t="shared" si="0"/>
        <v>23761.685000000001</v>
      </c>
    </row>
    <row r="5" spans="1:10" x14ac:dyDescent="0.2">
      <c r="A5" t="s">
        <v>125</v>
      </c>
      <c r="B5" s="18">
        <v>225270.65</v>
      </c>
      <c r="C5">
        <v>10</v>
      </c>
      <c r="D5" s="17">
        <f t="shared" si="0"/>
        <v>22527.064999999999</v>
      </c>
    </row>
    <row r="6" spans="1:10" x14ac:dyDescent="0.2">
      <c r="A6" t="s">
        <v>80</v>
      </c>
      <c r="B6" s="18">
        <v>198278.66</v>
      </c>
      <c r="C6">
        <v>8</v>
      </c>
      <c r="D6" s="17">
        <f t="shared" si="0"/>
        <v>24784.8325</v>
      </c>
    </row>
    <row r="7" spans="1:10" x14ac:dyDescent="0.2">
      <c r="A7" t="s">
        <v>86</v>
      </c>
      <c r="B7" s="18">
        <v>195593.49</v>
      </c>
      <c r="C7">
        <v>9</v>
      </c>
      <c r="D7" s="17">
        <f t="shared" si="0"/>
        <v>21732.61</v>
      </c>
      <c r="G7" s="41"/>
      <c r="H7" s="50" t="s">
        <v>964</v>
      </c>
      <c r="I7" s="50"/>
      <c r="J7" s="51"/>
    </row>
    <row r="8" spans="1:10" x14ac:dyDescent="0.2">
      <c r="A8" t="s">
        <v>95</v>
      </c>
      <c r="B8" s="18">
        <v>192186.69999999998</v>
      </c>
      <c r="C8">
        <v>9</v>
      </c>
      <c r="D8" s="17">
        <f t="shared" si="0"/>
        <v>21354.077777777777</v>
      </c>
    </row>
    <row r="9" spans="1:10" x14ac:dyDescent="0.2">
      <c r="A9" t="s">
        <v>90</v>
      </c>
      <c r="B9" s="18">
        <v>190813.48</v>
      </c>
      <c r="C9">
        <v>8</v>
      </c>
      <c r="D9" s="17">
        <f t="shared" si="0"/>
        <v>23851.685000000001</v>
      </c>
      <c r="G9" s="42"/>
      <c r="H9" s="50" t="s">
        <v>959</v>
      </c>
      <c r="I9" s="50"/>
      <c r="J9" s="51"/>
    </row>
    <row r="10" spans="1:10" x14ac:dyDescent="0.2">
      <c r="A10" t="s">
        <v>188</v>
      </c>
      <c r="B10" s="18">
        <v>189989.85</v>
      </c>
      <c r="C10">
        <v>9</v>
      </c>
      <c r="D10" s="17">
        <f t="shared" si="0"/>
        <v>21109.983333333334</v>
      </c>
    </row>
    <row r="11" spans="1:10" x14ac:dyDescent="0.2">
      <c r="A11" t="s">
        <v>88</v>
      </c>
      <c r="B11" s="18">
        <v>184602.69</v>
      </c>
      <c r="C11">
        <v>7</v>
      </c>
      <c r="D11" s="17">
        <f t="shared" si="0"/>
        <v>26371.812857142857</v>
      </c>
    </row>
    <row r="12" spans="1:10" x14ac:dyDescent="0.2">
      <c r="A12" t="s">
        <v>110</v>
      </c>
      <c r="B12" s="18">
        <v>183619.95</v>
      </c>
      <c r="C12">
        <v>8</v>
      </c>
      <c r="D12" s="17">
        <f t="shared" si="0"/>
        <v>22952.493750000001</v>
      </c>
    </row>
    <row r="13" spans="1:10" x14ac:dyDescent="0.2">
      <c r="A13" t="s">
        <v>130</v>
      </c>
      <c r="B13" s="18">
        <v>181541.41999999998</v>
      </c>
      <c r="C13">
        <v>8</v>
      </c>
      <c r="D13" s="17">
        <f t="shared" si="0"/>
        <v>22692.677499999998</v>
      </c>
    </row>
    <row r="14" spans="1:10" x14ac:dyDescent="0.2">
      <c r="A14" t="s">
        <v>85</v>
      </c>
      <c r="B14" s="18">
        <v>178791.66999999998</v>
      </c>
      <c r="C14">
        <v>9</v>
      </c>
      <c r="D14" s="17">
        <f t="shared" si="0"/>
        <v>19865.741111111111</v>
      </c>
    </row>
    <row r="15" spans="1:10" x14ac:dyDescent="0.2">
      <c r="A15" t="s">
        <v>126</v>
      </c>
      <c r="B15" s="18">
        <v>178568.12</v>
      </c>
      <c r="C15">
        <v>7</v>
      </c>
      <c r="D15" s="17">
        <f t="shared" si="0"/>
        <v>25509.731428571427</v>
      </c>
    </row>
    <row r="16" spans="1:10" x14ac:dyDescent="0.2">
      <c r="A16" t="s">
        <v>138</v>
      </c>
      <c r="B16" s="18">
        <v>172782.57</v>
      </c>
      <c r="C16">
        <v>8</v>
      </c>
      <c r="D16" s="17">
        <f t="shared" si="0"/>
        <v>21597.821250000001</v>
      </c>
    </row>
    <row r="17" spans="1:4" x14ac:dyDescent="0.2">
      <c r="A17" t="s">
        <v>94</v>
      </c>
      <c r="B17" s="18">
        <v>167628.52000000002</v>
      </c>
      <c r="C17">
        <v>7</v>
      </c>
      <c r="D17" s="17">
        <f t="shared" si="0"/>
        <v>23946.931428571432</v>
      </c>
    </row>
    <row r="18" spans="1:4" x14ac:dyDescent="0.2">
      <c r="A18" t="s">
        <v>179</v>
      </c>
      <c r="B18" s="18">
        <v>161295.82</v>
      </c>
      <c r="C18">
        <v>7</v>
      </c>
      <c r="D18" s="17">
        <f t="shared" si="0"/>
        <v>23042.260000000002</v>
      </c>
    </row>
    <row r="19" spans="1:4" x14ac:dyDescent="0.2">
      <c r="A19" t="s">
        <v>76</v>
      </c>
      <c r="B19" s="18">
        <v>160411.53</v>
      </c>
      <c r="C19">
        <v>7</v>
      </c>
      <c r="D19" s="17">
        <f t="shared" si="0"/>
        <v>22915.932857142856</v>
      </c>
    </row>
    <row r="20" spans="1:4" x14ac:dyDescent="0.2">
      <c r="A20" t="s">
        <v>115</v>
      </c>
      <c r="B20" s="18">
        <v>159736.35999999999</v>
      </c>
      <c r="C20">
        <v>7</v>
      </c>
      <c r="D20" s="17">
        <f t="shared" si="0"/>
        <v>22819.48</v>
      </c>
    </row>
    <row r="21" spans="1:4" x14ac:dyDescent="0.2">
      <c r="A21" t="s">
        <v>142</v>
      </c>
      <c r="B21" s="18">
        <v>159639.71000000002</v>
      </c>
      <c r="C21">
        <v>7</v>
      </c>
      <c r="D21" s="17">
        <f t="shared" si="0"/>
        <v>22805.672857142861</v>
      </c>
    </row>
    <row r="22" spans="1:4" x14ac:dyDescent="0.2">
      <c r="A22" t="s">
        <v>102</v>
      </c>
      <c r="B22" s="18">
        <v>159314.76999999999</v>
      </c>
      <c r="C22">
        <v>7</v>
      </c>
      <c r="D22" s="17">
        <f t="shared" si="0"/>
        <v>22759.252857142856</v>
      </c>
    </row>
    <row r="23" spans="1:4" x14ac:dyDescent="0.2">
      <c r="A23" t="s">
        <v>153</v>
      </c>
      <c r="B23" s="18">
        <v>158173.88</v>
      </c>
      <c r="C23">
        <v>7</v>
      </c>
      <c r="D23" s="17">
        <f t="shared" si="0"/>
        <v>22596.268571428573</v>
      </c>
    </row>
    <row r="24" spans="1:4" x14ac:dyDescent="0.2">
      <c r="A24" t="s">
        <v>96</v>
      </c>
      <c r="B24" s="18">
        <v>154358.39999999999</v>
      </c>
      <c r="C24">
        <v>7</v>
      </c>
      <c r="D24" s="17">
        <f t="shared" si="0"/>
        <v>22051.200000000001</v>
      </c>
    </row>
    <row r="25" spans="1:4" x14ac:dyDescent="0.2">
      <c r="A25" t="s">
        <v>116</v>
      </c>
      <c r="B25" s="18">
        <v>154067.22999999998</v>
      </c>
      <c r="C25">
        <v>7</v>
      </c>
      <c r="D25" s="17">
        <f t="shared" si="0"/>
        <v>22009.604285714282</v>
      </c>
    </row>
    <row r="26" spans="1:4" x14ac:dyDescent="0.2">
      <c r="A26" t="s">
        <v>159</v>
      </c>
      <c r="B26" s="18">
        <v>152727.04999999999</v>
      </c>
      <c r="C26">
        <v>7</v>
      </c>
      <c r="D26" s="17">
        <f t="shared" si="0"/>
        <v>21818.149999999998</v>
      </c>
    </row>
    <row r="27" spans="1:4" x14ac:dyDescent="0.2">
      <c r="A27" t="s">
        <v>207</v>
      </c>
      <c r="B27" s="18">
        <v>152291.71000000002</v>
      </c>
      <c r="C27">
        <v>7</v>
      </c>
      <c r="D27" s="17">
        <f t="shared" si="0"/>
        <v>21755.958571428575</v>
      </c>
    </row>
    <row r="28" spans="1:4" x14ac:dyDescent="0.2">
      <c r="A28" t="s">
        <v>70</v>
      </c>
      <c r="B28" s="18">
        <v>150743</v>
      </c>
      <c r="C28">
        <v>6</v>
      </c>
      <c r="D28" s="17">
        <f t="shared" si="0"/>
        <v>25123.833333333332</v>
      </c>
    </row>
    <row r="29" spans="1:4" x14ac:dyDescent="0.2">
      <c r="A29" t="s">
        <v>75</v>
      </c>
      <c r="B29" s="18">
        <v>146129.99000000002</v>
      </c>
      <c r="C29">
        <v>7</v>
      </c>
      <c r="D29" s="17">
        <f t="shared" si="0"/>
        <v>20875.712857142858</v>
      </c>
    </row>
    <row r="30" spans="1:4" x14ac:dyDescent="0.2">
      <c r="A30" t="s">
        <v>121</v>
      </c>
      <c r="B30" s="18">
        <v>142397.41999999998</v>
      </c>
      <c r="C30">
        <v>5</v>
      </c>
      <c r="D30" s="26">
        <f t="shared" si="0"/>
        <v>28479.483999999997</v>
      </c>
    </row>
    <row r="31" spans="1:4" x14ac:dyDescent="0.2">
      <c r="A31" t="s">
        <v>172</v>
      </c>
      <c r="B31" s="18">
        <v>138405.20000000004</v>
      </c>
      <c r="C31">
        <v>6</v>
      </c>
      <c r="D31" s="17">
        <f t="shared" si="0"/>
        <v>23067.53333333334</v>
      </c>
    </row>
    <row r="32" spans="1:4" x14ac:dyDescent="0.2">
      <c r="A32" t="s">
        <v>61</v>
      </c>
      <c r="B32" s="18">
        <v>137396.25</v>
      </c>
      <c r="C32">
        <v>6</v>
      </c>
      <c r="D32" s="17">
        <f t="shared" si="0"/>
        <v>22899.375</v>
      </c>
    </row>
    <row r="33" spans="1:4" x14ac:dyDescent="0.2">
      <c r="A33" t="s">
        <v>108</v>
      </c>
      <c r="B33" s="18">
        <v>137136.55000000002</v>
      </c>
      <c r="C33">
        <v>6</v>
      </c>
      <c r="D33" s="17">
        <f t="shared" si="0"/>
        <v>22856.091666666671</v>
      </c>
    </row>
    <row r="34" spans="1:4" x14ac:dyDescent="0.2">
      <c r="A34" t="s">
        <v>155</v>
      </c>
      <c r="B34" s="18">
        <v>136896.09000000003</v>
      </c>
      <c r="C34">
        <v>6</v>
      </c>
      <c r="D34" s="17">
        <f t="shared" ref="D34:D65" si="1">B34/C34</f>
        <v>22816.015000000003</v>
      </c>
    </row>
    <row r="35" spans="1:4" x14ac:dyDescent="0.2">
      <c r="A35" t="s">
        <v>144</v>
      </c>
      <c r="B35" s="18">
        <v>134160.09</v>
      </c>
      <c r="C35">
        <v>5</v>
      </c>
      <c r="D35" s="17">
        <f t="shared" si="1"/>
        <v>26832.018</v>
      </c>
    </row>
    <row r="36" spans="1:4" x14ac:dyDescent="0.2">
      <c r="A36" t="s">
        <v>106</v>
      </c>
      <c r="B36" s="18">
        <v>132965.85999999999</v>
      </c>
      <c r="C36">
        <v>5</v>
      </c>
      <c r="D36" s="17">
        <f t="shared" si="1"/>
        <v>26593.171999999999</v>
      </c>
    </row>
    <row r="37" spans="1:4" x14ac:dyDescent="0.2">
      <c r="A37" t="s">
        <v>73</v>
      </c>
      <c r="B37" s="18">
        <v>131104.44999999998</v>
      </c>
      <c r="C37">
        <v>6</v>
      </c>
      <c r="D37" s="17">
        <f t="shared" si="1"/>
        <v>21850.741666666665</v>
      </c>
    </row>
    <row r="38" spans="1:4" x14ac:dyDescent="0.2">
      <c r="A38" t="s">
        <v>120</v>
      </c>
      <c r="B38" s="18">
        <v>130784.3</v>
      </c>
      <c r="C38">
        <v>6</v>
      </c>
      <c r="D38" s="17">
        <f t="shared" si="1"/>
        <v>21797.383333333335</v>
      </c>
    </row>
    <row r="39" spans="1:4" x14ac:dyDescent="0.2">
      <c r="A39" t="s">
        <v>101</v>
      </c>
      <c r="B39" s="18">
        <v>128999.67999999999</v>
      </c>
      <c r="C39">
        <v>5</v>
      </c>
      <c r="D39" s="17">
        <f t="shared" si="1"/>
        <v>25799.935999999998</v>
      </c>
    </row>
    <row r="40" spans="1:4" x14ac:dyDescent="0.2">
      <c r="A40" t="s">
        <v>157</v>
      </c>
      <c r="B40" s="18">
        <v>128384.38999999998</v>
      </c>
      <c r="C40">
        <v>6</v>
      </c>
      <c r="D40" s="17">
        <f t="shared" si="1"/>
        <v>21397.398333333331</v>
      </c>
    </row>
    <row r="41" spans="1:4" x14ac:dyDescent="0.2">
      <c r="A41" t="s">
        <v>185</v>
      </c>
      <c r="B41" s="18">
        <v>125951.11000000002</v>
      </c>
      <c r="C41">
        <v>6</v>
      </c>
      <c r="D41" s="17">
        <f t="shared" si="1"/>
        <v>20991.851666666669</v>
      </c>
    </row>
    <row r="42" spans="1:4" x14ac:dyDescent="0.2">
      <c r="A42" t="s">
        <v>59</v>
      </c>
      <c r="B42" s="18">
        <v>124621.58</v>
      </c>
      <c r="C42">
        <v>6</v>
      </c>
      <c r="D42" s="17">
        <f t="shared" si="1"/>
        <v>20770.263333333332</v>
      </c>
    </row>
    <row r="43" spans="1:4" x14ac:dyDescent="0.2">
      <c r="A43" t="s">
        <v>150</v>
      </c>
      <c r="B43" s="18">
        <v>120882.93</v>
      </c>
      <c r="C43">
        <v>6</v>
      </c>
      <c r="D43" s="17">
        <f t="shared" si="1"/>
        <v>20147.154999999999</v>
      </c>
    </row>
    <row r="44" spans="1:4" x14ac:dyDescent="0.2">
      <c r="A44" t="s">
        <v>134</v>
      </c>
      <c r="B44" s="18">
        <v>120771.39</v>
      </c>
      <c r="C44">
        <v>5</v>
      </c>
      <c r="D44" s="17">
        <f t="shared" si="1"/>
        <v>24154.277999999998</v>
      </c>
    </row>
    <row r="45" spans="1:4" x14ac:dyDescent="0.2">
      <c r="A45" t="s">
        <v>124</v>
      </c>
      <c r="B45" s="18">
        <v>120636.98</v>
      </c>
      <c r="C45">
        <v>5</v>
      </c>
      <c r="D45" s="17">
        <f t="shared" si="1"/>
        <v>24127.396000000001</v>
      </c>
    </row>
    <row r="46" spans="1:4" x14ac:dyDescent="0.2">
      <c r="A46" t="s">
        <v>89</v>
      </c>
      <c r="B46" s="18">
        <v>120364.35</v>
      </c>
      <c r="C46">
        <v>5</v>
      </c>
      <c r="D46" s="17">
        <f t="shared" si="1"/>
        <v>24072.870000000003</v>
      </c>
    </row>
    <row r="47" spans="1:4" x14ac:dyDescent="0.2">
      <c r="A47" t="s">
        <v>187</v>
      </c>
      <c r="B47" s="18">
        <v>118872.59999999999</v>
      </c>
      <c r="C47">
        <v>5</v>
      </c>
      <c r="D47" s="17">
        <f t="shared" si="1"/>
        <v>23774.519999999997</v>
      </c>
    </row>
    <row r="48" spans="1:4" x14ac:dyDescent="0.2">
      <c r="A48" t="s">
        <v>65</v>
      </c>
      <c r="B48" s="18">
        <v>118677.78</v>
      </c>
      <c r="C48">
        <v>5</v>
      </c>
      <c r="D48" s="17">
        <f t="shared" si="1"/>
        <v>23735.556</v>
      </c>
    </row>
    <row r="49" spans="1:4" x14ac:dyDescent="0.2">
      <c r="A49" t="s">
        <v>147</v>
      </c>
      <c r="B49" s="18">
        <v>117111.09000000001</v>
      </c>
      <c r="C49">
        <v>5</v>
      </c>
      <c r="D49" s="17">
        <f t="shared" si="1"/>
        <v>23422.218000000001</v>
      </c>
    </row>
    <row r="50" spans="1:4" x14ac:dyDescent="0.2">
      <c r="A50" t="s">
        <v>93</v>
      </c>
      <c r="B50" s="18">
        <v>115686.81</v>
      </c>
      <c r="C50">
        <v>5</v>
      </c>
      <c r="D50" s="17">
        <f t="shared" si="1"/>
        <v>23137.362000000001</v>
      </c>
    </row>
    <row r="51" spans="1:4" x14ac:dyDescent="0.2">
      <c r="A51" t="s">
        <v>196</v>
      </c>
      <c r="B51" s="18">
        <v>115313.87</v>
      </c>
      <c r="C51">
        <v>5</v>
      </c>
      <c r="D51" s="17">
        <f t="shared" si="1"/>
        <v>23062.773999999998</v>
      </c>
    </row>
    <row r="52" spans="1:4" x14ac:dyDescent="0.2">
      <c r="A52" t="s">
        <v>168</v>
      </c>
      <c r="B52" s="18">
        <v>115195.54000000001</v>
      </c>
      <c r="C52">
        <v>5</v>
      </c>
      <c r="D52" s="17">
        <f t="shared" si="1"/>
        <v>23039.108</v>
      </c>
    </row>
    <row r="53" spans="1:4" x14ac:dyDescent="0.2">
      <c r="A53" t="s">
        <v>156</v>
      </c>
      <c r="B53" s="18">
        <v>114704.9</v>
      </c>
      <c r="C53">
        <v>5</v>
      </c>
      <c r="D53" s="17">
        <f t="shared" si="1"/>
        <v>22940.98</v>
      </c>
    </row>
    <row r="54" spans="1:4" x14ac:dyDescent="0.2">
      <c r="A54" t="s">
        <v>137</v>
      </c>
      <c r="B54" s="18">
        <v>113081.27000000002</v>
      </c>
      <c r="C54">
        <v>5</v>
      </c>
      <c r="D54" s="17">
        <f t="shared" si="1"/>
        <v>22616.254000000004</v>
      </c>
    </row>
    <row r="55" spans="1:4" x14ac:dyDescent="0.2">
      <c r="A55" t="s">
        <v>167</v>
      </c>
      <c r="B55" s="18">
        <v>112064.02000000002</v>
      </c>
      <c r="C55">
        <v>5</v>
      </c>
      <c r="D55" s="17">
        <f t="shared" si="1"/>
        <v>22412.804000000004</v>
      </c>
    </row>
    <row r="56" spans="1:4" x14ac:dyDescent="0.2">
      <c r="A56" t="s">
        <v>143</v>
      </c>
      <c r="B56" s="18">
        <v>111991.29000000001</v>
      </c>
      <c r="C56">
        <v>5</v>
      </c>
      <c r="D56" s="17">
        <f t="shared" si="1"/>
        <v>22398.258000000002</v>
      </c>
    </row>
    <row r="57" spans="1:4" x14ac:dyDescent="0.2">
      <c r="A57" t="s">
        <v>186</v>
      </c>
      <c r="B57" s="18">
        <v>111897.92</v>
      </c>
      <c r="C57">
        <v>5</v>
      </c>
      <c r="D57" s="17">
        <f t="shared" si="1"/>
        <v>22379.583999999999</v>
      </c>
    </row>
    <row r="58" spans="1:4" x14ac:dyDescent="0.2">
      <c r="A58" t="s">
        <v>214</v>
      </c>
      <c r="B58" s="18">
        <v>109358.31</v>
      </c>
      <c r="C58">
        <v>5</v>
      </c>
      <c r="D58" s="17">
        <f t="shared" si="1"/>
        <v>21871.662</v>
      </c>
    </row>
    <row r="59" spans="1:4" x14ac:dyDescent="0.2">
      <c r="A59" t="s">
        <v>166</v>
      </c>
      <c r="B59" s="18">
        <v>109264.9</v>
      </c>
      <c r="C59">
        <v>5</v>
      </c>
      <c r="D59" s="17">
        <f t="shared" si="1"/>
        <v>21852.98</v>
      </c>
    </row>
    <row r="60" spans="1:4" x14ac:dyDescent="0.2">
      <c r="A60" t="s">
        <v>117</v>
      </c>
      <c r="B60" s="18">
        <v>107654.44</v>
      </c>
      <c r="C60">
        <v>5</v>
      </c>
      <c r="D60" s="17">
        <f t="shared" si="1"/>
        <v>21530.887999999999</v>
      </c>
    </row>
    <row r="61" spans="1:4" x14ac:dyDescent="0.2">
      <c r="A61" t="s">
        <v>107</v>
      </c>
      <c r="B61" s="18">
        <v>106831.02999999998</v>
      </c>
      <c r="C61">
        <v>5</v>
      </c>
      <c r="D61" s="17">
        <f t="shared" si="1"/>
        <v>21366.205999999998</v>
      </c>
    </row>
    <row r="62" spans="1:4" x14ac:dyDescent="0.2">
      <c r="A62" t="s">
        <v>111</v>
      </c>
      <c r="B62" s="18">
        <v>106250.66</v>
      </c>
      <c r="C62">
        <v>5</v>
      </c>
      <c r="D62" s="17">
        <f t="shared" si="1"/>
        <v>21250.132000000001</v>
      </c>
    </row>
    <row r="63" spans="1:4" x14ac:dyDescent="0.2">
      <c r="A63" t="s">
        <v>67</v>
      </c>
      <c r="B63" s="18">
        <v>105323.16</v>
      </c>
      <c r="C63">
        <v>5</v>
      </c>
      <c r="D63" s="17">
        <f t="shared" si="1"/>
        <v>21064.632000000001</v>
      </c>
    </row>
    <row r="64" spans="1:4" x14ac:dyDescent="0.2">
      <c r="A64" t="s">
        <v>68</v>
      </c>
      <c r="B64" s="18">
        <v>103916.65</v>
      </c>
      <c r="C64">
        <v>5</v>
      </c>
      <c r="D64" s="17">
        <f t="shared" si="1"/>
        <v>20783.329999999998</v>
      </c>
    </row>
    <row r="65" spans="1:4" x14ac:dyDescent="0.2">
      <c r="A65" t="s">
        <v>113</v>
      </c>
      <c r="B65" s="18">
        <v>103599.78</v>
      </c>
      <c r="C65">
        <v>5</v>
      </c>
      <c r="D65" s="17">
        <f t="shared" si="1"/>
        <v>20719.955999999998</v>
      </c>
    </row>
    <row r="66" spans="1:4" x14ac:dyDescent="0.2">
      <c r="A66" t="s">
        <v>180</v>
      </c>
      <c r="B66" s="18">
        <v>103070.19</v>
      </c>
      <c r="C66">
        <v>4</v>
      </c>
      <c r="D66" s="17">
        <f t="shared" ref="D66:D97" si="2">B66/C66</f>
        <v>25767.547500000001</v>
      </c>
    </row>
    <row r="67" spans="1:4" x14ac:dyDescent="0.2">
      <c r="A67" t="s">
        <v>170</v>
      </c>
      <c r="B67" s="18">
        <v>102469.67</v>
      </c>
      <c r="C67">
        <v>4</v>
      </c>
      <c r="D67" s="17">
        <f t="shared" si="2"/>
        <v>25617.4175</v>
      </c>
    </row>
    <row r="68" spans="1:4" x14ac:dyDescent="0.2">
      <c r="A68" t="s">
        <v>97</v>
      </c>
      <c r="B68" s="18">
        <v>102407.42000000001</v>
      </c>
      <c r="C68">
        <v>4</v>
      </c>
      <c r="D68" s="17">
        <f t="shared" si="2"/>
        <v>25601.855000000003</v>
      </c>
    </row>
    <row r="69" spans="1:4" x14ac:dyDescent="0.2">
      <c r="A69" t="s">
        <v>213</v>
      </c>
      <c r="B69" s="18">
        <v>102389.89</v>
      </c>
      <c r="C69">
        <v>5</v>
      </c>
      <c r="D69" s="17">
        <f t="shared" si="2"/>
        <v>20477.977999999999</v>
      </c>
    </row>
    <row r="70" spans="1:4" x14ac:dyDescent="0.2">
      <c r="A70" t="s">
        <v>161</v>
      </c>
      <c r="B70" s="18">
        <v>101460.66</v>
      </c>
      <c r="C70">
        <v>4</v>
      </c>
      <c r="D70" s="17">
        <f t="shared" si="2"/>
        <v>25365.165000000001</v>
      </c>
    </row>
    <row r="71" spans="1:4" x14ac:dyDescent="0.2">
      <c r="A71" t="s">
        <v>197</v>
      </c>
      <c r="B71" s="18">
        <v>101173.44999999998</v>
      </c>
      <c r="C71">
        <v>4</v>
      </c>
      <c r="D71" s="17">
        <f t="shared" si="2"/>
        <v>25293.362499999996</v>
      </c>
    </row>
    <row r="72" spans="1:4" x14ac:dyDescent="0.2">
      <c r="A72" t="s">
        <v>122</v>
      </c>
      <c r="B72" s="18">
        <v>100459.53000000001</v>
      </c>
      <c r="C72">
        <v>5</v>
      </c>
      <c r="D72" s="17">
        <f t="shared" si="2"/>
        <v>20091.906000000003</v>
      </c>
    </row>
    <row r="73" spans="1:4" x14ac:dyDescent="0.2">
      <c r="A73" t="s">
        <v>72</v>
      </c>
      <c r="B73" s="18">
        <v>100287.57</v>
      </c>
      <c r="C73">
        <v>4</v>
      </c>
      <c r="D73" s="17">
        <f t="shared" si="2"/>
        <v>25071.892500000002</v>
      </c>
    </row>
    <row r="74" spans="1:4" x14ac:dyDescent="0.2">
      <c r="A74" t="s">
        <v>148</v>
      </c>
      <c r="B74" s="18">
        <v>98028.03</v>
      </c>
      <c r="C74">
        <v>4</v>
      </c>
      <c r="D74" s="17">
        <f t="shared" si="2"/>
        <v>24507.0075</v>
      </c>
    </row>
    <row r="75" spans="1:4" x14ac:dyDescent="0.2">
      <c r="A75" t="s">
        <v>162</v>
      </c>
      <c r="B75" s="18">
        <v>97750.57</v>
      </c>
      <c r="C75">
        <v>5</v>
      </c>
      <c r="D75" s="17">
        <f t="shared" si="2"/>
        <v>19550.114000000001</v>
      </c>
    </row>
    <row r="76" spans="1:4" x14ac:dyDescent="0.2">
      <c r="A76" t="s">
        <v>133</v>
      </c>
      <c r="B76" s="18">
        <v>97719.75</v>
      </c>
      <c r="C76">
        <v>4</v>
      </c>
      <c r="D76" s="17">
        <f t="shared" si="2"/>
        <v>24429.9375</v>
      </c>
    </row>
    <row r="77" spans="1:4" x14ac:dyDescent="0.2">
      <c r="A77" t="s">
        <v>193</v>
      </c>
      <c r="B77" s="18">
        <v>97087.23000000001</v>
      </c>
      <c r="C77">
        <v>5</v>
      </c>
      <c r="D77" s="17">
        <f t="shared" si="2"/>
        <v>19417.446000000004</v>
      </c>
    </row>
    <row r="78" spans="1:4" x14ac:dyDescent="0.2">
      <c r="A78" t="s">
        <v>100</v>
      </c>
      <c r="B78" s="18">
        <v>96211.37</v>
      </c>
      <c r="C78">
        <v>4</v>
      </c>
      <c r="D78" s="17">
        <f t="shared" si="2"/>
        <v>24052.842499999999</v>
      </c>
    </row>
    <row r="79" spans="1:4" x14ac:dyDescent="0.2">
      <c r="A79" t="s">
        <v>105</v>
      </c>
      <c r="B79" s="18">
        <v>96038.49</v>
      </c>
      <c r="C79">
        <v>5</v>
      </c>
      <c r="D79" s="17">
        <f t="shared" si="2"/>
        <v>19207.698</v>
      </c>
    </row>
    <row r="80" spans="1:4" x14ac:dyDescent="0.2">
      <c r="A80" t="s">
        <v>205</v>
      </c>
      <c r="B80" s="18">
        <v>95566.28</v>
      </c>
      <c r="C80">
        <v>4</v>
      </c>
      <c r="D80" s="17">
        <f t="shared" si="2"/>
        <v>23891.57</v>
      </c>
    </row>
    <row r="81" spans="1:4" x14ac:dyDescent="0.2">
      <c r="A81" t="s">
        <v>211</v>
      </c>
      <c r="B81" s="18">
        <v>94940.98</v>
      </c>
      <c r="C81">
        <v>4</v>
      </c>
      <c r="D81" s="17">
        <f t="shared" si="2"/>
        <v>23735.244999999999</v>
      </c>
    </row>
    <row r="82" spans="1:4" x14ac:dyDescent="0.2">
      <c r="A82" t="s">
        <v>103</v>
      </c>
      <c r="B82" s="18">
        <v>93275.87000000001</v>
      </c>
      <c r="C82">
        <v>4</v>
      </c>
      <c r="D82" s="17">
        <f t="shared" si="2"/>
        <v>23318.967500000002</v>
      </c>
    </row>
    <row r="83" spans="1:4" x14ac:dyDescent="0.2">
      <c r="A83" t="s">
        <v>194</v>
      </c>
      <c r="B83" s="18">
        <v>92500.1</v>
      </c>
      <c r="C83">
        <v>4</v>
      </c>
      <c r="D83" s="17">
        <f t="shared" si="2"/>
        <v>23125.025000000001</v>
      </c>
    </row>
    <row r="84" spans="1:4" x14ac:dyDescent="0.2">
      <c r="A84" t="s">
        <v>165</v>
      </c>
      <c r="B84" s="18">
        <v>92324.109999999986</v>
      </c>
      <c r="C84">
        <v>4</v>
      </c>
      <c r="D84" s="17">
        <f t="shared" si="2"/>
        <v>23081.027499999997</v>
      </c>
    </row>
    <row r="85" spans="1:4" x14ac:dyDescent="0.2">
      <c r="A85" t="s">
        <v>199</v>
      </c>
      <c r="B85" s="18">
        <v>89902.13</v>
      </c>
      <c r="C85">
        <v>4</v>
      </c>
      <c r="D85" s="17">
        <f t="shared" si="2"/>
        <v>22475.532500000001</v>
      </c>
    </row>
    <row r="86" spans="1:4" x14ac:dyDescent="0.2">
      <c r="A86" t="s">
        <v>189</v>
      </c>
      <c r="B86" s="18">
        <v>88323.01</v>
      </c>
      <c r="C86">
        <v>4</v>
      </c>
      <c r="D86" s="17">
        <f t="shared" si="2"/>
        <v>22080.752499999999</v>
      </c>
    </row>
    <row r="87" spans="1:4" x14ac:dyDescent="0.2">
      <c r="A87" t="s">
        <v>183</v>
      </c>
      <c r="B87" s="18">
        <v>87740.07</v>
      </c>
      <c r="C87">
        <v>4</v>
      </c>
      <c r="D87" s="17">
        <f t="shared" si="2"/>
        <v>21935.017500000002</v>
      </c>
    </row>
    <row r="88" spans="1:4" x14ac:dyDescent="0.2">
      <c r="A88" t="s">
        <v>184</v>
      </c>
      <c r="B88" s="18">
        <v>86639.680000000008</v>
      </c>
      <c r="C88">
        <v>4</v>
      </c>
      <c r="D88" s="17">
        <f t="shared" si="2"/>
        <v>21659.920000000002</v>
      </c>
    </row>
    <row r="89" spans="1:4" x14ac:dyDescent="0.2">
      <c r="A89" t="s">
        <v>82</v>
      </c>
      <c r="B89" s="18">
        <v>86516.26</v>
      </c>
      <c r="C89">
        <v>4</v>
      </c>
      <c r="D89" s="17">
        <f t="shared" si="2"/>
        <v>21629.064999999999</v>
      </c>
    </row>
    <row r="90" spans="1:4" x14ac:dyDescent="0.2">
      <c r="A90" t="s">
        <v>119</v>
      </c>
      <c r="B90" s="18">
        <v>85245.14</v>
      </c>
      <c r="C90">
        <v>4</v>
      </c>
      <c r="D90" s="17">
        <f t="shared" si="2"/>
        <v>21311.285</v>
      </c>
    </row>
    <row r="91" spans="1:4" x14ac:dyDescent="0.2">
      <c r="A91" t="s">
        <v>91</v>
      </c>
      <c r="B91" s="18">
        <v>84334.13</v>
      </c>
      <c r="C91">
        <v>4</v>
      </c>
      <c r="D91" s="17">
        <f t="shared" si="2"/>
        <v>21083.532500000001</v>
      </c>
    </row>
    <row r="92" spans="1:4" x14ac:dyDescent="0.2">
      <c r="A92" t="s">
        <v>55</v>
      </c>
      <c r="B92" s="18">
        <v>82771.460000000006</v>
      </c>
      <c r="C92">
        <v>4</v>
      </c>
      <c r="D92" s="17">
        <f t="shared" si="2"/>
        <v>20692.865000000002</v>
      </c>
    </row>
    <row r="93" spans="1:4" x14ac:dyDescent="0.2">
      <c r="A93" t="s">
        <v>57</v>
      </c>
      <c r="B93" s="18">
        <v>82119.41</v>
      </c>
      <c r="C93">
        <v>3</v>
      </c>
      <c r="D93" s="17">
        <f t="shared" si="2"/>
        <v>27373.136666666669</v>
      </c>
    </row>
    <row r="94" spans="1:4" x14ac:dyDescent="0.2">
      <c r="A94" t="s">
        <v>206</v>
      </c>
      <c r="B94" s="18">
        <v>81133.64</v>
      </c>
      <c r="C94">
        <v>4</v>
      </c>
      <c r="D94" s="17">
        <f t="shared" si="2"/>
        <v>20283.41</v>
      </c>
    </row>
    <row r="95" spans="1:4" x14ac:dyDescent="0.2">
      <c r="A95" t="s">
        <v>79</v>
      </c>
      <c r="B95" s="18">
        <v>79738.820000000007</v>
      </c>
      <c r="C95">
        <v>4</v>
      </c>
      <c r="D95" s="17">
        <f t="shared" si="2"/>
        <v>19934.705000000002</v>
      </c>
    </row>
    <row r="96" spans="1:4" x14ac:dyDescent="0.2">
      <c r="A96" t="s">
        <v>212</v>
      </c>
      <c r="B96" s="18">
        <v>79514.47</v>
      </c>
      <c r="C96">
        <v>3</v>
      </c>
      <c r="D96" s="17">
        <f t="shared" si="2"/>
        <v>26504.823333333334</v>
      </c>
    </row>
    <row r="97" spans="1:4" x14ac:dyDescent="0.2">
      <c r="A97" t="s">
        <v>195</v>
      </c>
      <c r="B97" s="18">
        <v>78968.01999999999</v>
      </c>
      <c r="C97">
        <v>3</v>
      </c>
      <c r="D97" s="17">
        <f t="shared" si="2"/>
        <v>26322.673333333329</v>
      </c>
    </row>
    <row r="98" spans="1:4" x14ac:dyDescent="0.2">
      <c r="A98" t="s">
        <v>123</v>
      </c>
      <c r="B98" s="18">
        <v>77905</v>
      </c>
      <c r="C98">
        <v>4</v>
      </c>
      <c r="D98" s="17">
        <f t="shared" ref="D98:D129" si="3">B98/C98</f>
        <v>19476.25</v>
      </c>
    </row>
    <row r="99" spans="1:4" x14ac:dyDescent="0.2">
      <c r="A99" t="s">
        <v>215</v>
      </c>
      <c r="B99" s="18">
        <v>77460.210000000006</v>
      </c>
      <c r="C99">
        <v>3</v>
      </c>
      <c r="D99" s="17">
        <f t="shared" si="3"/>
        <v>25820.070000000003</v>
      </c>
    </row>
    <row r="100" spans="1:4" x14ac:dyDescent="0.2">
      <c r="A100" t="s">
        <v>198</v>
      </c>
      <c r="B100" s="18">
        <v>77111.14</v>
      </c>
      <c r="C100">
        <v>3</v>
      </c>
      <c r="D100" s="17">
        <f t="shared" si="3"/>
        <v>25703.713333333333</v>
      </c>
    </row>
    <row r="101" spans="1:4" x14ac:dyDescent="0.2">
      <c r="A101" t="s">
        <v>136</v>
      </c>
      <c r="B101" s="18">
        <v>75904.45</v>
      </c>
      <c r="C101">
        <v>4</v>
      </c>
      <c r="D101" s="17">
        <f t="shared" si="3"/>
        <v>18976.112499999999</v>
      </c>
    </row>
    <row r="102" spans="1:4" x14ac:dyDescent="0.2">
      <c r="A102" t="s">
        <v>149</v>
      </c>
      <c r="B102" s="18">
        <v>75472.2</v>
      </c>
      <c r="C102">
        <v>4</v>
      </c>
      <c r="D102" s="17">
        <f t="shared" si="3"/>
        <v>18868.05</v>
      </c>
    </row>
    <row r="103" spans="1:4" x14ac:dyDescent="0.2">
      <c r="A103" t="s">
        <v>173</v>
      </c>
      <c r="B103" s="18">
        <v>75447.09</v>
      </c>
      <c r="C103">
        <v>4</v>
      </c>
      <c r="D103" s="17">
        <f t="shared" si="3"/>
        <v>18861.772499999999</v>
      </c>
    </row>
    <row r="104" spans="1:4" x14ac:dyDescent="0.2">
      <c r="A104" t="s">
        <v>163</v>
      </c>
      <c r="B104" s="18">
        <v>74968.67</v>
      </c>
      <c r="C104">
        <v>4</v>
      </c>
      <c r="D104" s="17">
        <f t="shared" si="3"/>
        <v>18742.1675</v>
      </c>
    </row>
    <row r="105" spans="1:4" x14ac:dyDescent="0.2">
      <c r="A105" t="s">
        <v>132</v>
      </c>
      <c r="B105" s="18">
        <v>74669.75</v>
      </c>
      <c r="C105">
        <v>3</v>
      </c>
      <c r="D105" s="17">
        <f t="shared" si="3"/>
        <v>24889.916666666668</v>
      </c>
    </row>
    <row r="106" spans="1:4" x14ac:dyDescent="0.2">
      <c r="A106" t="s">
        <v>135</v>
      </c>
      <c r="B106" s="18">
        <v>74610.48</v>
      </c>
      <c r="C106">
        <v>3</v>
      </c>
      <c r="D106" s="17">
        <f t="shared" si="3"/>
        <v>24870.16</v>
      </c>
    </row>
    <row r="107" spans="1:4" x14ac:dyDescent="0.2">
      <c r="A107" t="s">
        <v>171</v>
      </c>
      <c r="B107" s="18">
        <v>74127.600000000006</v>
      </c>
      <c r="C107">
        <v>3</v>
      </c>
      <c r="D107" s="17">
        <f t="shared" si="3"/>
        <v>24709.200000000001</v>
      </c>
    </row>
    <row r="108" spans="1:4" x14ac:dyDescent="0.2">
      <c r="A108" t="s">
        <v>175</v>
      </c>
      <c r="B108" s="18">
        <v>73944.929999999993</v>
      </c>
      <c r="C108">
        <v>4</v>
      </c>
      <c r="D108" s="17">
        <f t="shared" si="3"/>
        <v>18486.232499999998</v>
      </c>
    </row>
    <row r="109" spans="1:4" x14ac:dyDescent="0.2">
      <c r="A109" t="s">
        <v>208</v>
      </c>
      <c r="B109" s="18">
        <v>73786.11</v>
      </c>
      <c r="C109">
        <v>3</v>
      </c>
      <c r="D109" s="17">
        <f t="shared" si="3"/>
        <v>24595.37</v>
      </c>
    </row>
    <row r="110" spans="1:4" x14ac:dyDescent="0.2">
      <c r="A110" t="s">
        <v>219</v>
      </c>
      <c r="B110" s="18">
        <v>73620.740000000005</v>
      </c>
      <c r="C110">
        <v>3</v>
      </c>
      <c r="D110" s="17">
        <f t="shared" si="3"/>
        <v>24540.24666666667</v>
      </c>
    </row>
    <row r="111" spans="1:4" x14ac:dyDescent="0.2">
      <c r="A111" t="s">
        <v>99</v>
      </c>
      <c r="B111" s="18">
        <v>73079.94</v>
      </c>
      <c r="C111">
        <v>3</v>
      </c>
      <c r="D111" s="17">
        <f t="shared" si="3"/>
        <v>24359.98</v>
      </c>
    </row>
    <row r="112" spans="1:4" x14ac:dyDescent="0.2">
      <c r="A112" t="s">
        <v>164</v>
      </c>
      <c r="B112" s="18">
        <v>71210.14</v>
      </c>
      <c r="C112">
        <v>3</v>
      </c>
      <c r="D112" s="17">
        <f t="shared" si="3"/>
        <v>23736.713333333333</v>
      </c>
    </row>
    <row r="113" spans="1:4" x14ac:dyDescent="0.2">
      <c r="A113" t="s">
        <v>202</v>
      </c>
      <c r="B113" s="18">
        <v>70317.399999999994</v>
      </c>
      <c r="C113">
        <v>3</v>
      </c>
      <c r="D113" s="17">
        <f t="shared" si="3"/>
        <v>23439.133333333331</v>
      </c>
    </row>
    <row r="114" spans="1:4" x14ac:dyDescent="0.2">
      <c r="A114" t="s">
        <v>63</v>
      </c>
      <c r="B114" s="18">
        <v>70041.45</v>
      </c>
      <c r="C114">
        <v>4</v>
      </c>
      <c r="D114" s="17">
        <f t="shared" si="3"/>
        <v>17510.362499999999</v>
      </c>
    </row>
    <row r="115" spans="1:4" x14ac:dyDescent="0.2">
      <c r="A115" t="s">
        <v>176</v>
      </c>
      <c r="B115" s="18">
        <v>69610.739999999991</v>
      </c>
      <c r="C115">
        <v>3</v>
      </c>
      <c r="D115" s="17">
        <f t="shared" si="3"/>
        <v>23203.579999999998</v>
      </c>
    </row>
    <row r="116" spans="1:4" x14ac:dyDescent="0.2">
      <c r="A116" t="s">
        <v>178</v>
      </c>
      <c r="B116" s="18">
        <v>69559.929999999993</v>
      </c>
      <c r="C116">
        <v>3</v>
      </c>
      <c r="D116" s="17">
        <f t="shared" si="3"/>
        <v>23186.64333333333</v>
      </c>
    </row>
    <row r="117" spans="1:4" x14ac:dyDescent="0.2">
      <c r="A117" t="s">
        <v>209</v>
      </c>
      <c r="B117" s="18">
        <v>68449.75</v>
      </c>
      <c r="C117">
        <v>3</v>
      </c>
      <c r="D117" s="17">
        <f t="shared" si="3"/>
        <v>22816.583333333332</v>
      </c>
    </row>
    <row r="118" spans="1:4" x14ac:dyDescent="0.2">
      <c r="A118" t="s">
        <v>154</v>
      </c>
      <c r="B118" s="18">
        <v>67703.28</v>
      </c>
      <c r="C118">
        <v>3</v>
      </c>
      <c r="D118" s="17">
        <f t="shared" si="3"/>
        <v>22567.759999999998</v>
      </c>
    </row>
    <row r="119" spans="1:4" x14ac:dyDescent="0.2">
      <c r="A119" t="s">
        <v>114</v>
      </c>
      <c r="B119" s="18">
        <v>66797.569999999992</v>
      </c>
      <c r="C119">
        <v>3</v>
      </c>
      <c r="D119" s="17">
        <f t="shared" si="3"/>
        <v>22265.856666666663</v>
      </c>
    </row>
    <row r="120" spans="1:4" x14ac:dyDescent="0.2">
      <c r="A120" t="s">
        <v>158</v>
      </c>
      <c r="B120" s="18">
        <v>66076.63</v>
      </c>
      <c r="C120">
        <v>3</v>
      </c>
      <c r="D120" s="17">
        <f t="shared" si="3"/>
        <v>22025.543333333335</v>
      </c>
    </row>
    <row r="121" spans="1:4" x14ac:dyDescent="0.2">
      <c r="A121" t="s">
        <v>221</v>
      </c>
      <c r="B121" s="18">
        <v>65043.199999999997</v>
      </c>
      <c r="C121">
        <v>3</v>
      </c>
      <c r="D121" s="17">
        <f t="shared" si="3"/>
        <v>21681.066666666666</v>
      </c>
    </row>
    <row r="122" spans="1:4" x14ac:dyDescent="0.2">
      <c r="A122" t="s">
        <v>152</v>
      </c>
      <c r="B122" s="18">
        <v>64274.960000000006</v>
      </c>
      <c r="C122">
        <v>3</v>
      </c>
      <c r="D122" s="17">
        <f t="shared" si="3"/>
        <v>21424.986666666668</v>
      </c>
    </row>
    <row r="123" spans="1:4" x14ac:dyDescent="0.2">
      <c r="A123" t="s">
        <v>146</v>
      </c>
      <c r="B123" s="18">
        <v>64157.9</v>
      </c>
      <c r="C123">
        <v>3</v>
      </c>
      <c r="D123" s="17">
        <f t="shared" si="3"/>
        <v>21385.966666666667</v>
      </c>
    </row>
    <row r="124" spans="1:4" x14ac:dyDescent="0.2">
      <c r="A124" t="s">
        <v>151</v>
      </c>
      <c r="B124" s="18">
        <v>62469.95</v>
      </c>
      <c r="C124">
        <v>3</v>
      </c>
      <c r="D124" s="17">
        <f t="shared" si="3"/>
        <v>20823.316666666666</v>
      </c>
    </row>
    <row r="125" spans="1:4" x14ac:dyDescent="0.2">
      <c r="A125" t="s">
        <v>203</v>
      </c>
      <c r="B125" s="18">
        <v>62462.559999999998</v>
      </c>
      <c r="C125">
        <v>3</v>
      </c>
      <c r="D125" s="17">
        <f t="shared" si="3"/>
        <v>20820.853333333333</v>
      </c>
    </row>
    <row r="126" spans="1:4" x14ac:dyDescent="0.2">
      <c r="A126" t="s">
        <v>174</v>
      </c>
      <c r="B126" s="18">
        <v>61033.29</v>
      </c>
      <c r="C126">
        <v>3</v>
      </c>
      <c r="D126" s="17">
        <f t="shared" si="3"/>
        <v>20344.43</v>
      </c>
    </row>
    <row r="127" spans="1:4" x14ac:dyDescent="0.2">
      <c r="A127" t="s">
        <v>225</v>
      </c>
      <c r="B127" s="18">
        <v>59034.81</v>
      </c>
      <c r="C127">
        <v>3</v>
      </c>
      <c r="D127" s="17">
        <f t="shared" si="3"/>
        <v>19678.27</v>
      </c>
    </row>
    <row r="128" spans="1:4" x14ac:dyDescent="0.2">
      <c r="A128" t="s">
        <v>191</v>
      </c>
      <c r="B128" s="18">
        <v>59031.75</v>
      </c>
      <c r="C128">
        <v>3</v>
      </c>
      <c r="D128" s="17">
        <f t="shared" si="3"/>
        <v>19677.25</v>
      </c>
    </row>
    <row r="129" spans="1:4" x14ac:dyDescent="0.2">
      <c r="A129" t="s">
        <v>129</v>
      </c>
      <c r="B129" s="18">
        <v>58552.53</v>
      </c>
      <c r="C129">
        <v>3</v>
      </c>
      <c r="D129" s="17">
        <f t="shared" si="3"/>
        <v>19517.509999999998</v>
      </c>
    </row>
    <row r="130" spans="1:4" x14ac:dyDescent="0.2">
      <c r="A130" t="s">
        <v>204</v>
      </c>
      <c r="B130" s="18">
        <v>58124.7</v>
      </c>
      <c r="C130">
        <v>3</v>
      </c>
      <c r="D130" s="17">
        <f t="shared" ref="D130:D158" si="4">B130/C130</f>
        <v>19374.899999999998</v>
      </c>
    </row>
    <row r="131" spans="1:4" x14ac:dyDescent="0.2">
      <c r="A131" t="s">
        <v>190</v>
      </c>
      <c r="B131" s="18">
        <v>57325.59</v>
      </c>
      <c r="C131">
        <v>3</v>
      </c>
      <c r="D131" s="17">
        <f t="shared" si="4"/>
        <v>19108.53</v>
      </c>
    </row>
    <row r="132" spans="1:4" x14ac:dyDescent="0.2">
      <c r="A132" t="s">
        <v>228</v>
      </c>
      <c r="B132" s="18">
        <v>57035.899999999994</v>
      </c>
      <c r="C132">
        <v>2</v>
      </c>
      <c r="D132" s="26">
        <f t="shared" si="4"/>
        <v>28517.949999999997</v>
      </c>
    </row>
    <row r="133" spans="1:4" x14ac:dyDescent="0.2">
      <c r="A133" t="s">
        <v>210</v>
      </c>
      <c r="B133" s="18">
        <v>54828.33</v>
      </c>
      <c r="C133">
        <v>3</v>
      </c>
      <c r="D133" s="17">
        <f t="shared" si="4"/>
        <v>18276.11</v>
      </c>
    </row>
    <row r="134" spans="1:4" x14ac:dyDescent="0.2">
      <c r="A134" t="s">
        <v>181</v>
      </c>
      <c r="B134" s="18">
        <v>54243.100000000006</v>
      </c>
      <c r="C134">
        <v>2</v>
      </c>
      <c r="D134" s="17">
        <f t="shared" si="4"/>
        <v>27121.550000000003</v>
      </c>
    </row>
    <row r="135" spans="1:4" x14ac:dyDescent="0.2">
      <c r="A135" t="s">
        <v>227</v>
      </c>
      <c r="B135" s="18">
        <v>53875.86</v>
      </c>
      <c r="C135">
        <v>2</v>
      </c>
      <c r="D135" s="17">
        <f t="shared" si="4"/>
        <v>26937.93</v>
      </c>
    </row>
    <row r="136" spans="1:4" x14ac:dyDescent="0.2">
      <c r="A136" t="s">
        <v>83</v>
      </c>
      <c r="B136" s="18">
        <v>53501.08</v>
      </c>
      <c r="C136">
        <v>2</v>
      </c>
      <c r="D136" s="17">
        <f t="shared" si="4"/>
        <v>26750.54</v>
      </c>
    </row>
    <row r="137" spans="1:4" x14ac:dyDescent="0.2">
      <c r="A137" t="s">
        <v>224</v>
      </c>
      <c r="B137" s="18">
        <v>53354.67</v>
      </c>
      <c r="C137">
        <v>2</v>
      </c>
      <c r="D137" s="17">
        <f t="shared" si="4"/>
        <v>26677.334999999999</v>
      </c>
    </row>
    <row r="138" spans="1:4" x14ac:dyDescent="0.2">
      <c r="A138" t="s">
        <v>192</v>
      </c>
      <c r="B138" s="18">
        <v>52828.33</v>
      </c>
      <c r="C138">
        <v>2</v>
      </c>
      <c r="D138" s="17">
        <f t="shared" si="4"/>
        <v>26414.165000000001</v>
      </c>
    </row>
    <row r="139" spans="1:4" x14ac:dyDescent="0.2">
      <c r="A139" t="s">
        <v>226</v>
      </c>
      <c r="B139" s="18">
        <v>49739.64</v>
      </c>
      <c r="C139">
        <v>2</v>
      </c>
      <c r="D139" s="17">
        <f t="shared" si="4"/>
        <v>24869.82</v>
      </c>
    </row>
    <row r="140" spans="1:4" x14ac:dyDescent="0.2">
      <c r="A140" t="s">
        <v>220</v>
      </c>
      <c r="B140" s="18">
        <v>47548.520000000004</v>
      </c>
      <c r="C140">
        <v>2</v>
      </c>
      <c r="D140" s="17">
        <f t="shared" si="4"/>
        <v>23774.260000000002</v>
      </c>
    </row>
    <row r="141" spans="1:4" x14ac:dyDescent="0.2">
      <c r="A141" t="s">
        <v>218</v>
      </c>
      <c r="B141" s="18">
        <v>47354.399999999994</v>
      </c>
      <c r="C141">
        <v>2</v>
      </c>
      <c r="D141" s="17">
        <f t="shared" si="4"/>
        <v>23677.199999999997</v>
      </c>
    </row>
    <row r="142" spans="1:4" x14ac:dyDescent="0.2">
      <c r="A142" t="s">
        <v>160</v>
      </c>
      <c r="B142" s="18">
        <v>46629.009999999995</v>
      </c>
      <c r="C142">
        <v>2</v>
      </c>
      <c r="D142" s="17">
        <f t="shared" si="4"/>
        <v>23314.504999999997</v>
      </c>
    </row>
    <row r="143" spans="1:4" x14ac:dyDescent="0.2">
      <c r="A143" t="s">
        <v>140</v>
      </c>
      <c r="B143" s="18">
        <v>46299.240000000005</v>
      </c>
      <c r="C143">
        <v>2</v>
      </c>
      <c r="D143" s="17">
        <f t="shared" si="4"/>
        <v>23149.620000000003</v>
      </c>
    </row>
    <row r="144" spans="1:4" x14ac:dyDescent="0.2">
      <c r="A144" t="s">
        <v>145</v>
      </c>
      <c r="B144" s="18">
        <v>44355</v>
      </c>
      <c r="C144">
        <v>2</v>
      </c>
      <c r="D144" s="17">
        <f t="shared" si="4"/>
        <v>22177.5</v>
      </c>
    </row>
    <row r="145" spans="1:4" x14ac:dyDescent="0.2">
      <c r="A145" t="s">
        <v>200</v>
      </c>
      <c r="B145" s="18">
        <v>43751.67</v>
      </c>
      <c r="C145">
        <v>2</v>
      </c>
      <c r="D145" s="17">
        <f t="shared" si="4"/>
        <v>21875.834999999999</v>
      </c>
    </row>
    <row r="146" spans="1:4" x14ac:dyDescent="0.2">
      <c r="A146" t="s">
        <v>177</v>
      </c>
      <c r="B146" s="18">
        <v>42101.64</v>
      </c>
      <c r="C146">
        <v>2</v>
      </c>
      <c r="D146" s="17">
        <f t="shared" si="4"/>
        <v>21050.82</v>
      </c>
    </row>
    <row r="147" spans="1:4" x14ac:dyDescent="0.2">
      <c r="A147" t="s">
        <v>201</v>
      </c>
      <c r="B147" s="18">
        <v>39322.300000000003</v>
      </c>
      <c r="C147">
        <v>2</v>
      </c>
      <c r="D147" s="17">
        <f t="shared" si="4"/>
        <v>19661.150000000001</v>
      </c>
    </row>
    <row r="148" spans="1:4" x14ac:dyDescent="0.2">
      <c r="A148" t="s">
        <v>182</v>
      </c>
      <c r="B148" s="18">
        <v>39158.400000000001</v>
      </c>
      <c r="C148">
        <v>2</v>
      </c>
      <c r="D148" s="17">
        <f t="shared" si="4"/>
        <v>19579.2</v>
      </c>
    </row>
    <row r="149" spans="1:4" x14ac:dyDescent="0.2">
      <c r="A149" t="s">
        <v>127</v>
      </c>
      <c r="B149" s="18">
        <v>37548.54</v>
      </c>
      <c r="C149">
        <v>2</v>
      </c>
      <c r="D149" s="17">
        <f t="shared" si="4"/>
        <v>18774.27</v>
      </c>
    </row>
    <row r="150" spans="1:4" x14ac:dyDescent="0.2">
      <c r="A150" t="s">
        <v>141</v>
      </c>
      <c r="B150" s="18">
        <v>36169.68</v>
      </c>
      <c r="C150">
        <v>2</v>
      </c>
      <c r="D150" s="17">
        <f t="shared" si="4"/>
        <v>18084.84</v>
      </c>
    </row>
    <row r="151" spans="1:4" x14ac:dyDescent="0.2">
      <c r="A151" t="s">
        <v>216</v>
      </c>
      <c r="B151" s="18">
        <v>31865.86</v>
      </c>
      <c r="C151">
        <v>2</v>
      </c>
      <c r="D151" s="17">
        <f t="shared" si="4"/>
        <v>15932.93</v>
      </c>
    </row>
    <row r="152" spans="1:4" x14ac:dyDescent="0.2">
      <c r="A152" t="s">
        <v>169</v>
      </c>
      <c r="B152" s="18">
        <v>30392.400000000001</v>
      </c>
      <c r="C152">
        <v>1</v>
      </c>
      <c r="D152" s="26">
        <f t="shared" si="4"/>
        <v>30392.400000000001</v>
      </c>
    </row>
    <row r="153" spans="1:4" x14ac:dyDescent="0.2">
      <c r="A153" t="s">
        <v>222</v>
      </c>
      <c r="B153" s="18">
        <v>27523.32</v>
      </c>
      <c r="C153">
        <v>1</v>
      </c>
      <c r="D153" s="17">
        <f t="shared" si="4"/>
        <v>27523.32</v>
      </c>
    </row>
    <row r="154" spans="1:4" x14ac:dyDescent="0.2">
      <c r="A154" t="s">
        <v>223</v>
      </c>
      <c r="B154" s="18">
        <v>24449.19</v>
      </c>
      <c r="C154">
        <v>1</v>
      </c>
      <c r="D154" s="17">
        <f t="shared" si="4"/>
        <v>24449.19</v>
      </c>
    </row>
    <row r="155" spans="1:4" x14ac:dyDescent="0.2">
      <c r="A155" t="s">
        <v>217</v>
      </c>
      <c r="B155" s="18">
        <v>23309.989999999998</v>
      </c>
      <c r="C155">
        <v>1</v>
      </c>
      <c r="D155" s="17">
        <f t="shared" si="4"/>
        <v>23309.989999999998</v>
      </c>
    </row>
    <row r="156" spans="1:4" x14ac:dyDescent="0.2">
      <c r="A156" t="s">
        <v>230</v>
      </c>
      <c r="B156" s="18">
        <v>23189.84</v>
      </c>
      <c r="C156">
        <v>1</v>
      </c>
      <c r="D156" s="17">
        <f t="shared" si="4"/>
        <v>23189.84</v>
      </c>
    </row>
    <row r="157" spans="1:4" x14ac:dyDescent="0.2">
      <c r="A157" t="s">
        <v>229</v>
      </c>
      <c r="B157" s="18">
        <v>19364.8</v>
      </c>
      <c r="C157">
        <v>1</v>
      </c>
      <c r="D157" s="17">
        <f t="shared" si="4"/>
        <v>19364.8</v>
      </c>
    </row>
    <row r="158" spans="1:4" x14ac:dyDescent="0.2">
      <c r="A158" t="s">
        <v>131</v>
      </c>
      <c r="B158" s="18">
        <v>19310.330000000002</v>
      </c>
      <c r="C158">
        <v>1</v>
      </c>
      <c r="D158" s="17">
        <f t="shared" si="4"/>
        <v>19310.330000000002</v>
      </c>
    </row>
  </sheetData>
  <autoFilter ref="A1:D1" xr:uid="{20C56174-3FE3-5944-8A73-374DA9FCC6FA}">
    <sortState xmlns:xlrd2="http://schemas.microsoft.com/office/spreadsheetml/2017/richdata2" ref="A2:D158">
      <sortCondition descending="1" ref="B1:B158"/>
    </sortState>
  </autoFilter>
  <mergeCells count="2">
    <mergeCell ref="H7:J7"/>
    <mergeCell ref="H9:J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9288-D4B4-034F-B774-1DCAC5D591AA}">
  <dimension ref="A1:N11"/>
  <sheetViews>
    <sheetView tabSelected="1" workbookViewId="0">
      <selection activeCell="F11" sqref="F11"/>
    </sheetView>
  </sheetViews>
  <sheetFormatPr baseColWidth="10" defaultRowHeight="15" x14ac:dyDescent="0.2"/>
  <cols>
    <col min="2" max="2" width="19.1640625" customWidth="1"/>
    <col min="3" max="3" width="20" customWidth="1"/>
    <col min="4" max="4" width="24.33203125" customWidth="1"/>
    <col min="5" max="5" width="17.33203125" customWidth="1"/>
    <col min="10" max="10" width="16.6640625" customWidth="1"/>
    <col min="11" max="11" width="19.5" customWidth="1"/>
    <col min="12" max="12" width="30.33203125" customWidth="1"/>
    <col min="13" max="13" width="18.1640625" customWidth="1"/>
    <col min="14" max="14" width="17" customWidth="1"/>
  </cols>
  <sheetData>
    <row r="1" spans="1:14" x14ac:dyDescent="0.2">
      <c r="B1" s="56" t="s">
        <v>961</v>
      </c>
      <c r="C1" s="56"/>
      <c r="D1" s="56"/>
      <c r="E1" s="55"/>
      <c r="J1" s="56" t="s">
        <v>967</v>
      </c>
      <c r="K1" s="56"/>
      <c r="L1" s="56"/>
      <c r="M1" s="56"/>
      <c r="N1" s="56"/>
    </row>
    <row r="2" spans="1:14" x14ac:dyDescent="0.2">
      <c r="A2" s="43" t="s">
        <v>960</v>
      </c>
      <c r="B2" s="45" t="s">
        <v>942</v>
      </c>
      <c r="C2" s="45" t="s">
        <v>943</v>
      </c>
      <c r="D2" s="45" t="s">
        <v>944</v>
      </c>
      <c r="E2" s="24"/>
      <c r="I2" s="28" t="s">
        <v>935</v>
      </c>
      <c r="J2" s="33" t="s">
        <v>941</v>
      </c>
      <c r="K2" s="33" t="s">
        <v>963</v>
      </c>
      <c r="L2" s="33" t="s">
        <v>952</v>
      </c>
      <c r="M2" s="33" t="s">
        <v>951</v>
      </c>
      <c r="N2" s="33" t="s">
        <v>946</v>
      </c>
    </row>
    <row r="3" spans="1:14" x14ac:dyDescent="0.2">
      <c r="A3" s="46" t="s">
        <v>16</v>
      </c>
      <c r="B3" s="35">
        <v>79954.809135000047</v>
      </c>
      <c r="C3" s="49">
        <v>90883.46086700006</v>
      </c>
      <c r="D3" s="36">
        <v>91825.482170000061</v>
      </c>
      <c r="E3" s="17"/>
      <c r="I3" s="33" t="s">
        <v>942</v>
      </c>
      <c r="J3" s="35">
        <v>5329870.9000000013</v>
      </c>
      <c r="K3" s="35">
        <v>666481.28930000053</v>
      </c>
      <c r="L3" s="35">
        <v>2106608.4499999997</v>
      </c>
      <c r="M3" s="35">
        <v>240920.76230000015</v>
      </c>
      <c r="N3" s="35">
        <v>2315860.3984000008</v>
      </c>
    </row>
    <row r="4" spans="1:14" x14ac:dyDescent="0.2">
      <c r="A4" s="47" t="s">
        <v>17</v>
      </c>
      <c r="B4" s="44">
        <v>93789.876712000099</v>
      </c>
      <c r="C4" s="48">
        <v>96206.160478000049</v>
      </c>
      <c r="D4" s="44">
        <v>69730.300406000053</v>
      </c>
      <c r="E4" s="18"/>
      <c r="I4" s="33" t="s">
        <v>943</v>
      </c>
      <c r="J4" s="35">
        <v>5538176.71</v>
      </c>
      <c r="K4" s="35">
        <v>689275.66529999988</v>
      </c>
      <c r="L4" s="35">
        <v>2202153.7699999996</v>
      </c>
      <c r="M4" s="35">
        <v>250725.95640000002</v>
      </c>
      <c r="N4" s="36">
        <v>2396021.3182999999</v>
      </c>
    </row>
    <row r="5" spans="1:14" x14ac:dyDescent="0.2">
      <c r="A5" s="46" t="s">
        <v>18</v>
      </c>
      <c r="B5" s="35">
        <v>58433.026862000035</v>
      </c>
      <c r="C5" s="36">
        <v>68197.804912000036</v>
      </c>
      <c r="D5" s="35">
        <v>58631.846145000069</v>
      </c>
      <c r="E5" s="17"/>
      <c r="I5" s="33" t="s">
        <v>944</v>
      </c>
      <c r="J5" s="35">
        <v>4943093.0599999987</v>
      </c>
      <c r="K5" s="35">
        <v>612816.55219999969</v>
      </c>
      <c r="L5" s="35">
        <v>1964484.4000000008</v>
      </c>
      <c r="M5" s="35">
        <v>228034.54400000023</v>
      </c>
      <c r="N5" s="35">
        <v>2137757.5637999997</v>
      </c>
    </row>
    <row r="6" spans="1:14" x14ac:dyDescent="0.2">
      <c r="A6" s="47" t="s">
        <v>19</v>
      </c>
      <c r="B6" s="36">
        <v>69479.852435000052</v>
      </c>
      <c r="C6" s="35">
        <v>51704.742064000035</v>
      </c>
      <c r="D6" s="35">
        <v>54747.93078400004</v>
      </c>
      <c r="E6" s="17"/>
      <c r="J6" s="17"/>
      <c r="K6" s="17"/>
      <c r="L6" s="17"/>
      <c r="M6" s="17"/>
      <c r="N6" s="17"/>
    </row>
    <row r="11" spans="1:14" x14ac:dyDescent="0.2">
      <c r="A11" s="24"/>
      <c r="B11" s="24"/>
      <c r="C11" s="24"/>
      <c r="D11" s="24"/>
      <c r="E11" s="24"/>
    </row>
  </sheetData>
  <mergeCells count="2">
    <mergeCell ref="B1:D1"/>
    <mergeCell ref="J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03"/>
  <sheetViews>
    <sheetView topLeftCell="G12" zoomScale="61" workbookViewId="0">
      <selection activeCell="K17" sqref="K17"/>
    </sheetView>
  </sheetViews>
  <sheetFormatPr baseColWidth="10" defaultColWidth="8.83203125" defaultRowHeight="15" x14ac:dyDescent="0.2"/>
  <cols>
    <col min="1" max="1" width="15.33203125" bestFit="1" customWidth="1"/>
    <col min="2" max="3" width="17.33203125" customWidth="1"/>
    <col min="4" max="4" width="15" customWidth="1"/>
    <col min="5" max="5" width="15.33203125" bestFit="1" customWidth="1"/>
    <col min="6" max="6" width="10.83203125" customWidth="1"/>
    <col min="7" max="7" width="10.1640625" customWidth="1"/>
    <col min="8" max="8" width="10" customWidth="1"/>
    <col min="9" max="9" width="22.1640625" customWidth="1"/>
    <col min="10" max="10" width="16.5" style="17" customWidth="1"/>
    <col min="11" max="11" width="15.5" style="21" customWidth="1"/>
    <col min="12" max="12" width="26.1640625" style="17" customWidth="1"/>
    <col min="13" max="13" width="17.83203125" style="17" customWidth="1"/>
    <col min="14" max="14" width="33.5" style="21" customWidth="1"/>
    <col min="15" max="15" width="16.1640625" style="21" customWidth="1"/>
    <col min="16" max="16" width="20.5" style="17" customWidth="1"/>
    <col min="17" max="17" width="21.1640625" customWidth="1"/>
    <col min="18" max="18" width="34.6640625" style="17" customWidth="1"/>
    <col min="19" max="19" width="12.6640625" customWidth="1"/>
    <col min="20" max="20" width="20" style="21" customWidth="1"/>
    <col min="21" max="21" width="13.5" customWidth="1"/>
    <col min="22" max="22" width="15.6640625" customWidth="1"/>
    <col min="23" max="23" width="16.6640625" customWidth="1"/>
  </cols>
  <sheetData>
    <row r="1" spans="1:22" x14ac:dyDescent="0.2">
      <c r="A1" s="7" t="s">
        <v>0</v>
      </c>
      <c r="B1" s="7" t="s">
        <v>3</v>
      </c>
      <c r="C1" s="7" t="s">
        <v>934</v>
      </c>
      <c r="D1" s="7" t="s">
        <v>1</v>
      </c>
      <c r="E1" s="7" t="s">
        <v>5</v>
      </c>
      <c r="F1" s="7" t="s">
        <v>51</v>
      </c>
      <c r="G1" s="7" t="s">
        <v>233</v>
      </c>
      <c r="H1" s="7" t="s">
        <v>15</v>
      </c>
      <c r="I1" s="7" t="s">
        <v>2</v>
      </c>
      <c r="J1" s="16" t="s">
        <v>49</v>
      </c>
      <c r="K1" s="22" t="s">
        <v>50</v>
      </c>
      <c r="L1" s="23" t="s">
        <v>232</v>
      </c>
      <c r="M1" s="23" t="s">
        <v>48</v>
      </c>
      <c r="N1" s="19" t="s">
        <v>231</v>
      </c>
      <c r="O1" s="19" t="s">
        <v>962</v>
      </c>
      <c r="P1" s="16" t="s">
        <v>52</v>
      </c>
      <c r="Q1" s="7" t="s">
        <v>947</v>
      </c>
      <c r="R1" s="16" t="s">
        <v>53</v>
      </c>
      <c r="S1" s="7" t="s">
        <v>948</v>
      </c>
      <c r="T1" s="3" t="s">
        <v>949</v>
      </c>
      <c r="U1" s="7" t="s">
        <v>940</v>
      </c>
      <c r="V1" s="7" t="s">
        <v>945</v>
      </c>
    </row>
    <row r="2" spans="1:22" x14ac:dyDescent="0.2">
      <c r="A2" s="1">
        <v>43456</v>
      </c>
      <c r="B2" s="1">
        <v>43515</v>
      </c>
      <c r="C2" s="9">
        <f>B2-A2</f>
        <v>59</v>
      </c>
      <c r="D2" s="1" t="s">
        <v>43</v>
      </c>
      <c r="E2" s="1" t="s">
        <v>34</v>
      </c>
      <c r="F2" s="1" t="s">
        <v>54</v>
      </c>
      <c r="G2" s="1" t="s">
        <v>234</v>
      </c>
      <c r="H2" s="2" t="str">
        <f>VLOOKUP(G2,Payments!$A$2:$E$701, 3, FALSE)</f>
        <v>B-285</v>
      </c>
      <c r="I2" t="str">
        <f>VLOOKUP(G2,Payments!$A$2:$E$701, 5, FALSE)</f>
        <v>Santander</v>
      </c>
      <c r="J2" s="18">
        <v>30310</v>
      </c>
      <c r="K2" s="20">
        <v>0.08</v>
      </c>
      <c r="L2" s="18">
        <v>10911.6</v>
      </c>
      <c r="M2" s="18">
        <v>1527.624</v>
      </c>
      <c r="N2" s="20">
        <v>0.1</v>
      </c>
      <c r="O2" s="18">
        <f>(U2*N2)</f>
        <v>2788.5200000000004</v>
      </c>
      <c r="P2" s="18">
        <f>VLOOKUP(G2,Payments!$A$2:$E$701, 2, FALSE)</f>
        <v>6413.5959999999995</v>
      </c>
      <c r="Q2" s="17">
        <f t="shared" ref="Q2:Q65" si="0" xml:space="preserve"> (U2-P2)</f>
        <v>21471.603999999999</v>
      </c>
      <c r="R2" s="17">
        <f>VLOOKUP(G2,Payments!$A$2:$E$701, 4, FALSE)</f>
        <v>22759.900239999999</v>
      </c>
      <c r="S2" s="17">
        <f t="shared" ref="S2:S65" si="1" xml:space="preserve"> R2- (U2-P2)</f>
        <v>1288.2962399999997</v>
      </c>
      <c r="T2" s="21">
        <v>0.06</v>
      </c>
      <c r="U2" s="17">
        <f t="shared" ref="U2:U65" si="2" xml:space="preserve"> J2 - (J2*K2)</f>
        <v>27885.200000000001</v>
      </c>
      <c r="V2" s="17">
        <f t="shared" ref="V2:V65" si="3">U2- (U2 *N2) -M2 -L2</f>
        <v>12657.456</v>
      </c>
    </row>
    <row r="3" spans="1:22" x14ac:dyDescent="0.2">
      <c r="A3" s="1">
        <v>43447</v>
      </c>
      <c r="B3" s="1">
        <v>43477</v>
      </c>
      <c r="C3" s="9">
        <f t="shared" ref="C3:C66" si="4">B3-A3</f>
        <v>30</v>
      </c>
      <c r="D3" s="1" t="s">
        <v>46</v>
      </c>
      <c r="E3" s="1" t="s">
        <v>37</v>
      </c>
      <c r="F3" s="1" t="s">
        <v>56</v>
      </c>
      <c r="G3" s="1" t="s">
        <v>235</v>
      </c>
      <c r="H3" s="2" t="str">
        <f>VLOOKUP(G3,Payments!$A$2:$E$701, 3, FALSE)</f>
        <v>B-302</v>
      </c>
      <c r="I3" t="str">
        <f>VLOOKUP(G3,Payments!$A$2:$E$701, 5, FALSE)</f>
        <v>Caixa</v>
      </c>
      <c r="J3" s="18">
        <v>34342</v>
      </c>
      <c r="K3" s="20">
        <v>0.12</v>
      </c>
      <c r="L3" s="18">
        <v>12019.7</v>
      </c>
      <c r="M3" s="18">
        <v>1820.1259999999997</v>
      </c>
      <c r="N3" s="20">
        <v>0.1</v>
      </c>
      <c r="O3" s="18">
        <f t="shared" ref="O3:O66" si="5">(U3*N3)</f>
        <v>3022.096</v>
      </c>
      <c r="P3" s="18">
        <f>VLOOKUP(G3,Payments!$A$2:$E$701, 2, FALSE)</f>
        <v>6346.4016000000001</v>
      </c>
      <c r="Q3" s="17">
        <f t="shared" si="0"/>
        <v>23874.558399999998</v>
      </c>
      <c r="R3" s="17">
        <f>VLOOKUP(G3,Payments!$A$2:$E$701, 4, FALSE)</f>
        <v>25545.777488</v>
      </c>
      <c r="S3" s="17">
        <f t="shared" si="1"/>
        <v>1671.2190880000016</v>
      </c>
      <c r="T3" s="21">
        <v>7.0000000000000007E-2</v>
      </c>
      <c r="U3" s="17">
        <f t="shared" si="2"/>
        <v>30220.959999999999</v>
      </c>
      <c r="V3" s="17">
        <f t="shared" si="3"/>
        <v>13359.037999999997</v>
      </c>
    </row>
    <row r="4" spans="1:22" x14ac:dyDescent="0.2">
      <c r="A4" s="1">
        <v>43444</v>
      </c>
      <c r="B4" s="1">
        <v>43516</v>
      </c>
      <c r="C4" s="9">
        <f t="shared" si="4"/>
        <v>72</v>
      </c>
      <c r="D4" s="1" t="s">
        <v>47</v>
      </c>
      <c r="E4" s="1" t="s">
        <v>41</v>
      </c>
      <c r="F4" s="1" t="s">
        <v>58</v>
      </c>
      <c r="G4" s="1" t="s">
        <v>236</v>
      </c>
      <c r="H4" s="2" t="str">
        <f>VLOOKUP(G4,Payments!$A$2:$E$701, 3, FALSE)</f>
        <v>B-391</v>
      </c>
      <c r="I4" t="str">
        <f>VLOOKUP(G4,Payments!$A$2:$E$701, 5, FALSE)</f>
        <v>BBVA</v>
      </c>
      <c r="J4" s="18">
        <v>18311</v>
      </c>
      <c r="K4" s="20">
        <v>0.11</v>
      </c>
      <c r="L4" s="18">
        <v>6225.74</v>
      </c>
      <c r="M4" s="18">
        <v>503.55250000000007</v>
      </c>
      <c r="N4" s="20">
        <v>0.13</v>
      </c>
      <c r="O4" s="18">
        <f t="shared" si="5"/>
        <v>2118.5827000000004</v>
      </c>
      <c r="P4" s="18">
        <f>VLOOKUP(G4,Payments!$A$2:$E$701, 2, FALSE)</f>
        <v>3259.3580000000006</v>
      </c>
      <c r="Q4" s="17">
        <f t="shared" si="0"/>
        <v>13037.432000000001</v>
      </c>
      <c r="R4" s="17">
        <f>VLOOKUP(G4,Payments!$A$2:$E$701, 4, FALSE)</f>
        <v>13950.052240000001</v>
      </c>
      <c r="S4" s="17">
        <f t="shared" si="1"/>
        <v>912.62024000000019</v>
      </c>
      <c r="T4" s="21">
        <v>7.0000000000000007E-2</v>
      </c>
      <c r="U4" s="17">
        <f t="shared" si="2"/>
        <v>16296.79</v>
      </c>
      <c r="V4" s="17">
        <f t="shared" si="3"/>
        <v>7448.9148000000005</v>
      </c>
    </row>
    <row r="5" spans="1:22" x14ac:dyDescent="0.2">
      <c r="A5" s="1">
        <v>43442</v>
      </c>
      <c r="B5" s="1">
        <v>43482</v>
      </c>
      <c r="C5" s="9">
        <f t="shared" si="4"/>
        <v>40</v>
      </c>
      <c r="D5" s="1" t="s">
        <v>44</v>
      </c>
      <c r="E5" s="1" t="s">
        <v>38</v>
      </c>
      <c r="F5" s="1" t="s">
        <v>60</v>
      </c>
      <c r="G5" s="1" t="s">
        <v>237</v>
      </c>
      <c r="H5" s="2" t="str">
        <f>VLOOKUP(G5,Payments!$A$2:$E$701, 3, FALSE)</f>
        <v>B-372</v>
      </c>
      <c r="I5" t="str">
        <f>VLOOKUP(G5,Payments!$A$2:$E$701, 5, FALSE)</f>
        <v>Popular</v>
      </c>
      <c r="J5" s="18">
        <v>16317</v>
      </c>
      <c r="K5" s="20">
        <v>0.11</v>
      </c>
      <c r="L5" s="18">
        <v>5874.12</v>
      </c>
      <c r="M5" s="18">
        <v>518.88060000000007</v>
      </c>
      <c r="N5" s="20">
        <v>0.12</v>
      </c>
      <c r="O5" s="18">
        <f t="shared" si="5"/>
        <v>1742.6555999999998</v>
      </c>
      <c r="P5" s="18">
        <f>VLOOKUP(G5,Payments!$A$2:$E$701, 2, FALSE)</f>
        <v>3340.0899000000004</v>
      </c>
      <c r="Q5" s="17">
        <f t="shared" si="0"/>
        <v>11182.040099999998</v>
      </c>
      <c r="R5" s="17">
        <f>VLOOKUP(G5,Payments!$A$2:$E$701, 4, FALSE)</f>
        <v>11964.782907000001</v>
      </c>
      <c r="S5" s="17">
        <f t="shared" si="1"/>
        <v>782.74280700000236</v>
      </c>
      <c r="T5" s="21">
        <v>7.0000000000000007E-2</v>
      </c>
      <c r="U5" s="17">
        <f t="shared" si="2"/>
        <v>14522.13</v>
      </c>
      <c r="V5" s="17">
        <f t="shared" si="3"/>
        <v>6386.4737999999988</v>
      </c>
    </row>
    <row r="6" spans="1:22" x14ac:dyDescent="0.2">
      <c r="A6" s="1">
        <v>43405</v>
      </c>
      <c r="B6" s="1">
        <v>43440</v>
      </c>
      <c r="C6" s="9">
        <f t="shared" si="4"/>
        <v>35</v>
      </c>
      <c r="D6" s="1" t="s">
        <v>43</v>
      </c>
      <c r="E6" s="1" t="s">
        <v>40</v>
      </c>
      <c r="F6" s="1" t="s">
        <v>62</v>
      </c>
      <c r="G6" s="1" t="s">
        <v>238</v>
      </c>
      <c r="H6" s="2" t="str">
        <f>VLOOKUP(G6,Payments!$A$2:$E$701, 3, FALSE)</f>
        <v>B-301</v>
      </c>
      <c r="I6" t="str">
        <f>VLOOKUP(G6,Payments!$A$2:$E$701, 5, FALSE)</f>
        <v>Sabadell</v>
      </c>
      <c r="J6" s="18">
        <v>16064</v>
      </c>
      <c r="K6" s="20">
        <v>0.15</v>
      </c>
      <c r="L6" s="18">
        <v>6425.6</v>
      </c>
      <c r="M6" s="18">
        <v>722.88</v>
      </c>
      <c r="N6" s="20">
        <v>0.15</v>
      </c>
      <c r="O6" s="18">
        <f t="shared" si="5"/>
        <v>2048.16</v>
      </c>
      <c r="P6" s="18">
        <f>VLOOKUP(G6,Payments!$A$2:$E$701, 2, FALSE)</f>
        <v>2867.4239999999995</v>
      </c>
      <c r="Q6" s="17">
        <f t="shared" si="0"/>
        <v>10786.976000000001</v>
      </c>
      <c r="R6" s="17">
        <f>VLOOKUP(G6,Payments!$A$2:$E$701, 4, FALSE)</f>
        <v>11542.064320000001</v>
      </c>
      <c r="S6" s="17">
        <f t="shared" si="1"/>
        <v>755.08832000000075</v>
      </c>
      <c r="T6" s="21">
        <v>7.0000000000000007E-2</v>
      </c>
      <c r="U6" s="17">
        <f t="shared" si="2"/>
        <v>13654.4</v>
      </c>
      <c r="V6" s="17">
        <f t="shared" si="3"/>
        <v>4457.76</v>
      </c>
    </row>
    <row r="7" spans="1:22" x14ac:dyDescent="0.2">
      <c r="A7" s="1">
        <v>43413</v>
      </c>
      <c r="B7" s="1">
        <v>43469</v>
      </c>
      <c r="C7" s="9">
        <f t="shared" si="4"/>
        <v>56</v>
      </c>
      <c r="D7" s="1" t="s">
        <v>47</v>
      </c>
      <c r="E7" s="1" t="s">
        <v>36</v>
      </c>
      <c r="F7" s="1" t="s">
        <v>64</v>
      </c>
      <c r="G7" s="1" t="s">
        <v>239</v>
      </c>
      <c r="H7" s="2" t="str">
        <f>VLOOKUP(G7,Payments!$A$2:$E$701, 3, FALSE)</f>
        <v>B-384</v>
      </c>
      <c r="I7" t="str">
        <f>VLOOKUP(G7,Payments!$A$2:$E$701, 5, FALSE)</f>
        <v>Laboral</v>
      </c>
      <c r="J7" s="18">
        <v>21149</v>
      </c>
      <c r="K7" s="20">
        <v>0.12</v>
      </c>
      <c r="L7" s="18">
        <v>7190.66</v>
      </c>
      <c r="M7" s="18">
        <v>1027.8413999999998</v>
      </c>
      <c r="N7" s="20">
        <v>0.1</v>
      </c>
      <c r="O7" s="18">
        <f t="shared" si="5"/>
        <v>1861.1120000000001</v>
      </c>
      <c r="P7" s="18">
        <f>VLOOKUP(G7,Payments!$A$2:$E$701, 2, FALSE)</f>
        <v>4280.5575999999992</v>
      </c>
      <c r="Q7" s="17">
        <f t="shared" si="0"/>
        <v>14330.562399999999</v>
      </c>
      <c r="R7" s="17">
        <f>VLOOKUP(G7,Payments!$A$2:$E$701, 4, FALSE)</f>
        <v>15190.396144</v>
      </c>
      <c r="S7" s="17">
        <f t="shared" si="1"/>
        <v>859.83374400000139</v>
      </c>
      <c r="T7" s="21">
        <v>0.06</v>
      </c>
      <c r="U7" s="17">
        <f t="shared" si="2"/>
        <v>18611.12</v>
      </c>
      <c r="V7" s="17">
        <f t="shared" si="3"/>
        <v>8531.5065999999988</v>
      </c>
    </row>
    <row r="8" spans="1:22" x14ac:dyDescent="0.2">
      <c r="A8" s="1">
        <v>43411</v>
      </c>
      <c r="B8" s="1">
        <v>43460</v>
      </c>
      <c r="C8" s="9">
        <f t="shared" si="4"/>
        <v>49</v>
      </c>
      <c r="D8" s="1" t="s">
        <v>46</v>
      </c>
      <c r="E8" s="1" t="s">
        <v>40</v>
      </c>
      <c r="F8" s="1" t="s">
        <v>66</v>
      </c>
      <c r="G8" s="1" t="s">
        <v>240</v>
      </c>
      <c r="H8" s="2" t="str">
        <f>VLOOKUP(G8,Payments!$A$2:$E$701, 3, FALSE)</f>
        <v>B-381</v>
      </c>
      <c r="I8" t="str">
        <f>VLOOKUP(G8,Payments!$A$2:$E$701, 5, FALSE)</f>
        <v>Laboral</v>
      </c>
      <c r="J8" s="18">
        <v>21859</v>
      </c>
      <c r="K8" s="20">
        <v>0.06</v>
      </c>
      <c r="L8" s="18">
        <v>8306.42</v>
      </c>
      <c r="M8" s="18">
        <v>979.28319999999997</v>
      </c>
      <c r="N8" s="20">
        <v>0.1</v>
      </c>
      <c r="O8" s="18">
        <f t="shared" si="5"/>
        <v>2054.7460000000001</v>
      </c>
      <c r="P8" s="18">
        <f>VLOOKUP(G8,Payments!$A$2:$E$701, 2, FALSE)</f>
        <v>4725.9157999999998</v>
      </c>
      <c r="Q8" s="17">
        <f t="shared" si="0"/>
        <v>15821.5442</v>
      </c>
      <c r="R8" s="17">
        <f>VLOOKUP(G8,Payments!$A$2:$E$701, 4, FALSE)</f>
        <v>16612.62141</v>
      </c>
      <c r="S8" s="17">
        <f t="shared" si="1"/>
        <v>791.07720999999947</v>
      </c>
      <c r="T8" s="21">
        <v>0.05</v>
      </c>
      <c r="U8" s="17">
        <f t="shared" si="2"/>
        <v>20547.46</v>
      </c>
      <c r="V8" s="17">
        <f t="shared" si="3"/>
        <v>9207.0107999999982</v>
      </c>
    </row>
    <row r="9" spans="1:22" x14ac:dyDescent="0.2">
      <c r="A9" s="1">
        <v>43437</v>
      </c>
      <c r="B9" s="1">
        <v>43501</v>
      </c>
      <c r="C9" s="9">
        <f t="shared" si="4"/>
        <v>64</v>
      </c>
      <c r="D9" s="1" t="s">
        <v>46</v>
      </c>
      <c r="E9" s="1" t="s">
        <v>31</v>
      </c>
      <c r="F9" s="1" t="s">
        <v>64</v>
      </c>
      <c r="G9" s="1" t="s">
        <v>241</v>
      </c>
      <c r="H9" s="2" t="str">
        <f>VLOOKUP(G9,Payments!$A$2:$E$701, 3, FALSE)</f>
        <v>B-284</v>
      </c>
      <c r="I9" t="str">
        <f>VLOOKUP(G9,Payments!$A$2:$E$701, 5, FALSE)</f>
        <v>Caixa</v>
      </c>
      <c r="J9" s="18">
        <v>19399</v>
      </c>
      <c r="K9" s="20">
        <v>0.13</v>
      </c>
      <c r="L9" s="18">
        <v>5819.7</v>
      </c>
      <c r="M9" s="18">
        <v>884.59440000000006</v>
      </c>
      <c r="N9" s="20">
        <v>0.13</v>
      </c>
      <c r="O9" s="18">
        <f t="shared" si="5"/>
        <v>2194.0269000000003</v>
      </c>
      <c r="P9" s="18">
        <f>VLOOKUP(G9,Payments!$A$2:$E$701, 2, FALSE)</f>
        <v>3712.9686000000006</v>
      </c>
      <c r="Q9" s="17">
        <f t="shared" si="0"/>
        <v>13164.161400000001</v>
      </c>
      <c r="R9" s="17">
        <f>VLOOKUP(G9,Payments!$A$2:$E$701, 4, FALSE)</f>
        <v>14085.652698000002</v>
      </c>
      <c r="S9" s="17">
        <f t="shared" si="1"/>
        <v>921.49129800000082</v>
      </c>
      <c r="T9" s="21">
        <v>7.0000000000000007E-2</v>
      </c>
      <c r="U9" s="17">
        <f t="shared" si="2"/>
        <v>16877.13</v>
      </c>
      <c r="V9" s="17">
        <f t="shared" si="3"/>
        <v>7978.8087000000005</v>
      </c>
    </row>
    <row r="10" spans="1:22" x14ac:dyDescent="0.2">
      <c r="A10" s="1">
        <v>43412</v>
      </c>
      <c r="B10" s="1">
        <v>43464</v>
      </c>
      <c r="C10" s="9">
        <f t="shared" si="4"/>
        <v>52</v>
      </c>
      <c r="D10" s="1" t="s">
        <v>43</v>
      </c>
      <c r="E10" s="1" t="s">
        <v>35</v>
      </c>
      <c r="F10" s="1" t="s">
        <v>69</v>
      </c>
      <c r="G10" s="1" t="s">
        <v>242</v>
      </c>
      <c r="H10" s="2" t="str">
        <f>VLOOKUP(G10,Payments!$A$2:$E$701, 3, FALSE)</f>
        <v>B-327</v>
      </c>
      <c r="I10" t="str">
        <f>VLOOKUP(G10,Payments!$A$2:$E$701, 5, FALSE)</f>
        <v>Bankinter</v>
      </c>
      <c r="J10" s="18">
        <v>26141</v>
      </c>
      <c r="K10" s="20">
        <v>0.08</v>
      </c>
      <c r="L10" s="18">
        <v>9672.17</v>
      </c>
      <c r="M10" s="18">
        <v>1006.4285000000001</v>
      </c>
      <c r="N10" s="20">
        <v>0.15</v>
      </c>
      <c r="O10" s="18">
        <f t="shared" si="5"/>
        <v>3607.4580000000001</v>
      </c>
      <c r="P10" s="18">
        <f>VLOOKUP(G10,Payments!$A$2:$E$701, 2, FALSE)</f>
        <v>4569.4468000000006</v>
      </c>
      <c r="Q10" s="17">
        <f t="shared" si="0"/>
        <v>19480.2732</v>
      </c>
      <c r="R10" s="17">
        <f>VLOOKUP(G10,Payments!$A$2:$E$701, 4, FALSE)</f>
        <v>21233.497788000001</v>
      </c>
      <c r="S10" s="17">
        <f t="shared" si="1"/>
        <v>1753.2245880000009</v>
      </c>
      <c r="T10" s="21">
        <v>0.09</v>
      </c>
      <c r="U10" s="17">
        <f t="shared" si="2"/>
        <v>24049.72</v>
      </c>
      <c r="V10" s="17">
        <f t="shared" si="3"/>
        <v>9763.6635000000006</v>
      </c>
    </row>
    <row r="11" spans="1:22" x14ac:dyDescent="0.2">
      <c r="A11" s="1">
        <v>43393</v>
      </c>
      <c r="B11" s="1">
        <v>43472</v>
      </c>
      <c r="C11" s="9">
        <f t="shared" si="4"/>
        <v>79</v>
      </c>
      <c r="D11" s="1" t="s">
        <v>43</v>
      </c>
      <c r="E11" s="1" t="s">
        <v>22</v>
      </c>
      <c r="F11" s="1" t="s">
        <v>71</v>
      </c>
      <c r="G11" s="1" t="s">
        <v>243</v>
      </c>
      <c r="H11" s="2" t="str">
        <f>VLOOKUP(G11,Payments!$A$2:$E$701, 3, FALSE)</f>
        <v>B-337</v>
      </c>
      <c r="I11" t="str">
        <f>VLOOKUP(G11,Payments!$A$2:$E$701, 5, FALSE)</f>
        <v>Unicaja</v>
      </c>
      <c r="J11" s="18">
        <v>34938</v>
      </c>
      <c r="K11" s="20">
        <v>0.06</v>
      </c>
      <c r="L11" s="18">
        <v>11180.16</v>
      </c>
      <c r="M11" s="18">
        <v>1949.5404000000001</v>
      </c>
      <c r="N11" s="20">
        <v>0.1</v>
      </c>
      <c r="O11" s="18">
        <f t="shared" si="5"/>
        <v>3284.1720000000005</v>
      </c>
      <c r="P11" s="18">
        <f>VLOOKUP(G11,Payments!$A$2:$E$701, 2, FALSE)</f>
        <v>6239.9268000000002</v>
      </c>
      <c r="Q11" s="17">
        <f t="shared" si="0"/>
        <v>26601.7932</v>
      </c>
      <c r="R11" s="17">
        <f>VLOOKUP(G11,Payments!$A$2:$E$701, 4, FALSE)</f>
        <v>28729.936656000002</v>
      </c>
      <c r="S11" s="17">
        <f t="shared" si="1"/>
        <v>2128.1434560000016</v>
      </c>
      <c r="T11" s="21">
        <v>0.08</v>
      </c>
      <c r="U11" s="17">
        <f t="shared" si="2"/>
        <v>32841.72</v>
      </c>
      <c r="V11" s="17">
        <f t="shared" si="3"/>
        <v>16427.847600000001</v>
      </c>
    </row>
    <row r="12" spans="1:22" x14ac:dyDescent="0.2">
      <c r="A12" s="1">
        <v>43407</v>
      </c>
      <c r="B12" s="1">
        <v>43451</v>
      </c>
      <c r="C12" s="9">
        <f t="shared" si="4"/>
        <v>44</v>
      </c>
      <c r="D12" s="1" t="s">
        <v>43</v>
      </c>
      <c r="E12" s="1" t="s">
        <v>31</v>
      </c>
      <c r="F12" s="1" t="s">
        <v>69</v>
      </c>
      <c r="G12" s="1" t="s">
        <v>244</v>
      </c>
      <c r="H12" s="2" t="str">
        <f>VLOOKUP(G12,Payments!$A$2:$E$701, 3, FALSE)</f>
        <v>B-357</v>
      </c>
      <c r="I12" t="str">
        <f>VLOOKUP(G12,Payments!$A$2:$E$701, 5, FALSE)</f>
        <v>Popular</v>
      </c>
      <c r="J12" s="18">
        <v>26938</v>
      </c>
      <c r="K12" s="20">
        <v>7.0000000000000007E-2</v>
      </c>
      <c r="L12" s="18">
        <v>9697.68</v>
      </c>
      <c r="M12" s="18">
        <v>921.27959999999973</v>
      </c>
      <c r="N12" s="20">
        <v>0.1</v>
      </c>
      <c r="O12" s="18">
        <f t="shared" si="5"/>
        <v>2505.2340000000004</v>
      </c>
      <c r="P12" s="18">
        <f>VLOOKUP(G12,Payments!$A$2:$E$701, 2, FALSE)</f>
        <v>4509.4211999999998</v>
      </c>
      <c r="Q12" s="17">
        <f t="shared" si="0"/>
        <v>20542.918799999999</v>
      </c>
      <c r="R12" s="17">
        <f>VLOOKUP(G12,Payments!$A$2:$E$701, 4, FALSE)</f>
        <v>21775.493927999996</v>
      </c>
      <c r="S12" s="17">
        <f t="shared" si="1"/>
        <v>1232.5751279999968</v>
      </c>
      <c r="T12" s="21">
        <v>0.06</v>
      </c>
      <c r="U12" s="17">
        <f t="shared" si="2"/>
        <v>25052.34</v>
      </c>
      <c r="V12" s="17">
        <f t="shared" si="3"/>
        <v>11928.146400000001</v>
      </c>
    </row>
    <row r="13" spans="1:22" x14ac:dyDescent="0.2">
      <c r="A13" s="1">
        <v>43411</v>
      </c>
      <c r="B13" s="1">
        <v>43444</v>
      </c>
      <c r="C13" s="9">
        <f t="shared" si="4"/>
        <v>33</v>
      </c>
      <c r="D13" s="1" t="s">
        <v>44</v>
      </c>
      <c r="E13" s="1" t="s">
        <v>22</v>
      </c>
      <c r="F13" s="1" t="s">
        <v>71</v>
      </c>
      <c r="G13" s="1" t="s">
        <v>245</v>
      </c>
      <c r="H13" s="2" t="str">
        <f>VLOOKUP(G13,Payments!$A$2:$E$701, 3, FALSE)</f>
        <v>B-269</v>
      </c>
      <c r="I13" t="str">
        <f>VLOOKUP(G13,Payments!$A$2:$E$701, 5, FALSE)</f>
        <v>Bankinter</v>
      </c>
      <c r="J13" s="18">
        <v>19560</v>
      </c>
      <c r="K13" s="20">
        <v>0.05</v>
      </c>
      <c r="L13" s="18">
        <v>6846</v>
      </c>
      <c r="M13" s="18">
        <v>821.52</v>
      </c>
      <c r="N13" s="20">
        <v>0.12</v>
      </c>
      <c r="O13" s="18">
        <f t="shared" si="5"/>
        <v>2229.8399999999997</v>
      </c>
      <c r="P13" s="18">
        <f>VLOOKUP(G13,Payments!$A$2:$E$701, 2, FALSE)</f>
        <v>3902.22</v>
      </c>
      <c r="Q13" s="17">
        <f t="shared" si="0"/>
        <v>14679.78</v>
      </c>
      <c r="R13" s="17">
        <f>VLOOKUP(G13,Payments!$A$2:$E$701, 4, FALSE)</f>
        <v>15560.566800000002</v>
      </c>
      <c r="S13" s="17">
        <f t="shared" si="1"/>
        <v>880.78680000000168</v>
      </c>
      <c r="T13" s="21">
        <v>0.06</v>
      </c>
      <c r="U13" s="17">
        <f t="shared" si="2"/>
        <v>18582</v>
      </c>
      <c r="V13" s="17">
        <f t="shared" si="3"/>
        <v>8684.64</v>
      </c>
    </row>
    <row r="14" spans="1:22" x14ac:dyDescent="0.2">
      <c r="A14" s="1">
        <v>43460</v>
      </c>
      <c r="B14" s="1">
        <v>43534</v>
      </c>
      <c r="C14" s="9">
        <f t="shared" si="4"/>
        <v>74</v>
      </c>
      <c r="D14" s="1" t="s">
        <v>47</v>
      </c>
      <c r="E14" s="1" t="s">
        <v>34</v>
      </c>
      <c r="F14" s="1" t="s">
        <v>66</v>
      </c>
      <c r="G14" s="1" t="s">
        <v>246</v>
      </c>
      <c r="H14" s="2" t="str">
        <f>VLOOKUP(G14,Payments!$A$2:$E$701, 3, FALSE)</f>
        <v>B-340</v>
      </c>
      <c r="I14" t="str">
        <f>VLOOKUP(G14,Payments!$A$2:$E$701, 5, FALSE)</f>
        <v>Laboral</v>
      </c>
      <c r="J14" s="18">
        <v>25878</v>
      </c>
      <c r="K14" s="20">
        <v>0.11</v>
      </c>
      <c r="L14" s="18">
        <v>10092.42</v>
      </c>
      <c r="M14" s="18">
        <v>1293.9000000000001</v>
      </c>
      <c r="N14" s="20">
        <v>0.14000000000000001</v>
      </c>
      <c r="O14" s="18">
        <f t="shared" si="5"/>
        <v>3224.3987999999999</v>
      </c>
      <c r="P14" s="18">
        <f>VLOOKUP(G14,Payments!$A$2:$E$701, 2, FALSE)</f>
        <v>5297.2266</v>
      </c>
      <c r="Q14" s="17">
        <f t="shared" si="0"/>
        <v>17734.193399999996</v>
      </c>
      <c r="R14" s="17">
        <f>VLOOKUP(G14,Payments!$A$2:$E$701, 4, FALSE)</f>
        <v>18975.586938000004</v>
      </c>
      <c r="S14" s="17">
        <f t="shared" si="1"/>
        <v>1241.3935380000075</v>
      </c>
      <c r="T14" s="21">
        <v>7.0000000000000007E-2</v>
      </c>
      <c r="U14" s="17">
        <f t="shared" si="2"/>
        <v>23031.42</v>
      </c>
      <c r="V14" s="17">
        <f t="shared" si="3"/>
        <v>8420.7011999999977</v>
      </c>
    </row>
    <row r="15" spans="1:22" x14ac:dyDescent="0.2">
      <c r="A15" s="1">
        <v>43398</v>
      </c>
      <c r="B15" s="1">
        <v>43454</v>
      </c>
      <c r="C15" s="9">
        <f t="shared" si="4"/>
        <v>56</v>
      </c>
      <c r="D15" s="1" t="s">
        <v>43</v>
      </c>
      <c r="E15" s="1" t="s">
        <v>35</v>
      </c>
      <c r="F15" s="1" t="s">
        <v>60</v>
      </c>
      <c r="G15" s="1" t="s">
        <v>247</v>
      </c>
      <c r="H15" s="2" t="str">
        <f>VLOOKUP(G15,Payments!$A$2:$E$701, 3, FALSE)</f>
        <v>B-272</v>
      </c>
      <c r="I15" t="str">
        <f>VLOOKUP(G15,Payments!$A$2:$E$701, 5, FALSE)</f>
        <v>Laboral</v>
      </c>
      <c r="J15" s="18">
        <v>24087</v>
      </c>
      <c r="K15" s="20">
        <v>0.14000000000000001</v>
      </c>
      <c r="L15" s="18">
        <v>7466.97</v>
      </c>
      <c r="M15" s="18">
        <v>1192.3064999999999</v>
      </c>
      <c r="N15" s="20">
        <v>0.12</v>
      </c>
      <c r="O15" s="18">
        <f t="shared" si="5"/>
        <v>2485.7783999999997</v>
      </c>
      <c r="P15" s="18">
        <f>VLOOKUP(G15,Payments!$A$2:$E$701, 2, FALSE)</f>
        <v>3935.8158000000003</v>
      </c>
      <c r="Q15" s="17">
        <f t="shared" si="0"/>
        <v>16779.004199999999</v>
      </c>
      <c r="R15" s="17">
        <f>VLOOKUP(G15,Payments!$A$2:$E$701, 4, FALSE)</f>
        <v>17617.954409999998</v>
      </c>
      <c r="S15" s="17">
        <f t="shared" si="1"/>
        <v>838.95020999999906</v>
      </c>
      <c r="T15" s="21">
        <v>0.05</v>
      </c>
      <c r="U15" s="17">
        <f t="shared" si="2"/>
        <v>20714.82</v>
      </c>
      <c r="V15" s="17">
        <f t="shared" si="3"/>
        <v>9569.7651000000005</v>
      </c>
    </row>
    <row r="16" spans="1:22" x14ac:dyDescent="0.2">
      <c r="A16" s="1">
        <v>43406</v>
      </c>
      <c r="B16" s="1">
        <v>43453</v>
      </c>
      <c r="C16" s="9">
        <f t="shared" si="4"/>
        <v>47</v>
      </c>
      <c r="D16" s="1" t="s">
        <v>43</v>
      </c>
      <c r="E16" s="1" t="s">
        <v>25</v>
      </c>
      <c r="F16" s="1" t="s">
        <v>77</v>
      </c>
      <c r="G16" s="1" t="s">
        <v>248</v>
      </c>
      <c r="H16" s="2" t="str">
        <f>VLOOKUP(G16,Payments!$A$2:$E$701, 3, FALSE)</f>
        <v>B-264</v>
      </c>
      <c r="I16" t="str">
        <f>VLOOKUP(G16,Payments!$A$2:$E$701, 5, FALSE)</f>
        <v>BBVA</v>
      </c>
      <c r="J16" s="18">
        <v>28566</v>
      </c>
      <c r="K16" s="20">
        <v>0.15</v>
      </c>
      <c r="L16" s="18">
        <v>8855.4599999999991</v>
      </c>
      <c r="M16" s="18">
        <v>771.28199999999993</v>
      </c>
      <c r="N16" s="20">
        <v>0.15</v>
      </c>
      <c r="O16" s="18">
        <f t="shared" si="5"/>
        <v>3642.1649999999995</v>
      </c>
      <c r="P16" s="18">
        <f>VLOOKUP(G16,Payments!$A$2:$E$701, 2, FALSE)</f>
        <v>4613.4089999999997</v>
      </c>
      <c r="Q16" s="17">
        <f t="shared" si="0"/>
        <v>19667.690999999999</v>
      </c>
      <c r="R16" s="17">
        <f>VLOOKUP(G16,Payments!$A$2:$E$701, 4, FALSE)</f>
        <v>20651.075550000001</v>
      </c>
      <c r="S16" s="17">
        <f t="shared" si="1"/>
        <v>983.38455000000249</v>
      </c>
      <c r="T16" s="21">
        <v>0.05</v>
      </c>
      <c r="U16" s="17">
        <f t="shared" si="2"/>
        <v>24281.1</v>
      </c>
      <c r="V16" s="17">
        <f t="shared" si="3"/>
        <v>11012.192999999999</v>
      </c>
    </row>
    <row r="17" spans="1:22" x14ac:dyDescent="0.2">
      <c r="A17" s="1">
        <v>43439</v>
      </c>
      <c r="B17" s="1">
        <v>43508</v>
      </c>
      <c r="C17" s="9">
        <f t="shared" si="4"/>
        <v>69</v>
      </c>
      <c r="D17" s="1" t="s">
        <v>46</v>
      </c>
      <c r="E17" s="1" t="s">
        <v>34</v>
      </c>
      <c r="F17" s="1" t="s">
        <v>56</v>
      </c>
      <c r="G17" s="1" t="s">
        <v>249</v>
      </c>
      <c r="H17" s="2" t="str">
        <f>VLOOKUP(G17,Payments!$A$2:$E$701, 3, FALSE)</f>
        <v>B-388</v>
      </c>
      <c r="I17" t="str">
        <f>VLOOKUP(G17,Payments!$A$2:$E$701, 5, FALSE)</f>
        <v>Sabadell</v>
      </c>
      <c r="J17" s="18">
        <v>21454</v>
      </c>
      <c r="K17" s="20">
        <v>7.0000000000000007E-2</v>
      </c>
      <c r="L17" s="18">
        <v>8367.06</v>
      </c>
      <c r="M17" s="18">
        <v>1158.5159999999998</v>
      </c>
      <c r="N17" s="20">
        <v>0.11</v>
      </c>
      <c r="O17" s="18">
        <f t="shared" si="5"/>
        <v>2194.7442000000001</v>
      </c>
      <c r="P17" s="18">
        <f>VLOOKUP(G17,Payments!$A$2:$E$701, 2, FALSE)</f>
        <v>3990.4439999999995</v>
      </c>
      <c r="Q17" s="17">
        <f t="shared" si="0"/>
        <v>15961.776000000002</v>
      </c>
      <c r="R17" s="17">
        <f>VLOOKUP(G17,Payments!$A$2:$E$701, 4, FALSE)</f>
        <v>17238.718079999999</v>
      </c>
      <c r="S17" s="17">
        <f t="shared" si="1"/>
        <v>1276.9420799999971</v>
      </c>
      <c r="T17" s="21">
        <v>0.08</v>
      </c>
      <c r="U17" s="17">
        <f t="shared" si="2"/>
        <v>19952.22</v>
      </c>
      <c r="V17" s="17">
        <f t="shared" si="3"/>
        <v>8231.8998000000011</v>
      </c>
    </row>
    <row r="18" spans="1:22" x14ac:dyDescent="0.2">
      <c r="A18" s="1">
        <v>43407</v>
      </c>
      <c r="B18" s="1">
        <v>43442</v>
      </c>
      <c r="C18" s="9">
        <f t="shared" si="4"/>
        <v>35</v>
      </c>
      <c r="D18" s="1" t="s">
        <v>47</v>
      </c>
      <c r="E18" s="1" t="s">
        <v>42</v>
      </c>
      <c r="F18" s="1" t="s">
        <v>58</v>
      </c>
      <c r="G18" s="1" t="s">
        <v>250</v>
      </c>
      <c r="H18" s="2" t="str">
        <f>VLOOKUP(G18,Payments!$A$2:$E$701, 3, FALSE)</f>
        <v>B-287</v>
      </c>
      <c r="I18" t="str">
        <f>VLOOKUP(G18,Payments!$A$2:$E$701, 5, FALSE)</f>
        <v>Bankinter</v>
      </c>
      <c r="J18" s="18">
        <v>32490</v>
      </c>
      <c r="K18" s="20">
        <v>0.12</v>
      </c>
      <c r="L18" s="18">
        <v>11696.4</v>
      </c>
      <c r="M18" s="18">
        <v>1689.4800000000002</v>
      </c>
      <c r="N18" s="20">
        <v>0.1</v>
      </c>
      <c r="O18" s="18">
        <f t="shared" si="5"/>
        <v>2859.1200000000003</v>
      </c>
      <c r="P18" s="18">
        <f>VLOOKUP(G18,Payments!$A$2:$E$701, 2, FALSE)</f>
        <v>6290.0640000000003</v>
      </c>
      <c r="Q18" s="17">
        <f t="shared" si="0"/>
        <v>22301.135999999999</v>
      </c>
      <c r="R18" s="17">
        <f>VLOOKUP(G18,Payments!$A$2:$E$701, 4, FALSE)</f>
        <v>23862.215520000002</v>
      </c>
      <c r="S18" s="17">
        <f t="shared" si="1"/>
        <v>1561.079520000003</v>
      </c>
      <c r="T18" s="21">
        <v>7.0000000000000007E-2</v>
      </c>
      <c r="U18" s="17">
        <f t="shared" si="2"/>
        <v>28591.200000000001</v>
      </c>
      <c r="V18" s="17">
        <f t="shared" si="3"/>
        <v>12346.200000000003</v>
      </c>
    </row>
    <row r="19" spans="1:22" x14ac:dyDescent="0.2">
      <c r="A19" s="1">
        <v>43458</v>
      </c>
      <c r="B19" s="1">
        <v>43510</v>
      </c>
      <c r="C19" s="9">
        <f t="shared" si="4"/>
        <v>52</v>
      </c>
      <c r="D19" s="1" t="s">
        <v>46</v>
      </c>
      <c r="E19" s="1" t="s">
        <v>35</v>
      </c>
      <c r="F19" s="1" t="s">
        <v>81</v>
      </c>
      <c r="G19" s="1" t="s">
        <v>251</v>
      </c>
      <c r="H19" s="2" t="str">
        <f>VLOOKUP(G19,Payments!$A$2:$E$701, 3, FALSE)</f>
        <v>B-245</v>
      </c>
      <c r="I19" t="str">
        <f>VLOOKUP(G19,Payments!$A$2:$E$701, 5, FALSE)</f>
        <v>Bankinter</v>
      </c>
      <c r="J19" s="18">
        <v>23509</v>
      </c>
      <c r="K19" s="20">
        <v>0.14000000000000001</v>
      </c>
      <c r="L19" s="18">
        <v>8463.24</v>
      </c>
      <c r="M19" s="18">
        <v>587.72499999999991</v>
      </c>
      <c r="N19" s="20">
        <v>0.1</v>
      </c>
      <c r="O19" s="18">
        <f t="shared" si="5"/>
        <v>2021.7739999999999</v>
      </c>
      <c r="P19" s="18">
        <f>VLOOKUP(G19,Payments!$A$2:$E$701, 2, FALSE)</f>
        <v>3639.1931999999997</v>
      </c>
      <c r="Q19" s="17">
        <f t="shared" si="0"/>
        <v>16578.546799999996</v>
      </c>
      <c r="R19" s="17">
        <f>VLOOKUP(G19,Payments!$A$2:$E$701, 4, FALSE)</f>
        <v>17739.045075999999</v>
      </c>
      <c r="S19" s="17">
        <f t="shared" si="1"/>
        <v>1160.4982760000021</v>
      </c>
      <c r="T19" s="21">
        <v>7.0000000000000007E-2</v>
      </c>
      <c r="U19" s="17">
        <f t="shared" si="2"/>
        <v>20217.739999999998</v>
      </c>
      <c r="V19" s="17">
        <f t="shared" si="3"/>
        <v>9145.0009999999984</v>
      </c>
    </row>
    <row r="20" spans="1:22" x14ac:dyDescent="0.2">
      <c r="A20" s="1">
        <v>43450</v>
      </c>
      <c r="B20" s="1">
        <v>43512</v>
      </c>
      <c r="C20" s="9">
        <f t="shared" si="4"/>
        <v>62</v>
      </c>
      <c r="D20" s="1" t="s">
        <v>44</v>
      </c>
      <c r="E20" s="1" t="s">
        <v>36</v>
      </c>
      <c r="F20" s="1" t="s">
        <v>71</v>
      </c>
      <c r="G20" s="1" t="s">
        <v>252</v>
      </c>
      <c r="H20" s="2" t="str">
        <f>VLOOKUP(G20,Payments!$A$2:$E$701, 3, FALSE)</f>
        <v>B-287</v>
      </c>
      <c r="I20" t="str">
        <f>VLOOKUP(G20,Payments!$A$2:$E$701, 5, FALSE)</f>
        <v>Santander</v>
      </c>
      <c r="J20" s="18">
        <v>19026</v>
      </c>
      <c r="K20" s="20">
        <v>0.1</v>
      </c>
      <c r="L20" s="18">
        <v>7420.14</v>
      </c>
      <c r="M20" s="18">
        <v>970.32600000000025</v>
      </c>
      <c r="N20" s="20">
        <v>0.14000000000000001</v>
      </c>
      <c r="O20" s="18">
        <f t="shared" si="5"/>
        <v>2397.2760000000003</v>
      </c>
      <c r="P20" s="18">
        <f>VLOOKUP(G20,Payments!$A$2:$E$701, 2, FALSE)</f>
        <v>3424.68</v>
      </c>
      <c r="Q20" s="17">
        <f t="shared" si="0"/>
        <v>13698.720000000001</v>
      </c>
      <c r="R20" s="17">
        <f>VLOOKUP(G20,Payments!$A$2:$E$701, 4, FALSE)</f>
        <v>14931.604800000003</v>
      </c>
      <c r="S20" s="17">
        <f t="shared" si="1"/>
        <v>1232.8848000000016</v>
      </c>
      <c r="T20" s="21">
        <v>0.09</v>
      </c>
      <c r="U20" s="17">
        <f t="shared" si="2"/>
        <v>17123.400000000001</v>
      </c>
      <c r="V20" s="17">
        <f t="shared" si="3"/>
        <v>6335.6580000000004</v>
      </c>
    </row>
    <row r="21" spans="1:22" x14ac:dyDescent="0.2">
      <c r="A21" s="1">
        <v>43448</v>
      </c>
      <c r="B21" s="1">
        <v>43515</v>
      </c>
      <c r="C21" s="9">
        <f t="shared" si="4"/>
        <v>67</v>
      </c>
      <c r="D21" s="1" t="s">
        <v>44</v>
      </c>
      <c r="E21" s="1" t="s">
        <v>23</v>
      </c>
      <c r="F21" s="1" t="s">
        <v>64</v>
      </c>
      <c r="G21" s="1" t="s">
        <v>253</v>
      </c>
      <c r="H21" s="2" t="str">
        <f>VLOOKUP(G21,Payments!$A$2:$E$701, 3, FALSE)</f>
        <v>B-255</v>
      </c>
      <c r="I21" t="str">
        <f>VLOOKUP(G21,Payments!$A$2:$E$701, 5, FALSE)</f>
        <v>Bankia</v>
      </c>
      <c r="J21" s="18">
        <v>29139</v>
      </c>
      <c r="K21" s="20">
        <v>0.17</v>
      </c>
      <c r="L21" s="18">
        <v>10490.04</v>
      </c>
      <c r="M21" s="18">
        <v>1232.5796999999998</v>
      </c>
      <c r="N21" s="20">
        <v>0.11</v>
      </c>
      <c r="O21" s="18">
        <f t="shared" si="5"/>
        <v>2660.3906999999999</v>
      </c>
      <c r="P21" s="18">
        <f>VLOOKUP(G21,Payments!$A$2:$E$701, 2, FALSE)</f>
        <v>5078.9276999999993</v>
      </c>
      <c r="Q21" s="17">
        <f t="shared" si="0"/>
        <v>19106.442299999999</v>
      </c>
      <c r="R21" s="17">
        <f>VLOOKUP(G21,Payments!$A$2:$E$701, 4, FALSE)</f>
        <v>20634.957684000001</v>
      </c>
      <c r="S21" s="17">
        <f t="shared" si="1"/>
        <v>1528.5153840000021</v>
      </c>
      <c r="T21" s="21">
        <v>0.08</v>
      </c>
      <c r="U21" s="17">
        <f t="shared" si="2"/>
        <v>24185.37</v>
      </c>
      <c r="V21" s="17">
        <f t="shared" si="3"/>
        <v>9802.3595999999998</v>
      </c>
    </row>
    <row r="22" spans="1:22" x14ac:dyDescent="0.2">
      <c r="A22" s="1">
        <v>43453</v>
      </c>
      <c r="B22" s="1">
        <v>43491</v>
      </c>
      <c r="C22" s="9">
        <f t="shared" si="4"/>
        <v>38</v>
      </c>
      <c r="D22" s="1" t="s">
        <v>44</v>
      </c>
      <c r="E22" s="1" t="s">
        <v>39</v>
      </c>
      <c r="F22" s="1" t="s">
        <v>84</v>
      </c>
      <c r="G22" s="1" t="s">
        <v>254</v>
      </c>
      <c r="H22" s="2" t="str">
        <f>VLOOKUP(G22,Payments!$A$2:$E$701, 3, FALSE)</f>
        <v>B-309</v>
      </c>
      <c r="I22" t="str">
        <f>VLOOKUP(G22,Payments!$A$2:$E$701, 5, FALSE)</f>
        <v>Popular</v>
      </c>
      <c r="J22" s="18">
        <v>19138</v>
      </c>
      <c r="K22" s="20">
        <v>0.1</v>
      </c>
      <c r="L22" s="18">
        <v>6698.3</v>
      </c>
      <c r="M22" s="18">
        <v>947.33100000000002</v>
      </c>
      <c r="N22" s="20">
        <v>0.11</v>
      </c>
      <c r="O22" s="18">
        <f t="shared" si="5"/>
        <v>1894.662</v>
      </c>
      <c r="P22" s="18">
        <f>VLOOKUP(G22,Payments!$A$2:$E$701, 2, FALSE)</f>
        <v>3961.5660000000003</v>
      </c>
      <c r="Q22" s="17">
        <f t="shared" si="0"/>
        <v>13262.634</v>
      </c>
      <c r="R22" s="17">
        <f>VLOOKUP(G22,Payments!$A$2:$E$701, 4, FALSE)</f>
        <v>14323.64472</v>
      </c>
      <c r="S22" s="17">
        <f t="shared" si="1"/>
        <v>1061.0107200000002</v>
      </c>
      <c r="T22" s="21">
        <v>0.08</v>
      </c>
      <c r="U22" s="17">
        <f t="shared" si="2"/>
        <v>17224.2</v>
      </c>
      <c r="V22" s="17">
        <f t="shared" si="3"/>
        <v>7683.9070000000002</v>
      </c>
    </row>
    <row r="23" spans="1:22" x14ac:dyDescent="0.2">
      <c r="A23" s="1">
        <v>43414</v>
      </c>
      <c r="B23" s="1">
        <v>43457</v>
      </c>
      <c r="C23" s="9">
        <f t="shared" si="4"/>
        <v>43</v>
      </c>
      <c r="D23" s="1" t="s">
        <v>46</v>
      </c>
      <c r="E23" s="1" t="s">
        <v>28</v>
      </c>
      <c r="F23" s="1" t="s">
        <v>58</v>
      </c>
      <c r="G23" s="1" t="s">
        <v>255</v>
      </c>
      <c r="H23" s="2" t="str">
        <f>VLOOKUP(G23,Payments!$A$2:$E$701, 3, FALSE)</f>
        <v>B-376</v>
      </c>
      <c r="I23" t="str">
        <f>VLOOKUP(G23,Payments!$A$2:$E$701, 5, FALSE)</f>
        <v>Sabadell</v>
      </c>
      <c r="J23" s="18">
        <v>18889</v>
      </c>
      <c r="K23" s="20">
        <v>0.08</v>
      </c>
      <c r="L23" s="18">
        <v>6800.04</v>
      </c>
      <c r="M23" s="18">
        <v>740.44880000000001</v>
      </c>
      <c r="N23" s="20">
        <v>0.13</v>
      </c>
      <c r="O23" s="18">
        <f t="shared" si="5"/>
        <v>2259.1244000000002</v>
      </c>
      <c r="P23" s="18">
        <f>VLOOKUP(G23,Payments!$A$2:$E$701, 2, FALSE)</f>
        <v>3128.0184000000004</v>
      </c>
      <c r="Q23" s="17">
        <f t="shared" si="0"/>
        <v>14249.8616</v>
      </c>
      <c r="R23" s="17">
        <f>VLOOKUP(G23,Payments!$A$2:$E$701, 4, FALSE)</f>
        <v>15247.351912000002</v>
      </c>
      <c r="S23" s="17">
        <f t="shared" si="1"/>
        <v>997.49031200000172</v>
      </c>
      <c r="T23" s="21">
        <v>7.0000000000000007E-2</v>
      </c>
      <c r="U23" s="17">
        <f t="shared" si="2"/>
        <v>17377.88</v>
      </c>
      <c r="V23" s="17">
        <f t="shared" si="3"/>
        <v>7578.2668000000003</v>
      </c>
    </row>
    <row r="24" spans="1:22" x14ac:dyDescent="0.2">
      <c r="A24" s="1">
        <v>43407</v>
      </c>
      <c r="B24" s="1">
        <v>43456</v>
      </c>
      <c r="C24" s="9">
        <f t="shared" si="4"/>
        <v>49</v>
      </c>
      <c r="D24" s="1" t="s">
        <v>44</v>
      </c>
      <c r="E24" s="1" t="s">
        <v>21</v>
      </c>
      <c r="F24" s="1" t="s">
        <v>87</v>
      </c>
      <c r="G24" s="1" t="s">
        <v>256</v>
      </c>
      <c r="H24" s="2" t="str">
        <f>VLOOKUP(G24,Payments!$A$2:$E$701, 3, FALSE)</f>
        <v>B-266</v>
      </c>
      <c r="I24" t="str">
        <f>VLOOKUP(G24,Payments!$A$2:$E$701, 5, FALSE)</f>
        <v>Popular</v>
      </c>
      <c r="J24" s="18">
        <v>29648</v>
      </c>
      <c r="K24" s="20">
        <v>0.14000000000000001</v>
      </c>
      <c r="L24" s="18">
        <v>10080.32</v>
      </c>
      <c r="M24" s="18">
        <v>925.0175999999999</v>
      </c>
      <c r="N24" s="20">
        <v>0.11</v>
      </c>
      <c r="O24" s="18">
        <f t="shared" si="5"/>
        <v>2804.7008000000001</v>
      </c>
      <c r="P24" s="18">
        <f>VLOOKUP(G24,Payments!$A$2:$E$701, 2, FALSE)</f>
        <v>4844.4831999999997</v>
      </c>
      <c r="Q24" s="17">
        <f t="shared" si="0"/>
        <v>20652.7968</v>
      </c>
      <c r="R24" s="17">
        <f>VLOOKUP(G24,Payments!$A$2:$E$701, 4, FALSE)</f>
        <v>22305.020544000003</v>
      </c>
      <c r="S24" s="17">
        <f t="shared" si="1"/>
        <v>1652.2237440000026</v>
      </c>
      <c r="T24" s="21">
        <v>0.08</v>
      </c>
      <c r="U24" s="17">
        <f t="shared" si="2"/>
        <v>25497.279999999999</v>
      </c>
      <c r="V24" s="17">
        <f t="shared" si="3"/>
        <v>11687.241600000001</v>
      </c>
    </row>
    <row r="25" spans="1:22" x14ac:dyDescent="0.2">
      <c r="A25" s="1">
        <v>43452</v>
      </c>
      <c r="B25" s="1">
        <v>43501</v>
      </c>
      <c r="C25" s="9">
        <f t="shared" si="4"/>
        <v>49</v>
      </c>
      <c r="D25" s="1" t="s">
        <v>43</v>
      </c>
      <c r="E25" s="1" t="s">
        <v>36</v>
      </c>
      <c r="F25" s="1" t="s">
        <v>71</v>
      </c>
      <c r="G25" s="1" t="s">
        <v>257</v>
      </c>
      <c r="H25" s="2" t="str">
        <f>VLOOKUP(G25,Payments!$A$2:$E$701, 3, FALSE)</f>
        <v>B-325</v>
      </c>
      <c r="I25" t="str">
        <f>VLOOKUP(G25,Payments!$A$2:$E$701, 5, FALSE)</f>
        <v>Kutxa</v>
      </c>
      <c r="J25" s="18">
        <v>26961</v>
      </c>
      <c r="K25" s="20">
        <v>0.13</v>
      </c>
      <c r="L25" s="18">
        <v>9705.9599999999991</v>
      </c>
      <c r="M25" s="18">
        <v>1100.0088000000001</v>
      </c>
      <c r="N25" s="20">
        <v>0.14000000000000001</v>
      </c>
      <c r="O25" s="18">
        <f t="shared" si="5"/>
        <v>3283.8498000000004</v>
      </c>
      <c r="P25" s="18">
        <f>VLOOKUP(G25,Payments!$A$2:$E$701, 2, FALSE)</f>
        <v>5160.3353999999999</v>
      </c>
      <c r="Q25" s="17">
        <f t="shared" si="0"/>
        <v>18295.7346</v>
      </c>
      <c r="R25" s="17">
        <f>VLOOKUP(G25,Payments!$A$2:$E$701, 4, FALSE)</f>
        <v>19393.478676000002</v>
      </c>
      <c r="S25" s="17">
        <f t="shared" si="1"/>
        <v>1097.7440760000027</v>
      </c>
      <c r="T25" s="21">
        <v>0.06</v>
      </c>
      <c r="U25" s="17">
        <f t="shared" si="2"/>
        <v>23456.07</v>
      </c>
      <c r="V25" s="17">
        <f t="shared" si="3"/>
        <v>9366.251400000001</v>
      </c>
    </row>
    <row r="26" spans="1:22" x14ac:dyDescent="0.2">
      <c r="A26" s="1">
        <v>43464</v>
      </c>
      <c r="B26" s="1">
        <v>43508</v>
      </c>
      <c r="C26" s="9">
        <f t="shared" si="4"/>
        <v>44</v>
      </c>
      <c r="D26" s="1" t="s">
        <v>43</v>
      </c>
      <c r="E26" s="1" t="s">
        <v>30</v>
      </c>
      <c r="F26" s="1" t="s">
        <v>58</v>
      </c>
      <c r="G26" s="1" t="s">
        <v>258</v>
      </c>
      <c r="H26" s="2" t="str">
        <f>VLOOKUP(G26,Payments!$A$2:$E$701, 3, FALSE)</f>
        <v>B-311</v>
      </c>
      <c r="I26" t="str">
        <f>VLOOKUP(G26,Payments!$A$2:$E$701, 5, FALSE)</f>
        <v>Caixa</v>
      </c>
      <c r="J26" s="18">
        <v>31122</v>
      </c>
      <c r="K26" s="20">
        <v>0.06</v>
      </c>
      <c r="L26" s="18">
        <v>11203.92</v>
      </c>
      <c r="M26" s="18">
        <v>1624.5683999999997</v>
      </c>
      <c r="N26" s="20">
        <v>0.15</v>
      </c>
      <c r="O26" s="18">
        <f t="shared" si="5"/>
        <v>4388.2020000000002</v>
      </c>
      <c r="P26" s="18">
        <f>VLOOKUP(G26,Payments!$A$2:$E$701, 2, FALSE)</f>
        <v>5850.9359999999997</v>
      </c>
      <c r="Q26" s="17">
        <f t="shared" si="0"/>
        <v>23403.743999999999</v>
      </c>
      <c r="R26" s="17">
        <f>VLOOKUP(G26,Payments!$A$2:$E$701, 4, FALSE)</f>
        <v>24573.931199999999</v>
      </c>
      <c r="S26" s="17">
        <f t="shared" si="1"/>
        <v>1170.1872000000003</v>
      </c>
      <c r="T26" s="21">
        <v>0.05</v>
      </c>
      <c r="U26" s="17">
        <f t="shared" si="2"/>
        <v>29254.68</v>
      </c>
      <c r="V26" s="17">
        <f t="shared" si="3"/>
        <v>12037.989599999999</v>
      </c>
    </row>
    <row r="27" spans="1:22" x14ac:dyDescent="0.2">
      <c r="A27" s="1">
        <v>43444</v>
      </c>
      <c r="B27" s="1">
        <v>43484</v>
      </c>
      <c r="C27" s="9">
        <f t="shared" si="4"/>
        <v>40</v>
      </c>
      <c r="D27" s="1" t="s">
        <v>43</v>
      </c>
      <c r="E27" s="1" t="s">
        <v>42</v>
      </c>
      <c r="F27" s="1" t="s">
        <v>84</v>
      </c>
      <c r="G27" s="1" t="s">
        <v>259</v>
      </c>
      <c r="H27" s="2" t="str">
        <f>VLOOKUP(G27,Payments!$A$2:$E$701, 3, FALSE)</f>
        <v>B-327</v>
      </c>
      <c r="I27" t="str">
        <f>VLOOKUP(G27,Payments!$A$2:$E$701, 5, FALSE)</f>
        <v>Bankinter</v>
      </c>
      <c r="J27" s="18">
        <v>31406</v>
      </c>
      <c r="K27" s="20">
        <v>0.1</v>
      </c>
      <c r="L27" s="18">
        <v>9421.7999999999993</v>
      </c>
      <c r="M27" s="18">
        <v>1884.3600000000004</v>
      </c>
      <c r="N27" s="20">
        <v>0.13</v>
      </c>
      <c r="O27" s="18">
        <f t="shared" si="5"/>
        <v>3674.5020000000004</v>
      </c>
      <c r="P27" s="18">
        <f>VLOOKUP(G27,Payments!$A$2:$E$701, 2, FALSE)</f>
        <v>5653.08</v>
      </c>
      <c r="Q27" s="17">
        <f t="shared" si="0"/>
        <v>22612.32</v>
      </c>
      <c r="R27" s="17">
        <f>VLOOKUP(G27,Payments!$A$2:$E$701, 4, FALSE)</f>
        <v>24421.3056</v>
      </c>
      <c r="S27" s="17">
        <f t="shared" si="1"/>
        <v>1808.9856</v>
      </c>
      <c r="T27" s="21">
        <v>0.08</v>
      </c>
      <c r="U27" s="17">
        <f t="shared" si="2"/>
        <v>28265.4</v>
      </c>
      <c r="V27" s="17">
        <f t="shared" si="3"/>
        <v>13284.738000000001</v>
      </c>
    </row>
    <row r="28" spans="1:22" x14ac:dyDescent="0.2">
      <c r="A28" s="1">
        <v>43382</v>
      </c>
      <c r="B28" s="1">
        <v>43433</v>
      </c>
      <c r="C28" s="9">
        <f t="shared" si="4"/>
        <v>51</v>
      </c>
      <c r="D28" s="1" t="s">
        <v>44</v>
      </c>
      <c r="E28" s="1" t="s">
        <v>23</v>
      </c>
      <c r="F28" s="1" t="s">
        <v>58</v>
      </c>
      <c r="G28" s="1" t="s">
        <v>260</v>
      </c>
      <c r="H28" s="2" t="str">
        <f>VLOOKUP(G28,Payments!$A$2:$E$701, 3, FALSE)</f>
        <v>B-278</v>
      </c>
      <c r="I28" t="str">
        <f>VLOOKUP(G28,Payments!$A$2:$E$701, 5, FALSE)</f>
        <v>Laboral</v>
      </c>
      <c r="J28" s="18">
        <v>28002</v>
      </c>
      <c r="K28" s="20">
        <v>0.12</v>
      </c>
      <c r="L28" s="18">
        <v>9520.68</v>
      </c>
      <c r="M28" s="18">
        <v>1058.4755999999998</v>
      </c>
      <c r="N28" s="20">
        <v>0.15</v>
      </c>
      <c r="O28" s="18">
        <f t="shared" si="5"/>
        <v>3696.2640000000001</v>
      </c>
      <c r="P28" s="18">
        <f>VLOOKUP(G28,Payments!$A$2:$E$701, 2, FALSE)</f>
        <v>5421.1871999999994</v>
      </c>
      <c r="Q28" s="17">
        <f t="shared" si="0"/>
        <v>19220.572800000002</v>
      </c>
      <c r="R28" s="17">
        <f>VLOOKUP(G28,Payments!$A$2:$E$701, 4, FALSE)</f>
        <v>20950.424351999998</v>
      </c>
      <c r="S28" s="17">
        <f t="shared" si="1"/>
        <v>1729.8515519999964</v>
      </c>
      <c r="T28" s="21">
        <v>0.09</v>
      </c>
      <c r="U28" s="17">
        <f t="shared" si="2"/>
        <v>24641.760000000002</v>
      </c>
      <c r="V28" s="17">
        <f t="shared" si="3"/>
        <v>10366.340400000001</v>
      </c>
    </row>
    <row r="29" spans="1:22" x14ac:dyDescent="0.2">
      <c r="A29" s="1">
        <v>43411</v>
      </c>
      <c r="B29" s="1">
        <v>43478</v>
      </c>
      <c r="C29" s="9">
        <f t="shared" si="4"/>
        <v>67</v>
      </c>
      <c r="D29" s="1" t="s">
        <v>47</v>
      </c>
      <c r="E29" s="1" t="s">
        <v>42</v>
      </c>
      <c r="F29" s="1" t="s">
        <v>92</v>
      </c>
      <c r="G29" s="1" t="s">
        <v>261</v>
      </c>
      <c r="H29" s="2" t="str">
        <f>VLOOKUP(G29,Payments!$A$2:$E$701, 3, FALSE)</f>
        <v>B-308</v>
      </c>
      <c r="I29" t="str">
        <f>VLOOKUP(G29,Payments!$A$2:$E$701, 5, FALSE)</f>
        <v>BBVA</v>
      </c>
      <c r="J29" s="18">
        <v>27969</v>
      </c>
      <c r="K29" s="20">
        <v>7.0000000000000007E-2</v>
      </c>
      <c r="L29" s="18">
        <v>10907.91</v>
      </c>
      <c r="M29" s="18">
        <v>755.1629999999999</v>
      </c>
      <c r="N29" s="20">
        <v>0.1</v>
      </c>
      <c r="O29" s="18">
        <f t="shared" si="5"/>
        <v>2601.1170000000002</v>
      </c>
      <c r="P29" s="18">
        <f>VLOOKUP(G29,Payments!$A$2:$E$701, 2, FALSE)</f>
        <v>4682.0105999999996</v>
      </c>
      <c r="Q29" s="17">
        <f t="shared" si="0"/>
        <v>21329.159399999997</v>
      </c>
      <c r="R29" s="17">
        <f>VLOOKUP(G29,Payments!$A$2:$E$701, 4, FALSE)</f>
        <v>22822.200557999997</v>
      </c>
      <c r="S29" s="17">
        <f t="shared" si="1"/>
        <v>1493.041158</v>
      </c>
      <c r="T29" s="21">
        <v>7.0000000000000007E-2</v>
      </c>
      <c r="U29" s="17">
        <f t="shared" si="2"/>
        <v>26011.17</v>
      </c>
      <c r="V29" s="17">
        <f t="shared" si="3"/>
        <v>11746.98</v>
      </c>
    </row>
    <row r="30" spans="1:22" x14ac:dyDescent="0.2">
      <c r="A30" s="1">
        <v>43438</v>
      </c>
      <c r="B30" s="1">
        <v>43470</v>
      </c>
      <c r="C30" s="9">
        <f t="shared" si="4"/>
        <v>32</v>
      </c>
      <c r="D30" s="1" t="s">
        <v>44</v>
      </c>
      <c r="E30" s="1" t="s">
        <v>42</v>
      </c>
      <c r="F30" s="1" t="s">
        <v>66</v>
      </c>
      <c r="G30" s="1" t="s">
        <v>262</v>
      </c>
      <c r="H30" s="2" t="str">
        <f>VLOOKUP(G30,Payments!$A$2:$E$701, 3, FALSE)</f>
        <v>B-400</v>
      </c>
      <c r="I30" t="str">
        <f>VLOOKUP(G30,Payments!$A$2:$E$701, 5, FALSE)</f>
        <v>Unicaja</v>
      </c>
      <c r="J30" s="18">
        <v>22095</v>
      </c>
      <c r="K30" s="20">
        <v>0.09</v>
      </c>
      <c r="L30" s="18">
        <v>6628.5</v>
      </c>
      <c r="M30" s="18">
        <v>943.45650000000012</v>
      </c>
      <c r="N30" s="20">
        <v>0.14000000000000001</v>
      </c>
      <c r="O30" s="18">
        <f t="shared" si="5"/>
        <v>2814.9030000000002</v>
      </c>
      <c r="P30" s="18">
        <f>VLOOKUP(G30,Payments!$A$2:$E$701, 2, FALSE)</f>
        <v>4222.3545000000004</v>
      </c>
      <c r="Q30" s="17">
        <f t="shared" si="0"/>
        <v>15884.095499999999</v>
      </c>
      <c r="R30" s="17">
        <f>VLOOKUP(G30,Payments!$A$2:$E$701, 4, FALSE)</f>
        <v>16837.141230000001</v>
      </c>
      <c r="S30" s="17">
        <f t="shared" si="1"/>
        <v>953.04573000000164</v>
      </c>
      <c r="T30" s="21">
        <v>0.06</v>
      </c>
      <c r="U30" s="17">
        <f t="shared" si="2"/>
        <v>20106.45</v>
      </c>
      <c r="V30" s="17">
        <f t="shared" si="3"/>
        <v>9719.5904999999984</v>
      </c>
    </row>
    <row r="31" spans="1:22" x14ac:dyDescent="0.2">
      <c r="A31" s="1">
        <v>43415</v>
      </c>
      <c r="B31" s="1">
        <v>43458</v>
      </c>
      <c r="C31" s="9">
        <f t="shared" si="4"/>
        <v>43</v>
      </c>
      <c r="D31" s="1" t="s">
        <v>47</v>
      </c>
      <c r="E31" s="1" t="s">
        <v>30</v>
      </c>
      <c r="F31" s="1" t="s">
        <v>77</v>
      </c>
      <c r="G31" s="1" t="s">
        <v>263</v>
      </c>
      <c r="H31" s="2" t="str">
        <f>VLOOKUP(G31,Payments!$A$2:$E$701, 3, FALSE)</f>
        <v>B-258</v>
      </c>
      <c r="I31" t="str">
        <f>VLOOKUP(G31,Payments!$A$2:$E$701, 5, FALSE)</f>
        <v>Santander</v>
      </c>
      <c r="J31" s="18">
        <v>28618</v>
      </c>
      <c r="K31" s="20">
        <v>0.06</v>
      </c>
      <c r="L31" s="18">
        <v>10874.84</v>
      </c>
      <c r="M31" s="18">
        <v>1121.8255999999999</v>
      </c>
      <c r="N31" s="20">
        <v>0.12</v>
      </c>
      <c r="O31" s="18">
        <f t="shared" si="5"/>
        <v>3228.1103999999996</v>
      </c>
      <c r="P31" s="18">
        <f>VLOOKUP(G31,Payments!$A$2:$E$701, 2, FALSE)</f>
        <v>4842.1655999999994</v>
      </c>
      <c r="Q31" s="17">
        <f t="shared" si="0"/>
        <v>22058.754399999998</v>
      </c>
      <c r="R31" s="17">
        <f>VLOOKUP(G31,Payments!$A$2:$E$701, 4, FALSE)</f>
        <v>23161.69212</v>
      </c>
      <c r="S31" s="17">
        <f t="shared" si="1"/>
        <v>1102.9377200000017</v>
      </c>
      <c r="T31" s="21">
        <v>0.05</v>
      </c>
      <c r="U31" s="17">
        <f t="shared" si="2"/>
        <v>26900.92</v>
      </c>
      <c r="V31" s="17">
        <f t="shared" si="3"/>
        <v>11676.144</v>
      </c>
    </row>
    <row r="32" spans="1:22" x14ac:dyDescent="0.2">
      <c r="A32" s="1">
        <v>43433</v>
      </c>
      <c r="B32" s="1">
        <v>43507</v>
      </c>
      <c r="C32" s="9">
        <f t="shared" si="4"/>
        <v>74</v>
      </c>
      <c r="D32" s="1" t="s">
        <v>47</v>
      </c>
      <c r="E32" s="1" t="s">
        <v>38</v>
      </c>
      <c r="F32" s="1" t="s">
        <v>54</v>
      </c>
      <c r="G32" s="1" t="s">
        <v>264</v>
      </c>
      <c r="H32" s="2" t="str">
        <f>VLOOKUP(G32,Payments!$A$2:$E$701, 3, FALSE)</f>
        <v>B-265</v>
      </c>
      <c r="I32" t="str">
        <f>VLOOKUP(G32,Payments!$A$2:$E$701, 5, FALSE)</f>
        <v>Santander</v>
      </c>
      <c r="J32" s="18">
        <v>16683</v>
      </c>
      <c r="K32" s="20">
        <v>0.13</v>
      </c>
      <c r="L32" s="18">
        <v>5505.39</v>
      </c>
      <c r="M32" s="18">
        <v>720.7056</v>
      </c>
      <c r="N32" s="20">
        <v>0.11</v>
      </c>
      <c r="O32" s="18">
        <f t="shared" si="5"/>
        <v>1596.5630999999998</v>
      </c>
      <c r="P32" s="18">
        <f>VLOOKUP(G32,Payments!$A$2:$E$701, 2, FALSE)</f>
        <v>3338.2682999999997</v>
      </c>
      <c r="Q32" s="17">
        <f t="shared" si="0"/>
        <v>11175.941699999999</v>
      </c>
      <c r="R32" s="17">
        <f>VLOOKUP(G32,Payments!$A$2:$E$701, 4, FALSE)</f>
        <v>12181.776453</v>
      </c>
      <c r="S32" s="17">
        <f t="shared" si="1"/>
        <v>1005.834753000001</v>
      </c>
      <c r="T32" s="21">
        <v>0.09</v>
      </c>
      <c r="U32" s="17">
        <f t="shared" si="2"/>
        <v>14514.21</v>
      </c>
      <c r="V32" s="17">
        <f t="shared" si="3"/>
        <v>6691.5513000000001</v>
      </c>
    </row>
    <row r="33" spans="1:22" x14ac:dyDescent="0.2">
      <c r="A33" s="1">
        <v>43415</v>
      </c>
      <c r="B33" s="1">
        <v>43453</v>
      </c>
      <c r="C33" s="9">
        <f t="shared" si="4"/>
        <v>38</v>
      </c>
      <c r="D33" s="1" t="s">
        <v>45</v>
      </c>
      <c r="E33" s="1" t="s">
        <v>31</v>
      </c>
      <c r="F33" s="1" t="s">
        <v>84</v>
      </c>
      <c r="G33" s="1" t="s">
        <v>265</v>
      </c>
      <c r="H33" s="2" t="str">
        <f>VLOOKUP(G33,Payments!$A$2:$E$701, 3, FALSE)</f>
        <v>B-369</v>
      </c>
      <c r="I33" t="str">
        <f>VLOOKUP(G33,Payments!$A$2:$E$701, 5, FALSE)</f>
        <v>Santander</v>
      </c>
      <c r="J33" s="18">
        <v>26167</v>
      </c>
      <c r="K33" s="20">
        <v>0.11</v>
      </c>
      <c r="L33" s="18">
        <v>8111.77</v>
      </c>
      <c r="M33" s="18">
        <v>1365.9173999999998</v>
      </c>
      <c r="N33" s="20">
        <v>0.11</v>
      </c>
      <c r="O33" s="18">
        <f t="shared" si="5"/>
        <v>2561.7492999999999</v>
      </c>
      <c r="P33" s="18">
        <f>VLOOKUP(G33,Payments!$A$2:$E$701, 2, FALSE)</f>
        <v>5356.3849</v>
      </c>
      <c r="Q33" s="17">
        <f t="shared" si="0"/>
        <v>17932.2451</v>
      </c>
      <c r="R33" s="17">
        <f>VLOOKUP(G33,Payments!$A$2:$E$701, 4, FALSE)</f>
        <v>19546.147159</v>
      </c>
      <c r="S33" s="17">
        <f t="shared" si="1"/>
        <v>1613.902059</v>
      </c>
      <c r="T33" s="21">
        <v>0.09</v>
      </c>
      <c r="U33" s="17">
        <f t="shared" si="2"/>
        <v>23288.63</v>
      </c>
      <c r="V33" s="17">
        <f t="shared" si="3"/>
        <v>11249.193300000003</v>
      </c>
    </row>
    <row r="34" spans="1:22" x14ac:dyDescent="0.2">
      <c r="A34" s="1">
        <v>43406</v>
      </c>
      <c r="B34" s="1">
        <v>43459</v>
      </c>
      <c r="C34" s="9">
        <f t="shared" si="4"/>
        <v>53</v>
      </c>
      <c r="D34" s="1" t="s">
        <v>44</v>
      </c>
      <c r="E34" s="1" t="s">
        <v>36</v>
      </c>
      <c r="F34" s="1" t="s">
        <v>71</v>
      </c>
      <c r="G34" s="1" t="s">
        <v>266</v>
      </c>
      <c r="H34" s="2" t="str">
        <f>VLOOKUP(G34,Payments!$A$2:$E$701, 3, FALSE)</f>
        <v>B-391</v>
      </c>
      <c r="I34" t="str">
        <f>VLOOKUP(G34,Payments!$A$2:$E$701, 5, FALSE)</f>
        <v>Bankia</v>
      </c>
      <c r="J34" s="18">
        <v>27491</v>
      </c>
      <c r="K34" s="20">
        <v>0.08</v>
      </c>
      <c r="L34" s="18">
        <v>10721.49</v>
      </c>
      <c r="M34" s="18">
        <v>1311.3207</v>
      </c>
      <c r="N34" s="20">
        <v>0.12</v>
      </c>
      <c r="O34" s="18">
        <f t="shared" si="5"/>
        <v>3035.0064000000002</v>
      </c>
      <c r="P34" s="18">
        <f>VLOOKUP(G34,Payments!$A$2:$E$701, 2, FALSE)</f>
        <v>5311.2611999999999</v>
      </c>
      <c r="Q34" s="17">
        <f t="shared" si="0"/>
        <v>19980.4588</v>
      </c>
      <c r="R34" s="17">
        <f>VLOOKUP(G34,Payments!$A$2:$E$701, 4, FALSE)</f>
        <v>21379.090916000001</v>
      </c>
      <c r="S34" s="17">
        <f t="shared" si="1"/>
        <v>1398.6321160000007</v>
      </c>
      <c r="T34" s="21">
        <v>7.0000000000000007E-2</v>
      </c>
      <c r="U34" s="17">
        <f t="shared" si="2"/>
        <v>25291.72</v>
      </c>
      <c r="V34" s="17">
        <f t="shared" si="3"/>
        <v>10223.902900000003</v>
      </c>
    </row>
    <row r="35" spans="1:22" x14ac:dyDescent="0.2">
      <c r="A35" s="1">
        <v>43457</v>
      </c>
      <c r="B35" s="1">
        <v>43514</v>
      </c>
      <c r="C35" s="9">
        <f t="shared" si="4"/>
        <v>57</v>
      </c>
      <c r="D35" s="1" t="s">
        <v>44</v>
      </c>
      <c r="E35" s="1" t="s">
        <v>38</v>
      </c>
      <c r="F35" s="1" t="s">
        <v>98</v>
      </c>
      <c r="G35" s="1" t="s">
        <v>267</v>
      </c>
      <c r="H35" s="2" t="str">
        <f>VLOOKUP(G35,Payments!$A$2:$E$701, 3, FALSE)</f>
        <v>B-258</v>
      </c>
      <c r="I35" t="str">
        <f>VLOOKUP(G35,Payments!$A$2:$E$701, 5, FALSE)</f>
        <v>Popular</v>
      </c>
      <c r="J35" s="18">
        <v>31707</v>
      </c>
      <c r="K35" s="20">
        <v>0.14000000000000001</v>
      </c>
      <c r="L35" s="18">
        <v>11097.45</v>
      </c>
      <c r="M35" s="18">
        <v>808.52850000000001</v>
      </c>
      <c r="N35" s="20">
        <v>0.13</v>
      </c>
      <c r="O35" s="18">
        <f t="shared" si="5"/>
        <v>3544.8426000000004</v>
      </c>
      <c r="P35" s="18">
        <f>VLOOKUP(G35,Payments!$A$2:$E$701, 2, FALSE)</f>
        <v>5998.9644000000008</v>
      </c>
      <c r="Q35" s="17">
        <f t="shared" si="0"/>
        <v>21269.0556</v>
      </c>
      <c r="R35" s="17">
        <f>VLOOKUP(G35,Payments!$A$2:$E$701, 4, FALSE)</f>
        <v>22332.508379999999</v>
      </c>
      <c r="S35" s="17">
        <f t="shared" si="1"/>
        <v>1063.4527799999996</v>
      </c>
      <c r="T35" s="21">
        <v>0.05</v>
      </c>
      <c r="U35" s="17">
        <f t="shared" si="2"/>
        <v>27268.02</v>
      </c>
      <c r="V35" s="17">
        <f t="shared" si="3"/>
        <v>11817.198899999999</v>
      </c>
    </row>
    <row r="36" spans="1:22" x14ac:dyDescent="0.2">
      <c r="A36" s="1">
        <v>43442</v>
      </c>
      <c r="B36" s="1">
        <v>43493</v>
      </c>
      <c r="C36" s="9">
        <f t="shared" si="4"/>
        <v>51</v>
      </c>
      <c r="D36" s="1" t="s">
        <v>43</v>
      </c>
      <c r="E36" s="1" t="s">
        <v>29</v>
      </c>
      <c r="F36" s="1" t="s">
        <v>98</v>
      </c>
      <c r="G36" s="1" t="s">
        <v>268</v>
      </c>
      <c r="H36" s="2" t="str">
        <f>VLOOKUP(G36,Payments!$A$2:$E$701, 3, FALSE)</f>
        <v>B-294</v>
      </c>
      <c r="I36" t="str">
        <f>VLOOKUP(G36,Payments!$A$2:$E$701, 5, FALSE)</f>
        <v>Popular</v>
      </c>
      <c r="J36" s="18">
        <v>21303</v>
      </c>
      <c r="K36" s="20">
        <v>0.09</v>
      </c>
      <c r="L36" s="18">
        <v>7882.11</v>
      </c>
      <c r="M36" s="18">
        <v>1150.3619999999999</v>
      </c>
      <c r="N36" s="20">
        <v>0.13</v>
      </c>
      <c r="O36" s="18">
        <f t="shared" si="5"/>
        <v>2520.1449000000002</v>
      </c>
      <c r="P36" s="18">
        <f>VLOOKUP(G36,Payments!$A$2:$E$701, 2, FALSE)</f>
        <v>3489.4313999999999</v>
      </c>
      <c r="Q36" s="17">
        <f t="shared" si="0"/>
        <v>15896.2986</v>
      </c>
      <c r="R36" s="17">
        <f>VLOOKUP(G36,Payments!$A$2:$E$701, 4, FALSE)</f>
        <v>16850.076516000001</v>
      </c>
      <c r="S36" s="17">
        <f t="shared" si="1"/>
        <v>953.77791600000091</v>
      </c>
      <c r="T36" s="21">
        <v>0.06</v>
      </c>
      <c r="U36" s="17">
        <f t="shared" si="2"/>
        <v>19385.73</v>
      </c>
      <c r="V36" s="17">
        <f t="shared" si="3"/>
        <v>7833.1131000000014</v>
      </c>
    </row>
    <row r="37" spans="1:22" x14ac:dyDescent="0.2">
      <c r="A37" s="1">
        <v>43429</v>
      </c>
      <c r="B37" s="1">
        <v>43495</v>
      </c>
      <c r="C37" s="9">
        <f t="shared" si="4"/>
        <v>66</v>
      </c>
      <c r="D37" s="1" t="s">
        <v>47</v>
      </c>
      <c r="E37" s="1" t="s">
        <v>32</v>
      </c>
      <c r="F37" s="1" t="s">
        <v>69</v>
      </c>
      <c r="G37" s="1" t="s">
        <v>269</v>
      </c>
      <c r="H37" s="2" t="str">
        <f>VLOOKUP(G37,Payments!$A$2:$E$701, 3, FALSE)</f>
        <v>B-320</v>
      </c>
      <c r="I37" t="str">
        <f>VLOOKUP(G37,Payments!$A$2:$E$701, 5, FALSE)</f>
        <v>Unicaja</v>
      </c>
      <c r="J37" s="18">
        <v>34910</v>
      </c>
      <c r="K37" s="20">
        <v>0.08</v>
      </c>
      <c r="L37" s="18">
        <v>13265.8</v>
      </c>
      <c r="M37" s="18">
        <v>1508.1120000000001</v>
      </c>
      <c r="N37" s="20">
        <v>0.1</v>
      </c>
      <c r="O37" s="18">
        <f t="shared" si="5"/>
        <v>3211.7200000000003</v>
      </c>
      <c r="P37" s="18">
        <f>VLOOKUP(G37,Payments!$A$2:$E$701, 2, FALSE)</f>
        <v>7386.9560000000001</v>
      </c>
      <c r="Q37" s="17">
        <f t="shared" si="0"/>
        <v>24730.243999999999</v>
      </c>
      <c r="R37" s="17">
        <f>VLOOKUP(G37,Payments!$A$2:$E$701, 4, FALSE)</f>
        <v>26461.361079999999</v>
      </c>
      <c r="S37" s="17">
        <f t="shared" si="1"/>
        <v>1731.11708</v>
      </c>
      <c r="T37" s="21">
        <v>7.0000000000000007E-2</v>
      </c>
      <c r="U37" s="17">
        <f t="shared" si="2"/>
        <v>32117.200000000001</v>
      </c>
      <c r="V37" s="17">
        <f t="shared" si="3"/>
        <v>14131.567999999999</v>
      </c>
    </row>
    <row r="38" spans="1:22" x14ac:dyDescent="0.2">
      <c r="A38" s="1">
        <v>43459</v>
      </c>
      <c r="B38" s="1">
        <v>43492</v>
      </c>
      <c r="C38" s="9">
        <f t="shared" si="4"/>
        <v>33</v>
      </c>
      <c r="D38" s="1" t="s">
        <v>45</v>
      </c>
      <c r="E38" s="1" t="s">
        <v>23</v>
      </c>
      <c r="F38" s="1" t="s">
        <v>98</v>
      </c>
      <c r="G38" s="1" t="s">
        <v>270</v>
      </c>
      <c r="H38" s="2" t="str">
        <f>VLOOKUP(G38,Payments!$A$2:$E$701, 3, FALSE)</f>
        <v>B-258</v>
      </c>
      <c r="I38" t="str">
        <f>VLOOKUP(G38,Payments!$A$2:$E$701, 5, FALSE)</f>
        <v>Kutxa</v>
      </c>
      <c r="J38" s="18">
        <v>22386</v>
      </c>
      <c r="K38" s="20">
        <v>0.16</v>
      </c>
      <c r="L38" s="18">
        <v>7387.38</v>
      </c>
      <c r="M38" s="18">
        <v>1141.6859999999997</v>
      </c>
      <c r="N38" s="20">
        <v>0.11</v>
      </c>
      <c r="O38" s="18">
        <f t="shared" si="5"/>
        <v>2068.4663999999998</v>
      </c>
      <c r="P38" s="18">
        <f>VLOOKUP(G38,Payments!$A$2:$E$701, 2, FALSE)</f>
        <v>4324.9751999999999</v>
      </c>
      <c r="Q38" s="17">
        <f t="shared" si="0"/>
        <v>14479.264799999997</v>
      </c>
      <c r="R38" s="17">
        <f>VLOOKUP(G38,Payments!$A$2:$E$701, 4, FALSE)</f>
        <v>15492.813335999997</v>
      </c>
      <c r="S38" s="17">
        <f t="shared" si="1"/>
        <v>1013.5485360000002</v>
      </c>
      <c r="T38" s="21">
        <v>7.0000000000000007E-2</v>
      </c>
      <c r="U38" s="17">
        <f t="shared" si="2"/>
        <v>18804.239999999998</v>
      </c>
      <c r="V38" s="17">
        <f t="shared" si="3"/>
        <v>8206.7075999999979</v>
      </c>
    </row>
    <row r="39" spans="1:22" x14ac:dyDescent="0.2">
      <c r="A39" s="1">
        <v>43449</v>
      </c>
      <c r="B39" s="1">
        <v>43495</v>
      </c>
      <c r="C39" s="9">
        <f t="shared" si="4"/>
        <v>46</v>
      </c>
      <c r="D39" s="1" t="s">
        <v>43</v>
      </c>
      <c r="E39" s="1" t="s">
        <v>32</v>
      </c>
      <c r="F39" s="1" t="s">
        <v>92</v>
      </c>
      <c r="G39" s="1" t="s">
        <v>271</v>
      </c>
      <c r="H39" s="2" t="str">
        <f>VLOOKUP(G39,Payments!$A$2:$E$701, 3, FALSE)</f>
        <v>B-401</v>
      </c>
      <c r="I39" t="str">
        <f>VLOOKUP(G39,Payments!$A$2:$E$701, 5, FALSE)</f>
        <v>Sabadell</v>
      </c>
      <c r="J39" s="18">
        <v>21534</v>
      </c>
      <c r="K39" s="20">
        <v>7.0000000000000007E-2</v>
      </c>
      <c r="L39" s="18">
        <v>8398.26</v>
      </c>
      <c r="M39" s="18">
        <v>930.26879999999994</v>
      </c>
      <c r="N39" s="20">
        <v>0.1</v>
      </c>
      <c r="O39" s="18">
        <f t="shared" si="5"/>
        <v>2002.662</v>
      </c>
      <c r="P39" s="18">
        <f>VLOOKUP(G39,Payments!$A$2:$E$701, 2, FALSE)</f>
        <v>4205.5901999999996</v>
      </c>
      <c r="Q39" s="17">
        <f t="shared" si="0"/>
        <v>15821.0298</v>
      </c>
      <c r="R39" s="17">
        <f>VLOOKUP(G39,Payments!$A$2:$E$701, 4, FALSE)</f>
        <v>16612.081290000002</v>
      </c>
      <c r="S39" s="17">
        <f t="shared" si="1"/>
        <v>791.05149000000165</v>
      </c>
      <c r="T39" s="21">
        <v>0.05</v>
      </c>
      <c r="U39" s="17">
        <f t="shared" si="2"/>
        <v>20026.62</v>
      </c>
      <c r="V39" s="17">
        <f t="shared" si="3"/>
        <v>8695.4291999999969</v>
      </c>
    </row>
    <row r="40" spans="1:22" x14ac:dyDescent="0.2">
      <c r="A40" s="1">
        <v>43421</v>
      </c>
      <c r="B40" s="1">
        <v>43465</v>
      </c>
      <c r="C40" s="9">
        <f t="shared" si="4"/>
        <v>44</v>
      </c>
      <c r="D40" s="1" t="s">
        <v>44</v>
      </c>
      <c r="E40" s="1" t="s">
        <v>24</v>
      </c>
      <c r="F40" s="1" t="s">
        <v>60</v>
      </c>
      <c r="G40" s="1" t="s">
        <v>272</v>
      </c>
      <c r="H40" s="2" t="str">
        <f>VLOOKUP(G40,Payments!$A$2:$E$701, 3, FALSE)</f>
        <v>B-303</v>
      </c>
      <c r="I40" t="str">
        <f>VLOOKUP(G40,Payments!$A$2:$E$701, 5, FALSE)</f>
        <v>Bankinter</v>
      </c>
      <c r="J40" s="18">
        <v>23074</v>
      </c>
      <c r="K40" s="20">
        <v>0.12</v>
      </c>
      <c r="L40" s="18">
        <v>8768.1200000000008</v>
      </c>
      <c r="M40" s="18">
        <v>807.5899999999998</v>
      </c>
      <c r="N40" s="20">
        <v>0.1</v>
      </c>
      <c r="O40" s="18">
        <f t="shared" si="5"/>
        <v>2030.5119999999999</v>
      </c>
      <c r="P40" s="18">
        <f>VLOOKUP(G40,Payments!$A$2:$E$701, 2, FALSE)</f>
        <v>4670.1775999999991</v>
      </c>
      <c r="Q40" s="17">
        <f t="shared" si="0"/>
        <v>15634.9424</v>
      </c>
      <c r="R40" s="17">
        <f>VLOOKUP(G40,Payments!$A$2:$E$701, 4, FALSE)</f>
        <v>16729.388368</v>
      </c>
      <c r="S40" s="17">
        <f t="shared" si="1"/>
        <v>1094.445968</v>
      </c>
      <c r="T40" s="21">
        <v>7.0000000000000007E-2</v>
      </c>
      <c r="U40" s="17">
        <f t="shared" si="2"/>
        <v>20305.12</v>
      </c>
      <c r="V40" s="17">
        <f t="shared" si="3"/>
        <v>8698.8979999999992</v>
      </c>
    </row>
    <row r="41" spans="1:22" x14ac:dyDescent="0.2">
      <c r="A41" s="1">
        <v>43448</v>
      </c>
      <c r="B41" s="1">
        <v>43505</v>
      </c>
      <c r="C41" s="9">
        <f t="shared" si="4"/>
        <v>57</v>
      </c>
      <c r="D41" s="1" t="s">
        <v>46</v>
      </c>
      <c r="E41" s="1" t="s">
        <v>22</v>
      </c>
      <c r="F41" s="1" t="s">
        <v>87</v>
      </c>
      <c r="G41" s="1" t="s">
        <v>273</v>
      </c>
      <c r="H41" s="2" t="str">
        <f>VLOOKUP(G41,Payments!$A$2:$E$701, 3, FALSE)</f>
        <v>B-308</v>
      </c>
      <c r="I41" t="str">
        <f>VLOOKUP(G41,Payments!$A$2:$E$701, 5, FALSE)</f>
        <v>Caixa</v>
      </c>
      <c r="J41" s="18">
        <v>34814</v>
      </c>
      <c r="K41" s="20">
        <v>0.16</v>
      </c>
      <c r="L41" s="18">
        <v>10444.200000000001</v>
      </c>
      <c r="M41" s="18">
        <v>1879.9559999999997</v>
      </c>
      <c r="N41" s="20">
        <v>0.1</v>
      </c>
      <c r="O41" s="18">
        <f t="shared" si="5"/>
        <v>2924.3760000000002</v>
      </c>
      <c r="P41" s="18">
        <f>VLOOKUP(G41,Payments!$A$2:$E$701, 2, FALSE)</f>
        <v>6141.1895999999997</v>
      </c>
      <c r="Q41" s="17">
        <f t="shared" si="0"/>
        <v>23102.570400000004</v>
      </c>
      <c r="R41" s="17">
        <f>VLOOKUP(G41,Payments!$A$2:$E$701, 4, FALSE)</f>
        <v>24488.724623999999</v>
      </c>
      <c r="S41" s="17">
        <f t="shared" si="1"/>
        <v>1386.1542239999944</v>
      </c>
      <c r="T41" s="21">
        <v>0.06</v>
      </c>
      <c r="U41" s="17">
        <f t="shared" si="2"/>
        <v>29243.760000000002</v>
      </c>
      <c r="V41" s="17">
        <f t="shared" si="3"/>
        <v>13995.228000000003</v>
      </c>
    </row>
    <row r="42" spans="1:22" x14ac:dyDescent="0.2">
      <c r="A42" s="1">
        <v>43386</v>
      </c>
      <c r="B42" s="1">
        <v>43443</v>
      </c>
      <c r="C42" s="9">
        <f t="shared" si="4"/>
        <v>57</v>
      </c>
      <c r="D42" s="1" t="s">
        <v>44</v>
      </c>
      <c r="E42" s="1" t="s">
        <v>37</v>
      </c>
      <c r="F42" s="1" t="s">
        <v>54</v>
      </c>
      <c r="G42" s="1" t="s">
        <v>274</v>
      </c>
      <c r="H42" s="2" t="str">
        <f>VLOOKUP(G42,Payments!$A$2:$E$701, 3, FALSE)</f>
        <v>B-287</v>
      </c>
      <c r="I42" t="str">
        <f>VLOOKUP(G42,Payments!$A$2:$E$701, 5, FALSE)</f>
        <v>Bankinter</v>
      </c>
      <c r="J42" s="18">
        <v>32173</v>
      </c>
      <c r="K42" s="20">
        <v>0.08</v>
      </c>
      <c r="L42" s="18">
        <v>10938.82</v>
      </c>
      <c r="M42" s="18">
        <v>1492.8271999999999</v>
      </c>
      <c r="N42" s="20">
        <v>0.11</v>
      </c>
      <c r="O42" s="18">
        <f t="shared" si="5"/>
        <v>3255.9076</v>
      </c>
      <c r="P42" s="18">
        <f>VLOOKUP(G42,Payments!$A$2:$E$701, 2, FALSE)</f>
        <v>5919.8319999999994</v>
      </c>
      <c r="Q42" s="17">
        <f t="shared" si="0"/>
        <v>23679.328000000001</v>
      </c>
      <c r="R42" s="17">
        <f>VLOOKUP(G42,Payments!$A$2:$E$701, 4, FALSE)</f>
        <v>25810.467520000002</v>
      </c>
      <c r="S42" s="17">
        <f t="shared" si="1"/>
        <v>2131.1395200000006</v>
      </c>
      <c r="T42" s="21">
        <v>0.09</v>
      </c>
      <c r="U42" s="17">
        <f t="shared" si="2"/>
        <v>29599.16</v>
      </c>
      <c r="V42" s="17">
        <f t="shared" si="3"/>
        <v>13911.605200000002</v>
      </c>
    </row>
    <row r="43" spans="1:22" x14ac:dyDescent="0.2">
      <c r="A43" s="1">
        <v>43413</v>
      </c>
      <c r="B43" s="1">
        <v>43447</v>
      </c>
      <c r="C43" s="9">
        <f t="shared" si="4"/>
        <v>34</v>
      </c>
      <c r="D43" s="1" t="s">
        <v>46</v>
      </c>
      <c r="E43" s="1" t="s">
        <v>27</v>
      </c>
      <c r="F43" s="1" t="s">
        <v>77</v>
      </c>
      <c r="G43" s="1" t="s">
        <v>275</v>
      </c>
      <c r="H43" s="2" t="str">
        <f>VLOOKUP(G43,Payments!$A$2:$E$701, 3, FALSE)</f>
        <v>B-298</v>
      </c>
      <c r="I43" t="str">
        <f>VLOOKUP(G43,Payments!$A$2:$E$701, 5, FALSE)</f>
        <v>Bankia</v>
      </c>
      <c r="J43" s="18">
        <v>30358</v>
      </c>
      <c r="K43" s="20">
        <v>0.08</v>
      </c>
      <c r="L43" s="18">
        <v>10018.14</v>
      </c>
      <c r="M43" s="18">
        <v>1074.6732000000002</v>
      </c>
      <c r="N43" s="20">
        <v>0.11</v>
      </c>
      <c r="O43" s="18">
        <f t="shared" si="5"/>
        <v>3072.2296000000001</v>
      </c>
      <c r="P43" s="18">
        <f>VLOOKUP(G43,Payments!$A$2:$E$701, 2, FALSE)</f>
        <v>6423.7528000000002</v>
      </c>
      <c r="Q43" s="17">
        <f t="shared" si="0"/>
        <v>21505.607199999999</v>
      </c>
      <c r="R43" s="17">
        <f>VLOOKUP(G43,Payments!$A$2:$E$701, 4, FALSE)</f>
        <v>23010.999703999998</v>
      </c>
      <c r="S43" s="17">
        <f t="shared" si="1"/>
        <v>1505.3925039999995</v>
      </c>
      <c r="T43" s="21">
        <v>7.0000000000000007E-2</v>
      </c>
      <c r="U43" s="17">
        <f t="shared" si="2"/>
        <v>27929.360000000001</v>
      </c>
      <c r="V43" s="17">
        <f t="shared" si="3"/>
        <v>13764.317200000001</v>
      </c>
    </row>
    <row r="44" spans="1:22" x14ac:dyDescent="0.2">
      <c r="A44" s="1">
        <v>43443</v>
      </c>
      <c r="B44" s="1">
        <v>43487</v>
      </c>
      <c r="C44" s="9">
        <f t="shared" si="4"/>
        <v>44</v>
      </c>
      <c r="D44" s="1" t="s">
        <v>45</v>
      </c>
      <c r="E44" s="1" t="s">
        <v>28</v>
      </c>
      <c r="F44" s="1" t="s">
        <v>104</v>
      </c>
      <c r="G44" s="1" t="s">
        <v>276</v>
      </c>
      <c r="H44" s="2" t="str">
        <f>VLOOKUP(G44,Payments!$A$2:$E$701, 3, FALSE)</f>
        <v>B-291</v>
      </c>
      <c r="I44" t="str">
        <f>VLOOKUP(G44,Payments!$A$2:$E$701, 5, FALSE)</f>
        <v>Laboral</v>
      </c>
      <c r="J44" s="18">
        <v>26570</v>
      </c>
      <c r="K44" s="20">
        <v>0.09</v>
      </c>
      <c r="L44" s="18">
        <v>10628</v>
      </c>
      <c r="M44" s="18">
        <v>1084.056</v>
      </c>
      <c r="N44" s="20">
        <v>0.15</v>
      </c>
      <c r="O44" s="18">
        <f t="shared" si="5"/>
        <v>3626.8049999999998</v>
      </c>
      <c r="P44" s="18">
        <f>VLOOKUP(G44,Payments!$A$2:$E$701, 2, FALSE)</f>
        <v>5561.1009999999997</v>
      </c>
      <c r="Q44" s="17">
        <f t="shared" si="0"/>
        <v>18617.599000000002</v>
      </c>
      <c r="R44" s="17">
        <f>VLOOKUP(G44,Payments!$A$2:$E$701, 4, FALSE)</f>
        <v>19548.478950000004</v>
      </c>
      <c r="S44" s="17">
        <f t="shared" si="1"/>
        <v>930.87995000000228</v>
      </c>
      <c r="T44" s="21">
        <v>0.05</v>
      </c>
      <c r="U44" s="17">
        <f t="shared" si="2"/>
        <v>24178.7</v>
      </c>
      <c r="V44" s="17">
        <f t="shared" si="3"/>
        <v>8839.8389999999999</v>
      </c>
    </row>
    <row r="45" spans="1:22" x14ac:dyDescent="0.2">
      <c r="A45" s="1">
        <v>43377</v>
      </c>
      <c r="B45" s="1">
        <v>43409</v>
      </c>
      <c r="C45" s="9">
        <f t="shared" si="4"/>
        <v>32</v>
      </c>
      <c r="D45" s="1" t="s">
        <v>44</v>
      </c>
      <c r="E45" s="1" t="s">
        <v>33</v>
      </c>
      <c r="F45" s="1" t="s">
        <v>54</v>
      </c>
      <c r="G45" s="1" t="s">
        <v>277</v>
      </c>
      <c r="H45" s="2" t="str">
        <f>VLOOKUP(G45,Payments!$A$2:$E$701, 3, FALSE)</f>
        <v>B-330</v>
      </c>
      <c r="I45" t="str">
        <f>VLOOKUP(G45,Payments!$A$2:$E$701, 5, FALSE)</f>
        <v>Unicaja</v>
      </c>
      <c r="J45" s="18">
        <v>23585</v>
      </c>
      <c r="K45" s="20">
        <v>0.17</v>
      </c>
      <c r="L45" s="18">
        <v>7547.2</v>
      </c>
      <c r="M45" s="18">
        <v>962.26799999999992</v>
      </c>
      <c r="N45" s="20">
        <v>0.15</v>
      </c>
      <c r="O45" s="18">
        <f t="shared" si="5"/>
        <v>2936.3325</v>
      </c>
      <c r="P45" s="18">
        <f>VLOOKUP(G45,Payments!$A$2:$E$701, 2, FALSE)</f>
        <v>3523.5989999999997</v>
      </c>
      <c r="Q45" s="17">
        <f t="shared" si="0"/>
        <v>16051.950999999999</v>
      </c>
      <c r="R45" s="17">
        <f>VLOOKUP(G45,Payments!$A$2:$E$701, 4, FALSE)</f>
        <v>17496.62659</v>
      </c>
      <c r="S45" s="17">
        <f t="shared" si="1"/>
        <v>1444.6755900000007</v>
      </c>
      <c r="T45" s="21">
        <v>0.09</v>
      </c>
      <c r="U45" s="17">
        <f t="shared" si="2"/>
        <v>19575.55</v>
      </c>
      <c r="V45" s="17">
        <f t="shared" si="3"/>
        <v>8129.749499999999</v>
      </c>
    </row>
    <row r="46" spans="1:22" x14ac:dyDescent="0.2">
      <c r="A46" s="1">
        <v>43377</v>
      </c>
      <c r="B46" s="1">
        <v>43445</v>
      </c>
      <c r="C46" s="9">
        <f t="shared" si="4"/>
        <v>68</v>
      </c>
      <c r="D46" s="1" t="s">
        <v>45</v>
      </c>
      <c r="E46" s="1" t="s">
        <v>32</v>
      </c>
      <c r="F46" s="1" t="s">
        <v>54</v>
      </c>
      <c r="G46" s="1" t="s">
        <v>278</v>
      </c>
      <c r="H46" s="2" t="str">
        <f>VLOOKUP(G46,Payments!$A$2:$E$701, 3, FALSE)</f>
        <v>B-375</v>
      </c>
      <c r="I46" t="str">
        <f>VLOOKUP(G46,Payments!$A$2:$E$701, 5, FALSE)</f>
        <v>Laboral</v>
      </c>
      <c r="J46" s="18">
        <v>24799</v>
      </c>
      <c r="K46" s="20">
        <v>0.15</v>
      </c>
      <c r="L46" s="18">
        <v>8927.64</v>
      </c>
      <c r="M46" s="18">
        <v>1215.1509999999998</v>
      </c>
      <c r="N46" s="20">
        <v>0.12</v>
      </c>
      <c r="O46" s="18">
        <f t="shared" si="5"/>
        <v>2529.498</v>
      </c>
      <c r="P46" s="18">
        <f>VLOOKUP(G46,Payments!$A$2:$E$701, 2, FALSE)</f>
        <v>4848.2044999999998</v>
      </c>
      <c r="Q46" s="17">
        <f t="shared" si="0"/>
        <v>16230.945500000002</v>
      </c>
      <c r="R46" s="17">
        <f>VLOOKUP(G46,Payments!$A$2:$E$701, 4, FALSE)</f>
        <v>17691.730595000001</v>
      </c>
      <c r="S46" s="17">
        <f t="shared" si="1"/>
        <v>1460.7850949999993</v>
      </c>
      <c r="T46" s="21">
        <v>0.09</v>
      </c>
      <c r="U46" s="17">
        <f t="shared" si="2"/>
        <v>21079.15</v>
      </c>
      <c r="V46" s="17">
        <f t="shared" si="3"/>
        <v>8406.8610000000044</v>
      </c>
    </row>
    <row r="47" spans="1:22" x14ac:dyDescent="0.2">
      <c r="A47" s="1">
        <v>43464</v>
      </c>
      <c r="B47" s="1">
        <v>43525</v>
      </c>
      <c r="C47" s="9">
        <f t="shared" si="4"/>
        <v>61</v>
      </c>
      <c r="D47" s="1" t="s">
        <v>46</v>
      </c>
      <c r="E47" s="1" t="s">
        <v>32</v>
      </c>
      <c r="F47" s="1" t="s">
        <v>54</v>
      </c>
      <c r="G47" s="1" t="s">
        <v>279</v>
      </c>
      <c r="H47" s="2" t="str">
        <f>VLOOKUP(G47,Payments!$A$2:$E$701, 3, FALSE)</f>
        <v>B-251</v>
      </c>
      <c r="I47" t="str">
        <f>VLOOKUP(G47,Payments!$A$2:$E$701, 5, FALSE)</f>
        <v>BBVA</v>
      </c>
      <c r="J47" s="18">
        <v>28425</v>
      </c>
      <c r="K47" s="20">
        <v>0.14000000000000001</v>
      </c>
      <c r="L47" s="18">
        <v>9948.75</v>
      </c>
      <c r="M47" s="18">
        <v>1014.7725</v>
      </c>
      <c r="N47" s="20">
        <v>0.1</v>
      </c>
      <c r="O47" s="18">
        <f t="shared" si="5"/>
        <v>2444.5500000000002</v>
      </c>
      <c r="P47" s="18">
        <f>VLOOKUP(G47,Payments!$A$2:$E$701, 2, FALSE)</f>
        <v>4400.1899999999996</v>
      </c>
      <c r="Q47" s="17">
        <f t="shared" si="0"/>
        <v>20045.310000000001</v>
      </c>
      <c r="R47" s="17">
        <f>VLOOKUP(G47,Payments!$A$2:$E$701, 4, FALSE)</f>
        <v>21648.934800000003</v>
      </c>
      <c r="S47" s="17">
        <f t="shared" si="1"/>
        <v>1603.6248000000014</v>
      </c>
      <c r="T47" s="21">
        <v>0.08</v>
      </c>
      <c r="U47" s="17">
        <f t="shared" si="2"/>
        <v>24445.5</v>
      </c>
      <c r="V47" s="17">
        <f t="shared" si="3"/>
        <v>11037.427500000002</v>
      </c>
    </row>
    <row r="48" spans="1:22" x14ac:dyDescent="0.2">
      <c r="A48" s="1">
        <v>43386</v>
      </c>
      <c r="B48" s="1">
        <v>43438</v>
      </c>
      <c r="C48" s="9">
        <f t="shared" si="4"/>
        <v>52</v>
      </c>
      <c r="D48" s="1" t="s">
        <v>43</v>
      </c>
      <c r="E48" s="1" t="s">
        <v>38</v>
      </c>
      <c r="F48" s="1" t="s">
        <v>109</v>
      </c>
      <c r="G48" s="1" t="s">
        <v>280</v>
      </c>
      <c r="H48" s="2" t="str">
        <f>VLOOKUP(G48,Payments!$A$2:$E$701, 3, FALSE)</f>
        <v>B-269</v>
      </c>
      <c r="I48" t="str">
        <f>VLOOKUP(G48,Payments!$A$2:$E$701, 5, FALSE)</f>
        <v>Popular</v>
      </c>
      <c r="J48" s="18">
        <v>23304</v>
      </c>
      <c r="K48" s="20">
        <v>0.12</v>
      </c>
      <c r="L48" s="18">
        <v>8156.4</v>
      </c>
      <c r="M48" s="18">
        <v>617.55600000000004</v>
      </c>
      <c r="N48" s="20">
        <v>0.11</v>
      </c>
      <c r="O48" s="18">
        <f t="shared" si="5"/>
        <v>2255.8272000000002</v>
      </c>
      <c r="P48" s="18">
        <f>VLOOKUP(G48,Payments!$A$2:$E$701, 2, FALSE)</f>
        <v>4511.6544000000004</v>
      </c>
      <c r="Q48" s="17">
        <f t="shared" si="0"/>
        <v>15995.865600000001</v>
      </c>
      <c r="R48" s="17">
        <f>VLOOKUP(G48,Payments!$A$2:$E$701, 4, FALSE)</f>
        <v>16795.658880000003</v>
      </c>
      <c r="S48" s="17">
        <f t="shared" si="1"/>
        <v>799.79328000000169</v>
      </c>
      <c r="T48" s="21">
        <v>0.05</v>
      </c>
      <c r="U48" s="17">
        <f t="shared" si="2"/>
        <v>20507.52</v>
      </c>
      <c r="V48" s="17">
        <f t="shared" si="3"/>
        <v>9477.7368000000006</v>
      </c>
    </row>
    <row r="49" spans="1:22" x14ac:dyDescent="0.2">
      <c r="A49" s="1">
        <v>43444</v>
      </c>
      <c r="B49" s="1">
        <v>43488</v>
      </c>
      <c r="C49" s="9">
        <f t="shared" si="4"/>
        <v>44</v>
      </c>
      <c r="D49" s="1" t="s">
        <v>45</v>
      </c>
      <c r="E49" s="1" t="s">
        <v>30</v>
      </c>
      <c r="F49" s="1" t="s">
        <v>66</v>
      </c>
      <c r="G49" s="1" t="s">
        <v>281</v>
      </c>
      <c r="H49" s="2" t="str">
        <f>VLOOKUP(G49,Payments!$A$2:$E$701, 3, FALSE)</f>
        <v>B-371</v>
      </c>
      <c r="I49" t="str">
        <f>VLOOKUP(G49,Payments!$A$2:$E$701, 5, FALSE)</f>
        <v>Bankinter</v>
      </c>
      <c r="J49" s="18">
        <v>23115</v>
      </c>
      <c r="K49" s="20">
        <v>0.16</v>
      </c>
      <c r="L49" s="18">
        <v>8783.7000000000007</v>
      </c>
      <c r="M49" s="18">
        <v>637.97399999999982</v>
      </c>
      <c r="N49" s="20">
        <v>0.11</v>
      </c>
      <c r="O49" s="18">
        <f t="shared" si="5"/>
        <v>2135.826</v>
      </c>
      <c r="P49" s="18">
        <f>VLOOKUP(G49,Payments!$A$2:$E$701, 2, FALSE)</f>
        <v>3883.32</v>
      </c>
      <c r="Q49" s="17">
        <f t="shared" si="0"/>
        <v>15533.279999999999</v>
      </c>
      <c r="R49" s="17">
        <f>VLOOKUP(G49,Payments!$A$2:$E$701, 4, FALSE)</f>
        <v>16931.2752</v>
      </c>
      <c r="S49" s="17">
        <f t="shared" si="1"/>
        <v>1397.9952000000012</v>
      </c>
      <c r="T49" s="21">
        <v>0.09</v>
      </c>
      <c r="U49" s="17">
        <f t="shared" si="2"/>
        <v>19416.599999999999</v>
      </c>
      <c r="V49" s="17">
        <f t="shared" si="3"/>
        <v>7859.0999999999985</v>
      </c>
    </row>
    <row r="50" spans="1:22" x14ac:dyDescent="0.2">
      <c r="A50" s="1">
        <v>43411</v>
      </c>
      <c r="B50" s="1">
        <v>43468</v>
      </c>
      <c r="C50" s="9">
        <f t="shared" si="4"/>
        <v>57</v>
      </c>
      <c r="D50" s="1" t="s">
        <v>45</v>
      </c>
      <c r="E50" s="1" t="s">
        <v>28</v>
      </c>
      <c r="F50" s="1" t="s">
        <v>60</v>
      </c>
      <c r="G50" s="1" t="s">
        <v>282</v>
      </c>
      <c r="H50" s="2" t="str">
        <f>VLOOKUP(G50,Payments!$A$2:$E$701, 3, FALSE)</f>
        <v>B-397</v>
      </c>
      <c r="I50" t="str">
        <f>VLOOKUP(G50,Payments!$A$2:$E$701, 5, FALSE)</f>
        <v>Bankinter</v>
      </c>
      <c r="J50" s="18">
        <v>18747</v>
      </c>
      <c r="K50" s="20">
        <v>7.0000000000000007E-2</v>
      </c>
      <c r="L50" s="18">
        <v>5999.04</v>
      </c>
      <c r="M50" s="18">
        <v>1029.2102999999997</v>
      </c>
      <c r="N50" s="20">
        <v>0.15</v>
      </c>
      <c r="O50" s="18">
        <f t="shared" si="5"/>
        <v>2615.2064999999998</v>
      </c>
      <c r="P50" s="18">
        <f>VLOOKUP(G50,Payments!$A$2:$E$701, 2, FALSE)</f>
        <v>3486.9419999999996</v>
      </c>
      <c r="Q50" s="17">
        <f t="shared" si="0"/>
        <v>13947.768</v>
      </c>
      <c r="R50" s="17">
        <f>VLOOKUP(G50,Payments!$A$2:$E$701, 4, FALSE)</f>
        <v>14924.111760000002</v>
      </c>
      <c r="S50" s="17">
        <f t="shared" si="1"/>
        <v>976.34376000000157</v>
      </c>
      <c r="T50" s="21">
        <v>7.0000000000000007E-2</v>
      </c>
      <c r="U50" s="17">
        <f t="shared" si="2"/>
        <v>17434.71</v>
      </c>
      <c r="V50" s="17">
        <f t="shared" si="3"/>
        <v>7791.2532000000001</v>
      </c>
    </row>
    <row r="51" spans="1:22" x14ac:dyDescent="0.2">
      <c r="A51" s="1">
        <v>43405</v>
      </c>
      <c r="B51" s="1">
        <v>43482</v>
      </c>
      <c r="C51" s="9">
        <f t="shared" si="4"/>
        <v>77</v>
      </c>
      <c r="D51" s="1" t="s">
        <v>46</v>
      </c>
      <c r="E51" s="1" t="s">
        <v>36</v>
      </c>
      <c r="F51" s="1" t="s">
        <v>54</v>
      </c>
      <c r="G51" s="1" t="s">
        <v>283</v>
      </c>
      <c r="H51" s="2" t="str">
        <f>VLOOKUP(G51,Payments!$A$2:$E$701, 3, FALSE)</f>
        <v>B-371</v>
      </c>
      <c r="I51" t="str">
        <f>VLOOKUP(G51,Payments!$A$2:$E$701, 5, FALSE)</f>
        <v>Bankinter</v>
      </c>
      <c r="J51" s="18">
        <v>30767</v>
      </c>
      <c r="K51" s="20">
        <v>0.14000000000000001</v>
      </c>
      <c r="L51" s="18">
        <v>9537.77</v>
      </c>
      <c r="M51" s="18">
        <v>1522.9665</v>
      </c>
      <c r="N51" s="20">
        <v>0.13</v>
      </c>
      <c r="O51" s="18">
        <f t="shared" si="5"/>
        <v>3439.7505999999998</v>
      </c>
      <c r="P51" s="18">
        <f>VLOOKUP(G51,Payments!$A$2:$E$701, 2, FALSE)</f>
        <v>5556.5201999999999</v>
      </c>
      <c r="Q51" s="17">
        <f t="shared" si="0"/>
        <v>20903.0998</v>
      </c>
      <c r="R51" s="17">
        <f>VLOOKUP(G51,Payments!$A$2:$E$701, 4, FALSE)</f>
        <v>22366.316786000003</v>
      </c>
      <c r="S51" s="17">
        <f t="shared" si="1"/>
        <v>1463.2169860000031</v>
      </c>
      <c r="T51" s="21">
        <v>7.0000000000000007E-2</v>
      </c>
      <c r="U51" s="17">
        <f t="shared" si="2"/>
        <v>26459.62</v>
      </c>
      <c r="V51" s="17">
        <f t="shared" si="3"/>
        <v>11959.132900000001</v>
      </c>
    </row>
    <row r="52" spans="1:22" x14ac:dyDescent="0.2">
      <c r="A52" s="1">
        <v>43416</v>
      </c>
      <c r="B52" s="1">
        <v>43494</v>
      </c>
      <c r="C52" s="9">
        <f t="shared" si="4"/>
        <v>78</v>
      </c>
      <c r="D52" s="1" t="s">
        <v>43</v>
      </c>
      <c r="E52" s="1" t="s">
        <v>24</v>
      </c>
      <c r="F52" s="1" t="s">
        <v>66</v>
      </c>
      <c r="G52" s="1" t="s">
        <v>284</v>
      </c>
      <c r="H52" s="2" t="str">
        <f>VLOOKUP(G52,Payments!$A$2:$E$701, 3, FALSE)</f>
        <v>B-265</v>
      </c>
      <c r="I52" t="str">
        <f>VLOOKUP(G52,Payments!$A$2:$E$701, 5, FALSE)</f>
        <v>Unicaja</v>
      </c>
      <c r="J52" s="18">
        <v>30944</v>
      </c>
      <c r="K52" s="20">
        <v>0.14000000000000001</v>
      </c>
      <c r="L52" s="18">
        <v>12377.6</v>
      </c>
      <c r="M52" s="18">
        <v>711.71199999999999</v>
      </c>
      <c r="N52" s="20">
        <v>0.11</v>
      </c>
      <c r="O52" s="18">
        <f t="shared" si="5"/>
        <v>2927.3024</v>
      </c>
      <c r="P52" s="18">
        <f>VLOOKUP(G52,Payments!$A$2:$E$701, 2, FALSE)</f>
        <v>5322.3680000000004</v>
      </c>
      <c r="Q52" s="17">
        <f t="shared" si="0"/>
        <v>21289.472000000002</v>
      </c>
      <c r="R52" s="17">
        <f>VLOOKUP(G52,Payments!$A$2:$E$701, 4, FALSE)</f>
        <v>22779.735040000003</v>
      </c>
      <c r="S52" s="17">
        <f t="shared" si="1"/>
        <v>1490.2630400000016</v>
      </c>
      <c r="T52" s="21">
        <v>7.0000000000000007E-2</v>
      </c>
      <c r="U52" s="17">
        <f t="shared" si="2"/>
        <v>26611.84</v>
      </c>
      <c r="V52" s="17">
        <f t="shared" si="3"/>
        <v>10595.2256</v>
      </c>
    </row>
    <row r="53" spans="1:22" x14ac:dyDescent="0.2">
      <c r="A53" s="1">
        <v>43414</v>
      </c>
      <c r="B53" s="1">
        <v>43449</v>
      </c>
      <c r="C53" s="9">
        <f t="shared" si="4"/>
        <v>35</v>
      </c>
      <c r="D53" s="1" t="s">
        <v>43</v>
      </c>
      <c r="E53" s="1" t="s">
        <v>37</v>
      </c>
      <c r="F53" s="1" t="s">
        <v>112</v>
      </c>
      <c r="G53" s="1" t="s">
        <v>285</v>
      </c>
      <c r="H53" s="2" t="str">
        <f>VLOOKUP(G53,Payments!$A$2:$E$701, 3, FALSE)</f>
        <v>B-344</v>
      </c>
      <c r="I53" t="str">
        <f>VLOOKUP(G53,Payments!$A$2:$E$701, 5, FALSE)</f>
        <v>Bankinter</v>
      </c>
      <c r="J53" s="18">
        <v>25766</v>
      </c>
      <c r="K53" s="20">
        <v>0.06</v>
      </c>
      <c r="L53" s="18">
        <v>7987.46</v>
      </c>
      <c r="M53" s="18">
        <v>811.62899999999991</v>
      </c>
      <c r="N53" s="20">
        <v>0.1</v>
      </c>
      <c r="O53" s="18">
        <f t="shared" si="5"/>
        <v>2422.0040000000004</v>
      </c>
      <c r="P53" s="18">
        <f>VLOOKUP(G53,Payments!$A$2:$E$701, 2, FALSE)</f>
        <v>5086.2083999999995</v>
      </c>
      <c r="Q53" s="17">
        <f t="shared" si="0"/>
        <v>19133.831600000001</v>
      </c>
      <c r="R53" s="17">
        <f>VLOOKUP(G53,Payments!$A$2:$E$701, 4, FALSE)</f>
        <v>20664.538128</v>
      </c>
      <c r="S53" s="17">
        <f t="shared" si="1"/>
        <v>1530.7065279999988</v>
      </c>
      <c r="T53" s="21">
        <v>0.08</v>
      </c>
      <c r="U53" s="17">
        <f t="shared" si="2"/>
        <v>24220.04</v>
      </c>
      <c r="V53" s="17">
        <f t="shared" si="3"/>
        <v>12998.947</v>
      </c>
    </row>
    <row r="54" spans="1:22" x14ac:dyDescent="0.2">
      <c r="A54" s="1">
        <v>43437</v>
      </c>
      <c r="B54" s="1">
        <v>43507</v>
      </c>
      <c r="C54" s="9">
        <f t="shared" si="4"/>
        <v>70</v>
      </c>
      <c r="D54" s="1" t="s">
        <v>47</v>
      </c>
      <c r="E54" s="1" t="s">
        <v>28</v>
      </c>
      <c r="F54" s="1" t="s">
        <v>112</v>
      </c>
      <c r="G54" s="1" t="s">
        <v>286</v>
      </c>
      <c r="H54" s="2" t="str">
        <f>VLOOKUP(G54,Payments!$A$2:$E$701, 3, FALSE)</f>
        <v>B-398</v>
      </c>
      <c r="I54" t="str">
        <f>VLOOKUP(G54,Payments!$A$2:$E$701, 5, FALSE)</f>
        <v>BBVA</v>
      </c>
      <c r="J54" s="18">
        <v>33020</v>
      </c>
      <c r="K54" s="20">
        <v>0.12</v>
      </c>
      <c r="L54" s="18">
        <v>10236.200000000001</v>
      </c>
      <c r="M54" s="18">
        <v>1317.4979999999998</v>
      </c>
      <c r="N54" s="20">
        <v>0.15</v>
      </c>
      <c r="O54" s="18">
        <f t="shared" si="5"/>
        <v>4358.6399999999994</v>
      </c>
      <c r="P54" s="18">
        <f>VLOOKUP(G54,Payments!$A$2:$E$701, 2, FALSE)</f>
        <v>5520.9440000000004</v>
      </c>
      <c r="Q54" s="17">
        <f t="shared" si="0"/>
        <v>23536.655999999999</v>
      </c>
      <c r="R54" s="17">
        <f>VLOOKUP(G54,Payments!$A$2:$E$701, 4, FALSE)</f>
        <v>24713.488799999999</v>
      </c>
      <c r="S54" s="17">
        <f t="shared" si="1"/>
        <v>1176.8328000000001</v>
      </c>
      <c r="T54" s="21">
        <v>0.05</v>
      </c>
      <c r="U54" s="17">
        <f t="shared" si="2"/>
        <v>29057.599999999999</v>
      </c>
      <c r="V54" s="17">
        <f t="shared" si="3"/>
        <v>13145.261999999999</v>
      </c>
    </row>
    <row r="55" spans="1:22" x14ac:dyDescent="0.2">
      <c r="A55" s="1">
        <v>43427</v>
      </c>
      <c r="B55" s="1">
        <v>43475</v>
      </c>
      <c r="C55" s="9">
        <f t="shared" si="4"/>
        <v>48</v>
      </c>
      <c r="D55" s="1" t="s">
        <v>43</v>
      </c>
      <c r="E55" s="1" t="s">
        <v>21</v>
      </c>
      <c r="F55" s="1" t="s">
        <v>81</v>
      </c>
      <c r="G55" s="1" t="s">
        <v>287</v>
      </c>
      <c r="H55" s="2" t="str">
        <f>VLOOKUP(G55,Payments!$A$2:$E$701, 3, FALSE)</f>
        <v>B-370</v>
      </c>
      <c r="I55" t="str">
        <f>VLOOKUP(G55,Payments!$A$2:$E$701, 5, FALSE)</f>
        <v>Bankinter</v>
      </c>
      <c r="J55" s="18">
        <v>32080</v>
      </c>
      <c r="K55" s="20">
        <v>0.1</v>
      </c>
      <c r="L55" s="18">
        <v>11548.8</v>
      </c>
      <c r="M55" s="18">
        <v>1385.856</v>
      </c>
      <c r="N55" s="20">
        <v>0.15</v>
      </c>
      <c r="O55" s="18">
        <f t="shared" si="5"/>
        <v>4330.8</v>
      </c>
      <c r="P55" s="18">
        <f>VLOOKUP(G55,Payments!$A$2:$E$701, 2, FALSE)</f>
        <v>6351.84</v>
      </c>
      <c r="Q55" s="17">
        <f t="shared" si="0"/>
        <v>22520.16</v>
      </c>
      <c r="R55" s="17">
        <f>VLOOKUP(G55,Payments!$A$2:$E$701, 4, FALSE)</f>
        <v>24096.571200000002</v>
      </c>
      <c r="S55" s="17">
        <f t="shared" si="1"/>
        <v>1576.4112000000023</v>
      </c>
      <c r="T55" s="21">
        <v>7.0000000000000007E-2</v>
      </c>
      <c r="U55" s="17">
        <f t="shared" si="2"/>
        <v>28872</v>
      </c>
      <c r="V55" s="17">
        <f t="shared" si="3"/>
        <v>11606.544000000002</v>
      </c>
    </row>
    <row r="56" spans="1:22" x14ac:dyDescent="0.2">
      <c r="A56" s="1">
        <v>43402</v>
      </c>
      <c r="B56" s="1">
        <v>43436</v>
      </c>
      <c r="C56" s="9">
        <f t="shared" si="4"/>
        <v>34</v>
      </c>
      <c r="D56" s="1" t="s">
        <v>43</v>
      </c>
      <c r="E56" s="1" t="s">
        <v>30</v>
      </c>
      <c r="F56" s="1" t="s">
        <v>60</v>
      </c>
      <c r="G56" s="1" t="s">
        <v>288</v>
      </c>
      <c r="H56" s="2" t="str">
        <f>VLOOKUP(G56,Payments!$A$2:$E$701, 3, FALSE)</f>
        <v>B-325</v>
      </c>
      <c r="I56" t="str">
        <f>VLOOKUP(G56,Payments!$A$2:$E$701, 5, FALSE)</f>
        <v>Laboral</v>
      </c>
      <c r="J56" s="18">
        <v>25088</v>
      </c>
      <c r="K56" s="20">
        <v>0.17</v>
      </c>
      <c r="L56" s="18">
        <v>8028.16</v>
      </c>
      <c r="M56" s="18">
        <v>767.69279999999981</v>
      </c>
      <c r="N56" s="20">
        <v>0.13</v>
      </c>
      <c r="O56" s="18">
        <f t="shared" si="5"/>
        <v>2706.9952000000003</v>
      </c>
      <c r="P56" s="18">
        <f>VLOOKUP(G56,Payments!$A$2:$E$701, 2, FALSE)</f>
        <v>4581.0687999999991</v>
      </c>
      <c r="Q56" s="17">
        <f t="shared" si="0"/>
        <v>16241.971200000002</v>
      </c>
      <c r="R56" s="17">
        <f>VLOOKUP(G56,Payments!$A$2:$E$701, 4, FALSE)</f>
        <v>17378.909184</v>
      </c>
      <c r="S56" s="17">
        <f t="shared" si="1"/>
        <v>1136.9379839999983</v>
      </c>
      <c r="T56" s="21">
        <v>7.0000000000000007E-2</v>
      </c>
      <c r="U56" s="17">
        <f t="shared" si="2"/>
        <v>20823.04</v>
      </c>
      <c r="V56" s="17">
        <f t="shared" si="3"/>
        <v>9320.1919999999991</v>
      </c>
    </row>
    <row r="57" spans="1:22" x14ac:dyDescent="0.2">
      <c r="A57" s="1">
        <v>43424</v>
      </c>
      <c r="B57" s="1">
        <v>43495</v>
      </c>
      <c r="C57" s="9">
        <f t="shared" si="4"/>
        <v>71</v>
      </c>
      <c r="D57" s="1" t="s">
        <v>45</v>
      </c>
      <c r="E57" s="1" t="s">
        <v>21</v>
      </c>
      <c r="F57" s="1" t="s">
        <v>69</v>
      </c>
      <c r="G57" s="1" t="s">
        <v>289</v>
      </c>
      <c r="H57" s="2" t="str">
        <f>VLOOKUP(G57,Payments!$A$2:$E$701, 3, FALSE)</f>
        <v>B-321</v>
      </c>
      <c r="I57" t="str">
        <f>VLOOKUP(G57,Payments!$A$2:$E$701, 5, FALSE)</f>
        <v>Unicaja</v>
      </c>
      <c r="J57" s="18">
        <v>19673</v>
      </c>
      <c r="K57" s="20">
        <v>0.13</v>
      </c>
      <c r="L57" s="18">
        <v>7279.01</v>
      </c>
      <c r="M57" s="18">
        <v>885.28499999999985</v>
      </c>
      <c r="N57" s="20">
        <v>0.13</v>
      </c>
      <c r="O57" s="18">
        <f t="shared" si="5"/>
        <v>2225.0162999999998</v>
      </c>
      <c r="P57" s="18">
        <f>VLOOKUP(G57,Payments!$A$2:$E$701, 2, FALSE)</f>
        <v>3594.2570999999998</v>
      </c>
      <c r="Q57" s="17">
        <f t="shared" si="0"/>
        <v>13521.252899999999</v>
      </c>
      <c r="R57" s="17">
        <f>VLOOKUP(G57,Payments!$A$2:$E$701, 4, FALSE)</f>
        <v>14602.953132000001</v>
      </c>
      <c r="S57" s="17">
        <f t="shared" si="1"/>
        <v>1081.7002320000011</v>
      </c>
      <c r="T57" s="21">
        <v>0.08</v>
      </c>
      <c r="U57" s="17">
        <f t="shared" si="2"/>
        <v>17115.509999999998</v>
      </c>
      <c r="V57" s="17">
        <f t="shared" si="3"/>
        <v>6726.198699999999</v>
      </c>
    </row>
    <row r="58" spans="1:22" x14ac:dyDescent="0.2">
      <c r="A58" s="1">
        <v>43458</v>
      </c>
      <c r="B58" s="1">
        <v>43538</v>
      </c>
      <c r="C58" s="9">
        <f t="shared" si="4"/>
        <v>80</v>
      </c>
      <c r="D58" s="1" t="s">
        <v>43</v>
      </c>
      <c r="E58" s="1" t="s">
        <v>22</v>
      </c>
      <c r="F58" s="1" t="s">
        <v>64</v>
      </c>
      <c r="G58" s="1" t="s">
        <v>290</v>
      </c>
      <c r="H58" s="2" t="str">
        <f>VLOOKUP(G58,Payments!$A$2:$E$701, 3, FALSE)</f>
        <v>B-328</v>
      </c>
      <c r="I58" t="str">
        <f>VLOOKUP(G58,Payments!$A$2:$E$701, 5, FALSE)</f>
        <v>BBVA</v>
      </c>
      <c r="J58" s="18">
        <v>26990</v>
      </c>
      <c r="K58" s="20">
        <v>0.09</v>
      </c>
      <c r="L58" s="18">
        <v>10526.1</v>
      </c>
      <c r="M58" s="18">
        <v>701.74</v>
      </c>
      <c r="N58" s="20">
        <v>0.1</v>
      </c>
      <c r="O58" s="18">
        <f t="shared" si="5"/>
        <v>2456.09</v>
      </c>
      <c r="P58" s="18">
        <f>VLOOKUP(G58,Payments!$A$2:$E$701, 2, FALSE)</f>
        <v>5157.7890000000007</v>
      </c>
      <c r="Q58" s="17">
        <f t="shared" si="0"/>
        <v>19403.111000000001</v>
      </c>
      <c r="R58" s="17">
        <f>VLOOKUP(G58,Payments!$A$2:$E$701, 4, FALSE)</f>
        <v>20761.328770000004</v>
      </c>
      <c r="S58" s="17">
        <f t="shared" si="1"/>
        <v>1358.2177700000029</v>
      </c>
      <c r="T58" s="21">
        <v>7.0000000000000007E-2</v>
      </c>
      <c r="U58" s="17">
        <f t="shared" si="2"/>
        <v>24560.9</v>
      </c>
      <c r="V58" s="17">
        <f t="shared" si="3"/>
        <v>10876.97</v>
      </c>
    </row>
    <row r="59" spans="1:22" x14ac:dyDescent="0.2">
      <c r="A59" s="1">
        <v>43400</v>
      </c>
      <c r="B59" s="1">
        <v>43474</v>
      </c>
      <c r="C59" s="9">
        <f t="shared" si="4"/>
        <v>74</v>
      </c>
      <c r="D59" s="1" t="s">
        <v>43</v>
      </c>
      <c r="E59" s="1" t="s">
        <v>35</v>
      </c>
      <c r="F59" s="1" t="s">
        <v>118</v>
      </c>
      <c r="G59" s="1" t="s">
        <v>291</v>
      </c>
      <c r="H59" s="2" t="str">
        <f>VLOOKUP(G59,Payments!$A$2:$E$701, 3, FALSE)</f>
        <v>B-371</v>
      </c>
      <c r="I59" t="str">
        <f>VLOOKUP(G59,Payments!$A$2:$E$701, 5, FALSE)</f>
        <v>Popular</v>
      </c>
      <c r="J59" s="18">
        <v>29882</v>
      </c>
      <c r="K59" s="20">
        <v>0.11</v>
      </c>
      <c r="L59" s="18">
        <v>11056.34</v>
      </c>
      <c r="M59" s="18">
        <v>1087.7048</v>
      </c>
      <c r="N59" s="20">
        <v>0.1</v>
      </c>
      <c r="O59" s="18">
        <f t="shared" si="5"/>
        <v>2659.498</v>
      </c>
      <c r="P59" s="18">
        <f>VLOOKUP(G59,Payments!$A$2:$E$701, 2, FALSE)</f>
        <v>6116.8454000000002</v>
      </c>
      <c r="Q59" s="17">
        <f t="shared" si="0"/>
        <v>20478.134599999998</v>
      </c>
      <c r="R59" s="17">
        <f>VLOOKUP(G59,Payments!$A$2:$E$701, 4, FALSE)</f>
        <v>22116.385367999999</v>
      </c>
      <c r="S59" s="17">
        <f t="shared" si="1"/>
        <v>1638.2507680000017</v>
      </c>
      <c r="T59" s="21">
        <v>0.08</v>
      </c>
      <c r="U59" s="17">
        <f t="shared" si="2"/>
        <v>26594.98</v>
      </c>
      <c r="V59" s="17">
        <f t="shared" si="3"/>
        <v>11791.4372</v>
      </c>
    </row>
    <row r="60" spans="1:22" x14ac:dyDescent="0.2">
      <c r="A60" s="1">
        <v>43452</v>
      </c>
      <c r="B60" s="1">
        <v>43510</v>
      </c>
      <c r="C60" s="9">
        <f t="shared" si="4"/>
        <v>58</v>
      </c>
      <c r="D60" s="1" t="s">
        <v>43</v>
      </c>
      <c r="E60" s="1" t="s">
        <v>29</v>
      </c>
      <c r="F60" s="1" t="s">
        <v>87</v>
      </c>
      <c r="G60" s="1" t="s">
        <v>292</v>
      </c>
      <c r="H60" s="2" t="str">
        <f>VLOOKUP(G60,Payments!$A$2:$E$701, 3, FALSE)</f>
        <v>B-396</v>
      </c>
      <c r="I60" t="str">
        <f>VLOOKUP(G60,Payments!$A$2:$E$701, 5, FALSE)</f>
        <v>BBVA</v>
      </c>
      <c r="J60" s="18">
        <v>22022</v>
      </c>
      <c r="K60" s="20">
        <v>0.17</v>
      </c>
      <c r="L60" s="18">
        <v>8368.36</v>
      </c>
      <c r="M60" s="18">
        <v>495.49499999999983</v>
      </c>
      <c r="N60" s="20">
        <v>0.14000000000000001</v>
      </c>
      <c r="O60" s="18">
        <f t="shared" si="5"/>
        <v>2558.9564</v>
      </c>
      <c r="P60" s="18">
        <f>VLOOKUP(G60,Payments!$A$2:$E$701, 2, FALSE)</f>
        <v>3838.4345999999996</v>
      </c>
      <c r="Q60" s="17">
        <f t="shared" si="0"/>
        <v>14439.825399999998</v>
      </c>
      <c r="R60" s="17">
        <f>VLOOKUP(G60,Payments!$A$2:$E$701, 4, FALSE)</f>
        <v>15161.816669999998</v>
      </c>
      <c r="S60" s="17">
        <f t="shared" si="1"/>
        <v>721.99127000000044</v>
      </c>
      <c r="T60" s="21">
        <v>0.05</v>
      </c>
      <c r="U60" s="17">
        <f t="shared" si="2"/>
        <v>18278.259999999998</v>
      </c>
      <c r="V60" s="17">
        <f t="shared" si="3"/>
        <v>6855.4485999999997</v>
      </c>
    </row>
    <row r="61" spans="1:22" x14ac:dyDescent="0.2">
      <c r="A61" s="1">
        <v>43428</v>
      </c>
      <c r="B61" s="1">
        <v>43476</v>
      </c>
      <c r="C61" s="9">
        <f t="shared" si="4"/>
        <v>48</v>
      </c>
      <c r="D61" s="1" t="s">
        <v>45</v>
      </c>
      <c r="E61" s="1" t="s">
        <v>26</v>
      </c>
      <c r="F61" s="1" t="s">
        <v>104</v>
      </c>
      <c r="G61" s="1" t="s">
        <v>293</v>
      </c>
      <c r="H61" s="2" t="str">
        <f>VLOOKUP(G61,Payments!$A$2:$E$701, 3, FALSE)</f>
        <v>B-300</v>
      </c>
      <c r="I61" t="str">
        <f>VLOOKUP(G61,Payments!$A$2:$E$701, 5, FALSE)</f>
        <v>Caixa</v>
      </c>
      <c r="J61" s="18">
        <v>27787</v>
      </c>
      <c r="K61" s="20">
        <v>0.14000000000000001</v>
      </c>
      <c r="L61" s="18">
        <v>10559.06</v>
      </c>
      <c r="M61" s="18">
        <v>1067.0208</v>
      </c>
      <c r="N61" s="20">
        <v>0.15</v>
      </c>
      <c r="O61" s="18">
        <f t="shared" si="5"/>
        <v>3584.5229999999997</v>
      </c>
      <c r="P61" s="18">
        <f>VLOOKUP(G61,Payments!$A$2:$E$701, 2, FALSE)</f>
        <v>4779.3640000000005</v>
      </c>
      <c r="Q61" s="17">
        <f t="shared" si="0"/>
        <v>19117.455999999998</v>
      </c>
      <c r="R61" s="17">
        <f>VLOOKUP(G61,Payments!$A$2:$E$701, 4, FALSE)</f>
        <v>20838.027040000001</v>
      </c>
      <c r="S61" s="17">
        <f t="shared" si="1"/>
        <v>1720.5710400000025</v>
      </c>
      <c r="T61" s="21">
        <v>0.09</v>
      </c>
      <c r="U61" s="17">
        <f t="shared" si="2"/>
        <v>23896.82</v>
      </c>
      <c r="V61" s="17">
        <f t="shared" si="3"/>
        <v>8686.2162000000008</v>
      </c>
    </row>
    <row r="62" spans="1:22" x14ac:dyDescent="0.2">
      <c r="A62" s="1">
        <v>43393</v>
      </c>
      <c r="B62" s="1">
        <v>43444</v>
      </c>
      <c r="C62" s="9">
        <f t="shared" si="4"/>
        <v>51</v>
      </c>
      <c r="D62" s="1" t="s">
        <v>45</v>
      </c>
      <c r="E62" s="1" t="s">
        <v>22</v>
      </c>
      <c r="F62" s="1" t="s">
        <v>64</v>
      </c>
      <c r="G62" s="1" t="s">
        <v>294</v>
      </c>
      <c r="H62" s="2" t="str">
        <f>VLOOKUP(G62,Payments!$A$2:$E$701, 3, FALSE)</f>
        <v>B-390</v>
      </c>
      <c r="I62" t="str">
        <f>VLOOKUP(G62,Payments!$A$2:$E$701, 5, FALSE)</f>
        <v>Laboral</v>
      </c>
      <c r="J62" s="18">
        <v>31919</v>
      </c>
      <c r="K62" s="20">
        <v>0.11</v>
      </c>
      <c r="L62" s="18">
        <v>10214.08</v>
      </c>
      <c r="M62" s="18">
        <v>1091.6298000000002</v>
      </c>
      <c r="N62" s="20">
        <v>0.14000000000000001</v>
      </c>
      <c r="O62" s="18">
        <f t="shared" si="5"/>
        <v>3977.1074000000003</v>
      </c>
      <c r="P62" s="18">
        <f>VLOOKUP(G62,Payments!$A$2:$E$701, 2, FALSE)</f>
        <v>5113.4238000000005</v>
      </c>
      <c r="Q62" s="17">
        <f t="shared" si="0"/>
        <v>23294.486199999999</v>
      </c>
      <c r="R62" s="17">
        <f>VLOOKUP(G62,Payments!$A$2:$E$701, 4, FALSE)</f>
        <v>24925.100234000001</v>
      </c>
      <c r="S62" s="17">
        <f t="shared" si="1"/>
        <v>1630.614034000002</v>
      </c>
      <c r="T62" s="21">
        <v>7.0000000000000007E-2</v>
      </c>
      <c r="U62" s="17">
        <f t="shared" si="2"/>
        <v>28407.91</v>
      </c>
      <c r="V62" s="17">
        <f t="shared" si="3"/>
        <v>13125.0928</v>
      </c>
    </row>
    <row r="63" spans="1:22" x14ac:dyDescent="0.2">
      <c r="A63" s="1">
        <v>43441</v>
      </c>
      <c r="B63" s="1">
        <v>43493</v>
      </c>
      <c r="C63" s="9">
        <f t="shared" si="4"/>
        <v>52</v>
      </c>
      <c r="D63" s="1" t="s">
        <v>44</v>
      </c>
      <c r="E63" s="1" t="s">
        <v>22</v>
      </c>
      <c r="F63" s="1" t="s">
        <v>77</v>
      </c>
      <c r="G63" s="1" t="s">
        <v>295</v>
      </c>
      <c r="H63" s="2" t="str">
        <f>VLOOKUP(G63,Payments!$A$2:$E$701, 3, FALSE)</f>
        <v>B-263</v>
      </c>
      <c r="I63" t="str">
        <f>VLOOKUP(G63,Payments!$A$2:$E$701, 5, FALSE)</f>
        <v>Santander</v>
      </c>
      <c r="J63" s="18">
        <v>19748</v>
      </c>
      <c r="K63" s="20">
        <v>0.11</v>
      </c>
      <c r="L63" s="18">
        <v>7306.76</v>
      </c>
      <c r="M63" s="18">
        <v>1026.896</v>
      </c>
      <c r="N63" s="20">
        <v>0.1</v>
      </c>
      <c r="O63" s="18">
        <f t="shared" si="5"/>
        <v>1757.5720000000001</v>
      </c>
      <c r="P63" s="18">
        <f>VLOOKUP(G63,Payments!$A$2:$E$701, 2, FALSE)</f>
        <v>3515.1440000000002</v>
      </c>
      <c r="Q63" s="17">
        <f t="shared" si="0"/>
        <v>14060.576000000001</v>
      </c>
      <c r="R63" s="17">
        <f>VLOOKUP(G63,Payments!$A$2:$E$701, 4, FALSE)</f>
        <v>15326.027840000002</v>
      </c>
      <c r="S63" s="17">
        <f t="shared" si="1"/>
        <v>1265.4518400000015</v>
      </c>
      <c r="T63" s="21">
        <v>0.09</v>
      </c>
      <c r="U63" s="17">
        <f t="shared" si="2"/>
        <v>17575.72</v>
      </c>
      <c r="V63" s="17">
        <f t="shared" si="3"/>
        <v>7484.4920000000002</v>
      </c>
    </row>
    <row r="64" spans="1:22" x14ac:dyDescent="0.2">
      <c r="A64" s="1">
        <v>43464</v>
      </c>
      <c r="B64" s="1">
        <v>43507</v>
      </c>
      <c r="C64" s="9">
        <f t="shared" si="4"/>
        <v>43</v>
      </c>
      <c r="D64" s="1" t="s">
        <v>46</v>
      </c>
      <c r="E64" s="1" t="s">
        <v>40</v>
      </c>
      <c r="F64" s="1" t="s">
        <v>60</v>
      </c>
      <c r="G64" s="1" t="s">
        <v>296</v>
      </c>
      <c r="H64" s="2" t="str">
        <f>VLOOKUP(G64,Payments!$A$2:$E$701, 3, FALSE)</f>
        <v>B-325</v>
      </c>
      <c r="I64" t="str">
        <f>VLOOKUP(G64,Payments!$A$2:$E$701, 5, FALSE)</f>
        <v>Sabadell</v>
      </c>
      <c r="J64" s="18">
        <v>17691</v>
      </c>
      <c r="K64" s="20">
        <v>0.1</v>
      </c>
      <c r="L64" s="18">
        <v>6722.58</v>
      </c>
      <c r="M64" s="18">
        <v>919.93200000000002</v>
      </c>
      <c r="N64" s="20">
        <v>0.14000000000000001</v>
      </c>
      <c r="O64" s="18">
        <f t="shared" si="5"/>
        <v>2229.0660000000003</v>
      </c>
      <c r="P64" s="18">
        <f>VLOOKUP(G64,Payments!$A$2:$E$701, 2, FALSE)</f>
        <v>3184.38</v>
      </c>
      <c r="Q64" s="17">
        <f t="shared" si="0"/>
        <v>12737.52</v>
      </c>
      <c r="R64" s="17">
        <f>VLOOKUP(G64,Payments!$A$2:$E$701, 4, FALSE)</f>
        <v>13501.771200000001</v>
      </c>
      <c r="S64" s="17">
        <f t="shared" si="1"/>
        <v>764.25120000000061</v>
      </c>
      <c r="T64" s="21">
        <v>0.06</v>
      </c>
      <c r="U64" s="17">
        <f t="shared" si="2"/>
        <v>15921.9</v>
      </c>
      <c r="V64" s="17">
        <f t="shared" si="3"/>
        <v>6050.3219999999983</v>
      </c>
    </row>
    <row r="65" spans="1:22" x14ac:dyDescent="0.2">
      <c r="A65" s="1">
        <v>43438</v>
      </c>
      <c r="B65" s="1">
        <v>43496</v>
      </c>
      <c r="C65" s="9">
        <f t="shared" si="4"/>
        <v>58</v>
      </c>
      <c r="D65" s="1" t="s">
        <v>43</v>
      </c>
      <c r="E65" s="1" t="s">
        <v>24</v>
      </c>
      <c r="F65" s="1" t="s">
        <v>54</v>
      </c>
      <c r="G65" s="1" t="s">
        <v>297</v>
      </c>
      <c r="H65" s="2" t="str">
        <f>VLOOKUP(G65,Payments!$A$2:$E$701, 3, FALSE)</f>
        <v>B-352</v>
      </c>
      <c r="I65" t="str">
        <f>VLOOKUP(G65,Payments!$A$2:$E$701, 5, FALSE)</f>
        <v>BBVA</v>
      </c>
      <c r="J65" s="18">
        <v>18554</v>
      </c>
      <c r="K65" s="20">
        <v>0.06</v>
      </c>
      <c r="L65" s="18">
        <v>6122.82</v>
      </c>
      <c r="M65" s="18">
        <v>565.89699999999993</v>
      </c>
      <c r="N65" s="20">
        <v>0.11</v>
      </c>
      <c r="O65" s="18">
        <f t="shared" si="5"/>
        <v>1918.4835999999998</v>
      </c>
      <c r="P65" s="18">
        <f>VLOOKUP(G65,Payments!$A$2:$E$701, 2, FALSE)</f>
        <v>3662.5595999999996</v>
      </c>
      <c r="Q65" s="17">
        <f t="shared" si="0"/>
        <v>13778.200399999998</v>
      </c>
      <c r="R65" s="17">
        <f>VLOOKUP(G65,Payments!$A$2:$E$701, 4, FALSE)</f>
        <v>15018.238436</v>
      </c>
      <c r="S65" s="17">
        <f t="shared" si="1"/>
        <v>1240.0380360000017</v>
      </c>
      <c r="T65" s="21">
        <v>0.09</v>
      </c>
      <c r="U65" s="17">
        <f t="shared" si="2"/>
        <v>17440.759999999998</v>
      </c>
      <c r="V65" s="17">
        <f t="shared" si="3"/>
        <v>8833.5593999999983</v>
      </c>
    </row>
    <row r="66" spans="1:22" x14ac:dyDescent="0.2">
      <c r="A66" s="1">
        <v>43434</v>
      </c>
      <c r="B66" s="1">
        <v>43475</v>
      </c>
      <c r="C66" s="9">
        <f t="shared" si="4"/>
        <v>41</v>
      </c>
      <c r="D66" s="1" t="s">
        <v>47</v>
      </c>
      <c r="E66" s="1" t="s">
        <v>28</v>
      </c>
      <c r="F66" s="1" t="s">
        <v>62</v>
      </c>
      <c r="G66" s="1" t="s">
        <v>298</v>
      </c>
      <c r="H66" s="2" t="str">
        <f>VLOOKUP(G66,Payments!$A$2:$E$701, 3, FALSE)</f>
        <v>B-282</v>
      </c>
      <c r="I66" t="str">
        <f>VLOOKUP(G66,Payments!$A$2:$E$701, 5, FALSE)</f>
        <v>BBVA</v>
      </c>
      <c r="J66" s="18">
        <v>22112</v>
      </c>
      <c r="K66" s="20">
        <v>0.16</v>
      </c>
      <c r="L66" s="18">
        <v>7739.2</v>
      </c>
      <c r="M66" s="18">
        <v>1083.4879999999998</v>
      </c>
      <c r="N66" s="20">
        <v>0.1</v>
      </c>
      <c r="O66" s="18">
        <f t="shared" si="5"/>
        <v>1857.4080000000004</v>
      </c>
      <c r="P66" s="18">
        <f>VLOOKUP(G66,Payments!$A$2:$E$701, 2, FALSE)</f>
        <v>3900.5567999999994</v>
      </c>
      <c r="Q66" s="17">
        <f t="shared" ref="Q66:Q129" si="6" xml:space="preserve"> (U66-P66)</f>
        <v>14673.523200000003</v>
      </c>
      <c r="R66" s="17">
        <f>VLOOKUP(G66,Payments!$A$2:$E$701, 4, FALSE)</f>
        <v>15847.405056000001</v>
      </c>
      <c r="S66" s="17">
        <f t="shared" ref="S66:S129" si="7" xml:space="preserve"> R66- (U66-P66)</f>
        <v>1173.8818559999982</v>
      </c>
      <c r="T66" s="21">
        <v>0.08</v>
      </c>
      <c r="U66" s="17">
        <f t="shared" ref="U66:U129" si="8" xml:space="preserve"> J66 - (J66*K66)</f>
        <v>18574.080000000002</v>
      </c>
      <c r="V66" s="17">
        <f t="shared" ref="V66:V129" si="9">U66- (U66 *N66) -M66 -L66</f>
        <v>7893.9840000000031</v>
      </c>
    </row>
    <row r="67" spans="1:22" x14ac:dyDescent="0.2">
      <c r="A67" s="1">
        <v>43406</v>
      </c>
      <c r="B67" s="1">
        <v>43454</v>
      </c>
      <c r="C67" s="9">
        <f t="shared" ref="C67:C130" si="10">B67-A67</f>
        <v>48</v>
      </c>
      <c r="D67" s="1" t="s">
        <v>44</v>
      </c>
      <c r="E67" s="1" t="s">
        <v>30</v>
      </c>
      <c r="F67" s="1" t="s">
        <v>118</v>
      </c>
      <c r="G67" s="1" t="s">
        <v>299</v>
      </c>
      <c r="H67" s="2" t="str">
        <f>VLOOKUP(G67,Payments!$A$2:$E$701, 3, FALSE)</f>
        <v>B-338</v>
      </c>
      <c r="I67" t="str">
        <f>VLOOKUP(G67,Payments!$A$2:$E$701, 5, FALSE)</f>
        <v>Caixa</v>
      </c>
      <c r="J67" s="18">
        <v>16288</v>
      </c>
      <c r="K67" s="20">
        <v>0.13</v>
      </c>
      <c r="L67" s="18">
        <v>6189.44</v>
      </c>
      <c r="M67" s="18">
        <v>638.4896</v>
      </c>
      <c r="N67" s="20">
        <v>0.12</v>
      </c>
      <c r="O67" s="18">
        <f t="shared" ref="O67:O130" si="11">(U67*N67)</f>
        <v>1700.4671999999998</v>
      </c>
      <c r="P67" s="18">
        <f>VLOOKUP(G67,Payments!$A$2:$E$701, 2, FALSE)</f>
        <v>2550.7008000000001</v>
      </c>
      <c r="Q67" s="17">
        <f t="shared" si="6"/>
        <v>11619.859199999999</v>
      </c>
      <c r="R67" s="17">
        <f>VLOOKUP(G67,Payments!$A$2:$E$701, 4, FALSE)</f>
        <v>12200.852159999999</v>
      </c>
      <c r="S67" s="17">
        <f t="shared" si="7"/>
        <v>580.99295999999958</v>
      </c>
      <c r="T67" s="21">
        <v>0.05</v>
      </c>
      <c r="U67" s="17">
        <f t="shared" si="8"/>
        <v>14170.56</v>
      </c>
      <c r="V67" s="17">
        <f t="shared" si="9"/>
        <v>5642.1632</v>
      </c>
    </row>
    <row r="68" spans="1:22" x14ac:dyDescent="0.2">
      <c r="A68" s="1">
        <v>43412</v>
      </c>
      <c r="B68" s="1">
        <v>43459</v>
      </c>
      <c r="C68" s="9">
        <f t="shared" si="10"/>
        <v>47</v>
      </c>
      <c r="D68" s="1" t="s">
        <v>45</v>
      </c>
      <c r="E68" s="1" t="s">
        <v>26</v>
      </c>
      <c r="F68" s="1" t="s">
        <v>60</v>
      </c>
      <c r="G68" s="1" t="s">
        <v>300</v>
      </c>
      <c r="H68" s="2" t="str">
        <f>VLOOKUP(G68,Payments!$A$2:$E$701, 3, FALSE)</f>
        <v>B-309</v>
      </c>
      <c r="I68" t="str">
        <f>VLOOKUP(G68,Payments!$A$2:$E$701, 5, FALSE)</f>
        <v>Bankia</v>
      </c>
      <c r="J68" s="18">
        <v>19132</v>
      </c>
      <c r="K68" s="20">
        <v>0.12</v>
      </c>
      <c r="L68" s="18">
        <v>7078.84</v>
      </c>
      <c r="M68" s="18">
        <v>487.86599999999999</v>
      </c>
      <c r="N68" s="20">
        <v>0.12</v>
      </c>
      <c r="O68" s="18">
        <f t="shared" si="11"/>
        <v>2020.3391999999999</v>
      </c>
      <c r="P68" s="18">
        <f>VLOOKUP(G68,Payments!$A$2:$E$701, 2, FALSE)</f>
        <v>3703.9552000000003</v>
      </c>
      <c r="Q68" s="17">
        <f t="shared" si="6"/>
        <v>13132.2048</v>
      </c>
      <c r="R68" s="17">
        <f>VLOOKUP(G68,Payments!$A$2:$E$701, 4, FALSE)</f>
        <v>14314.103232000001</v>
      </c>
      <c r="S68" s="17">
        <f t="shared" si="7"/>
        <v>1181.8984320000018</v>
      </c>
      <c r="T68" s="21">
        <v>0.09</v>
      </c>
      <c r="U68" s="17">
        <f t="shared" si="8"/>
        <v>16836.16</v>
      </c>
      <c r="V68" s="17">
        <f t="shared" si="9"/>
        <v>7249.1147999999994</v>
      </c>
    </row>
    <row r="69" spans="1:22" x14ac:dyDescent="0.2">
      <c r="A69" s="1">
        <v>43433</v>
      </c>
      <c r="B69" s="1">
        <v>43488</v>
      </c>
      <c r="C69" s="9">
        <f t="shared" si="10"/>
        <v>55</v>
      </c>
      <c r="D69" s="1" t="s">
        <v>43</v>
      </c>
      <c r="E69" s="1" t="s">
        <v>25</v>
      </c>
      <c r="F69" s="1" t="s">
        <v>64</v>
      </c>
      <c r="G69" s="1" t="s">
        <v>301</v>
      </c>
      <c r="H69" s="2" t="str">
        <f>VLOOKUP(G69,Payments!$A$2:$E$701, 3, FALSE)</f>
        <v>B-276</v>
      </c>
      <c r="I69" t="str">
        <f>VLOOKUP(G69,Payments!$A$2:$E$701, 5, FALSE)</f>
        <v>Bankinter</v>
      </c>
      <c r="J69" s="18">
        <v>33491</v>
      </c>
      <c r="K69" s="20">
        <v>0.06</v>
      </c>
      <c r="L69" s="18">
        <v>10717.12</v>
      </c>
      <c r="M69" s="18">
        <v>1868.7977999999996</v>
      </c>
      <c r="N69" s="20">
        <v>0.1</v>
      </c>
      <c r="O69" s="18">
        <f t="shared" si="11"/>
        <v>3148.1540000000005</v>
      </c>
      <c r="P69" s="18">
        <f>VLOOKUP(G69,Payments!$A$2:$E$701, 2, FALSE)</f>
        <v>5981.4925999999987</v>
      </c>
      <c r="Q69" s="17">
        <f t="shared" si="6"/>
        <v>25500.047400000003</v>
      </c>
      <c r="R69" s="17">
        <f>VLOOKUP(G69,Payments!$A$2:$E$701, 4, FALSE)</f>
        <v>26775.049770000001</v>
      </c>
      <c r="S69" s="17">
        <f t="shared" si="7"/>
        <v>1275.0023699999983</v>
      </c>
      <c r="T69" s="21">
        <v>0.05</v>
      </c>
      <c r="U69" s="17">
        <f t="shared" si="8"/>
        <v>31481.54</v>
      </c>
      <c r="V69" s="17">
        <f t="shared" si="9"/>
        <v>15747.468199999998</v>
      </c>
    </row>
    <row r="70" spans="1:22" x14ac:dyDescent="0.2">
      <c r="A70" s="1">
        <v>43402</v>
      </c>
      <c r="B70" s="1">
        <v>43434</v>
      </c>
      <c r="C70" s="9">
        <f t="shared" si="10"/>
        <v>32</v>
      </c>
      <c r="D70" s="1" t="s">
        <v>43</v>
      </c>
      <c r="E70" s="1" t="s">
        <v>40</v>
      </c>
      <c r="F70" s="1" t="s">
        <v>87</v>
      </c>
      <c r="G70" s="1" t="s">
        <v>302</v>
      </c>
      <c r="H70" s="2" t="str">
        <f>VLOOKUP(G70,Payments!$A$2:$E$701, 3, FALSE)</f>
        <v>B-281</v>
      </c>
      <c r="I70" t="str">
        <f>VLOOKUP(G70,Payments!$A$2:$E$701, 5, FALSE)</f>
        <v>Bankinter</v>
      </c>
      <c r="J70" s="18">
        <v>22747</v>
      </c>
      <c r="K70" s="20">
        <v>0.13</v>
      </c>
      <c r="L70" s="18">
        <v>8188.92</v>
      </c>
      <c r="M70" s="18">
        <v>696.05819999999994</v>
      </c>
      <c r="N70" s="20">
        <v>0.14000000000000001</v>
      </c>
      <c r="O70" s="18">
        <f t="shared" si="11"/>
        <v>2770.5846000000001</v>
      </c>
      <c r="P70" s="18">
        <f>VLOOKUP(G70,Payments!$A$2:$E$701, 2, FALSE)</f>
        <v>3562.1802000000002</v>
      </c>
      <c r="Q70" s="17">
        <f t="shared" si="6"/>
        <v>16227.709799999999</v>
      </c>
      <c r="R70" s="17">
        <f>VLOOKUP(G70,Payments!$A$2:$E$701, 4, FALSE)</f>
        <v>17039.095290000001</v>
      </c>
      <c r="S70" s="17">
        <f t="shared" si="7"/>
        <v>811.38549000000239</v>
      </c>
      <c r="T70" s="21">
        <v>0.05</v>
      </c>
      <c r="U70" s="17">
        <f t="shared" si="8"/>
        <v>19789.89</v>
      </c>
      <c r="V70" s="17">
        <f t="shared" si="9"/>
        <v>8134.3271999999979</v>
      </c>
    </row>
    <row r="71" spans="1:22" x14ac:dyDescent="0.2">
      <c r="A71" s="1">
        <v>43450</v>
      </c>
      <c r="B71" s="1">
        <v>43495</v>
      </c>
      <c r="C71" s="9">
        <f t="shared" si="10"/>
        <v>45</v>
      </c>
      <c r="D71" s="1" t="s">
        <v>45</v>
      </c>
      <c r="E71" s="1" t="s">
        <v>39</v>
      </c>
      <c r="F71" s="1" t="s">
        <v>77</v>
      </c>
      <c r="G71" s="1" t="s">
        <v>303</v>
      </c>
      <c r="H71" s="2" t="str">
        <f>VLOOKUP(G71,Payments!$A$2:$E$701, 3, FALSE)</f>
        <v>B-267</v>
      </c>
      <c r="I71" t="str">
        <f>VLOOKUP(G71,Payments!$A$2:$E$701, 5, FALSE)</f>
        <v>BBVA</v>
      </c>
      <c r="J71" s="18">
        <v>26805</v>
      </c>
      <c r="K71" s="20">
        <v>0.06</v>
      </c>
      <c r="L71" s="18">
        <v>8577.6</v>
      </c>
      <c r="M71" s="18">
        <v>1329.5279999999998</v>
      </c>
      <c r="N71" s="20">
        <v>0.11</v>
      </c>
      <c r="O71" s="18">
        <f t="shared" si="11"/>
        <v>2771.6370000000002</v>
      </c>
      <c r="P71" s="18">
        <f>VLOOKUP(G71,Payments!$A$2:$E$701, 2, FALSE)</f>
        <v>5795.241</v>
      </c>
      <c r="Q71" s="17">
        <f t="shared" si="6"/>
        <v>19401.459000000003</v>
      </c>
      <c r="R71" s="17">
        <f>VLOOKUP(G71,Payments!$A$2:$E$701, 4, FALSE)</f>
        <v>20371.531949999997</v>
      </c>
      <c r="S71" s="17">
        <f t="shared" si="7"/>
        <v>970.07294999999431</v>
      </c>
      <c r="T71" s="21">
        <v>0.05</v>
      </c>
      <c r="U71" s="17">
        <f t="shared" si="8"/>
        <v>25196.7</v>
      </c>
      <c r="V71" s="17">
        <f t="shared" si="9"/>
        <v>12517.935000000003</v>
      </c>
    </row>
    <row r="72" spans="1:22" x14ac:dyDescent="0.2">
      <c r="A72" s="1">
        <v>43430</v>
      </c>
      <c r="B72" s="1">
        <v>43464</v>
      </c>
      <c r="C72" s="9">
        <f t="shared" si="10"/>
        <v>34</v>
      </c>
      <c r="D72" s="1" t="s">
        <v>46</v>
      </c>
      <c r="E72" s="1" t="s">
        <v>25</v>
      </c>
      <c r="F72" s="1" t="s">
        <v>69</v>
      </c>
      <c r="G72" s="1" t="s">
        <v>304</v>
      </c>
      <c r="H72" s="2" t="str">
        <f>VLOOKUP(G72,Payments!$A$2:$E$701, 3, FALSE)</f>
        <v>B-393</v>
      </c>
      <c r="I72" t="str">
        <f>VLOOKUP(G72,Payments!$A$2:$E$701, 5, FALSE)</f>
        <v>Bankia</v>
      </c>
      <c r="J72" s="18">
        <v>20261</v>
      </c>
      <c r="K72" s="20">
        <v>0.05</v>
      </c>
      <c r="L72" s="18">
        <v>7699.18</v>
      </c>
      <c r="M72" s="18">
        <v>577.43850000000009</v>
      </c>
      <c r="N72" s="20">
        <v>0.14000000000000001</v>
      </c>
      <c r="O72" s="18">
        <f t="shared" si="11"/>
        <v>2694.7130000000002</v>
      </c>
      <c r="P72" s="18">
        <f>VLOOKUP(G72,Payments!$A$2:$E$701, 2, FALSE)</f>
        <v>4427.0285000000003</v>
      </c>
      <c r="Q72" s="17">
        <f t="shared" si="6"/>
        <v>14820.9215</v>
      </c>
      <c r="R72" s="17">
        <f>VLOOKUP(G72,Payments!$A$2:$E$701, 4, FALSE)</f>
        <v>15710.176790000001</v>
      </c>
      <c r="S72" s="17">
        <f t="shared" si="7"/>
        <v>889.25529000000097</v>
      </c>
      <c r="T72" s="21">
        <v>0.06</v>
      </c>
      <c r="U72" s="17">
        <f t="shared" si="8"/>
        <v>19247.95</v>
      </c>
      <c r="V72" s="17">
        <f t="shared" si="9"/>
        <v>8276.6185000000005</v>
      </c>
    </row>
    <row r="73" spans="1:22" x14ac:dyDescent="0.2">
      <c r="A73" s="1">
        <v>43391</v>
      </c>
      <c r="B73" s="1">
        <v>43471</v>
      </c>
      <c r="C73" s="9">
        <f t="shared" si="10"/>
        <v>80</v>
      </c>
      <c r="D73" s="1" t="s">
        <v>47</v>
      </c>
      <c r="E73" s="1" t="s">
        <v>22</v>
      </c>
      <c r="F73" s="1" t="s">
        <v>66</v>
      </c>
      <c r="G73" s="1" t="s">
        <v>305</v>
      </c>
      <c r="H73" s="2" t="str">
        <f>VLOOKUP(G73,Payments!$A$2:$E$701, 3, FALSE)</f>
        <v>B-358</v>
      </c>
      <c r="I73" t="str">
        <f>VLOOKUP(G73,Payments!$A$2:$E$701, 5, FALSE)</f>
        <v>Popular</v>
      </c>
      <c r="J73" s="18">
        <v>33892</v>
      </c>
      <c r="K73" s="20">
        <v>0.16</v>
      </c>
      <c r="L73" s="18">
        <v>10845.44</v>
      </c>
      <c r="M73" s="18">
        <v>881.19199999999978</v>
      </c>
      <c r="N73" s="20">
        <v>0.13</v>
      </c>
      <c r="O73" s="18">
        <f t="shared" si="11"/>
        <v>3701.0063999999998</v>
      </c>
      <c r="P73" s="18">
        <f>VLOOKUP(G73,Payments!$A$2:$E$701, 2, FALSE)</f>
        <v>5693.8559999999998</v>
      </c>
      <c r="Q73" s="17">
        <f t="shared" si="6"/>
        <v>22775.423999999999</v>
      </c>
      <c r="R73" s="17">
        <f>VLOOKUP(G73,Payments!$A$2:$E$701, 4, FALSE)</f>
        <v>23914.195199999998</v>
      </c>
      <c r="S73" s="17">
        <f t="shared" si="7"/>
        <v>1138.7711999999992</v>
      </c>
      <c r="T73" s="21">
        <v>0.05</v>
      </c>
      <c r="U73" s="17">
        <f t="shared" si="8"/>
        <v>28469.279999999999</v>
      </c>
      <c r="V73" s="17">
        <f t="shared" si="9"/>
        <v>13041.641600000001</v>
      </c>
    </row>
    <row r="74" spans="1:22" x14ac:dyDescent="0.2">
      <c r="A74" s="1">
        <v>43409</v>
      </c>
      <c r="B74" s="1">
        <v>43486</v>
      </c>
      <c r="C74" s="9">
        <f t="shared" si="10"/>
        <v>77</v>
      </c>
      <c r="D74" s="1" t="s">
        <v>47</v>
      </c>
      <c r="E74" s="1" t="s">
        <v>41</v>
      </c>
      <c r="F74" s="1" t="s">
        <v>104</v>
      </c>
      <c r="G74" s="1" t="s">
        <v>306</v>
      </c>
      <c r="H74" s="2" t="str">
        <f>VLOOKUP(G74,Payments!$A$2:$E$701, 3, FALSE)</f>
        <v>B-331</v>
      </c>
      <c r="I74" t="str">
        <f>VLOOKUP(G74,Payments!$A$2:$E$701, 5, FALSE)</f>
        <v>BBVA</v>
      </c>
      <c r="J74" s="18">
        <v>21697</v>
      </c>
      <c r="K74" s="20">
        <v>0.11</v>
      </c>
      <c r="L74" s="18">
        <v>7593.95</v>
      </c>
      <c r="M74" s="18">
        <v>937.31040000000007</v>
      </c>
      <c r="N74" s="20">
        <v>0.11</v>
      </c>
      <c r="O74" s="18">
        <f t="shared" si="11"/>
        <v>2124.1363000000001</v>
      </c>
      <c r="P74" s="18">
        <f>VLOOKUP(G74,Payments!$A$2:$E$701, 2, FALSE)</f>
        <v>3668.9627</v>
      </c>
      <c r="Q74" s="17">
        <f t="shared" si="6"/>
        <v>15641.367300000002</v>
      </c>
      <c r="R74" s="17">
        <f>VLOOKUP(G74,Payments!$A$2:$E$701, 4, FALSE)</f>
        <v>16736.263011000003</v>
      </c>
      <c r="S74" s="17">
        <f t="shared" si="7"/>
        <v>1094.895711000001</v>
      </c>
      <c r="T74" s="21">
        <v>7.0000000000000007E-2</v>
      </c>
      <c r="U74" s="17">
        <f t="shared" si="8"/>
        <v>19310.330000000002</v>
      </c>
      <c r="V74" s="17">
        <f t="shared" si="9"/>
        <v>8654.9333000000042</v>
      </c>
    </row>
    <row r="75" spans="1:22" x14ac:dyDescent="0.2">
      <c r="A75" s="1">
        <v>43430</v>
      </c>
      <c r="B75" s="1">
        <v>43471</v>
      </c>
      <c r="C75" s="9">
        <f t="shared" si="10"/>
        <v>41</v>
      </c>
      <c r="D75" s="1" t="s">
        <v>43</v>
      </c>
      <c r="E75" s="1" t="s">
        <v>34</v>
      </c>
      <c r="F75" s="1" t="s">
        <v>69</v>
      </c>
      <c r="G75" s="1" t="s">
        <v>307</v>
      </c>
      <c r="H75" s="2" t="str">
        <f>VLOOKUP(G75,Payments!$A$2:$E$701, 3, FALSE)</f>
        <v>B-383</v>
      </c>
      <c r="I75" t="str">
        <f>VLOOKUP(G75,Payments!$A$2:$E$701, 5, FALSE)</f>
        <v>Unicaja</v>
      </c>
      <c r="J75" s="18">
        <v>22215</v>
      </c>
      <c r="K75" s="20">
        <v>0.13</v>
      </c>
      <c r="L75" s="18">
        <v>7553.1</v>
      </c>
      <c r="M75" s="18">
        <v>1177.3949999999998</v>
      </c>
      <c r="N75" s="20">
        <v>0.13</v>
      </c>
      <c r="O75" s="18">
        <f t="shared" si="11"/>
        <v>2512.5165000000002</v>
      </c>
      <c r="P75" s="18">
        <f>VLOOKUP(G75,Payments!$A$2:$E$701, 2, FALSE)</f>
        <v>3672.1395000000002</v>
      </c>
      <c r="Q75" s="17">
        <f t="shared" si="6"/>
        <v>15654.910499999998</v>
      </c>
      <c r="R75" s="17">
        <f>VLOOKUP(G75,Payments!$A$2:$E$701, 4, FALSE)</f>
        <v>16437.656025</v>
      </c>
      <c r="S75" s="17">
        <f t="shared" si="7"/>
        <v>782.74552500000209</v>
      </c>
      <c r="T75" s="21">
        <v>0.05</v>
      </c>
      <c r="U75" s="17">
        <f t="shared" si="8"/>
        <v>19327.05</v>
      </c>
      <c r="V75" s="17">
        <f t="shared" si="9"/>
        <v>8084.0384999999969</v>
      </c>
    </row>
    <row r="76" spans="1:22" x14ac:dyDescent="0.2">
      <c r="A76" s="1">
        <v>43430</v>
      </c>
      <c r="B76" s="1">
        <v>43460</v>
      </c>
      <c r="C76" s="9">
        <f t="shared" si="10"/>
        <v>30</v>
      </c>
      <c r="D76" s="1" t="s">
        <v>45</v>
      </c>
      <c r="E76" s="1" t="s">
        <v>38</v>
      </c>
      <c r="F76" s="1" t="s">
        <v>58</v>
      </c>
      <c r="G76" s="1" t="s">
        <v>308</v>
      </c>
      <c r="H76" s="2" t="str">
        <f>VLOOKUP(G76,Payments!$A$2:$E$701, 3, FALSE)</f>
        <v>B-287</v>
      </c>
      <c r="I76" t="str">
        <f>VLOOKUP(G76,Payments!$A$2:$E$701, 5, FALSE)</f>
        <v>Popular</v>
      </c>
      <c r="J76" s="18">
        <v>29073</v>
      </c>
      <c r="K76" s="20">
        <v>0.11</v>
      </c>
      <c r="L76" s="18">
        <v>10466.280000000001</v>
      </c>
      <c r="M76" s="18">
        <v>1232.6952000000001</v>
      </c>
      <c r="N76" s="20">
        <v>0.14000000000000001</v>
      </c>
      <c r="O76" s="18">
        <f t="shared" si="11"/>
        <v>3622.4958000000006</v>
      </c>
      <c r="P76" s="18">
        <f>VLOOKUP(G76,Payments!$A$2:$E$701, 2, FALSE)</f>
        <v>4916.2443000000003</v>
      </c>
      <c r="Q76" s="17">
        <f t="shared" si="6"/>
        <v>20958.725700000003</v>
      </c>
      <c r="R76" s="17">
        <f>VLOOKUP(G76,Payments!$A$2:$E$701, 4, FALSE)</f>
        <v>22425.836499000005</v>
      </c>
      <c r="S76" s="17">
        <f t="shared" si="7"/>
        <v>1467.1107990000019</v>
      </c>
      <c r="T76" s="21">
        <v>7.0000000000000007E-2</v>
      </c>
      <c r="U76" s="17">
        <f t="shared" si="8"/>
        <v>25874.97</v>
      </c>
      <c r="V76" s="17">
        <f t="shared" si="9"/>
        <v>10553.499000000002</v>
      </c>
    </row>
    <row r="77" spans="1:22" x14ac:dyDescent="0.2">
      <c r="A77" s="1">
        <v>43428</v>
      </c>
      <c r="B77" s="1">
        <v>43479</v>
      </c>
      <c r="C77" s="9">
        <f t="shared" si="10"/>
        <v>51</v>
      </c>
      <c r="D77" s="1" t="s">
        <v>46</v>
      </c>
      <c r="E77" s="1" t="s">
        <v>25</v>
      </c>
      <c r="F77" s="1" t="s">
        <v>56</v>
      </c>
      <c r="G77" s="1" t="s">
        <v>309</v>
      </c>
      <c r="H77" s="2" t="str">
        <f>VLOOKUP(G77,Payments!$A$2:$E$701, 3, FALSE)</f>
        <v>B-374</v>
      </c>
      <c r="I77" t="str">
        <f>VLOOKUP(G77,Payments!$A$2:$E$701, 5, FALSE)</f>
        <v>Laboral</v>
      </c>
      <c r="J77" s="18">
        <v>29926</v>
      </c>
      <c r="K77" s="20">
        <v>0.06</v>
      </c>
      <c r="L77" s="18">
        <v>11371.88</v>
      </c>
      <c r="M77" s="18">
        <v>837.92799999999988</v>
      </c>
      <c r="N77" s="20">
        <v>0.13</v>
      </c>
      <c r="O77" s="18">
        <f t="shared" si="11"/>
        <v>3656.9571999999998</v>
      </c>
      <c r="P77" s="18">
        <f>VLOOKUP(G77,Payments!$A$2:$E$701, 2, FALSE)</f>
        <v>5626.0879999999997</v>
      </c>
      <c r="Q77" s="17">
        <f t="shared" si="6"/>
        <v>22504.351999999999</v>
      </c>
      <c r="R77" s="17">
        <f>VLOOKUP(G77,Payments!$A$2:$E$701, 4, FALSE)</f>
        <v>24079.656640000001</v>
      </c>
      <c r="S77" s="17">
        <f t="shared" si="7"/>
        <v>1575.3046400000021</v>
      </c>
      <c r="T77" s="21">
        <v>7.0000000000000007E-2</v>
      </c>
      <c r="U77" s="17">
        <f t="shared" si="8"/>
        <v>28130.44</v>
      </c>
      <c r="V77" s="17">
        <f t="shared" si="9"/>
        <v>12263.674799999999</v>
      </c>
    </row>
    <row r="78" spans="1:22" x14ac:dyDescent="0.2">
      <c r="A78" s="1">
        <v>43420</v>
      </c>
      <c r="B78" s="1">
        <v>43498</v>
      </c>
      <c r="C78" s="9">
        <f t="shared" si="10"/>
        <v>78</v>
      </c>
      <c r="D78" s="1" t="s">
        <v>46</v>
      </c>
      <c r="E78" s="1" t="s">
        <v>39</v>
      </c>
      <c r="F78" s="1" t="s">
        <v>98</v>
      </c>
      <c r="G78" s="1" t="s">
        <v>310</v>
      </c>
      <c r="H78" s="2" t="str">
        <f>VLOOKUP(G78,Payments!$A$2:$E$701, 3, FALSE)</f>
        <v>B-293</v>
      </c>
      <c r="I78" t="str">
        <f>VLOOKUP(G78,Payments!$A$2:$E$701, 5, FALSE)</f>
        <v>Bankinter</v>
      </c>
      <c r="J78" s="18">
        <v>34845</v>
      </c>
      <c r="K78" s="20">
        <v>0.13</v>
      </c>
      <c r="L78" s="18">
        <v>10801.95</v>
      </c>
      <c r="M78" s="18">
        <v>1756.1880000000001</v>
      </c>
      <c r="N78" s="20">
        <v>0.12</v>
      </c>
      <c r="O78" s="18">
        <f t="shared" si="11"/>
        <v>3637.8180000000002</v>
      </c>
      <c r="P78" s="18">
        <f>VLOOKUP(G78,Payments!$A$2:$E$701, 2, FALSE)</f>
        <v>5456.7270000000008</v>
      </c>
      <c r="Q78" s="17">
        <f t="shared" si="6"/>
        <v>24858.423000000003</v>
      </c>
      <c r="R78" s="17">
        <f>VLOOKUP(G78,Payments!$A$2:$E$701, 4, FALSE)</f>
        <v>27095.681070000006</v>
      </c>
      <c r="S78" s="17">
        <f t="shared" si="7"/>
        <v>2237.2580700000035</v>
      </c>
      <c r="T78" s="21">
        <v>0.09</v>
      </c>
      <c r="U78" s="17">
        <f t="shared" si="8"/>
        <v>30315.15</v>
      </c>
      <c r="V78" s="17">
        <f t="shared" si="9"/>
        <v>14119.194</v>
      </c>
    </row>
    <row r="79" spans="1:22" x14ac:dyDescent="0.2">
      <c r="A79" s="1">
        <v>43406</v>
      </c>
      <c r="B79" s="1">
        <v>43461</v>
      </c>
      <c r="C79" s="9">
        <f t="shared" si="10"/>
        <v>55</v>
      </c>
      <c r="D79" s="1" t="s">
        <v>44</v>
      </c>
      <c r="E79" s="1" t="s">
        <v>34</v>
      </c>
      <c r="F79" s="1" t="s">
        <v>112</v>
      </c>
      <c r="G79" s="1" t="s">
        <v>311</v>
      </c>
      <c r="H79" s="2" t="str">
        <f>VLOOKUP(G79,Payments!$A$2:$E$701, 3, FALSE)</f>
        <v>B-326</v>
      </c>
      <c r="I79" t="str">
        <f>VLOOKUP(G79,Payments!$A$2:$E$701, 5, FALSE)</f>
        <v>Bankinter</v>
      </c>
      <c r="J79" s="18">
        <v>31566</v>
      </c>
      <c r="K79" s="20">
        <v>0.17</v>
      </c>
      <c r="L79" s="18">
        <v>11679.42</v>
      </c>
      <c r="M79" s="18">
        <v>871.22159999999985</v>
      </c>
      <c r="N79" s="20">
        <v>0.12</v>
      </c>
      <c r="O79" s="18">
        <f t="shared" si="11"/>
        <v>3143.9735999999998</v>
      </c>
      <c r="P79" s="18">
        <f>VLOOKUP(G79,Payments!$A$2:$E$701, 2, FALSE)</f>
        <v>6025.9493999999995</v>
      </c>
      <c r="Q79" s="17">
        <f t="shared" si="6"/>
        <v>20173.830600000001</v>
      </c>
      <c r="R79" s="17">
        <f>VLOOKUP(G79,Payments!$A$2:$E$701, 4, FALSE)</f>
        <v>21384.260436</v>
      </c>
      <c r="S79" s="17">
        <f t="shared" si="7"/>
        <v>1210.4298359999993</v>
      </c>
      <c r="T79" s="21">
        <v>0.06</v>
      </c>
      <c r="U79" s="17">
        <f t="shared" si="8"/>
        <v>26199.78</v>
      </c>
      <c r="V79" s="17">
        <f t="shared" si="9"/>
        <v>10505.164799999997</v>
      </c>
    </row>
    <row r="80" spans="1:22" x14ac:dyDescent="0.2">
      <c r="A80" s="1">
        <v>43394</v>
      </c>
      <c r="B80" s="1">
        <v>43455</v>
      </c>
      <c r="C80" s="9">
        <f t="shared" si="10"/>
        <v>61</v>
      </c>
      <c r="D80" s="1" t="s">
        <v>45</v>
      </c>
      <c r="E80" s="1" t="s">
        <v>21</v>
      </c>
      <c r="F80" s="1" t="s">
        <v>77</v>
      </c>
      <c r="G80" s="1" t="s">
        <v>312</v>
      </c>
      <c r="H80" s="2" t="str">
        <f>VLOOKUP(G80,Payments!$A$2:$E$701, 3, FALSE)</f>
        <v>B-364</v>
      </c>
      <c r="I80" t="str">
        <f>VLOOKUP(G80,Payments!$A$2:$E$701, 5, FALSE)</f>
        <v>Kutxa</v>
      </c>
      <c r="J80" s="18">
        <v>18964</v>
      </c>
      <c r="K80" s="20">
        <v>7.0000000000000007E-2</v>
      </c>
      <c r="L80" s="18">
        <v>7206.32</v>
      </c>
      <c r="M80" s="18">
        <v>625.81200000000001</v>
      </c>
      <c r="N80" s="20">
        <v>0.14000000000000001</v>
      </c>
      <c r="O80" s="18">
        <f t="shared" si="11"/>
        <v>2469.1128000000003</v>
      </c>
      <c r="P80" s="18">
        <f>VLOOKUP(G80,Payments!$A$2:$E$701, 2, FALSE)</f>
        <v>3350.9387999999999</v>
      </c>
      <c r="Q80" s="17">
        <f t="shared" si="6"/>
        <v>14285.581200000001</v>
      </c>
      <c r="R80" s="17">
        <f>VLOOKUP(G80,Payments!$A$2:$E$701, 4, FALSE)</f>
        <v>15571.283508000002</v>
      </c>
      <c r="S80" s="17">
        <f t="shared" si="7"/>
        <v>1285.7023080000017</v>
      </c>
      <c r="T80" s="21">
        <v>0.09</v>
      </c>
      <c r="U80" s="17">
        <f t="shared" si="8"/>
        <v>17636.52</v>
      </c>
      <c r="V80" s="17">
        <f t="shared" si="9"/>
        <v>7335.2752</v>
      </c>
    </row>
    <row r="81" spans="1:22" x14ac:dyDescent="0.2">
      <c r="A81" s="1">
        <v>43452</v>
      </c>
      <c r="B81" s="1">
        <v>43520</v>
      </c>
      <c r="C81" s="9">
        <f t="shared" si="10"/>
        <v>68</v>
      </c>
      <c r="D81" s="1" t="s">
        <v>45</v>
      </c>
      <c r="E81" s="1" t="s">
        <v>23</v>
      </c>
      <c r="F81" s="1" t="s">
        <v>109</v>
      </c>
      <c r="G81" s="1" t="s">
        <v>313</v>
      </c>
      <c r="H81" s="2" t="str">
        <f>VLOOKUP(G81,Payments!$A$2:$E$701, 3, FALSE)</f>
        <v>B-308</v>
      </c>
      <c r="I81" t="str">
        <f>VLOOKUP(G81,Payments!$A$2:$E$701, 5, FALSE)</f>
        <v>Popular</v>
      </c>
      <c r="J81" s="18">
        <v>29943</v>
      </c>
      <c r="K81" s="20">
        <v>0.14000000000000001</v>
      </c>
      <c r="L81" s="18">
        <v>9581.76</v>
      </c>
      <c r="M81" s="18">
        <v>1616.9219999999998</v>
      </c>
      <c r="N81" s="20">
        <v>0.13</v>
      </c>
      <c r="O81" s="18">
        <f t="shared" si="11"/>
        <v>3347.6273999999999</v>
      </c>
      <c r="P81" s="18">
        <f>VLOOKUP(G81,Payments!$A$2:$E$701, 2, FALSE)</f>
        <v>5665.2155999999995</v>
      </c>
      <c r="Q81" s="17">
        <f t="shared" si="6"/>
        <v>20085.7644</v>
      </c>
      <c r="R81" s="17">
        <f>VLOOKUP(G81,Payments!$A$2:$E$701, 4, FALSE)</f>
        <v>21491.767908000002</v>
      </c>
      <c r="S81" s="17">
        <f t="shared" si="7"/>
        <v>1406.0035080000016</v>
      </c>
      <c r="T81" s="21">
        <v>7.0000000000000007E-2</v>
      </c>
      <c r="U81" s="17">
        <f t="shared" si="8"/>
        <v>25750.98</v>
      </c>
      <c r="V81" s="17">
        <f t="shared" si="9"/>
        <v>11204.670599999999</v>
      </c>
    </row>
    <row r="82" spans="1:22" x14ac:dyDescent="0.2">
      <c r="A82" s="1">
        <v>43434</v>
      </c>
      <c r="B82" s="1">
        <v>43489</v>
      </c>
      <c r="C82" s="9">
        <f t="shared" si="10"/>
        <v>55</v>
      </c>
      <c r="D82" s="1" t="s">
        <v>47</v>
      </c>
      <c r="E82" s="1" t="s">
        <v>41</v>
      </c>
      <c r="F82" s="1" t="s">
        <v>84</v>
      </c>
      <c r="G82" s="1" t="s">
        <v>314</v>
      </c>
      <c r="H82" s="2" t="str">
        <f>VLOOKUP(G82,Payments!$A$2:$E$701, 3, FALSE)</f>
        <v>B-378</v>
      </c>
      <c r="I82" t="str">
        <f>VLOOKUP(G82,Payments!$A$2:$E$701, 5, FALSE)</f>
        <v>Unicaja</v>
      </c>
      <c r="J82" s="18">
        <v>25687</v>
      </c>
      <c r="K82" s="20">
        <v>0.11</v>
      </c>
      <c r="L82" s="18">
        <v>9247.32</v>
      </c>
      <c r="M82" s="18">
        <v>680.70550000000003</v>
      </c>
      <c r="N82" s="20">
        <v>0.12</v>
      </c>
      <c r="O82" s="18">
        <f t="shared" si="11"/>
        <v>2743.3715999999999</v>
      </c>
      <c r="P82" s="18">
        <f>VLOOKUP(G82,Payments!$A$2:$E$701, 2, FALSE)</f>
        <v>4572.2860000000001</v>
      </c>
      <c r="Q82" s="17">
        <f t="shared" si="6"/>
        <v>18289.144</v>
      </c>
      <c r="R82" s="17">
        <f>VLOOKUP(G82,Payments!$A$2:$E$701, 4, FALSE)</f>
        <v>19203.601200000001</v>
      </c>
      <c r="S82" s="17">
        <f t="shared" si="7"/>
        <v>914.45720000000074</v>
      </c>
      <c r="T82" s="21">
        <v>0.05</v>
      </c>
      <c r="U82" s="17">
        <f t="shared" si="8"/>
        <v>22861.43</v>
      </c>
      <c r="V82" s="17">
        <f t="shared" si="9"/>
        <v>10190.032900000002</v>
      </c>
    </row>
    <row r="83" spans="1:22" x14ac:dyDescent="0.2">
      <c r="A83" s="1">
        <v>43430</v>
      </c>
      <c r="B83" s="1">
        <v>43501</v>
      </c>
      <c r="C83" s="9">
        <f t="shared" si="10"/>
        <v>71</v>
      </c>
      <c r="D83" s="1" t="s">
        <v>47</v>
      </c>
      <c r="E83" s="1" t="s">
        <v>38</v>
      </c>
      <c r="F83" s="1" t="s">
        <v>64</v>
      </c>
      <c r="G83" s="1" t="s">
        <v>315</v>
      </c>
      <c r="H83" s="2" t="str">
        <f>VLOOKUP(G83,Payments!$A$2:$E$701, 3, FALSE)</f>
        <v>B-354</v>
      </c>
      <c r="I83" t="str">
        <f>VLOOKUP(G83,Payments!$A$2:$E$701, 5, FALSE)</f>
        <v>Unicaja</v>
      </c>
      <c r="J83" s="18">
        <v>18409</v>
      </c>
      <c r="K83" s="20">
        <v>0.12</v>
      </c>
      <c r="L83" s="18">
        <v>6259.06</v>
      </c>
      <c r="M83" s="18">
        <v>894.67740000000003</v>
      </c>
      <c r="N83" s="20">
        <v>0.11</v>
      </c>
      <c r="O83" s="18">
        <f t="shared" si="11"/>
        <v>1781.9911999999999</v>
      </c>
      <c r="P83" s="18">
        <f>VLOOKUP(G83,Payments!$A$2:$E$701, 2, FALSE)</f>
        <v>3563.9823999999999</v>
      </c>
      <c r="Q83" s="17">
        <f t="shared" si="6"/>
        <v>12635.937600000001</v>
      </c>
      <c r="R83" s="17">
        <f>VLOOKUP(G83,Payments!$A$2:$E$701, 4, FALSE)</f>
        <v>13394.093856000001</v>
      </c>
      <c r="S83" s="17">
        <f t="shared" si="7"/>
        <v>758.15625600000021</v>
      </c>
      <c r="T83" s="21">
        <v>0.06</v>
      </c>
      <c r="U83" s="17">
        <f t="shared" si="8"/>
        <v>16199.92</v>
      </c>
      <c r="V83" s="17">
        <f t="shared" si="9"/>
        <v>7264.1913999999988</v>
      </c>
    </row>
    <row r="84" spans="1:22" x14ac:dyDescent="0.2">
      <c r="A84" s="1">
        <v>43392</v>
      </c>
      <c r="B84" s="1">
        <v>43437</v>
      </c>
      <c r="C84" s="9">
        <f t="shared" si="10"/>
        <v>45</v>
      </c>
      <c r="D84" s="1" t="s">
        <v>44</v>
      </c>
      <c r="E84" s="1" t="s">
        <v>38</v>
      </c>
      <c r="F84" s="1" t="s">
        <v>139</v>
      </c>
      <c r="G84" s="1" t="s">
        <v>316</v>
      </c>
      <c r="H84" s="2" t="str">
        <f>VLOOKUP(G84,Payments!$A$2:$E$701, 3, FALSE)</f>
        <v>B-266</v>
      </c>
      <c r="I84" t="str">
        <f>VLOOKUP(G84,Payments!$A$2:$E$701, 5, FALSE)</f>
        <v>Unicaja</v>
      </c>
      <c r="J84" s="18">
        <v>30735</v>
      </c>
      <c r="K84" s="20">
        <v>0.06</v>
      </c>
      <c r="L84" s="18">
        <v>11064.6</v>
      </c>
      <c r="M84" s="18">
        <v>891.31499999999971</v>
      </c>
      <c r="N84" s="20">
        <v>0.15</v>
      </c>
      <c r="O84" s="18">
        <f t="shared" si="11"/>
        <v>4333.6350000000002</v>
      </c>
      <c r="P84" s="18">
        <f>VLOOKUP(G84,Payments!$A$2:$E$701, 2, FALSE)</f>
        <v>5778.18</v>
      </c>
      <c r="Q84" s="17">
        <f t="shared" si="6"/>
        <v>23112.720000000001</v>
      </c>
      <c r="R84" s="17">
        <f>VLOOKUP(G84,Payments!$A$2:$E$701, 4, FALSE)</f>
        <v>24961.7376</v>
      </c>
      <c r="S84" s="17">
        <f t="shared" si="7"/>
        <v>1849.0175999999992</v>
      </c>
      <c r="T84" s="21">
        <v>0.08</v>
      </c>
      <c r="U84" s="17">
        <f t="shared" si="8"/>
        <v>28890.9</v>
      </c>
      <c r="V84" s="17">
        <f t="shared" si="9"/>
        <v>12601.35</v>
      </c>
    </row>
    <row r="85" spans="1:22" x14ac:dyDescent="0.2">
      <c r="A85" s="1">
        <v>43399</v>
      </c>
      <c r="B85" s="1">
        <v>43452</v>
      </c>
      <c r="C85" s="9">
        <f t="shared" si="10"/>
        <v>53</v>
      </c>
      <c r="D85" s="1" t="s">
        <v>43</v>
      </c>
      <c r="E85" s="1" t="s">
        <v>21</v>
      </c>
      <c r="F85" s="1" t="s">
        <v>54</v>
      </c>
      <c r="G85" s="1" t="s">
        <v>317</v>
      </c>
      <c r="H85" s="2" t="str">
        <f>VLOOKUP(G85,Payments!$A$2:$E$701, 3, FALSE)</f>
        <v>B-274</v>
      </c>
      <c r="I85" t="str">
        <f>VLOOKUP(G85,Payments!$A$2:$E$701, 5, FALSE)</f>
        <v>Caixa</v>
      </c>
      <c r="J85" s="18">
        <v>22047</v>
      </c>
      <c r="K85" s="20">
        <v>0.05</v>
      </c>
      <c r="L85" s="18">
        <v>7936.92</v>
      </c>
      <c r="M85" s="18">
        <v>780.46379999999988</v>
      </c>
      <c r="N85" s="20">
        <v>0.14000000000000001</v>
      </c>
      <c r="O85" s="18">
        <f t="shared" si="11"/>
        <v>2932.2510000000007</v>
      </c>
      <c r="P85" s="18">
        <f>VLOOKUP(G85,Payments!$A$2:$E$701, 2, FALSE)</f>
        <v>4607.8229999999994</v>
      </c>
      <c r="Q85" s="17">
        <f t="shared" si="6"/>
        <v>16336.827000000001</v>
      </c>
      <c r="R85" s="17">
        <f>VLOOKUP(G85,Payments!$A$2:$E$701, 4, FALSE)</f>
        <v>17153.668349999996</v>
      </c>
      <c r="S85" s="17">
        <f t="shared" si="7"/>
        <v>816.84134999999515</v>
      </c>
      <c r="T85" s="21">
        <v>0.05</v>
      </c>
      <c r="U85" s="17">
        <f t="shared" si="8"/>
        <v>20944.650000000001</v>
      </c>
      <c r="V85" s="17">
        <f t="shared" si="9"/>
        <v>9295.0151999999998</v>
      </c>
    </row>
    <row r="86" spans="1:22" x14ac:dyDescent="0.2">
      <c r="A86" s="1">
        <v>43426</v>
      </c>
      <c r="B86" s="1">
        <v>43502</v>
      </c>
      <c r="C86" s="9">
        <f t="shared" si="10"/>
        <v>76</v>
      </c>
      <c r="D86" s="1" t="s">
        <v>43</v>
      </c>
      <c r="E86" s="1" t="s">
        <v>32</v>
      </c>
      <c r="F86" s="1" t="s">
        <v>58</v>
      </c>
      <c r="G86" s="1" t="s">
        <v>318</v>
      </c>
      <c r="H86" s="2" t="str">
        <f>VLOOKUP(G86,Payments!$A$2:$E$701, 3, FALSE)</f>
        <v>B-273</v>
      </c>
      <c r="I86" t="str">
        <f>VLOOKUP(G86,Payments!$A$2:$E$701, 5, FALSE)</f>
        <v>Caixa</v>
      </c>
      <c r="J86" s="18">
        <v>22496</v>
      </c>
      <c r="K86" s="20">
        <v>0.09</v>
      </c>
      <c r="L86" s="18">
        <v>7198.72</v>
      </c>
      <c r="M86" s="18">
        <v>1061.8111999999999</v>
      </c>
      <c r="N86" s="20">
        <v>0.1</v>
      </c>
      <c r="O86" s="18">
        <f t="shared" si="11"/>
        <v>2047.1360000000002</v>
      </c>
      <c r="P86" s="18">
        <f>VLOOKUP(G86,Payments!$A$2:$E$701, 2, FALSE)</f>
        <v>4298.9856</v>
      </c>
      <c r="Q86" s="17">
        <f t="shared" si="6"/>
        <v>16172.374400000001</v>
      </c>
      <c r="R86" s="17">
        <f>VLOOKUP(G86,Payments!$A$2:$E$701, 4, FALSE)</f>
        <v>17627.888096000002</v>
      </c>
      <c r="S86" s="17">
        <f t="shared" si="7"/>
        <v>1455.5136960000018</v>
      </c>
      <c r="T86" s="21">
        <v>0.09</v>
      </c>
      <c r="U86" s="17">
        <f t="shared" si="8"/>
        <v>20471.36</v>
      </c>
      <c r="V86" s="17">
        <f t="shared" si="9"/>
        <v>10163.692800000001</v>
      </c>
    </row>
    <row r="87" spans="1:22" x14ac:dyDescent="0.2">
      <c r="A87" s="1">
        <v>43409</v>
      </c>
      <c r="B87" s="1">
        <v>43450</v>
      </c>
      <c r="C87" s="9">
        <f t="shared" si="10"/>
        <v>41</v>
      </c>
      <c r="D87" s="1" t="s">
        <v>44</v>
      </c>
      <c r="E87" s="1" t="s">
        <v>35</v>
      </c>
      <c r="F87" s="1" t="s">
        <v>71</v>
      </c>
      <c r="G87" s="1" t="s">
        <v>319</v>
      </c>
      <c r="H87" s="2" t="str">
        <f>VLOOKUP(G87,Payments!$A$2:$E$701, 3, FALSE)</f>
        <v>B-349</v>
      </c>
      <c r="I87" t="str">
        <f>VLOOKUP(G87,Payments!$A$2:$E$701, 5, FALSE)</f>
        <v>Kutxa</v>
      </c>
      <c r="J87" s="18">
        <v>27343</v>
      </c>
      <c r="K87" s="20">
        <v>0.1</v>
      </c>
      <c r="L87" s="18">
        <v>9023.19</v>
      </c>
      <c r="M87" s="18">
        <v>1090.9857000000002</v>
      </c>
      <c r="N87" s="20">
        <v>0.14000000000000001</v>
      </c>
      <c r="O87" s="18">
        <f t="shared" si="11"/>
        <v>3445.2180000000003</v>
      </c>
      <c r="P87" s="18">
        <f>VLOOKUP(G87,Payments!$A$2:$E$701, 2, FALSE)</f>
        <v>4429.5660000000007</v>
      </c>
      <c r="Q87" s="17">
        <f t="shared" si="6"/>
        <v>20179.133999999998</v>
      </c>
      <c r="R87" s="17">
        <f>VLOOKUP(G87,Payments!$A$2:$E$701, 4, FALSE)</f>
        <v>21591.67338</v>
      </c>
      <c r="S87" s="17">
        <f t="shared" si="7"/>
        <v>1412.539380000002</v>
      </c>
      <c r="T87" s="21">
        <v>7.0000000000000007E-2</v>
      </c>
      <c r="U87" s="17">
        <f t="shared" si="8"/>
        <v>24608.7</v>
      </c>
      <c r="V87" s="17">
        <f t="shared" si="9"/>
        <v>11049.306299999998</v>
      </c>
    </row>
    <row r="88" spans="1:22" x14ac:dyDescent="0.2">
      <c r="A88" s="1">
        <v>43424</v>
      </c>
      <c r="B88" s="1">
        <v>43490</v>
      </c>
      <c r="C88" s="9">
        <f t="shared" si="10"/>
        <v>66</v>
      </c>
      <c r="D88" s="1" t="s">
        <v>46</v>
      </c>
      <c r="E88" s="1" t="s">
        <v>41</v>
      </c>
      <c r="F88" s="1" t="s">
        <v>66</v>
      </c>
      <c r="G88" s="1" t="s">
        <v>320</v>
      </c>
      <c r="H88" s="2" t="str">
        <f>VLOOKUP(G88,Payments!$A$2:$E$701, 3, FALSE)</f>
        <v>B-292</v>
      </c>
      <c r="I88" t="str">
        <f>VLOOKUP(G88,Payments!$A$2:$E$701, 5, FALSE)</f>
        <v>Santander</v>
      </c>
      <c r="J88" s="18">
        <v>29828</v>
      </c>
      <c r="K88" s="20">
        <v>0.05</v>
      </c>
      <c r="L88" s="18">
        <v>11334.64</v>
      </c>
      <c r="M88" s="18">
        <v>1360.1568</v>
      </c>
      <c r="N88" s="20">
        <v>0.13</v>
      </c>
      <c r="O88" s="18">
        <f t="shared" si="11"/>
        <v>3683.7579999999998</v>
      </c>
      <c r="P88" s="18">
        <f>VLOOKUP(G88,Payments!$A$2:$E$701, 2, FALSE)</f>
        <v>6517.4179999999997</v>
      </c>
      <c r="Q88" s="17">
        <f t="shared" si="6"/>
        <v>21819.182000000001</v>
      </c>
      <c r="R88" s="17">
        <f>VLOOKUP(G88,Payments!$A$2:$E$701, 4, FALSE)</f>
        <v>23564.716560000001</v>
      </c>
      <c r="S88" s="17">
        <f t="shared" si="7"/>
        <v>1745.5345600000001</v>
      </c>
      <c r="T88" s="21">
        <v>0.08</v>
      </c>
      <c r="U88" s="17">
        <f t="shared" si="8"/>
        <v>28336.6</v>
      </c>
      <c r="V88" s="17">
        <f t="shared" si="9"/>
        <v>11958.045199999997</v>
      </c>
    </row>
    <row r="89" spans="1:22" x14ac:dyDescent="0.2">
      <c r="A89" s="1">
        <v>43399</v>
      </c>
      <c r="B89" s="1">
        <v>43456</v>
      </c>
      <c r="C89" s="9">
        <f t="shared" si="10"/>
        <v>57</v>
      </c>
      <c r="D89" s="1" t="s">
        <v>45</v>
      </c>
      <c r="E89" s="1" t="s">
        <v>21</v>
      </c>
      <c r="F89" s="1" t="s">
        <v>112</v>
      </c>
      <c r="G89" s="1" t="s">
        <v>321</v>
      </c>
      <c r="H89" s="2" t="str">
        <f>VLOOKUP(G89,Payments!$A$2:$E$701, 3, FALSE)</f>
        <v>B-356</v>
      </c>
      <c r="I89" t="str">
        <f>VLOOKUP(G89,Payments!$A$2:$E$701, 5, FALSE)</f>
        <v>Unicaja</v>
      </c>
      <c r="J89" s="18">
        <v>30551</v>
      </c>
      <c r="K89" s="20">
        <v>7.0000000000000007E-2</v>
      </c>
      <c r="L89" s="18">
        <v>9776.32</v>
      </c>
      <c r="M89" s="18">
        <v>1118.1665999999998</v>
      </c>
      <c r="N89" s="20">
        <v>0.14000000000000001</v>
      </c>
      <c r="O89" s="18">
        <f t="shared" si="11"/>
        <v>3977.7402000000006</v>
      </c>
      <c r="P89" s="18">
        <f>VLOOKUP(G89,Payments!$A$2:$E$701, 2, FALSE)</f>
        <v>5682.4859999999999</v>
      </c>
      <c r="Q89" s="17">
        <f t="shared" si="6"/>
        <v>22729.944</v>
      </c>
      <c r="R89" s="17">
        <f>VLOOKUP(G89,Payments!$A$2:$E$701, 4, FALSE)</f>
        <v>24548.339519999998</v>
      </c>
      <c r="S89" s="17">
        <f t="shared" si="7"/>
        <v>1818.3955199999982</v>
      </c>
      <c r="T89" s="21">
        <v>0.08</v>
      </c>
      <c r="U89" s="17">
        <f t="shared" si="8"/>
        <v>28412.43</v>
      </c>
      <c r="V89" s="17">
        <f t="shared" si="9"/>
        <v>13540.2032</v>
      </c>
    </row>
    <row r="90" spans="1:22" x14ac:dyDescent="0.2">
      <c r="A90" s="1">
        <v>43420</v>
      </c>
      <c r="B90" s="1">
        <v>43468</v>
      </c>
      <c r="C90" s="9">
        <f t="shared" si="10"/>
        <v>48</v>
      </c>
      <c r="D90" s="1" t="s">
        <v>43</v>
      </c>
      <c r="E90" s="1" t="s">
        <v>22</v>
      </c>
      <c r="F90" s="1" t="s">
        <v>66</v>
      </c>
      <c r="G90" s="1" t="s">
        <v>322</v>
      </c>
      <c r="H90" s="2" t="str">
        <f>VLOOKUP(G90,Payments!$A$2:$E$701, 3, FALSE)</f>
        <v>B-286</v>
      </c>
      <c r="I90" t="str">
        <f>VLOOKUP(G90,Payments!$A$2:$E$701, 5, FALSE)</f>
        <v>BBVA</v>
      </c>
      <c r="J90" s="18">
        <v>18784</v>
      </c>
      <c r="K90" s="20">
        <v>0.15</v>
      </c>
      <c r="L90" s="18">
        <v>6762.24</v>
      </c>
      <c r="M90" s="18">
        <v>920.41600000000005</v>
      </c>
      <c r="N90" s="20">
        <v>0.1</v>
      </c>
      <c r="O90" s="18">
        <f t="shared" si="11"/>
        <v>1596.64</v>
      </c>
      <c r="P90" s="18">
        <f>VLOOKUP(G90,Payments!$A$2:$E$701, 2, FALSE)</f>
        <v>3352.9439999999995</v>
      </c>
      <c r="Q90" s="17">
        <f t="shared" si="6"/>
        <v>12613.456</v>
      </c>
      <c r="R90" s="17">
        <f>VLOOKUP(G90,Payments!$A$2:$E$701, 4, FALSE)</f>
        <v>13622.532480000002</v>
      </c>
      <c r="S90" s="17">
        <f t="shared" si="7"/>
        <v>1009.0764800000015</v>
      </c>
      <c r="T90" s="21">
        <v>0.08</v>
      </c>
      <c r="U90" s="17">
        <f t="shared" si="8"/>
        <v>15966.4</v>
      </c>
      <c r="V90" s="17">
        <f t="shared" si="9"/>
        <v>6687.1040000000012</v>
      </c>
    </row>
    <row r="91" spans="1:22" x14ac:dyDescent="0.2">
      <c r="A91" s="1">
        <v>43460</v>
      </c>
      <c r="B91" s="1">
        <v>43517</v>
      </c>
      <c r="C91" s="9">
        <f t="shared" si="10"/>
        <v>57</v>
      </c>
      <c r="D91" s="1" t="s">
        <v>43</v>
      </c>
      <c r="E91" s="1" t="s">
        <v>30</v>
      </c>
      <c r="F91" s="1" t="s">
        <v>71</v>
      </c>
      <c r="G91" s="1" t="s">
        <v>323</v>
      </c>
      <c r="H91" s="2" t="str">
        <f>VLOOKUP(G91,Payments!$A$2:$E$701, 3, FALSE)</f>
        <v>B-276</v>
      </c>
      <c r="I91" t="str">
        <f>VLOOKUP(G91,Payments!$A$2:$E$701, 5, FALSE)</f>
        <v>Popular</v>
      </c>
      <c r="J91" s="18">
        <v>19075</v>
      </c>
      <c r="K91" s="20">
        <v>0.06</v>
      </c>
      <c r="L91" s="18">
        <v>6867</v>
      </c>
      <c r="M91" s="18">
        <v>995.71500000000003</v>
      </c>
      <c r="N91" s="20">
        <v>0.1</v>
      </c>
      <c r="O91" s="18">
        <f t="shared" si="11"/>
        <v>1793.0500000000002</v>
      </c>
      <c r="P91" s="18">
        <f>VLOOKUP(G91,Payments!$A$2:$E$701, 2, FALSE)</f>
        <v>3586.1</v>
      </c>
      <c r="Q91" s="17">
        <f t="shared" si="6"/>
        <v>14344.4</v>
      </c>
      <c r="R91" s="17">
        <f>VLOOKUP(G91,Payments!$A$2:$E$701, 4, FALSE)</f>
        <v>15205.064</v>
      </c>
      <c r="S91" s="17">
        <f t="shared" si="7"/>
        <v>860.66400000000067</v>
      </c>
      <c r="T91" s="21">
        <v>0.06</v>
      </c>
      <c r="U91" s="17">
        <f t="shared" si="8"/>
        <v>17930.5</v>
      </c>
      <c r="V91" s="17">
        <f t="shared" si="9"/>
        <v>8274.7350000000006</v>
      </c>
    </row>
    <row r="92" spans="1:22" x14ac:dyDescent="0.2">
      <c r="A92" s="1">
        <v>43447</v>
      </c>
      <c r="B92" s="1">
        <v>43484</v>
      </c>
      <c r="C92" s="9">
        <f t="shared" si="10"/>
        <v>37</v>
      </c>
      <c r="D92" s="1" t="s">
        <v>46</v>
      </c>
      <c r="E92" s="1" t="s">
        <v>22</v>
      </c>
      <c r="F92" s="1" t="s">
        <v>64</v>
      </c>
      <c r="G92" s="1" t="s">
        <v>324</v>
      </c>
      <c r="H92" s="2" t="str">
        <f>VLOOKUP(G92,Payments!$A$2:$E$701, 3, FALSE)</f>
        <v>B-377</v>
      </c>
      <c r="I92" t="str">
        <f>VLOOKUP(G92,Payments!$A$2:$E$701, 5, FALSE)</f>
        <v>Laboral</v>
      </c>
      <c r="J92" s="18">
        <v>24112</v>
      </c>
      <c r="K92" s="20">
        <v>0.11</v>
      </c>
      <c r="L92" s="18">
        <v>7474.72</v>
      </c>
      <c r="M92" s="18">
        <v>1118.7967999999998</v>
      </c>
      <c r="N92" s="20">
        <v>0.12</v>
      </c>
      <c r="O92" s="18">
        <f t="shared" si="11"/>
        <v>2575.1615999999999</v>
      </c>
      <c r="P92" s="18">
        <f>VLOOKUP(G92,Payments!$A$2:$E$701, 2, FALSE)</f>
        <v>4506.5328</v>
      </c>
      <c r="Q92" s="17">
        <f t="shared" si="6"/>
        <v>16953.147199999999</v>
      </c>
      <c r="R92" s="17">
        <f>VLOOKUP(G92,Payments!$A$2:$E$701, 4, FALSE)</f>
        <v>18478.930447999999</v>
      </c>
      <c r="S92" s="17">
        <f t="shared" si="7"/>
        <v>1525.7832479999997</v>
      </c>
      <c r="T92" s="21">
        <v>0.09</v>
      </c>
      <c r="U92" s="17">
        <f t="shared" si="8"/>
        <v>21459.68</v>
      </c>
      <c r="V92" s="17">
        <f t="shared" si="9"/>
        <v>10291.0016</v>
      </c>
    </row>
    <row r="93" spans="1:22" x14ac:dyDescent="0.2">
      <c r="A93" s="1">
        <v>43422</v>
      </c>
      <c r="B93" s="1">
        <v>43482</v>
      </c>
      <c r="C93" s="9">
        <f t="shared" si="10"/>
        <v>60</v>
      </c>
      <c r="D93" s="1" t="s">
        <v>47</v>
      </c>
      <c r="E93" s="1" t="s">
        <v>26</v>
      </c>
      <c r="F93" s="1" t="s">
        <v>71</v>
      </c>
      <c r="G93" s="1" t="s">
        <v>325</v>
      </c>
      <c r="H93" s="2" t="str">
        <f>VLOOKUP(G93,Payments!$A$2:$E$701, 3, FALSE)</f>
        <v>B-250</v>
      </c>
      <c r="I93" t="str">
        <f>VLOOKUP(G93,Payments!$A$2:$E$701, 5, FALSE)</f>
        <v>Kutxa</v>
      </c>
      <c r="J93" s="18">
        <v>27824</v>
      </c>
      <c r="K93" s="20">
        <v>0.16</v>
      </c>
      <c r="L93" s="18">
        <v>8347.2000000000007</v>
      </c>
      <c r="M93" s="18">
        <v>1352.2463999999998</v>
      </c>
      <c r="N93" s="20">
        <v>0.14000000000000001</v>
      </c>
      <c r="O93" s="18">
        <f t="shared" si="11"/>
        <v>3272.1024000000002</v>
      </c>
      <c r="P93" s="18">
        <f>VLOOKUP(G93,Payments!$A$2:$E$701, 2, FALSE)</f>
        <v>5375.5968000000003</v>
      </c>
      <c r="Q93" s="17">
        <f t="shared" si="6"/>
        <v>17996.563200000001</v>
      </c>
      <c r="R93" s="17">
        <f>VLOOKUP(G93,Payments!$A$2:$E$701, 4, FALSE)</f>
        <v>19256.322624</v>
      </c>
      <c r="S93" s="17">
        <f t="shared" si="7"/>
        <v>1259.7594239999999</v>
      </c>
      <c r="T93" s="21">
        <v>7.0000000000000007E-2</v>
      </c>
      <c r="U93" s="17">
        <f t="shared" si="8"/>
        <v>23372.16</v>
      </c>
      <c r="V93" s="17">
        <f t="shared" si="9"/>
        <v>10400.611199999999</v>
      </c>
    </row>
    <row r="94" spans="1:22" x14ac:dyDescent="0.2">
      <c r="A94" s="1">
        <v>43460</v>
      </c>
      <c r="B94" s="1">
        <v>43492</v>
      </c>
      <c r="C94" s="9">
        <f t="shared" si="10"/>
        <v>32</v>
      </c>
      <c r="D94" s="1" t="s">
        <v>47</v>
      </c>
      <c r="E94" s="1" t="s">
        <v>30</v>
      </c>
      <c r="F94" s="1" t="s">
        <v>69</v>
      </c>
      <c r="G94" s="1" t="s">
        <v>326</v>
      </c>
      <c r="H94" s="2" t="str">
        <f>VLOOKUP(G94,Payments!$A$2:$E$701, 3, FALSE)</f>
        <v>B-338</v>
      </c>
      <c r="I94" t="str">
        <f>VLOOKUP(G94,Payments!$A$2:$E$701, 5, FALSE)</f>
        <v>Bankinter</v>
      </c>
      <c r="J94" s="18">
        <v>31264</v>
      </c>
      <c r="K94" s="20">
        <v>0.14000000000000001</v>
      </c>
      <c r="L94" s="18">
        <v>11567.68</v>
      </c>
      <c r="M94" s="18">
        <v>1531.9360000000001</v>
      </c>
      <c r="N94" s="20">
        <v>0.12</v>
      </c>
      <c r="O94" s="18">
        <f t="shared" si="11"/>
        <v>3226.4447999999998</v>
      </c>
      <c r="P94" s="18">
        <f>VLOOKUP(G94,Payments!$A$2:$E$701, 2, FALSE)</f>
        <v>5915.1487999999999</v>
      </c>
      <c r="Q94" s="17">
        <f t="shared" si="6"/>
        <v>20971.891200000002</v>
      </c>
      <c r="R94" s="17">
        <f>VLOOKUP(G94,Payments!$A$2:$E$701, 4, FALSE)</f>
        <v>22020.485760000003</v>
      </c>
      <c r="S94" s="17">
        <f t="shared" si="7"/>
        <v>1048.5945600000014</v>
      </c>
      <c r="T94" s="21">
        <v>0.05</v>
      </c>
      <c r="U94" s="17">
        <f t="shared" si="8"/>
        <v>26887.040000000001</v>
      </c>
      <c r="V94" s="17">
        <f t="shared" si="9"/>
        <v>10560.979199999998</v>
      </c>
    </row>
    <row r="95" spans="1:22" x14ac:dyDescent="0.2">
      <c r="A95" s="1">
        <v>43415</v>
      </c>
      <c r="B95" s="1">
        <v>43489</v>
      </c>
      <c r="C95" s="9">
        <f t="shared" si="10"/>
        <v>74</v>
      </c>
      <c r="D95" s="1" t="s">
        <v>44</v>
      </c>
      <c r="E95" s="1" t="s">
        <v>42</v>
      </c>
      <c r="F95" s="1" t="s">
        <v>104</v>
      </c>
      <c r="G95" s="1" t="s">
        <v>327</v>
      </c>
      <c r="H95" s="2" t="str">
        <f>VLOOKUP(G95,Payments!$A$2:$E$701, 3, FALSE)</f>
        <v>B-273</v>
      </c>
      <c r="I95" t="str">
        <f>VLOOKUP(G95,Payments!$A$2:$E$701, 5, FALSE)</f>
        <v>Bankia</v>
      </c>
      <c r="J95" s="18">
        <v>17839</v>
      </c>
      <c r="K95" s="20">
        <v>0.12</v>
      </c>
      <c r="L95" s="18">
        <v>6065.26</v>
      </c>
      <c r="M95" s="18">
        <v>770.64479999999992</v>
      </c>
      <c r="N95" s="20">
        <v>0.11</v>
      </c>
      <c r="O95" s="18">
        <f t="shared" si="11"/>
        <v>1726.8152</v>
      </c>
      <c r="P95" s="18">
        <f>VLOOKUP(G95,Payments!$A$2:$E$701, 2, FALSE)</f>
        <v>3610.6135999999997</v>
      </c>
      <c r="Q95" s="17">
        <f t="shared" si="6"/>
        <v>12087.706399999999</v>
      </c>
      <c r="R95" s="17">
        <f>VLOOKUP(G95,Payments!$A$2:$E$701, 4, FALSE)</f>
        <v>12812.968784000001</v>
      </c>
      <c r="S95" s="17">
        <f t="shared" si="7"/>
        <v>725.26238400000148</v>
      </c>
      <c r="T95" s="21">
        <v>0.06</v>
      </c>
      <c r="U95" s="17">
        <f t="shared" si="8"/>
        <v>15698.32</v>
      </c>
      <c r="V95" s="17">
        <f t="shared" si="9"/>
        <v>7135.5999999999985</v>
      </c>
    </row>
    <row r="96" spans="1:22" x14ac:dyDescent="0.2">
      <c r="A96" s="1">
        <v>43460</v>
      </c>
      <c r="B96" s="1">
        <v>43518</v>
      </c>
      <c r="C96" s="9">
        <f t="shared" si="10"/>
        <v>58</v>
      </c>
      <c r="D96" s="1" t="s">
        <v>44</v>
      </c>
      <c r="E96" s="1" t="s">
        <v>31</v>
      </c>
      <c r="F96" s="1" t="s">
        <v>139</v>
      </c>
      <c r="G96" s="1" t="s">
        <v>328</v>
      </c>
      <c r="H96" s="2" t="str">
        <f>VLOOKUP(G96,Payments!$A$2:$E$701, 3, FALSE)</f>
        <v>B-372</v>
      </c>
      <c r="I96" t="str">
        <f>VLOOKUP(G96,Payments!$A$2:$E$701, 5, FALSE)</f>
        <v>Popular</v>
      </c>
      <c r="J96" s="18">
        <v>21962</v>
      </c>
      <c r="K96" s="20">
        <v>0.08</v>
      </c>
      <c r="L96" s="18">
        <v>6588.6</v>
      </c>
      <c r="M96" s="18">
        <v>1089.3152</v>
      </c>
      <c r="N96" s="20">
        <v>0.13</v>
      </c>
      <c r="O96" s="18">
        <f t="shared" si="11"/>
        <v>2626.6552000000001</v>
      </c>
      <c r="P96" s="18">
        <f>VLOOKUP(G96,Payments!$A$2:$E$701, 2, FALSE)</f>
        <v>3636.9072000000001</v>
      </c>
      <c r="Q96" s="17">
        <f t="shared" si="6"/>
        <v>16568.132799999999</v>
      </c>
      <c r="R96" s="17">
        <f>VLOOKUP(G96,Payments!$A$2:$E$701, 4, FALSE)</f>
        <v>17396.53944</v>
      </c>
      <c r="S96" s="17">
        <f t="shared" si="7"/>
        <v>828.40664000000106</v>
      </c>
      <c r="T96" s="21">
        <v>0.05</v>
      </c>
      <c r="U96" s="17">
        <f t="shared" si="8"/>
        <v>20205.04</v>
      </c>
      <c r="V96" s="17">
        <f t="shared" si="9"/>
        <v>9900.4695999999985</v>
      </c>
    </row>
    <row r="97" spans="1:22" x14ac:dyDescent="0.2">
      <c r="A97" s="1">
        <v>43462</v>
      </c>
      <c r="B97" s="1">
        <v>43524</v>
      </c>
      <c r="C97" s="9">
        <f t="shared" si="10"/>
        <v>62</v>
      </c>
      <c r="D97" s="1" t="s">
        <v>43</v>
      </c>
      <c r="E97" s="1" t="s">
        <v>29</v>
      </c>
      <c r="F97" s="1" t="s">
        <v>98</v>
      </c>
      <c r="G97" s="1" t="s">
        <v>329</v>
      </c>
      <c r="H97" s="2" t="str">
        <f>VLOOKUP(G97,Payments!$A$2:$E$701, 3, FALSE)</f>
        <v>B-364</v>
      </c>
      <c r="I97" t="str">
        <f>VLOOKUP(G97,Payments!$A$2:$E$701, 5, FALSE)</f>
        <v>Kutxa</v>
      </c>
      <c r="J97" s="18">
        <v>20431</v>
      </c>
      <c r="K97" s="20">
        <v>0.17</v>
      </c>
      <c r="L97" s="18">
        <v>7559.47</v>
      </c>
      <c r="M97" s="18">
        <v>563.89559999999994</v>
      </c>
      <c r="N97" s="20">
        <v>0.13</v>
      </c>
      <c r="O97" s="18">
        <f t="shared" si="11"/>
        <v>2204.5048999999999</v>
      </c>
      <c r="P97" s="18">
        <f>VLOOKUP(G97,Payments!$A$2:$E$701, 2, FALSE)</f>
        <v>3561.1233000000002</v>
      </c>
      <c r="Q97" s="17">
        <f t="shared" si="6"/>
        <v>13396.6067</v>
      </c>
      <c r="R97" s="17">
        <f>VLOOKUP(G97,Payments!$A$2:$E$701, 4, FALSE)</f>
        <v>14334.369169000001</v>
      </c>
      <c r="S97" s="17">
        <f t="shared" si="7"/>
        <v>937.76246900000115</v>
      </c>
      <c r="T97" s="21">
        <v>7.0000000000000007E-2</v>
      </c>
      <c r="U97" s="17">
        <f t="shared" si="8"/>
        <v>16957.73</v>
      </c>
      <c r="V97" s="17">
        <f t="shared" si="9"/>
        <v>6629.8594999999996</v>
      </c>
    </row>
    <row r="98" spans="1:22" x14ac:dyDescent="0.2">
      <c r="A98" s="1">
        <v>43456</v>
      </c>
      <c r="B98" s="1">
        <v>43536</v>
      </c>
      <c r="C98" s="9">
        <f t="shared" si="10"/>
        <v>80</v>
      </c>
      <c r="D98" s="1" t="s">
        <v>44</v>
      </c>
      <c r="E98" s="1" t="s">
        <v>23</v>
      </c>
      <c r="F98" s="1" t="s">
        <v>71</v>
      </c>
      <c r="G98" s="1" t="s">
        <v>330</v>
      </c>
      <c r="H98" s="2" t="str">
        <f>VLOOKUP(G98,Payments!$A$2:$E$701, 3, FALSE)</f>
        <v>B-376</v>
      </c>
      <c r="I98" t="str">
        <f>VLOOKUP(G98,Payments!$A$2:$E$701, 5, FALSE)</f>
        <v>Unicaja</v>
      </c>
      <c r="J98" s="18">
        <v>16190</v>
      </c>
      <c r="K98" s="20">
        <v>0.17</v>
      </c>
      <c r="L98" s="18">
        <v>5828.4</v>
      </c>
      <c r="M98" s="18">
        <v>608.74399999999991</v>
      </c>
      <c r="N98" s="20">
        <v>0.11</v>
      </c>
      <c r="O98" s="18">
        <f t="shared" si="11"/>
        <v>1478.1470000000002</v>
      </c>
      <c r="P98" s="18">
        <f>VLOOKUP(G98,Payments!$A$2:$E$701, 2, FALSE)</f>
        <v>2687.54</v>
      </c>
      <c r="Q98" s="17">
        <f t="shared" si="6"/>
        <v>10750.16</v>
      </c>
      <c r="R98" s="17">
        <f>VLOOKUP(G98,Payments!$A$2:$E$701, 4, FALSE)</f>
        <v>11610.1728</v>
      </c>
      <c r="S98" s="17">
        <f t="shared" si="7"/>
        <v>860.01280000000042</v>
      </c>
      <c r="T98" s="21">
        <v>0.08</v>
      </c>
      <c r="U98" s="17">
        <f t="shared" si="8"/>
        <v>13437.7</v>
      </c>
      <c r="V98" s="17">
        <f t="shared" si="9"/>
        <v>5522.4089999999997</v>
      </c>
    </row>
    <row r="99" spans="1:22" x14ac:dyDescent="0.2">
      <c r="A99" s="1">
        <v>43415</v>
      </c>
      <c r="B99" s="1">
        <v>43487</v>
      </c>
      <c r="C99" s="9">
        <f t="shared" si="10"/>
        <v>72</v>
      </c>
      <c r="D99" s="1" t="s">
        <v>47</v>
      </c>
      <c r="E99" s="1" t="s">
        <v>25</v>
      </c>
      <c r="F99" s="1" t="s">
        <v>62</v>
      </c>
      <c r="G99" s="1" t="s">
        <v>331</v>
      </c>
      <c r="H99" s="2" t="str">
        <f>VLOOKUP(G99,Payments!$A$2:$E$701, 3, FALSE)</f>
        <v>B-399</v>
      </c>
      <c r="I99" t="str">
        <f>VLOOKUP(G99,Payments!$A$2:$E$701, 5, FALSE)</f>
        <v>Bankinter</v>
      </c>
      <c r="J99" s="18">
        <v>16165</v>
      </c>
      <c r="K99" s="20">
        <v>0.14000000000000001</v>
      </c>
      <c r="L99" s="18">
        <v>6304.35</v>
      </c>
      <c r="M99" s="18">
        <v>607.80399999999997</v>
      </c>
      <c r="N99" s="20">
        <v>0.13</v>
      </c>
      <c r="O99" s="18">
        <f t="shared" si="11"/>
        <v>1807.2470000000001</v>
      </c>
      <c r="P99" s="18">
        <f>VLOOKUP(G99,Payments!$A$2:$E$701, 2, FALSE)</f>
        <v>2641.3609999999999</v>
      </c>
      <c r="Q99" s="17">
        <f t="shared" si="6"/>
        <v>11260.539000000001</v>
      </c>
      <c r="R99" s="17">
        <f>VLOOKUP(G99,Payments!$A$2:$E$701, 4, FALSE)</f>
        <v>11936.171340000001</v>
      </c>
      <c r="S99" s="17">
        <f t="shared" si="7"/>
        <v>675.63234000000011</v>
      </c>
      <c r="T99" s="21">
        <v>0.06</v>
      </c>
      <c r="U99" s="17">
        <f t="shared" si="8"/>
        <v>13901.9</v>
      </c>
      <c r="V99" s="17">
        <f t="shared" si="9"/>
        <v>5182.4989999999998</v>
      </c>
    </row>
    <row r="100" spans="1:22" x14ac:dyDescent="0.2">
      <c r="A100" s="1">
        <v>43453</v>
      </c>
      <c r="B100" s="1">
        <v>43495</v>
      </c>
      <c r="C100" s="9">
        <f t="shared" si="10"/>
        <v>42</v>
      </c>
      <c r="D100" s="1" t="s">
        <v>46</v>
      </c>
      <c r="E100" s="1" t="s">
        <v>24</v>
      </c>
      <c r="F100" s="1" t="s">
        <v>104</v>
      </c>
      <c r="G100" s="1" t="s">
        <v>332</v>
      </c>
      <c r="H100" s="2" t="str">
        <f>VLOOKUP(G100,Payments!$A$2:$E$701, 3, FALSE)</f>
        <v>B-282</v>
      </c>
      <c r="I100" t="str">
        <f>VLOOKUP(G100,Payments!$A$2:$E$701, 5, FALSE)</f>
        <v>Unicaja</v>
      </c>
      <c r="J100" s="18">
        <v>32597</v>
      </c>
      <c r="K100" s="20">
        <v>0.08</v>
      </c>
      <c r="L100" s="18">
        <v>9779.1</v>
      </c>
      <c r="M100" s="18">
        <v>1414.7097999999999</v>
      </c>
      <c r="N100" s="20">
        <v>0.15</v>
      </c>
      <c r="O100" s="18">
        <f t="shared" si="11"/>
        <v>4498.3859999999995</v>
      </c>
      <c r="P100" s="18">
        <f>VLOOKUP(G100,Payments!$A$2:$E$701, 2, FALSE)</f>
        <v>6297.7404000000006</v>
      </c>
      <c r="Q100" s="17">
        <f t="shared" si="6"/>
        <v>23691.499599999996</v>
      </c>
      <c r="R100" s="17">
        <f>VLOOKUP(G100,Payments!$A$2:$E$701, 4, FALSE)</f>
        <v>25112.989576000004</v>
      </c>
      <c r="S100" s="17">
        <f t="shared" si="7"/>
        <v>1421.489976000008</v>
      </c>
      <c r="T100" s="21">
        <v>0.06</v>
      </c>
      <c r="U100" s="17">
        <f t="shared" si="8"/>
        <v>29989.239999999998</v>
      </c>
      <c r="V100" s="17">
        <f t="shared" si="9"/>
        <v>14297.044199999998</v>
      </c>
    </row>
    <row r="101" spans="1:22" x14ac:dyDescent="0.2">
      <c r="A101" s="1">
        <v>43388</v>
      </c>
      <c r="B101" s="1">
        <v>43434</v>
      </c>
      <c r="C101" s="9">
        <f t="shared" si="10"/>
        <v>46</v>
      </c>
      <c r="D101" s="1" t="s">
        <v>44</v>
      </c>
      <c r="E101" s="1" t="s">
        <v>25</v>
      </c>
      <c r="F101" s="1" t="s">
        <v>62</v>
      </c>
      <c r="G101" s="1" t="s">
        <v>333</v>
      </c>
      <c r="H101" s="2" t="str">
        <f>VLOOKUP(G101,Payments!$A$2:$E$701, 3, FALSE)</f>
        <v>B-389</v>
      </c>
      <c r="I101" t="str">
        <f>VLOOKUP(G101,Payments!$A$2:$E$701, 5, FALSE)</f>
        <v>BBVA</v>
      </c>
      <c r="J101" s="18">
        <v>17208</v>
      </c>
      <c r="K101" s="20">
        <v>0.11</v>
      </c>
      <c r="L101" s="18">
        <v>5162.3999999999996</v>
      </c>
      <c r="M101" s="18">
        <v>710.69040000000007</v>
      </c>
      <c r="N101" s="20">
        <v>0.13</v>
      </c>
      <c r="O101" s="18">
        <f t="shared" si="11"/>
        <v>1990.9656</v>
      </c>
      <c r="P101" s="18">
        <f>VLOOKUP(G101,Payments!$A$2:$E$701, 2, FALSE)</f>
        <v>3369.3263999999999</v>
      </c>
      <c r="Q101" s="17">
        <f t="shared" si="6"/>
        <v>11945.793599999999</v>
      </c>
      <c r="R101" s="17">
        <f>VLOOKUP(G101,Payments!$A$2:$E$701, 4, FALSE)</f>
        <v>12901.457088000001</v>
      </c>
      <c r="S101" s="17">
        <f t="shared" si="7"/>
        <v>955.66348800000196</v>
      </c>
      <c r="T101" s="21">
        <v>0.08</v>
      </c>
      <c r="U101" s="17">
        <f t="shared" si="8"/>
        <v>15315.119999999999</v>
      </c>
      <c r="V101" s="17">
        <f t="shared" si="9"/>
        <v>7451.0640000000003</v>
      </c>
    </row>
    <row r="102" spans="1:22" x14ac:dyDescent="0.2">
      <c r="A102" s="1">
        <v>43374</v>
      </c>
      <c r="B102" s="1">
        <v>43419</v>
      </c>
      <c r="C102" s="9">
        <f t="shared" si="10"/>
        <v>45</v>
      </c>
      <c r="D102" s="1" t="s">
        <v>46</v>
      </c>
      <c r="E102" s="1" t="s">
        <v>28</v>
      </c>
      <c r="F102" s="1" t="s">
        <v>60</v>
      </c>
      <c r="G102" s="1" t="s">
        <v>334</v>
      </c>
      <c r="H102" s="2" t="str">
        <f>VLOOKUP(G102,Payments!$A$2:$E$701, 3, FALSE)</f>
        <v>B-268</v>
      </c>
      <c r="I102" t="str">
        <f>VLOOKUP(G102,Payments!$A$2:$E$701, 5, FALSE)</f>
        <v>Laboral</v>
      </c>
      <c r="J102" s="18">
        <v>16700</v>
      </c>
      <c r="K102" s="20">
        <v>0.16</v>
      </c>
      <c r="L102" s="18">
        <v>6179</v>
      </c>
      <c r="M102" s="18">
        <v>627.91999999999996</v>
      </c>
      <c r="N102" s="20">
        <v>0.14000000000000001</v>
      </c>
      <c r="O102" s="18">
        <f t="shared" si="11"/>
        <v>1963.9200000000003</v>
      </c>
      <c r="P102" s="18">
        <f>VLOOKUP(G102,Payments!$A$2:$E$701, 2, FALSE)</f>
        <v>3226.44</v>
      </c>
      <c r="Q102" s="17">
        <f t="shared" si="6"/>
        <v>10801.56</v>
      </c>
      <c r="R102" s="17">
        <f>VLOOKUP(G102,Payments!$A$2:$E$701, 4, FALSE)</f>
        <v>11557.6692</v>
      </c>
      <c r="S102" s="17">
        <f t="shared" si="7"/>
        <v>756.10920000000078</v>
      </c>
      <c r="T102" s="21">
        <v>7.0000000000000007E-2</v>
      </c>
      <c r="U102" s="17">
        <f t="shared" si="8"/>
        <v>14028</v>
      </c>
      <c r="V102" s="17">
        <f t="shared" si="9"/>
        <v>5257.16</v>
      </c>
    </row>
    <row r="103" spans="1:22" x14ac:dyDescent="0.2">
      <c r="A103" s="1">
        <v>43384</v>
      </c>
      <c r="B103" s="1">
        <v>43425</v>
      </c>
      <c r="C103" s="9">
        <f t="shared" si="10"/>
        <v>41</v>
      </c>
      <c r="D103" s="1" t="s">
        <v>47</v>
      </c>
      <c r="E103" s="1" t="s">
        <v>25</v>
      </c>
      <c r="F103" s="1" t="s">
        <v>69</v>
      </c>
      <c r="G103" s="1" t="s">
        <v>335</v>
      </c>
      <c r="H103" s="2" t="str">
        <f>VLOOKUP(G103,Payments!$A$2:$E$701, 3, FALSE)</f>
        <v>B-303</v>
      </c>
      <c r="I103" t="str">
        <f>VLOOKUP(G103,Payments!$A$2:$E$701, 5, FALSE)</f>
        <v>Kutxa</v>
      </c>
      <c r="J103" s="18">
        <v>27672</v>
      </c>
      <c r="K103" s="20">
        <v>0.14000000000000001</v>
      </c>
      <c r="L103" s="18">
        <v>8578.32</v>
      </c>
      <c r="M103" s="18">
        <v>1521.96</v>
      </c>
      <c r="N103" s="20">
        <v>0.14000000000000001</v>
      </c>
      <c r="O103" s="18">
        <f t="shared" si="11"/>
        <v>3331.7087999999999</v>
      </c>
      <c r="P103" s="18">
        <f>VLOOKUP(G103,Payments!$A$2:$E$701, 2, FALSE)</f>
        <v>5235.5424000000003</v>
      </c>
      <c r="Q103" s="17">
        <f t="shared" si="6"/>
        <v>18562.3776</v>
      </c>
      <c r="R103" s="17">
        <f>VLOOKUP(G103,Payments!$A$2:$E$701, 4, FALSE)</f>
        <v>19490.496480000002</v>
      </c>
      <c r="S103" s="17">
        <f t="shared" si="7"/>
        <v>928.11888000000181</v>
      </c>
      <c r="T103" s="21">
        <v>0.05</v>
      </c>
      <c r="U103" s="17">
        <f t="shared" si="8"/>
        <v>23797.919999999998</v>
      </c>
      <c r="V103" s="17">
        <f t="shared" si="9"/>
        <v>10365.931199999999</v>
      </c>
    </row>
    <row r="104" spans="1:22" x14ac:dyDescent="0.2">
      <c r="A104" s="1">
        <v>43394</v>
      </c>
      <c r="B104" s="1">
        <v>43463</v>
      </c>
      <c r="C104" s="9">
        <f t="shared" si="10"/>
        <v>69</v>
      </c>
      <c r="D104" s="1" t="s">
        <v>45</v>
      </c>
      <c r="E104" s="1" t="s">
        <v>26</v>
      </c>
      <c r="F104" s="1" t="s">
        <v>84</v>
      </c>
      <c r="G104" s="1" t="s">
        <v>336</v>
      </c>
      <c r="H104" s="2" t="str">
        <f>VLOOKUP(G104,Payments!$A$2:$E$701, 3, FALSE)</f>
        <v>B-389</v>
      </c>
      <c r="I104" t="str">
        <f>VLOOKUP(G104,Payments!$A$2:$E$701, 5, FALSE)</f>
        <v>Sabadell</v>
      </c>
      <c r="J104" s="18">
        <v>22815</v>
      </c>
      <c r="K104" s="20">
        <v>0.08</v>
      </c>
      <c r="L104" s="18">
        <v>8441.5499999999993</v>
      </c>
      <c r="M104" s="18">
        <v>1129.3425</v>
      </c>
      <c r="N104" s="20">
        <v>0.13</v>
      </c>
      <c r="O104" s="18">
        <f t="shared" si="11"/>
        <v>2728.674</v>
      </c>
      <c r="P104" s="18">
        <f>VLOOKUP(G104,Payments!$A$2:$E$701, 2, FALSE)</f>
        <v>4197.96</v>
      </c>
      <c r="Q104" s="17">
        <f t="shared" si="6"/>
        <v>16791.84</v>
      </c>
      <c r="R104" s="17">
        <f>VLOOKUP(G104,Payments!$A$2:$E$701, 4, FALSE)</f>
        <v>18135.1872</v>
      </c>
      <c r="S104" s="17">
        <f t="shared" si="7"/>
        <v>1343.3472000000002</v>
      </c>
      <c r="T104" s="21">
        <v>0.08</v>
      </c>
      <c r="U104" s="17">
        <f t="shared" si="8"/>
        <v>20989.8</v>
      </c>
      <c r="V104" s="17">
        <f t="shared" si="9"/>
        <v>8690.2335000000021</v>
      </c>
    </row>
    <row r="105" spans="1:22" x14ac:dyDescent="0.2">
      <c r="A105" s="1">
        <v>43465</v>
      </c>
      <c r="B105" s="1">
        <v>43538</v>
      </c>
      <c r="C105" s="9">
        <f t="shared" si="10"/>
        <v>73</v>
      </c>
      <c r="D105" s="1" t="s">
        <v>44</v>
      </c>
      <c r="E105" s="1" t="s">
        <v>30</v>
      </c>
      <c r="F105" s="1" t="s">
        <v>112</v>
      </c>
      <c r="G105" s="1" t="s">
        <v>337</v>
      </c>
      <c r="H105" s="2" t="str">
        <f>VLOOKUP(G105,Payments!$A$2:$E$701, 3, FALSE)</f>
        <v>B-319</v>
      </c>
      <c r="I105" t="str">
        <f>VLOOKUP(G105,Payments!$A$2:$E$701, 5, FALSE)</f>
        <v>Santander</v>
      </c>
      <c r="J105" s="18">
        <v>26131</v>
      </c>
      <c r="K105" s="20">
        <v>0.11</v>
      </c>
      <c r="L105" s="18">
        <v>8884.5400000000009</v>
      </c>
      <c r="M105" s="18">
        <v>1149.7639999999999</v>
      </c>
      <c r="N105" s="20">
        <v>0.1</v>
      </c>
      <c r="O105" s="18">
        <f t="shared" si="11"/>
        <v>2325.6590000000001</v>
      </c>
      <c r="P105" s="18">
        <f>VLOOKUP(G105,Payments!$A$2:$E$701, 2, FALSE)</f>
        <v>4883.8838999999998</v>
      </c>
      <c r="Q105" s="17">
        <f t="shared" si="6"/>
        <v>18372.706099999999</v>
      </c>
      <c r="R105" s="17">
        <f>VLOOKUP(G105,Payments!$A$2:$E$701, 4, FALSE)</f>
        <v>20026.249649000001</v>
      </c>
      <c r="S105" s="17">
        <f t="shared" si="7"/>
        <v>1653.5435490000018</v>
      </c>
      <c r="T105" s="21">
        <v>0.09</v>
      </c>
      <c r="U105" s="17">
        <f t="shared" si="8"/>
        <v>23256.59</v>
      </c>
      <c r="V105" s="17">
        <f t="shared" si="9"/>
        <v>10896.627</v>
      </c>
    </row>
    <row r="106" spans="1:22" x14ac:dyDescent="0.2">
      <c r="A106" s="1">
        <v>43390</v>
      </c>
      <c r="B106" s="1">
        <v>43427</v>
      </c>
      <c r="C106" s="9">
        <f t="shared" si="10"/>
        <v>37</v>
      </c>
      <c r="D106" s="1" t="s">
        <v>45</v>
      </c>
      <c r="E106" s="1" t="s">
        <v>29</v>
      </c>
      <c r="F106" s="1" t="s">
        <v>112</v>
      </c>
      <c r="G106" s="1" t="s">
        <v>338</v>
      </c>
      <c r="H106" s="2" t="str">
        <f>VLOOKUP(G106,Payments!$A$2:$E$701, 3, FALSE)</f>
        <v>B-254</v>
      </c>
      <c r="I106" t="str">
        <f>VLOOKUP(G106,Payments!$A$2:$E$701, 5, FALSE)</f>
        <v>BBVA</v>
      </c>
      <c r="J106" s="18">
        <v>23537</v>
      </c>
      <c r="K106" s="20">
        <v>0.13</v>
      </c>
      <c r="L106" s="18">
        <v>8002.58</v>
      </c>
      <c r="M106" s="18">
        <v>1247.461</v>
      </c>
      <c r="N106" s="20">
        <v>0.15</v>
      </c>
      <c r="O106" s="18">
        <f t="shared" si="11"/>
        <v>3071.5784999999996</v>
      </c>
      <c r="P106" s="18">
        <f>VLOOKUP(G106,Payments!$A$2:$E$701, 2, FALSE)</f>
        <v>4504.9817999999996</v>
      </c>
      <c r="Q106" s="17">
        <f t="shared" si="6"/>
        <v>15972.208199999999</v>
      </c>
      <c r="R106" s="17">
        <f>VLOOKUP(G106,Payments!$A$2:$E$701, 4, FALSE)</f>
        <v>17409.706937999999</v>
      </c>
      <c r="S106" s="17">
        <f t="shared" si="7"/>
        <v>1437.4987380000002</v>
      </c>
      <c r="T106" s="21">
        <v>0.09</v>
      </c>
      <c r="U106" s="17">
        <f t="shared" si="8"/>
        <v>20477.189999999999</v>
      </c>
      <c r="V106" s="17">
        <f t="shared" si="9"/>
        <v>8155.5704999999998</v>
      </c>
    </row>
    <row r="107" spans="1:22" x14ac:dyDescent="0.2">
      <c r="A107" s="1">
        <v>43391</v>
      </c>
      <c r="B107" s="1">
        <v>43469</v>
      </c>
      <c r="C107" s="9">
        <f t="shared" si="10"/>
        <v>78</v>
      </c>
      <c r="D107" s="1" t="s">
        <v>46</v>
      </c>
      <c r="E107" s="1" t="s">
        <v>33</v>
      </c>
      <c r="F107" s="1" t="s">
        <v>66</v>
      </c>
      <c r="G107" s="1" t="s">
        <v>339</v>
      </c>
      <c r="H107" s="2" t="str">
        <f>VLOOKUP(G107,Payments!$A$2:$E$701, 3, FALSE)</f>
        <v>B-345</v>
      </c>
      <c r="I107" t="str">
        <f>VLOOKUP(G107,Payments!$A$2:$E$701, 5, FALSE)</f>
        <v>Bankinter</v>
      </c>
      <c r="J107" s="18">
        <v>22675</v>
      </c>
      <c r="K107" s="20">
        <v>0.15</v>
      </c>
      <c r="L107" s="18">
        <v>7029.25</v>
      </c>
      <c r="M107" s="18">
        <v>1102.0050000000001</v>
      </c>
      <c r="N107" s="20">
        <v>0.1</v>
      </c>
      <c r="O107" s="18">
        <f t="shared" si="11"/>
        <v>1927.375</v>
      </c>
      <c r="P107" s="18">
        <f>VLOOKUP(G107,Payments!$A$2:$E$701, 2, FALSE)</f>
        <v>4432.9624999999996</v>
      </c>
      <c r="Q107" s="17">
        <f t="shared" si="6"/>
        <v>14840.7875</v>
      </c>
      <c r="R107" s="17">
        <f>VLOOKUP(G107,Payments!$A$2:$E$701, 4, FALSE)</f>
        <v>15731.234750000001</v>
      </c>
      <c r="S107" s="17">
        <f t="shared" si="7"/>
        <v>890.44725000000108</v>
      </c>
      <c r="T107" s="21">
        <v>0.06</v>
      </c>
      <c r="U107" s="17">
        <f t="shared" si="8"/>
        <v>19273.75</v>
      </c>
      <c r="V107" s="17">
        <f t="shared" si="9"/>
        <v>9215.119999999999</v>
      </c>
    </row>
    <row r="108" spans="1:22" x14ac:dyDescent="0.2">
      <c r="A108" s="1">
        <v>43391</v>
      </c>
      <c r="B108" s="1">
        <v>43429</v>
      </c>
      <c r="C108" s="9">
        <f t="shared" si="10"/>
        <v>38</v>
      </c>
      <c r="D108" s="1" t="s">
        <v>45</v>
      </c>
      <c r="E108" s="1" t="s">
        <v>34</v>
      </c>
      <c r="F108" s="1" t="s">
        <v>69</v>
      </c>
      <c r="G108" s="1" t="s">
        <v>340</v>
      </c>
      <c r="H108" s="2" t="str">
        <f>VLOOKUP(G108,Payments!$A$2:$E$701, 3, FALSE)</f>
        <v>B-306</v>
      </c>
      <c r="I108" t="str">
        <f>VLOOKUP(G108,Payments!$A$2:$E$701, 5, FALSE)</f>
        <v>BBVA</v>
      </c>
      <c r="J108" s="18">
        <v>24888</v>
      </c>
      <c r="K108" s="20">
        <v>0.13</v>
      </c>
      <c r="L108" s="18">
        <v>7466.4</v>
      </c>
      <c r="M108" s="18">
        <v>1134.8928000000001</v>
      </c>
      <c r="N108" s="20">
        <v>0.11</v>
      </c>
      <c r="O108" s="18">
        <f t="shared" si="11"/>
        <v>2381.7816000000003</v>
      </c>
      <c r="P108" s="18">
        <f>VLOOKUP(G108,Payments!$A$2:$E$701, 2, FALSE)</f>
        <v>4980.0888000000004</v>
      </c>
      <c r="Q108" s="17">
        <f t="shared" si="6"/>
        <v>16672.4712</v>
      </c>
      <c r="R108" s="17">
        <f>VLOOKUP(G108,Payments!$A$2:$E$701, 4, FALSE)</f>
        <v>18006.268896000001</v>
      </c>
      <c r="S108" s="17">
        <f t="shared" si="7"/>
        <v>1333.7976960000015</v>
      </c>
      <c r="T108" s="21">
        <v>0.08</v>
      </c>
      <c r="U108" s="17">
        <f t="shared" si="8"/>
        <v>21652.560000000001</v>
      </c>
      <c r="V108" s="17">
        <f t="shared" si="9"/>
        <v>10669.485600000002</v>
      </c>
    </row>
    <row r="109" spans="1:22" x14ac:dyDescent="0.2">
      <c r="A109" s="1">
        <v>43411</v>
      </c>
      <c r="B109" s="1">
        <v>43463</v>
      </c>
      <c r="C109" s="9">
        <f t="shared" si="10"/>
        <v>52</v>
      </c>
      <c r="D109" s="1" t="s">
        <v>46</v>
      </c>
      <c r="E109" s="1" t="s">
        <v>42</v>
      </c>
      <c r="F109" s="1" t="s">
        <v>109</v>
      </c>
      <c r="G109" s="1" t="s">
        <v>341</v>
      </c>
      <c r="H109" s="2" t="str">
        <f>VLOOKUP(G109,Payments!$A$2:$E$701, 3, FALSE)</f>
        <v>B-293</v>
      </c>
      <c r="I109" t="str">
        <f>VLOOKUP(G109,Payments!$A$2:$E$701, 5, FALSE)</f>
        <v>Unicaja</v>
      </c>
      <c r="J109" s="18">
        <v>34116</v>
      </c>
      <c r="K109" s="20">
        <v>0.1</v>
      </c>
      <c r="L109" s="18">
        <v>13305.24</v>
      </c>
      <c r="M109" s="18">
        <v>869.9580000000002</v>
      </c>
      <c r="N109" s="20">
        <v>0.1</v>
      </c>
      <c r="O109" s="18">
        <f t="shared" si="11"/>
        <v>3070.4400000000005</v>
      </c>
      <c r="P109" s="18">
        <f>VLOOKUP(G109,Payments!$A$2:$E$701, 2, FALSE)</f>
        <v>6140.88</v>
      </c>
      <c r="Q109" s="17">
        <f t="shared" si="6"/>
        <v>24563.52</v>
      </c>
      <c r="R109" s="17">
        <f>VLOOKUP(G109,Payments!$A$2:$E$701, 4, FALSE)</f>
        <v>25791.696</v>
      </c>
      <c r="S109" s="17">
        <f t="shared" si="7"/>
        <v>1228.1759999999995</v>
      </c>
      <c r="T109" s="21">
        <v>0.05</v>
      </c>
      <c r="U109" s="17">
        <f t="shared" si="8"/>
        <v>30704.400000000001</v>
      </c>
      <c r="V109" s="17">
        <f t="shared" si="9"/>
        <v>13458.762000000001</v>
      </c>
    </row>
    <row r="110" spans="1:22" x14ac:dyDescent="0.2">
      <c r="A110" s="1">
        <v>43460</v>
      </c>
      <c r="B110" s="1">
        <v>43511</v>
      </c>
      <c r="C110" s="9">
        <f t="shared" si="10"/>
        <v>51</v>
      </c>
      <c r="D110" s="1" t="s">
        <v>47</v>
      </c>
      <c r="E110" s="1" t="s">
        <v>26</v>
      </c>
      <c r="F110" s="1" t="s">
        <v>98</v>
      </c>
      <c r="G110" s="1" t="s">
        <v>342</v>
      </c>
      <c r="H110" s="2" t="str">
        <f>VLOOKUP(G110,Payments!$A$2:$E$701, 3, FALSE)</f>
        <v>B-355</v>
      </c>
      <c r="I110" t="str">
        <f>VLOOKUP(G110,Payments!$A$2:$E$701, 5, FALSE)</f>
        <v>Unicaja</v>
      </c>
      <c r="J110" s="18">
        <v>23394</v>
      </c>
      <c r="K110" s="20">
        <v>0.09</v>
      </c>
      <c r="L110" s="18">
        <v>7252.14</v>
      </c>
      <c r="M110" s="18">
        <v>1403.64</v>
      </c>
      <c r="N110" s="20">
        <v>0.1</v>
      </c>
      <c r="O110" s="18">
        <f t="shared" si="11"/>
        <v>2128.8540000000003</v>
      </c>
      <c r="P110" s="18">
        <f>VLOOKUP(G110,Payments!$A$2:$E$701, 2, FALSE)</f>
        <v>4257.7080000000005</v>
      </c>
      <c r="Q110" s="17">
        <f t="shared" si="6"/>
        <v>17030.832000000002</v>
      </c>
      <c r="R110" s="17">
        <f>VLOOKUP(G110,Payments!$A$2:$E$701, 4, FALSE)</f>
        <v>18222.990240000003</v>
      </c>
      <c r="S110" s="17">
        <f t="shared" si="7"/>
        <v>1192.1582400000007</v>
      </c>
      <c r="T110" s="21">
        <v>7.0000000000000007E-2</v>
      </c>
      <c r="U110" s="17">
        <f t="shared" si="8"/>
        <v>21288.54</v>
      </c>
      <c r="V110" s="17">
        <f t="shared" si="9"/>
        <v>10503.906000000003</v>
      </c>
    </row>
    <row r="111" spans="1:22" x14ac:dyDescent="0.2">
      <c r="A111" s="1">
        <v>43427</v>
      </c>
      <c r="B111" s="1">
        <v>43500</v>
      </c>
      <c r="C111" s="9">
        <f t="shared" si="10"/>
        <v>73</v>
      </c>
      <c r="D111" s="1" t="s">
        <v>44</v>
      </c>
      <c r="E111" s="1" t="s">
        <v>32</v>
      </c>
      <c r="F111" s="1" t="s">
        <v>69</v>
      </c>
      <c r="G111" s="1" t="s">
        <v>343</v>
      </c>
      <c r="H111" s="2" t="str">
        <f>VLOOKUP(G111,Payments!$A$2:$E$701, 3, FALSE)</f>
        <v>B-339</v>
      </c>
      <c r="I111" t="str">
        <f>VLOOKUP(G111,Payments!$A$2:$E$701, 5, FALSE)</f>
        <v>Bankinter</v>
      </c>
      <c r="J111" s="18">
        <v>21669</v>
      </c>
      <c r="K111" s="20">
        <v>0.17</v>
      </c>
      <c r="L111" s="18">
        <v>8667.6</v>
      </c>
      <c r="M111" s="18">
        <v>559.06020000000001</v>
      </c>
      <c r="N111" s="20">
        <v>0.14000000000000001</v>
      </c>
      <c r="O111" s="18">
        <f t="shared" si="11"/>
        <v>2517.9378000000002</v>
      </c>
      <c r="P111" s="18">
        <f>VLOOKUP(G111,Payments!$A$2:$E$701, 2, FALSE)</f>
        <v>3237.3485999999998</v>
      </c>
      <c r="Q111" s="17">
        <f t="shared" si="6"/>
        <v>14747.921400000001</v>
      </c>
      <c r="R111" s="17">
        <f>VLOOKUP(G111,Payments!$A$2:$E$701, 4, FALSE)</f>
        <v>15632.796684000003</v>
      </c>
      <c r="S111" s="17">
        <f t="shared" si="7"/>
        <v>884.87528400000156</v>
      </c>
      <c r="T111" s="21">
        <v>0.06</v>
      </c>
      <c r="U111" s="17">
        <f t="shared" si="8"/>
        <v>17985.27</v>
      </c>
      <c r="V111" s="17">
        <f t="shared" si="9"/>
        <v>6240.6720000000005</v>
      </c>
    </row>
    <row r="112" spans="1:22" x14ac:dyDescent="0.2">
      <c r="A112" s="1">
        <v>43425</v>
      </c>
      <c r="B112" s="1">
        <v>43498</v>
      </c>
      <c r="C112" s="9">
        <f t="shared" si="10"/>
        <v>73</v>
      </c>
      <c r="D112" s="1" t="s">
        <v>47</v>
      </c>
      <c r="E112" s="1" t="s">
        <v>40</v>
      </c>
      <c r="F112" s="1" t="s">
        <v>71</v>
      </c>
      <c r="G112" s="1" t="s">
        <v>344</v>
      </c>
      <c r="H112" s="2" t="str">
        <f>VLOOKUP(G112,Payments!$A$2:$E$701, 3, FALSE)</f>
        <v>B-337</v>
      </c>
      <c r="I112" t="str">
        <f>VLOOKUP(G112,Payments!$A$2:$E$701, 5, FALSE)</f>
        <v>Kutxa</v>
      </c>
      <c r="J112" s="18">
        <v>18787</v>
      </c>
      <c r="K112" s="20">
        <v>0.17</v>
      </c>
      <c r="L112" s="18">
        <v>7514.8</v>
      </c>
      <c r="M112" s="18">
        <v>565.48869999999999</v>
      </c>
      <c r="N112" s="20">
        <v>0.11</v>
      </c>
      <c r="O112" s="18">
        <f t="shared" si="11"/>
        <v>1715.2530999999999</v>
      </c>
      <c r="P112" s="18">
        <f>VLOOKUP(G112,Payments!$A$2:$E$701, 2, FALSE)</f>
        <v>2806.7777999999998</v>
      </c>
      <c r="Q112" s="17">
        <f t="shared" si="6"/>
        <v>12786.432199999999</v>
      </c>
      <c r="R112" s="17">
        <f>VLOOKUP(G112,Payments!$A$2:$E$701, 4, FALSE)</f>
        <v>13937.211098</v>
      </c>
      <c r="S112" s="17">
        <f t="shared" si="7"/>
        <v>1150.7788980000005</v>
      </c>
      <c r="T112" s="21">
        <v>0.09</v>
      </c>
      <c r="U112" s="17">
        <f t="shared" si="8"/>
        <v>15593.21</v>
      </c>
      <c r="V112" s="17">
        <f t="shared" si="9"/>
        <v>5797.6681999999992</v>
      </c>
    </row>
    <row r="113" spans="1:22" x14ac:dyDescent="0.2">
      <c r="A113" s="1">
        <v>43403</v>
      </c>
      <c r="B113" s="1">
        <v>43457</v>
      </c>
      <c r="C113" s="9">
        <f t="shared" si="10"/>
        <v>54</v>
      </c>
      <c r="D113" s="1" t="s">
        <v>43</v>
      </c>
      <c r="E113" s="1" t="s">
        <v>24</v>
      </c>
      <c r="F113" s="1" t="s">
        <v>69</v>
      </c>
      <c r="G113" s="1" t="s">
        <v>345</v>
      </c>
      <c r="H113" s="2" t="str">
        <f>VLOOKUP(G113,Payments!$A$2:$E$701, 3, FALSE)</f>
        <v>B-392</v>
      </c>
      <c r="I113" t="str">
        <f>VLOOKUP(G113,Payments!$A$2:$E$701, 5, FALSE)</f>
        <v>Laboral</v>
      </c>
      <c r="J113" s="18">
        <v>17296</v>
      </c>
      <c r="K113" s="20">
        <v>0.15</v>
      </c>
      <c r="L113" s="18">
        <v>5361.76</v>
      </c>
      <c r="M113" s="18">
        <v>840.5856</v>
      </c>
      <c r="N113" s="20">
        <v>0.14000000000000001</v>
      </c>
      <c r="O113" s="18">
        <f t="shared" si="11"/>
        <v>2058.2240000000002</v>
      </c>
      <c r="P113" s="18">
        <f>VLOOKUP(G113,Payments!$A$2:$E$701, 2, FALSE)</f>
        <v>3234.3520000000003</v>
      </c>
      <c r="Q113" s="17">
        <f t="shared" si="6"/>
        <v>11467.248</v>
      </c>
      <c r="R113" s="17">
        <f>VLOOKUP(G113,Payments!$A$2:$E$701, 4, FALSE)</f>
        <v>12499.30032</v>
      </c>
      <c r="S113" s="17">
        <f t="shared" si="7"/>
        <v>1032.0523200000007</v>
      </c>
      <c r="T113" s="21">
        <v>0.09</v>
      </c>
      <c r="U113" s="17">
        <f t="shared" si="8"/>
        <v>14701.6</v>
      </c>
      <c r="V113" s="17">
        <f t="shared" si="9"/>
        <v>6441.0303999999996</v>
      </c>
    </row>
    <row r="114" spans="1:22" x14ac:dyDescent="0.2">
      <c r="A114" s="1">
        <v>43424</v>
      </c>
      <c r="B114" s="1">
        <v>43502</v>
      </c>
      <c r="C114" s="9">
        <f t="shared" si="10"/>
        <v>78</v>
      </c>
      <c r="D114" s="1" t="s">
        <v>45</v>
      </c>
      <c r="E114" s="1" t="s">
        <v>38</v>
      </c>
      <c r="F114" s="1" t="s">
        <v>56</v>
      </c>
      <c r="G114" s="1" t="s">
        <v>346</v>
      </c>
      <c r="H114" s="2" t="str">
        <f>VLOOKUP(G114,Payments!$A$2:$E$701, 3, FALSE)</f>
        <v>B-265</v>
      </c>
      <c r="I114" t="str">
        <f>VLOOKUP(G114,Payments!$A$2:$E$701, 5, FALSE)</f>
        <v>Bankia</v>
      </c>
      <c r="J114" s="18">
        <v>34266</v>
      </c>
      <c r="K114" s="20">
        <v>0.06</v>
      </c>
      <c r="L114" s="18">
        <v>10622.46</v>
      </c>
      <c r="M114" s="18">
        <v>1511.1306</v>
      </c>
      <c r="N114" s="20">
        <v>0.14000000000000001</v>
      </c>
      <c r="O114" s="18">
        <f t="shared" si="11"/>
        <v>4509.405600000001</v>
      </c>
      <c r="P114" s="18">
        <f>VLOOKUP(G114,Payments!$A$2:$E$701, 2, FALSE)</f>
        <v>7408.3091999999997</v>
      </c>
      <c r="Q114" s="17">
        <f t="shared" si="6"/>
        <v>24801.730800000001</v>
      </c>
      <c r="R114" s="17">
        <f>VLOOKUP(G114,Payments!$A$2:$E$701, 4, FALSE)</f>
        <v>26041.817339999998</v>
      </c>
      <c r="S114" s="17">
        <f t="shared" si="7"/>
        <v>1240.0865399999966</v>
      </c>
      <c r="T114" s="21">
        <v>0.05</v>
      </c>
      <c r="U114" s="17">
        <f t="shared" si="8"/>
        <v>32210.04</v>
      </c>
      <c r="V114" s="17">
        <f t="shared" si="9"/>
        <v>15567.043799999999</v>
      </c>
    </row>
    <row r="115" spans="1:22" x14ac:dyDescent="0.2">
      <c r="A115" s="1">
        <v>43422</v>
      </c>
      <c r="B115" s="1">
        <v>43453</v>
      </c>
      <c r="C115" s="9">
        <f t="shared" si="10"/>
        <v>31</v>
      </c>
      <c r="D115" s="1" t="s">
        <v>44</v>
      </c>
      <c r="E115" s="1" t="s">
        <v>28</v>
      </c>
      <c r="F115" s="1" t="s">
        <v>104</v>
      </c>
      <c r="G115" s="1" t="s">
        <v>347</v>
      </c>
      <c r="H115" s="2" t="str">
        <f>VLOOKUP(G115,Payments!$A$2:$E$701, 3, FALSE)</f>
        <v>B-348</v>
      </c>
      <c r="I115" t="str">
        <f>VLOOKUP(G115,Payments!$A$2:$E$701, 5, FALSE)</f>
        <v>Sabadell</v>
      </c>
      <c r="J115" s="18">
        <v>17094</v>
      </c>
      <c r="K115" s="20">
        <v>0.06</v>
      </c>
      <c r="L115" s="18">
        <v>6495.72</v>
      </c>
      <c r="M115" s="18">
        <v>670.08479999999997</v>
      </c>
      <c r="N115" s="20">
        <v>0.1</v>
      </c>
      <c r="O115" s="18">
        <f t="shared" si="11"/>
        <v>1606.8360000000002</v>
      </c>
      <c r="P115" s="18">
        <f>VLOOKUP(G115,Payments!$A$2:$E$701, 2, FALSE)</f>
        <v>3535.0391999999997</v>
      </c>
      <c r="Q115" s="17">
        <f t="shared" si="6"/>
        <v>12533.320800000001</v>
      </c>
      <c r="R115" s="17">
        <f>VLOOKUP(G115,Payments!$A$2:$E$701, 4, FALSE)</f>
        <v>13285.320048</v>
      </c>
      <c r="S115" s="17">
        <f t="shared" si="7"/>
        <v>751.99924799999826</v>
      </c>
      <c r="T115" s="21">
        <v>0.06</v>
      </c>
      <c r="U115" s="17">
        <f t="shared" si="8"/>
        <v>16068.36</v>
      </c>
      <c r="V115" s="17">
        <f t="shared" si="9"/>
        <v>7295.7192000000005</v>
      </c>
    </row>
    <row r="116" spans="1:22" x14ac:dyDescent="0.2">
      <c r="A116" s="1">
        <v>43417</v>
      </c>
      <c r="B116" s="1">
        <v>43475</v>
      </c>
      <c r="C116" s="9">
        <f t="shared" si="10"/>
        <v>58</v>
      </c>
      <c r="D116" s="1" t="s">
        <v>47</v>
      </c>
      <c r="E116" s="1" t="s">
        <v>29</v>
      </c>
      <c r="F116" s="1" t="s">
        <v>109</v>
      </c>
      <c r="G116" s="1" t="s">
        <v>348</v>
      </c>
      <c r="H116" s="2" t="str">
        <f>VLOOKUP(G116,Payments!$A$2:$E$701, 3, FALSE)</f>
        <v>B-312</v>
      </c>
      <c r="I116" t="str">
        <f>VLOOKUP(G116,Payments!$A$2:$E$701, 5, FALSE)</f>
        <v>Caixa</v>
      </c>
      <c r="J116" s="18">
        <v>18913</v>
      </c>
      <c r="K116" s="20">
        <v>0.15</v>
      </c>
      <c r="L116" s="18">
        <v>6619.55</v>
      </c>
      <c r="M116" s="18">
        <v>661.95500000000004</v>
      </c>
      <c r="N116" s="20">
        <v>0.11</v>
      </c>
      <c r="O116" s="18">
        <f t="shared" si="11"/>
        <v>1768.3654999999999</v>
      </c>
      <c r="P116" s="18">
        <f>VLOOKUP(G116,Payments!$A$2:$E$701, 2, FALSE)</f>
        <v>3697.4914999999996</v>
      </c>
      <c r="Q116" s="17">
        <f t="shared" si="6"/>
        <v>12378.558499999999</v>
      </c>
      <c r="R116" s="17">
        <f>VLOOKUP(G116,Payments!$A$2:$E$701, 4, FALSE)</f>
        <v>13245.057595</v>
      </c>
      <c r="S116" s="17">
        <f t="shared" si="7"/>
        <v>866.49909500000103</v>
      </c>
      <c r="T116" s="21">
        <v>7.0000000000000007E-2</v>
      </c>
      <c r="U116" s="17">
        <f t="shared" si="8"/>
        <v>16076.05</v>
      </c>
      <c r="V116" s="17">
        <f t="shared" si="9"/>
        <v>7026.1794999999993</v>
      </c>
    </row>
    <row r="117" spans="1:22" x14ac:dyDescent="0.2">
      <c r="A117" s="1">
        <v>43374</v>
      </c>
      <c r="B117" s="1">
        <v>43429</v>
      </c>
      <c r="C117" s="9">
        <f t="shared" si="10"/>
        <v>55</v>
      </c>
      <c r="D117" s="1" t="s">
        <v>45</v>
      </c>
      <c r="E117" s="1" t="s">
        <v>35</v>
      </c>
      <c r="F117" s="1" t="s">
        <v>69</v>
      </c>
      <c r="G117" s="1" t="s">
        <v>349</v>
      </c>
      <c r="H117" s="2" t="str">
        <f>VLOOKUP(G117,Payments!$A$2:$E$701, 3, FALSE)</f>
        <v>B-318</v>
      </c>
      <c r="I117" t="str">
        <f>VLOOKUP(G117,Payments!$A$2:$E$701, 5, FALSE)</f>
        <v>Bankinter</v>
      </c>
      <c r="J117" s="18">
        <v>25803</v>
      </c>
      <c r="K117" s="20">
        <v>0.08</v>
      </c>
      <c r="L117" s="18">
        <v>7998.93</v>
      </c>
      <c r="M117" s="18">
        <v>786.99150000000009</v>
      </c>
      <c r="N117" s="20">
        <v>0.11</v>
      </c>
      <c r="O117" s="18">
        <f t="shared" si="11"/>
        <v>2611.2635999999998</v>
      </c>
      <c r="P117" s="18">
        <f>VLOOKUP(G117,Payments!$A$2:$E$701, 2, FALSE)</f>
        <v>4747.7520000000004</v>
      </c>
      <c r="Q117" s="17">
        <f t="shared" si="6"/>
        <v>18991.007999999998</v>
      </c>
      <c r="R117" s="17">
        <f>VLOOKUP(G117,Payments!$A$2:$E$701, 4, FALSE)</f>
        <v>20130.468480000003</v>
      </c>
      <c r="S117" s="17">
        <f t="shared" si="7"/>
        <v>1139.4604800000052</v>
      </c>
      <c r="T117" s="21">
        <v>0.06</v>
      </c>
      <c r="U117" s="17">
        <f t="shared" si="8"/>
        <v>23738.76</v>
      </c>
      <c r="V117" s="17">
        <f t="shared" si="9"/>
        <v>12341.5749</v>
      </c>
    </row>
    <row r="118" spans="1:22" x14ac:dyDescent="0.2">
      <c r="A118" s="1">
        <v>43461</v>
      </c>
      <c r="B118" s="1">
        <v>43522</v>
      </c>
      <c r="C118" s="9">
        <f t="shared" si="10"/>
        <v>61</v>
      </c>
      <c r="D118" s="1" t="s">
        <v>44</v>
      </c>
      <c r="E118" s="1" t="s">
        <v>32</v>
      </c>
      <c r="F118" s="1" t="s">
        <v>77</v>
      </c>
      <c r="G118" s="1" t="s">
        <v>350</v>
      </c>
      <c r="H118" s="2" t="str">
        <f>VLOOKUP(G118,Payments!$A$2:$E$701, 3, FALSE)</f>
        <v>B-354</v>
      </c>
      <c r="I118" t="str">
        <f>VLOOKUP(G118,Payments!$A$2:$E$701, 5, FALSE)</f>
        <v>Popular</v>
      </c>
      <c r="J118" s="18">
        <v>30317</v>
      </c>
      <c r="K118" s="20">
        <v>0.08</v>
      </c>
      <c r="L118" s="18">
        <v>10914.12</v>
      </c>
      <c r="M118" s="18">
        <v>1527.9767999999997</v>
      </c>
      <c r="N118" s="20">
        <v>0.14000000000000001</v>
      </c>
      <c r="O118" s="18">
        <f t="shared" si="11"/>
        <v>3904.8296000000005</v>
      </c>
      <c r="P118" s="18">
        <f>VLOOKUP(G118,Payments!$A$2:$E$701, 2, FALSE)</f>
        <v>5578.3280000000004</v>
      </c>
      <c r="Q118" s="17">
        <f t="shared" si="6"/>
        <v>22313.311999999998</v>
      </c>
      <c r="R118" s="17">
        <f>VLOOKUP(G118,Payments!$A$2:$E$701, 4, FALSE)</f>
        <v>23652.110720000001</v>
      </c>
      <c r="S118" s="17">
        <f t="shared" si="7"/>
        <v>1338.7987200000025</v>
      </c>
      <c r="T118" s="21">
        <v>0.06</v>
      </c>
      <c r="U118" s="17">
        <f t="shared" si="8"/>
        <v>27891.64</v>
      </c>
      <c r="V118" s="17">
        <f t="shared" si="9"/>
        <v>11544.713599999997</v>
      </c>
    </row>
    <row r="119" spans="1:22" x14ac:dyDescent="0.2">
      <c r="A119" s="1">
        <v>43382</v>
      </c>
      <c r="B119" s="1">
        <v>43432</v>
      </c>
      <c r="C119" s="9">
        <f t="shared" si="10"/>
        <v>50</v>
      </c>
      <c r="D119" s="1" t="s">
        <v>45</v>
      </c>
      <c r="E119" s="1" t="s">
        <v>40</v>
      </c>
      <c r="F119" s="1" t="s">
        <v>109</v>
      </c>
      <c r="G119" s="1" t="s">
        <v>351</v>
      </c>
      <c r="H119" s="2" t="str">
        <f>VLOOKUP(G119,Payments!$A$2:$E$701, 3, FALSE)</f>
        <v>B-267</v>
      </c>
      <c r="I119" t="str">
        <f>VLOOKUP(G119,Payments!$A$2:$E$701, 5, FALSE)</f>
        <v>Santander</v>
      </c>
      <c r="J119" s="18">
        <v>27530</v>
      </c>
      <c r="K119" s="20">
        <v>0.12</v>
      </c>
      <c r="L119" s="18">
        <v>9910.7999999999993</v>
      </c>
      <c r="M119" s="18">
        <v>1288.4040000000002</v>
      </c>
      <c r="N119" s="20">
        <v>0.14000000000000001</v>
      </c>
      <c r="O119" s="18">
        <f t="shared" si="11"/>
        <v>3391.6960000000004</v>
      </c>
      <c r="P119" s="18">
        <f>VLOOKUP(G119,Payments!$A$2:$E$701, 2, FALSE)</f>
        <v>5572.072000000001</v>
      </c>
      <c r="Q119" s="17">
        <f t="shared" si="6"/>
        <v>18654.328000000001</v>
      </c>
      <c r="R119" s="17">
        <f>VLOOKUP(G119,Payments!$A$2:$E$701, 4, FALSE)</f>
        <v>20333.217520000002</v>
      </c>
      <c r="S119" s="17">
        <f t="shared" si="7"/>
        <v>1678.8895200000006</v>
      </c>
      <c r="T119" s="21">
        <v>0.09</v>
      </c>
      <c r="U119" s="17">
        <f t="shared" si="8"/>
        <v>24226.400000000001</v>
      </c>
      <c r="V119" s="17">
        <f t="shared" si="9"/>
        <v>9635.5000000000036</v>
      </c>
    </row>
    <row r="120" spans="1:22" x14ac:dyDescent="0.2">
      <c r="A120" s="1">
        <v>43400</v>
      </c>
      <c r="B120" s="1">
        <v>43473</v>
      </c>
      <c r="C120" s="9">
        <f t="shared" si="10"/>
        <v>73</v>
      </c>
      <c r="D120" s="1" t="s">
        <v>44</v>
      </c>
      <c r="E120" s="1" t="s">
        <v>40</v>
      </c>
      <c r="F120" s="1" t="s">
        <v>56</v>
      </c>
      <c r="G120" s="1" t="s">
        <v>352</v>
      </c>
      <c r="H120" s="2" t="str">
        <f>VLOOKUP(G120,Payments!$A$2:$E$701, 3, FALSE)</f>
        <v>B-275</v>
      </c>
      <c r="I120" t="str">
        <f>VLOOKUP(G120,Payments!$A$2:$E$701, 5, FALSE)</f>
        <v>Sabadell</v>
      </c>
      <c r="J120" s="18">
        <v>34274</v>
      </c>
      <c r="K120" s="20">
        <v>0.1</v>
      </c>
      <c r="L120" s="18">
        <v>12338.64</v>
      </c>
      <c r="M120" s="18">
        <v>1480.6368000000002</v>
      </c>
      <c r="N120" s="20">
        <v>0.15</v>
      </c>
      <c r="O120" s="18">
        <f t="shared" si="11"/>
        <v>4626.99</v>
      </c>
      <c r="P120" s="18">
        <f>VLOOKUP(G120,Payments!$A$2:$E$701, 2, FALSE)</f>
        <v>5552.3880000000008</v>
      </c>
      <c r="Q120" s="17">
        <f t="shared" si="6"/>
        <v>25294.212</v>
      </c>
      <c r="R120" s="17">
        <f>VLOOKUP(G120,Payments!$A$2:$E$701, 4, FALSE)</f>
        <v>27064.806840000001</v>
      </c>
      <c r="S120" s="17">
        <f t="shared" si="7"/>
        <v>1770.5948400000016</v>
      </c>
      <c r="T120" s="21">
        <v>7.0000000000000007E-2</v>
      </c>
      <c r="U120" s="17">
        <f t="shared" si="8"/>
        <v>30846.6</v>
      </c>
      <c r="V120" s="17">
        <f t="shared" si="9"/>
        <v>12400.333200000001</v>
      </c>
    </row>
    <row r="121" spans="1:22" x14ac:dyDescent="0.2">
      <c r="A121" s="1">
        <v>43406</v>
      </c>
      <c r="B121" s="1">
        <v>43477</v>
      </c>
      <c r="C121" s="9">
        <f t="shared" si="10"/>
        <v>71</v>
      </c>
      <c r="D121" s="1" t="s">
        <v>43</v>
      </c>
      <c r="E121" s="1" t="s">
        <v>21</v>
      </c>
      <c r="F121" s="1" t="s">
        <v>56</v>
      </c>
      <c r="G121" s="1" t="s">
        <v>353</v>
      </c>
      <c r="H121" s="2" t="str">
        <f>VLOOKUP(G121,Payments!$A$2:$E$701, 3, FALSE)</f>
        <v>B-283</v>
      </c>
      <c r="I121" t="str">
        <f>VLOOKUP(G121,Payments!$A$2:$E$701, 5, FALSE)</f>
        <v>Popular</v>
      </c>
      <c r="J121" s="18">
        <v>19993</v>
      </c>
      <c r="K121" s="20">
        <v>0.16</v>
      </c>
      <c r="L121" s="18">
        <v>6797.62</v>
      </c>
      <c r="M121" s="18">
        <v>999.65</v>
      </c>
      <c r="N121" s="20">
        <v>0.13</v>
      </c>
      <c r="O121" s="18">
        <f t="shared" si="11"/>
        <v>2183.2356</v>
      </c>
      <c r="P121" s="18">
        <f>VLOOKUP(G121,Payments!$A$2:$E$701, 2, FALSE)</f>
        <v>3190.8827999999999</v>
      </c>
      <c r="Q121" s="17">
        <f t="shared" si="6"/>
        <v>13603.2372</v>
      </c>
      <c r="R121" s="17">
        <f>VLOOKUP(G121,Payments!$A$2:$E$701, 4, FALSE)</f>
        <v>14419.431431999999</v>
      </c>
      <c r="S121" s="17">
        <f t="shared" si="7"/>
        <v>816.19423199999983</v>
      </c>
      <c r="T121" s="21">
        <v>0.06</v>
      </c>
      <c r="U121" s="17">
        <f t="shared" si="8"/>
        <v>16794.12</v>
      </c>
      <c r="V121" s="17">
        <f t="shared" si="9"/>
        <v>6813.6143999999995</v>
      </c>
    </row>
    <row r="122" spans="1:22" x14ac:dyDescent="0.2">
      <c r="A122" s="1">
        <v>43416</v>
      </c>
      <c r="B122" s="1">
        <v>43488</v>
      </c>
      <c r="C122" s="9">
        <f t="shared" si="10"/>
        <v>72</v>
      </c>
      <c r="D122" s="1" t="s">
        <v>46</v>
      </c>
      <c r="E122" s="1" t="s">
        <v>36</v>
      </c>
      <c r="F122" s="1" t="s">
        <v>112</v>
      </c>
      <c r="G122" s="1" t="s">
        <v>354</v>
      </c>
      <c r="H122" s="2" t="str">
        <f>VLOOKUP(G122,Payments!$A$2:$E$701, 3, FALSE)</f>
        <v>B-307</v>
      </c>
      <c r="I122" t="str">
        <f>VLOOKUP(G122,Payments!$A$2:$E$701, 5, FALSE)</f>
        <v>Unicaja</v>
      </c>
      <c r="J122" s="18">
        <v>24194</v>
      </c>
      <c r="K122" s="20">
        <v>0.16</v>
      </c>
      <c r="L122" s="18">
        <v>9677.6</v>
      </c>
      <c r="M122" s="18">
        <v>958.08239999999989</v>
      </c>
      <c r="N122" s="20">
        <v>0.11</v>
      </c>
      <c r="O122" s="18">
        <f t="shared" si="11"/>
        <v>2235.5255999999999</v>
      </c>
      <c r="P122" s="18">
        <f>VLOOKUP(G122,Payments!$A$2:$E$701, 2, FALSE)</f>
        <v>4674.2807999999995</v>
      </c>
      <c r="Q122" s="17">
        <f t="shared" si="6"/>
        <v>15648.679199999999</v>
      </c>
      <c r="R122" s="17">
        <f>VLOOKUP(G122,Payments!$A$2:$E$701, 4, FALSE)</f>
        <v>17057.060328</v>
      </c>
      <c r="S122" s="17">
        <f t="shared" si="7"/>
        <v>1408.3811280000009</v>
      </c>
      <c r="T122" s="21">
        <v>0.09</v>
      </c>
      <c r="U122" s="17">
        <f t="shared" si="8"/>
        <v>20322.96</v>
      </c>
      <c r="V122" s="17">
        <f t="shared" si="9"/>
        <v>7451.7519999999986</v>
      </c>
    </row>
    <row r="123" spans="1:22" x14ac:dyDescent="0.2">
      <c r="A123" s="1">
        <v>43421</v>
      </c>
      <c r="B123" s="1">
        <v>43492</v>
      </c>
      <c r="C123" s="9">
        <f t="shared" si="10"/>
        <v>71</v>
      </c>
      <c r="D123" s="1" t="s">
        <v>46</v>
      </c>
      <c r="E123" s="1" t="s">
        <v>33</v>
      </c>
      <c r="F123" s="1" t="s">
        <v>64</v>
      </c>
      <c r="G123" s="1" t="s">
        <v>355</v>
      </c>
      <c r="H123" s="2" t="str">
        <f>VLOOKUP(G123,Payments!$A$2:$E$701, 3, FALSE)</f>
        <v>B-345</v>
      </c>
      <c r="I123" t="str">
        <f>VLOOKUP(G123,Payments!$A$2:$E$701, 5, FALSE)</f>
        <v>Popular</v>
      </c>
      <c r="J123" s="18">
        <v>18731</v>
      </c>
      <c r="K123" s="20">
        <v>0.05</v>
      </c>
      <c r="L123" s="18">
        <v>7492.4</v>
      </c>
      <c r="M123" s="18">
        <v>721.14350000000002</v>
      </c>
      <c r="N123" s="20">
        <v>0.13</v>
      </c>
      <c r="O123" s="18">
        <f t="shared" si="11"/>
        <v>2313.2785000000003</v>
      </c>
      <c r="P123" s="18">
        <f>VLOOKUP(G123,Payments!$A$2:$E$701, 2, FALSE)</f>
        <v>4092.7235000000005</v>
      </c>
      <c r="Q123" s="17">
        <f t="shared" si="6"/>
        <v>13701.726500000001</v>
      </c>
      <c r="R123" s="17">
        <f>VLOOKUP(G123,Payments!$A$2:$E$701, 4, FALSE)</f>
        <v>14523.830090000001</v>
      </c>
      <c r="S123" s="17">
        <f t="shared" si="7"/>
        <v>822.10359000000062</v>
      </c>
      <c r="T123" s="21">
        <v>0.06</v>
      </c>
      <c r="U123" s="17">
        <f t="shared" si="8"/>
        <v>17794.45</v>
      </c>
      <c r="V123" s="17">
        <f t="shared" si="9"/>
        <v>7267.6280000000006</v>
      </c>
    </row>
    <row r="124" spans="1:22" x14ac:dyDescent="0.2">
      <c r="A124" s="1">
        <v>43435</v>
      </c>
      <c r="B124" s="1">
        <v>43476</v>
      </c>
      <c r="C124" s="9">
        <f t="shared" si="10"/>
        <v>41</v>
      </c>
      <c r="D124" s="1" t="s">
        <v>46</v>
      </c>
      <c r="E124" s="1" t="s">
        <v>33</v>
      </c>
      <c r="F124" s="1" t="s">
        <v>112</v>
      </c>
      <c r="G124" s="1" t="s">
        <v>356</v>
      </c>
      <c r="H124" s="2" t="str">
        <f>VLOOKUP(G124,Payments!$A$2:$E$701, 3, FALSE)</f>
        <v>B-261</v>
      </c>
      <c r="I124" t="str">
        <f>VLOOKUP(G124,Payments!$A$2:$E$701, 5, FALSE)</f>
        <v>Unicaja</v>
      </c>
      <c r="J124" s="18">
        <v>25994</v>
      </c>
      <c r="K124" s="20">
        <v>0.09</v>
      </c>
      <c r="L124" s="18">
        <v>8058.14</v>
      </c>
      <c r="M124" s="18">
        <v>779.82</v>
      </c>
      <c r="N124" s="20">
        <v>0.14000000000000001</v>
      </c>
      <c r="O124" s="18">
        <f t="shared" si="11"/>
        <v>3311.6356000000005</v>
      </c>
      <c r="P124" s="18">
        <f>VLOOKUP(G124,Payments!$A$2:$E$701, 2, FALSE)</f>
        <v>5203.9988000000003</v>
      </c>
      <c r="Q124" s="17">
        <f t="shared" si="6"/>
        <v>18450.5412</v>
      </c>
      <c r="R124" s="17">
        <f>VLOOKUP(G124,Payments!$A$2:$E$701, 4, FALSE)</f>
        <v>19926.584495999999</v>
      </c>
      <c r="S124" s="17">
        <f t="shared" si="7"/>
        <v>1476.0432959999998</v>
      </c>
      <c r="T124" s="21">
        <v>0.08</v>
      </c>
      <c r="U124" s="17">
        <f t="shared" si="8"/>
        <v>23654.54</v>
      </c>
      <c r="V124" s="17">
        <f t="shared" si="9"/>
        <v>11504.9444</v>
      </c>
    </row>
    <row r="125" spans="1:22" x14ac:dyDescent="0.2">
      <c r="A125" s="1">
        <v>43416</v>
      </c>
      <c r="B125" s="1">
        <v>43458</v>
      </c>
      <c r="C125" s="9">
        <f t="shared" si="10"/>
        <v>42</v>
      </c>
      <c r="D125" s="1" t="s">
        <v>43</v>
      </c>
      <c r="E125" s="1" t="s">
        <v>35</v>
      </c>
      <c r="F125" s="1" t="s">
        <v>69</v>
      </c>
      <c r="G125" s="1" t="s">
        <v>357</v>
      </c>
      <c r="H125" s="2" t="str">
        <f>VLOOKUP(G125,Payments!$A$2:$E$701, 3, FALSE)</f>
        <v>B-305</v>
      </c>
      <c r="I125" t="str">
        <f>VLOOKUP(G125,Payments!$A$2:$E$701, 5, FALSE)</f>
        <v>Laboral</v>
      </c>
      <c r="J125" s="18">
        <v>31989</v>
      </c>
      <c r="K125" s="20">
        <v>7.0000000000000007E-2</v>
      </c>
      <c r="L125" s="18">
        <v>12155.82</v>
      </c>
      <c r="M125" s="18">
        <v>1583.4554999999998</v>
      </c>
      <c r="N125" s="20">
        <v>0.12</v>
      </c>
      <c r="O125" s="18">
        <f t="shared" si="11"/>
        <v>3569.9724000000001</v>
      </c>
      <c r="P125" s="18">
        <f>VLOOKUP(G125,Payments!$A$2:$E$701, 2, FALSE)</f>
        <v>6247.4516999999996</v>
      </c>
      <c r="Q125" s="17">
        <f t="shared" si="6"/>
        <v>23502.318299999999</v>
      </c>
      <c r="R125" s="17">
        <f>VLOOKUP(G125,Payments!$A$2:$E$701, 4, FALSE)</f>
        <v>24677.434215000001</v>
      </c>
      <c r="S125" s="17">
        <f t="shared" si="7"/>
        <v>1175.1159150000021</v>
      </c>
      <c r="T125" s="21">
        <v>0.05</v>
      </c>
      <c r="U125" s="17">
        <f t="shared" si="8"/>
        <v>29749.77</v>
      </c>
      <c r="V125" s="17">
        <f t="shared" si="9"/>
        <v>12440.522100000002</v>
      </c>
    </row>
    <row r="126" spans="1:22" x14ac:dyDescent="0.2">
      <c r="A126" s="1">
        <v>43414</v>
      </c>
      <c r="B126" s="1">
        <v>43476</v>
      </c>
      <c r="C126" s="9">
        <f t="shared" si="10"/>
        <v>62</v>
      </c>
      <c r="D126" s="1" t="s">
        <v>43</v>
      </c>
      <c r="E126" s="1" t="s">
        <v>41</v>
      </c>
      <c r="F126" s="1" t="s">
        <v>87</v>
      </c>
      <c r="G126" s="1" t="s">
        <v>358</v>
      </c>
      <c r="H126" s="2" t="str">
        <f>VLOOKUP(G126,Payments!$A$2:$E$701, 3, FALSE)</f>
        <v>B-399</v>
      </c>
      <c r="I126" t="str">
        <f>VLOOKUP(G126,Payments!$A$2:$E$701, 5, FALSE)</f>
        <v>Popular</v>
      </c>
      <c r="J126" s="18">
        <v>29293</v>
      </c>
      <c r="K126" s="20">
        <v>0.05</v>
      </c>
      <c r="L126" s="18">
        <v>9959.6200000000008</v>
      </c>
      <c r="M126" s="18">
        <v>893.4364999999998</v>
      </c>
      <c r="N126" s="20">
        <v>0.13</v>
      </c>
      <c r="O126" s="18">
        <f t="shared" si="11"/>
        <v>3617.6855</v>
      </c>
      <c r="P126" s="18">
        <f>VLOOKUP(G126,Payments!$A$2:$E$701, 2, FALSE)</f>
        <v>5287.3865000000005</v>
      </c>
      <c r="Q126" s="17">
        <f t="shared" si="6"/>
        <v>22540.963499999998</v>
      </c>
      <c r="R126" s="17">
        <f>VLOOKUP(G126,Payments!$A$2:$E$701, 4, FALSE)</f>
        <v>24118.830944999998</v>
      </c>
      <c r="S126" s="17">
        <f t="shared" si="7"/>
        <v>1577.8674449999999</v>
      </c>
      <c r="T126" s="21">
        <v>7.0000000000000007E-2</v>
      </c>
      <c r="U126" s="17">
        <f t="shared" si="8"/>
        <v>27828.35</v>
      </c>
      <c r="V126" s="17">
        <f t="shared" si="9"/>
        <v>13357.607999999998</v>
      </c>
    </row>
    <row r="127" spans="1:22" x14ac:dyDescent="0.2">
      <c r="A127" s="1">
        <v>43438</v>
      </c>
      <c r="B127" s="1">
        <v>43505</v>
      </c>
      <c r="C127" s="9">
        <f t="shared" si="10"/>
        <v>67</v>
      </c>
      <c r="D127" s="1" t="s">
        <v>43</v>
      </c>
      <c r="E127" s="1" t="s">
        <v>40</v>
      </c>
      <c r="F127" s="1" t="s">
        <v>104</v>
      </c>
      <c r="G127" s="1" t="s">
        <v>359</v>
      </c>
      <c r="H127" s="2" t="str">
        <f>VLOOKUP(G127,Payments!$A$2:$E$701, 3, FALSE)</f>
        <v>B-365</v>
      </c>
      <c r="I127" t="str">
        <f>VLOOKUP(G127,Payments!$A$2:$E$701, 5, FALSE)</f>
        <v>Caixa</v>
      </c>
      <c r="J127" s="18">
        <v>24974</v>
      </c>
      <c r="K127" s="20">
        <v>0.11</v>
      </c>
      <c r="L127" s="18">
        <v>8740.9</v>
      </c>
      <c r="M127" s="18">
        <v>809.15760000000012</v>
      </c>
      <c r="N127" s="20">
        <v>0.1</v>
      </c>
      <c r="O127" s="18">
        <f t="shared" si="11"/>
        <v>2222.6860000000001</v>
      </c>
      <c r="P127" s="18">
        <f>VLOOKUP(G127,Payments!$A$2:$E$701, 2, FALSE)</f>
        <v>4223.1034</v>
      </c>
      <c r="Q127" s="17">
        <f t="shared" si="6"/>
        <v>18003.756600000001</v>
      </c>
      <c r="R127" s="17">
        <f>VLOOKUP(G127,Payments!$A$2:$E$701, 4, FALSE)</f>
        <v>19624.094694000003</v>
      </c>
      <c r="S127" s="17">
        <f t="shared" si="7"/>
        <v>1620.3380940000025</v>
      </c>
      <c r="T127" s="21">
        <v>0.09</v>
      </c>
      <c r="U127" s="17">
        <f t="shared" si="8"/>
        <v>22226.86</v>
      </c>
      <c r="V127" s="17">
        <f t="shared" si="9"/>
        <v>10454.116400000001</v>
      </c>
    </row>
    <row r="128" spans="1:22" x14ac:dyDescent="0.2">
      <c r="A128" s="1">
        <v>43428</v>
      </c>
      <c r="B128" s="1">
        <v>43484</v>
      </c>
      <c r="C128" s="9">
        <f t="shared" si="10"/>
        <v>56</v>
      </c>
      <c r="D128" s="1" t="s">
        <v>43</v>
      </c>
      <c r="E128" s="1" t="s">
        <v>34</v>
      </c>
      <c r="F128" s="1" t="s">
        <v>60</v>
      </c>
      <c r="G128" s="1" t="s">
        <v>360</v>
      </c>
      <c r="H128" s="2" t="str">
        <f>VLOOKUP(G128,Payments!$A$2:$E$701, 3, FALSE)</f>
        <v>B-394</v>
      </c>
      <c r="I128" t="str">
        <f>VLOOKUP(G128,Payments!$A$2:$E$701, 5, FALSE)</f>
        <v>Popular</v>
      </c>
      <c r="J128" s="18">
        <v>18001</v>
      </c>
      <c r="K128" s="20">
        <v>0.08</v>
      </c>
      <c r="L128" s="18">
        <v>6120.34</v>
      </c>
      <c r="M128" s="18">
        <v>626.43480000000011</v>
      </c>
      <c r="N128" s="20">
        <v>0.1</v>
      </c>
      <c r="O128" s="18">
        <f t="shared" si="11"/>
        <v>1656.0919999999999</v>
      </c>
      <c r="P128" s="18">
        <f>VLOOKUP(G128,Payments!$A$2:$E$701, 2, FALSE)</f>
        <v>2980.9656000000004</v>
      </c>
      <c r="Q128" s="17">
        <f t="shared" si="6"/>
        <v>13579.954399999999</v>
      </c>
      <c r="R128" s="17">
        <f>VLOOKUP(G128,Payments!$A$2:$E$701, 4, FALSE)</f>
        <v>14530.551208000003</v>
      </c>
      <c r="S128" s="17">
        <f t="shared" si="7"/>
        <v>950.59680800000388</v>
      </c>
      <c r="T128" s="21">
        <v>7.0000000000000007E-2</v>
      </c>
      <c r="U128" s="17">
        <f t="shared" si="8"/>
        <v>16560.919999999998</v>
      </c>
      <c r="V128" s="17">
        <f t="shared" si="9"/>
        <v>8158.0531999999967</v>
      </c>
    </row>
    <row r="129" spans="1:22" x14ac:dyDescent="0.2">
      <c r="A129" s="1">
        <v>43384</v>
      </c>
      <c r="B129" s="1">
        <v>43415</v>
      </c>
      <c r="C129" s="9">
        <f t="shared" si="10"/>
        <v>31</v>
      </c>
      <c r="D129" s="1" t="s">
        <v>45</v>
      </c>
      <c r="E129" s="1" t="s">
        <v>30</v>
      </c>
      <c r="F129" s="1" t="s">
        <v>77</v>
      </c>
      <c r="G129" s="1" t="s">
        <v>361</v>
      </c>
      <c r="H129" s="2" t="str">
        <f>VLOOKUP(G129,Payments!$A$2:$E$701, 3, FALSE)</f>
        <v>B-290</v>
      </c>
      <c r="I129" t="str">
        <f>VLOOKUP(G129,Payments!$A$2:$E$701, 5, FALSE)</f>
        <v>Santander</v>
      </c>
      <c r="J129" s="18">
        <v>23122</v>
      </c>
      <c r="K129" s="20">
        <v>0.06</v>
      </c>
      <c r="L129" s="18">
        <v>7167.82</v>
      </c>
      <c r="M129" s="18">
        <v>874.01160000000004</v>
      </c>
      <c r="N129" s="20">
        <v>0.11</v>
      </c>
      <c r="O129" s="18">
        <f t="shared" si="11"/>
        <v>2390.8148000000001</v>
      </c>
      <c r="P129" s="18">
        <f>VLOOKUP(G129,Payments!$A$2:$E$701, 2, FALSE)</f>
        <v>3912.2424000000001</v>
      </c>
      <c r="Q129" s="17">
        <f t="shared" si="6"/>
        <v>17822.437600000001</v>
      </c>
      <c r="R129" s="17">
        <f>VLOOKUP(G129,Payments!$A$2:$E$701, 4, FALSE)</f>
        <v>18891.783856000002</v>
      </c>
      <c r="S129" s="17">
        <f t="shared" si="7"/>
        <v>1069.3462560000007</v>
      </c>
      <c r="T129" s="21">
        <v>0.06</v>
      </c>
      <c r="U129" s="17">
        <f t="shared" si="8"/>
        <v>21734.68</v>
      </c>
      <c r="V129" s="17">
        <f t="shared" si="9"/>
        <v>11302.033599999999</v>
      </c>
    </row>
    <row r="130" spans="1:22" x14ac:dyDescent="0.2">
      <c r="A130" s="1">
        <v>43411</v>
      </c>
      <c r="B130" s="1">
        <v>43459</v>
      </c>
      <c r="C130" s="9">
        <f t="shared" si="10"/>
        <v>48</v>
      </c>
      <c r="D130" s="1" t="s">
        <v>45</v>
      </c>
      <c r="E130" s="1" t="s">
        <v>35</v>
      </c>
      <c r="F130" s="1" t="s">
        <v>81</v>
      </c>
      <c r="G130" s="1" t="s">
        <v>362</v>
      </c>
      <c r="H130" s="2" t="str">
        <f>VLOOKUP(G130,Payments!$A$2:$E$701, 3, FALSE)</f>
        <v>B-354</v>
      </c>
      <c r="I130" t="str">
        <f>VLOOKUP(G130,Payments!$A$2:$E$701, 5, FALSE)</f>
        <v>Santander</v>
      </c>
      <c r="J130" s="18">
        <v>26016</v>
      </c>
      <c r="K130" s="20">
        <v>0.08</v>
      </c>
      <c r="L130" s="18">
        <v>10146.24</v>
      </c>
      <c r="M130" s="18">
        <v>689.42400000000009</v>
      </c>
      <c r="N130" s="20">
        <v>0.1</v>
      </c>
      <c r="O130" s="18">
        <f t="shared" si="11"/>
        <v>2393.4720000000002</v>
      </c>
      <c r="P130" s="18">
        <f>VLOOKUP(G130,Payments!$A$2:$E$701, 2, FALSE)</f>
        <v>5265.6384000000007</v>
      </c>
      <c r="Q130" s="17">
        <f t="shared" ref="Q130:Q193" si="12" xml:space="preserve"> (U130-P130)</f>
        <v>18669.081600000001</v>
      </c>
      <c r="R130" s="17">
        <f>VLOOKUP(G130,Payments!$A$2:$E$701, 4, FALSE)</f>
        <v>19602.535680000001</v>
      </c>
      <c r="S130" s="17">
        <f t="shared" ref="S130:S193" si="13" xml:space="preserve"> R130- (U130-P130)</f>
        <v>933.45407999999952</v>
      </c>
      <c r="T130" s="21">
        <v>0.05</v>
      </c>
      <c r="U130" s="17">
        <f t="shared" ref="U130:U193" si="14" xml:space="preserve"> J130 - (J130*K130)</f>
        <v>23934.720000000001</v>
      </c>
      <c r="V130" s="17">
        <f t="shared" ref="V130:V193" si="15">U130- (U130 *N130) -M130 -L130</f>
        <v>10705.584000000001</v>
      </c>
    </row>
    <row r="131" spans="1:22" x14ac:dyDescent="0.2">
      <c r="A131" s="1">
        <v>43375</v>
      </c>
      <c r="B131" s="1">
        <v>43441</v>
      </c>
      <c r="C131" s="9">
        <f t="shared" ref="C131:C194" si="16">B131-A131</f>
        <v>66</v>
      </c>
      <c r="D131" s="1" t="s">
        <v>43</v>
      </c>
      <c r="E131" s="1" t="s">
        <v>34</v>
      </c>
      <c r="F131" s="1" t="s">
        <v>84</v>
      </c>
      <c r="G131" s="1" t="s">
        <v>363</v>
      </c>
      <c r="H131" s="2" t="str">
        <f>VLOOKUP(G131,Payments!$A$2:$E$701, 3, FALSE)</f>
        <v>B-341</v>
      </c>
      <c r="I131" t="str">
        <f>VLOOKUP(G131,Payments!$A$2:$E$701, 5, FALSE)</f>
        <v>Unicaja</v>
      </c>
      <c r="J131" s="18">
        <v>31992</v>
      </c>
      <c r="K131" s="20">
        <v>0.05</v>
      </c>
      <c r="L131" s="18">
        <v>11517.12</v>
      </c>
      <c r="M131" s="18">
        <v>1698.7751999999998</v>
      </c>
      <c r="N131" s="20">
        <v>0.1</v>
      </c>
      <c r="O131" s="18">
        <f t="shared" ref="O131:O194" si="17">(U131*N131)</f>
        <v>3039.2400000000002</v>
      </c>
      <c r="P131" s="18">
        <f>VLOOKUP(G131,Payments!$A$2:$E$701, 2, FALSE)</f>
        <v>5470.6319999999996</v>
      </c>
      <c r="Q131" s="17">
        <f t="shared" si="12"/>
        <v>24921.768000000004</v>
      </c>
      <c r="R131" s="17">
        <f>VLOOKUP(G131,Payments!$A$2:$E$701, 4, FALSE)</f>
        <v>26167.856399999997</v>
      </c>
      <c r="S131" s="17">
        <f t="shared" si="13"/>
        <v>1246.0883999999933</v>
      </c>
      <c r="T131" s="21">
        <v>0.05</v>
      </c>
      <c r="U131" s="17">
        <f t="shared" si="14"/>
        <v>30392.400000000001</v>
      </c>
      <c r="V131" s="17">
        <f t="shared" si="15"/>
        <v>14137.264799999999</v>
      </c>
    </row>
    <row r="132" spans="1:22" x14ac:dyDescent="0.2">
      <c r="A132" s="1">
        <v>43403</v>
      </c>
      <c r="B132" s="1">
        <v>43451</v>
      </c>
      <c r="C132" s="9">
        <f t="shared" si="16"/>
        <v>48</v>
      </c>
      <c r="D132" s="1" t="s">
        <v>46</v>
      </c>
      <c r="E132" s="1" t="s">
        <v>40</v>
      </c>
      <c r="F132" s="1" t="s">
        <v>98</v>
      </c>
      <c r="G132" s="1" t="s">
        <v>364</v>
      </c>
      <c r="H132" s="2" t="str">
        <f>VLOOKUP(G132,Payments!$A$2:$E$701, 3, FALSE)</f>
        <v>B-342</v>
      </c>
      <c r="I132" t="str">
        <f>VLOOKUP(G132,Payments!$A$2:$E$701, 5, FALSE)</f>
        <v>Bankia</v>
      </c>
      <c r="J132" s="18">
        <v>29217</v>
      </c>
      <c r="K132" s="20">
        <v>0.17</v>
      </c>
      <c r="L132" s="18">
        <v>8765.1</v>
      </c>
      <c r="M132" s="18">
        <v>1393.6508999999999</v>
      </c>
      <c r="N132" s="20">
        <v>0.13</v>
      </c>
      <c r="O132" s="18">
        <f t="shared" si="17"/>
        <v>3152.5143000000003</v>
      </c>
      <c r="P132" s="18">
        <f>VLOOKUP(G132,Payments!$A$2:$E$701, 2, FALSE)</f>
        <v>5092.5231000000003</v>
      </c>
      <c r="Q132" s="17">
        <f t="shared" si="12"/>
        <v>19157.586900000002</v>
      </c>
      <c r="R132" s="17">
        <f>VLOOKUP(G132,Payments!$A$2:$E$701, 4, FALSE)</f>
        <v>20881.769721000004</v>
      </c>
      <c r="S132" s="17">
        <f t="shared" si="13"/>
        <v>1724.1828210000021</v>
      </c>
      <c r="T132" s="21">
        <v>0.09</v>
      </c>
      <c r="U132" s="17">
        <f t="shared" si="14"/>
        <v>24250.11</v>
      </c>
      <c r="V132" s="17">
        <f t="shared" si="15"/>
        <v>10938.844800000001</v>
      </c>
    </row>
    <row r="133" spans="1:22" x14ac:dyDescent="0.2">
      <c r="A133" s="1">
        <v>43460</v>
      </c>
      <c r="B133" s="1">
        <v>43494</v>
      </c>
      <c r="C133" s="9">
        <f t="shared" si="16"/>
        <v>34</v>
      </c>
      <c r="D133" s="1" t="s">
        <v>47</v>
      </c>
      <c r="E133" s="1" t="s">
        <v>39</v>
      </c>
      <c r="F133" s="1" t="s">
        <v>71</v>
      </c>
      <c r="G133" s="1" t="s">
        <v>365</v>
      </c>
      <c r="H133" s="2" t="str">
        <f>VLOOKUP(G133,Payments!$A$2:$E$701, 3, FALSE)</f>
        <v>B-297</v>
      </c>
      <c r="I133" t="str">
        <f>VLOOKUP(G133,Payments!$A$2:$E$701, 5, FALSE)</f>
        <v>Santander</v>
      </c>
      <c r="J133" s="18">
        <v>18658</v>
      </c>
      <c r="K133" s="20">
        <v>0.15</v>
      </c>
      <c r="L133" s="18">
        <v>5783.98</v>
      </c>
      <c r="M133" s="18">
        <v>906.77880000000005</v>
      </c>
      <c r="N133" s="20">
        <v>0.12</v>
      </c>
      <c r="O133" s="18">
        <f t="shared" si="17"/>
        <v>1903.1159999999998</v>
      </c>
      <c r="P133" s="18">
        <f>VLOOKUP(G133,Payments!$A$2:$E$701, 2, FALSE)</f>
        <v>3171.86</v>
      </c>
      <c r="Q133" s="17">
        <f t="shared" si="12"/>
        <v>12687.439999999999</v>
      </c>
      <c r="R133" s="17">
        <f>VLOOKUP(G133,Payments!$A$2:$E$701, 4, FALSE)</f>
        <v>13702.4352</v>
      </c>
      <c r="S133" s="17">
        <f t="shared" si="13"/>
        <v>1014.9952000000012</v>
      </c>
      <c r="T133" s="21">
        <v>0.08</v>
      </c>
      <c r="U133" s="17">
        <f t="shared" si="14"/>
        <v>15859.3</v>
      </c>
      <c r="V133" s="17">
        <f t="shared" si="15"/>
        <v>7265.4251999999997</v>
      </c>
    </row>
    <row r="134" spans="1:22" x14ac:dyDescent="0.2">
      <c r="A134" s="1">
        <v>43407</v>
      </c>
      <c r="B134" s="1">
        <v>43478</v>
      </c>
      <c r="C134" s="9">
        <f t="shared" si="16"/>
        <v>71</v>
      </c>
      <c r="D134" s="1" t="s">
        <v>43</v>
      </c>
      <c r="E134" s="1" t="s">
        <v>37</v>
      </c>
      <c r="F134" s="1" t="s">
        <v>62</v>
      </c>
      <c r="G134" s="1" t="s">
        <v>366</v>
      </c>
      <c r="H134" s="2" t="str">
        <f>VLOOKUP(G134,Payments!$A$2:$E$701, 3, FALSE)</f>
        <v>B-328</v>
      </c>
      <c r="I134" t="str">
        <f>VLOOKUP(G134,Payments!$A$2:$E$701, 5, FALSE)</f>
        <v>Caixa</v>
      </c>
      <c r="J134" s="18">
        <v>22818</v>
      </c>
      <c r="K134" s="20">
        <v>7.0000000000000007E-2</v>
      </c>
      <c r="L134" s="18">
        <v>7529.94</v>
      </c>
      <c r="M134" s="18">
        <v>821.44799999999987</v>
      </c>
      <c r="N134" s="20">
        <v>0.13</v>
      </c>
      <c r="O134" s="18">
        <f t="shared" si="17"/>
        <v>2758.6961999999999</v>
      </c>
      <c r="P134" s="18">
        <f>VLOOKUP(G134,Payments!$A$2:$E$701, 2, FALSE)</f>
        <v>4456.3553999999995</v>
      </c>
      <c r="Q134" s="17">
        <f t="shared" si="12"/>
        <v>16764.384599999998</v>
      </c>
      <c r="R134" s="17">
        <f>VLOOKUP(G134,Payments!$A$2:$E$701, 4, FALSE)</f>
        <v>18273.179214</v>
      </c>
      <c r="S134" s="17">
        <f t="shared" si="13"/>
        <v>1508.7946140000022</v>
      </c>
      <c r="T134" s="21">
        <v>0.09</v>
      </c>
      <c r="U134" s="17">
        <f t="shared" si="14"/>
        <v>21220.739999999998</v>
      </c>
      <c r="V134" s="17">
        <f t="shared" si="15"/>
        <v>10110.6558</v>
      </c>
    </row>
    <row r="135" spans="1:22" x14ac:dyDescent="0.2">
      <c r="A135" s="1">
        <v>43386</v>
      </c>
      <c r="B135" s="1">
        <v>43464</v>
      </c>
      <c r="C135" s="9">
        <f t="shared" si="16"/>
        <v>78</v>
      </c>
      <c r="D135" s="1" t="s">
        <v>43</v>
      </c>
      <c r="E135" s="1" t="s">
        <v>30</v>
      </c>
      <c r="F135" s="1" t="s">
        <v>118</v>
      </c>
      <c r="G135" s="1" t="s">
        <v>367</v>
      </c>
      <c r="H135" s="2" t="str">
        <f>VLOOKUP(G135,Payments!$A$2:$E$701, 3, FALSE)</f>
        <v>B-363</v>
      </c>
      <c r="I135" t="str">
        <f>VLOOKUP(G135,Payments!$A$2:$E$701, 5, FALSE)</f>
        <v>Popular</v>
      </c>
      <c r="J135" s="18">
        <v>34181</v>
      </c>
      <c r="K135" s="20">
        <v>7.0000000000000007E-2</v>
      </c>
      <c r="L135" s="18">
        <v>13330.59</v>
      </c>
      <c r="M135" s="18">
        <v>1476.6191999999999</v>
      </c>
      <c r="N135" s="20">
        <v>0.13</v>
      </c>
      <c r="O135" s="18">
        <f t="shared" si="17"/>
        <v>4132.4829</v>
      </c>
      <c r="P135" s="18">
        <f>VLOOKUP(G135,Payments!$A$2:$E$701, 2, FALSE)</f>
        <v>7311.3158999999996</v>
      </c>
      <c r="Q135" s="17">
        <f t="shared" si="12"/>
        <v>24477.0141</v>
      </c>
      <c r="R135" s="17">
        <f>VLOOKUP(G135,Payments!$A$2:$E$701, 4, FALSE)</f>
        <v>25700.864805000001</v>
      </c>
      <c r="S135" s="17">
        <f t="shared" si="13"/>
        <v>1223.8507050000007</v>
      </c>
      <c r="T135" s="21">
        <v>0.05</v>
      </c>
      <c r="U135" s="17">
        <f t="shared" si="14"/>
        <v>31788.33</v>
      </c>
      <c r="V135" s="17">
        <f t="shared" si="15"/>
        <v>12848.637900000002</v>
      </c>
    </row>
    <row r="136" spans="1:22" x14ac:dyDescent="0.2">
      <c r="A136" s="1">
        <v>43446</v>
      </c>
      <c r="B136" s="1">
        <v>43503</v>
      </c>
      <c r="C136" s="9">
        <f t="shared" si="16"/>
        <v>57</v>
      </c>
      <c r="D136" s="1" t="s">
        <v>45</v>
      </c>
      <c r="E136" s="1" t="s">
        <v>24</v>
      </c>
      <c r="F136" s="1" t="s">
        <v>66</v>
      </c>
      <c r="G136" s="1" t="s">
        <v>368</v>
      </c>
      <c r="H136" s="2" t="str">
        <f>VLOOKUP(G136,Payments!$A$2:$E$701, 3, FALSE)</f>
        <v>B-305</v>
      </c>
      <c r="I136" t="str">
        <f>VLOOKUP(G136,Payments!$A$2:$E$701, 5, FALSE)</f>
        <v>Bankinter</v>
      </c>
      <c r="J136" s="18">
        <v>21437</v>
      </c>
      <c r="K136" s="20">
        <v>0.14000000000000001</v>
      </c>
      <c r="L136" s="18">
        <v>8574.7999999999993</v>
      </c>
      <c r="M136" s="18">
        <v>986.10200000000009</v>
      </c>
      <c r="N136" s="20">
        <v>0.1</v>
      </c>
      <c r="O136" s="18">
        <f t="shared" si="17"/>
        <v>1843.5820000000001</v>
      </c>
      <c r="P136" s="18">
        <f>VLOOKUP(G136,Payments!$A$2:$E$701, 2, FALSE)</f>
        <v>3687.1640000000002</v>
      </c>
      <c r="Q136" s="17">
        <f t="shared" si="12"/>
        <v>14748.655999999999</v>
      </c>
      <c r="R136" s="17">
        <f>VLOOKUP(G136,Payments!$A$2:$E$701, 4, FALSE)</f>
        <v>16076.035040000001</v>
      </c>
      <c r="S136" s="17">
        <f t="shared" si="13"/>
        <v>1327.3790400000016</v>
      </c>
      <c r="T136" s="21">
        <v>0.09</v>
      </c>
      <c r="U136" s="17">
        <f t="shared" si="14"/>
        <v>18435.82</v>
      </c>
      <c r="V136" s="17">
        <f t="shared" si="15"/>
        <v>7031.3360000000011</v>
      </c>
    </row>
    <row r="137" spans="1:22" x14ac:dyDescent="0.2">
      <c r="A137" s="1">
        <v>43416</v>
      </c>
      <c r="B137" s="1">
        <v>43464</v>
      </c>
      <c r="C137" s="9">
        <f t="shared" si="16"/>
        <v>48</v>
      </c>
      <c r="D137" s="1" t="s">
        <v>43</v>
      </c>
      <c r="E137" s="1" t="s">
        <v>29</v>
      </c>
      <c r="F137" s="1" t="s">
        <v>104</v>
      </c>
      <c r="G137" s="1" t="s">
        <v>369</v>
      </c>
      <c r="H137" s="2" t="str">
        <f>VLOOKUP(G137,Payments!$A$2:$E$701, 3, FALSE)</f>
        <v>B-251</v>
      </c>
      <c r="I137" t="str">
        <f>VLOOKUP(G137,Payments!$A$2:$E$701, 5, FALSE)</f>
        <v>Unicaja</v>
      </c>
      <c r="J137" s="18">
        <v>33433</v>
      </c>
      <c r="K137" s="20">
        <v>0.12</v>
      </c>
      <c r="L137" s="18">
        <v>11701.55</v>
      </c>
      <c r="M137" s="18">
        <v>1240.3643000000002</v>
      </c>
      <c r="N137" s="20">
        <v>0.11</v>
      </c>
      <c r="O137" s="18">
        <f t="shared" si="17"/>
        <v>3236.3144000000002</v>
      </c>
      <c r="P137" s="18">
        <f>VLOOKUP(G137,Payments!$A$2:$E$701, 2, FALSE)</f>
        <v>5589.9975999999997</v>
      </c>
      <c r="Q137" s="17">
        <f t="shared" si="12"/>
        <v>23831.042400000002</v>
      </c>
      <c r="R137" s="17">
        <f>VLOOKUP(G137,Payments!$A$2:$E$701, 4, FALSE)</f>
        <v>25022.594520000002</v>
      </c>
      <c r="S137" s="17">
        <f t="shared" si="13"/>
        <v>1191.5521200000003</v>
      </c>
      <c r="T137" s="21">
        <v>0.05</v>
      </c>
      <c r="U137" s="17">
        <f t="shared" si="14"/>
        <v>29421.040000000001</v>
      </c>
      <c r="V137" s="17">
        <f t="shared" si="15"/>
        <v>13242.811300000001</v>
      </c>
    </row>
    <row r="138" spans="1:22" x14ac:dyDescent="0.2">
      <c r="A138" s="1">
        <v>43374</v>
      </c>
      <c r="B138" s="1">
        <v>43415</v>
      </c>
      <c r="C138" s="9">
        <f t="shared" si="16"/>
        <v>41</v>
      </c>
      <c r="D138" s="1" t="s">
        <v>44</v>
      </c>
      <c r="E138" s="1" t="s">
        <v>35</v>
      </c>
      <c r="F138" s="1" t="s">
        <v>77</v>
      </c>
      <c r="G138" s="1" t="s">
        <v>370</v>
      </c>
      <c r="H138" s="2" t="str">
        <f>VLOOKUP(G138,Payments!$A$2:$E$701, 3, FALSE)</f>
        <v>B-400</v>
      </c>
      <c r="I138" t="str">
        <f>VLOOKUP(G138,Payments!$A$2:$E$701, 5, FALSE)</f>
        <v>Laboral</v>
      </c>
      <c r="J138" s="18">
        <v>22230</v>
      </c>
      <c r="K138" s="20">
        <v>0.16</v>
      </c>
      <c r="L138" s="18">
        <v>7558.2</v>
      </c>
      <c r="M138" s="18">
        <v>555.75</v>
      </c>
      <c r="N138" s="20">
        <v>0.11</v>
      </c>
      <c r="O138" s="18">
        <f t="shared" si="17"/>
        <v>2054.0520000000001</v>
      </c>
      <c r="P138" s="18">
        <f>VLOOKUP(G138,Payments!$A$2:$E$701, 2, FALSE)</f>
        <v>3734.64</v>
      </c>
      <c r="Q138" s="17">
        <f t="shared" si="12"/>
        <v>14938.560000000001</v>
      </c>
      <c r="R138" s="17">
        <f>VLOOKUP(G138,Payments!$A$2:$E$701, 4, FALSE)</f>
        <v>15834.873600000003</v>
      </c>
      <c r="S138" s="17">
        <f t="shared" si="13"/>
        <v>896.31360000000132</v>
      </c>
      <c r="T138" s="21">
        <v>0.06</v>
      </c>
      <c r="U138" s="17">
        <f t="shared" si="14"/>
        <v>18673.2</v>
      </c>
      <c r="V138" s="17">
        <f t="shared" si="15"/>
        <v>8505.1980000000003</v>
      </c>
    </row>
    <row r="139" spans="1:22" x14ac:dyDescent="0.2">
      <c r="A139" s="1">
        <v>43403</v>
      </c>
      <c r="B139" s="1">
        <v>43470</v>
      </c>
      <c r="C139" s="9">
        <f t="shared" si="16"/>
        <v>67</v>
      </c>
      <c r="D139" s="1" t="s">
        <v>47</v>
      </c>
      <c r="E139" s="1" t="s">
        <v>31</v>
      </c>
      <c r="F139" s="1" t="s">
        <v>60</v>
      </c>
      <c r="G139" s="1" t="s">
        <v>371</v>
      </c>
      <c r="H139" s="2" t="str">
        <f>VLOOKUP(G139,Payments!$A$2:$E$701, 3, FALSE)</f>
        <v>B-319</v>
      </c>
      <c r="I139" t="str">
        <f>VLOOKUP(G139,Payments!$A$2:$E$701, 5, FALSE)</f>
        <v>BBVA</v>
      </c>
      <c r="J139" s="18">
        <v>25515</v>
      </c>
      <c r="K139" s="20">
        <v>0.1</v>
      </c>
      <c r="L139" s="18">
        <v>8930.25</v>
      </c>
      <c r="M139" s="18">
        <v>1122.6600000000001</v>
      </c>
      <c r="N139" s="20">
        <v>0.1</v>
      </c>
      <c r="O139" s="18">
        <f t="shared" si="17"/>
        <v>2296.35</v>
      </c>
      <c r="P139" s="18">
        <f>VLOOKUP(G139,Payments!$A$2:$E$701, 2, FALSE)</f>
        <v>4822.335</v>
      </c>
      <c r="Q139" s="17">
        <f t="shared" si="12"/>
        <v>18141.165000000001</v>
      </c>
      <c r="R139" s="17">
        <f>VLOOKUP(G139,Payments!$A$2:$E$701, 4, FALSE)</f>
        <v>19048.223250000003</v>
      </c>
      <c r="S139" s="17">
        <f t="shared" si="13"/>
        <v>907.05825000000186</v>
      </c>
      <c r="T139" s="21">
        <v>0.05</v>
      </c>
      <c r="U139" s="17">
        <f t="shared" si="14"/>
        <v>22963.5</v>
      </c>
      <c r="V139" s="17">
        <f t="shared" si="15"/>
        <v>10614.240000000002</v>
      </c>
    </row>
    <row r="140" spans="1:22" x14ac:dyDescent="0.2">
      <c r="A140" s="1">
        <v>43407</v>
      </c>
      <c r="B140" s="1">
        <v>43459</v>
      </c>
      <c r="C140" s="9">
        <f t="shared" si="16"/>
        <v>52</v>
      </c>
      <c r="D140" s="1" t="s">
        <v>46</v>
      </c>
      <c r="E140" s="1" t="s">
        <v>41</v>
      </c>
      <c r="F140" s="1" t="s">
        <v>54</v>
      </c>
      <c r="G140" s="1" t="s">
        <v>372</v>
      </c>
      <c r="H140" s="2" t="str">
        <f>VLOOKUP(G140,Payments!$A$2:$E$701, 3, FALSE)</f>
        <v>B-342</v>
      </c>
      <c r="I140" t="str">
        <f>VLOOKUP(G140,Payments!$A$2:$E$701, 5, FALSE)</f>
        <v>Laboral</v>
      </c>
      <c r="J140" s="18">
        <v>27340</v>
      </c>
      <c r="K140" s="20">
        <v>0.1</v>
      </c>
      <c r="L140" s="18">
        <v>9295.6</v>
      </c>
      <c r="M140" s="18">
        <v>1224.8319999999999</v>
      </c>
      <c r="N140" s="20">
        <v>0.14000000000000001</v>
      </c>
      <c r="O140" s="18">
        <f t="shared" si="17"/>
        <v>3444.84</v>
      </c>
      <c r="P140" s="18">
        <f>VLOOKUP(G140,Payments!$A$2:$E$701, 2, FALSE)</f>
        <v>4429.08</v>
      </c>
      <c r="Q140" s="17">
        <f t="shared" si="12"/>
        <v>20176.919999999998</v>
      </c>
      <c r="R140" s="17">
        <f>VLOOKUP(G140,Payments!$A$2:$E$701, 4, FALSE)</f>
        <v>21992.842799999999</v>
      </c>
      <c r="S140" s="17">
        <f t="shared" si="13"/>
        <v>1815.9228000000003</v>
      </c>
      <c r="T140" s="21">
        <v>0.09</v>
      </c>
      <c r="U140" s="17">
        <f t="shared" si="14"/>
        <v>24606</v>
      </c>
      <c r="V140" s="17">
        <f t="shared" si="15"/>
        <v>10640.728000000001</v>
      </c>
    </row>
    <row r="141" spans="1:22" x14ac:dyDescent="0.2">
      <c r="A141" s="1">
        <v>43390</v>
      </c>
      <c r="B141" s="1">
        <v>43440</v>
      </c>
      <c r="C141" s="9">
        <f t="shared" si="16"/>
        <v>50</v>
      </c>
      <c r="D141" s="1" t="s">
        <v>44</v>
      </c>
      <c r="E141" s="1" t="s">
        <v>22</v>
      </c>
      <c r="F141" s="1" t="s">
        <v>66</v>
      </c>
      <c r="G141" s="1" t="s">
        <v>373</v>
      </c>
      <c r="H141" s="2" t="str">
        <f>VLOOKUP(G141,Payments!$A$2:$E$701, 3, FALSE)</f>
        <v>B-264</v>
      </c>
      <c r="I141" t="str">
        <f>VLOOKUP(G141,Payments!$A$2:$E$701, 5, FALSE)</f>
        <v>Laboral</v>
      </c>
      <c r="J141" s="18">
        <v>30902</v>
      </c>
      <c r="K141" s="20">
        <v>0.17</v>
      </c>
      <c r="L141" s="18">
        <v>11742.76</v>
      </c>
      <c r="M141" s="18">
        <v>973.41300000000001</v>
      </c>
      <c r="N141" s="20">
        <v>0.1</v>
      </c>
      <c r="O141" s="18">
        <f t="shared" si="17"/>
        <v>2564.866</v>
      </c>
      <c r="P141" s="18">
        <f>VLOOKUP(G141,Payments!$A$2:$E$701, 2, FALSE)</f>
        <v>5642.7052000000003</v>
      </c>
      <c r="Q141" s="17">
        <f t="shared" si="12"/>
        <v>20005.9548</v>
      </c>
      <c r="R141" s="17">
        <f>VLOOKUP(G141,Payments!$A$2:$E$701, 4, FALSE)</f>
        <v>21606.431184000001</v>
      </c>
      <c r="S141" s="17">
        <f t="shared" si="13"/>
        <v>1600.4763840000014</v>
      </c>
      <c r="T141" s="21">
        <v>0.08</v>
      </c>
      <c r="U141" s="17">
        <f t="shared" si="14"/>
        <v>25648.66</v>
      </c>
      <c r="V141" s="17">
        <f t="shared" si="15"/>
        <v>10367.621000000001</v>
      </c>
    </row>
    <row r="142" spans="1:22" x14ac:dyDescent="0.2">
      <c r="A142" s="1">
        <v>43461</v>
      </c>
      <c r="B142" s="1">
        <v>43517</v>
      </c>
      <c r="C142" s="9">
        <f t="shared" si="16"/>
        <v>56</v>
      </c>
      <c r="D142" s="1" t="s">
        <v>47</v>
      </c>
      <c r="E142" s="1" t="s">
        <v>29</v>
      </c>
      <c r="F142" s="1" t="s">
        <v>98</v>
      </c>
      <c r="G142" s="1" t="s">
        <v>374</v>
      </c>
      <c r="H142" s="2" t="str">
        <f>VLOOKUP(G142,Payments!$A$2:$E$701, 3, FALSE)</f>
        <v>B-267</v>
      </c>
      <c r="I142" t="str">
        <f>VLOOKUP(G142,Payments!$A$2:$E$701, 5, FALSE)</f>
        <v>Santander</v>
      </c>
      <c r="J142" s="18">
        <v>31842</v>
      </c>
      <c r="K142" s="20">
        <v>0.15</v>
      </c>
      <c r="L142" s="18">
        <v>12418.38</v>
      </c>
      <c r="M142" s="18">
        <v>732.3660000000001</v>
      </c>
      <c r="N142" s="20">
        <v>0.15</v>
      </c>
      <c r="O142" s="18">
        <f t="shared" si="17"/>
        <v>4059.855</v>
      </c>
      <c r="P142" s="18">
        <f>VLOOKUP(G142,Payments!$A$2:$E$701, 2, FALSE)</f>
        <v>4871.826</v>
      </c>
      <c r="Q142" s="17">
        <f t="shared" si="12"/>
        <v>22193.874</v>
      </c>
      <c r="R142" s="17">
        <f>VLOOKUP(G142,Payments!$A$2:$E$701, 4, FALSE)</f>
        <v>23525.506440000001</v>
      </c>
      <c r="S142" s="17">
        <f t="shared" si="13"/>
        <v>1331.6324400000012</v>
      </c>
      <c r="T142" s="21">
        <v>0.06</v>
      </c>
      <c r="U142" s="17">
        <f t="shared" si="14"/>
        <v>27065.7</v>
      </c>
      <c r="V142" s="17">
        <f t="shared" si="15"/>
        <v>9855.0990000000002</v>
      </c>
    </row>
    <row r="143" spans="1:22" x14ac:dyDescent="0.2">
      <c r="A143" s="1">
        <v>43458</v>
      </c>
      <c r="B143" s="1">
        <v>43506</v>
      </c>
      <c r="C143" s="9">
        <f t="shared" si="16"/>
        <v>48</v>
      </c>
      <c r="D143" s="1" t="s">
        <v>45</v>
      </c>
      <c r="E143" s="1" t="s">
        <v>41</v>
      </c>
      <c r="F143" s="1" t="s">
        <v>139</v>
      </c>
      <c r="G143" s="1" t="s">
        <v>375</v>
      </c>
      <c r="H143" s="2" t="str">
        <f>VLOOKUP(G143,Payments!$A$2:$E$701, 3, FALSE)</f>
        <v>B-378</v>
      </c>
      <c r="I143" t="str">
        <f>VLOOKUP(G143,Payments!$A$2:$E$701, 5, FALSE)</f>
        <v>Laboral</v>
      </c>
      <c r="J143" s="18">
        <v>21305</v>
      </c>
      <c r="K143" s="20">
        <v>0.16</v>
      </c>
      <c r="L143" s="18">
        <v>8522</v>
      </c>
      <c r="M143" s="18">
        <v>656.19400000000007</v>
      </c>
      <c r="N143" s="20">
        <v>0.12</v>
      </c>
      <c r="O143" s="18">
        <f t="shared" si="17"/>
        <v>2147.5439999999999</v>
      </c>
      <c r="P143" s="18">
        <f>VLOOKUP(G143,Payments!$A$2:$E$701, 2, FALSE)</f>
        <v>3579.24</v>
      </c>
      <c r="Q143" s="17">
        <f t="shared" si="12"/>
        <v>14316.960000000001</v>
      </c>
      <c r="R143" s="17">
        <f>VLOOKUP(G143,Payments!$A$2:$E$701, 4, FALSE)</f>
        <v>15605.486400000002</v>
      </c>
      <c r="S143" s="17">
        <f t="shared" si="13"/>
        <v>1288.5264000000006</v>
      </c>
      <c r="T143" s="21">
        <v>0.09</v>
      </c>
      <c r="U143" s="17">
        <f t="shared" si="14"/>
        <v>17896.2</v>
      </c>
      <c r="V143" s="17">
        <f t="shared" si="15"/>
        <v>6570.4620000000014</v>
      </c>
    </row>
    <row r="144" spans="1:22" x14ac:dyDescent="0.2">
      <c r="A144" s="1">
        <v>43439</v>
      </c>
      <c r="B144" s="1">
        <v>43519</v>
      </c>
      <c r="C144" s="9">
        <f t="shared" si="16"/>
        <v>80</v>
      </c>
      <c r="D144" s="1" t="s">
        <v>46</v>
      </c>
      <c r="E144" s="1" t="s">
        <v>35</v>
      </c>
      <c r="F144" s="1" t="s">
        <v>71</v>
      </c>
      <c r="G144" s="1" t="s">
        <v>376</v>
      </c>
      <c r="H144" s="2" t="str">
        <f>VLOOKUP(G144,Payments!$A$2:$E$701, 3, FALSE)</f>
        <v>B-258</v>
      </c>
      <c r="I144" t="str">
        <f>VLOOKUP(G144,Payments!$A$2:$E$701, 5, FALSE)</f>
        <v>Laboral</v>
      </c>
      <c r="J144" s="18">
        <v>22120</v>
      </c>
      <c r="K144" s="20">
        <v>0.09</v>
      </c>
      <c r="L144" s="18">
        <v>7078.4</v>
      </c>
      <c r="M144" s="18">
        <v>1044.0640000000001</v>
      </c>
      <c r="N144" s="20">
        <v>0.15</v>
      </c>
      <c r="O144" s="18">
        <f t="shared" si="17"/>
        <v>3019.38</v>
      </c>
      <c r="P144" s="18">
        <f>VLOOKUP(G144,Payments!$A$2:$E$701, 2, FALSE)</f>
        <v>4227.1320000000005</v>
      </c>
      <c r="Q144" s="17">
        <f t="shared" si="12"/>
        <v>15902.067999999999</v>
      </c>
      <c r="R144" s="17">
        <f>VLOOKUP(G144,Payments!$A$2:$E$701, 4, FALSE)</f>
        <v>17174.23344</v>
      </c>
      <c r="S144" s="17">
        <f t="shared" si="13"/>
        <v>1272.1654400000007</v>
      </c>
      <c r="T144" s="21">
        <v>0.08</v>
      </c>
      <c r="U144" s="17">
        <f t="shared" si="14"/>
        <v>20129.2</v>
      </c>
      <c r="V144" s="17">
        <f t="shared" si="15"/>
        <v>8987.3559999999998</v>
      </c>
    </row>
    <row r="145" spans="1:22" x14ac:dyDescent="0.2">
      <c r="A145" s="1">
        <v>43441</v>
      </c>
      <c r="B145" s="1">
        <v>43498</v>
      </c>
      <c r="C145" s="9">
        <f t="shared" si="16"/>
        <v>57</v>
      </c>
      <c r="D145" s="1" t="s">
        <v>43</v>
      </c>
      <c r="E145" s="1" t="s">
        <v>32</v>
      </c>
      <c r="F145" s="1" t="s">
        <v>66</v>
      </c>
      <c r="G145" s="1" t="s">
        <v>377</v>
      </c>
      <c r="H145" s="2" t="str">
        <f>VLOOKUP(G145,Payments!$A$2:$E$701, 3, FALSE)</f>
        <v>B-340</v>
      </c>
      <c r="I145" t="str">
        <f>VLOOKUP(G145,Payments!$A$2:$E$701, 5, FALSE)</f>
        <v>Sabadell</v>
      </c>
      <c r="J145" s="18">
        <v>21043</v>
      </c>
      <c r="K145" s="20">
        <v>0.15</v>
      </c>
      <c r="L145" s="18">
        <v>6733.76</v>
      </c>
      <c r="M145" s="18">
        <v>557.6395</v>
      </c>
      <c r="N145" s="20">
        <v>0.1</v>
      </c>
      <c r="O145" s="18">
        <f t="shared" si="17"/>
        <v>1788.655</v>
      </c>
      <c r="P145" s="18">
        <f>VLOOKUP(G145,Payments!$A$2:$E$701, 2, FALSE)</f>
        <v>3398.4445000000001</v>
      </c>
      <c r="Q145" s="17">
        <f t="shared" si="12"/>
        <v>14488.1055</v>
      </c>
      <c r="R145" s="17">
        <f>VLOOKUP(G145,Payments!$A$2:$E$701, 4, FALSE)</f>
        <v>15502.272885</v>
      </c>
      <c r="S145" s="17">
        <f t="shared" si="13"/>
        <v>1014.1673850000006</v>
      </c>
      <c r="T145" s="21">
        <v>7.0000000000000007E-2</v>
      </c>
      <c r="U145" s="17">
        <f t="shared" si="14"/>
        <v>17886.55</v>
      </c>
      <c r="V145" s="17">
        <f t="shared" si="15"/>
        <v>8806.4954999999991</v>
      </c>
    </row>
    <row r="146" spans="1:22" x14ac:dyDescent="0.2">
      <c r="A146" s="1">
        <v>43434</v>
      </c>
      <c r="B146" s="1">
        <v>43506</v>
      </c>
      <c r="C146" s="9">
        <f t="shared" si="16"/>
        <v>72</v>
      </c>
      <c r="D146" s="1" t="s">
        <v>46</v>
      </c>
      <c r="E146" s="1" t="s">
        <v>32</v>
      </c>
      <c r="F146" s="1" t="s">
        <v>92</v>
      </c>
      <c r="G146" s="1" t="s">
        <v>378</v>
      </c>
      <c r="H146" s="2" t="str">
        <f>VLOOKUP(G146,Payments!$A$2:$E$701, 3, FALSE)</f>
        <v>B-400</v>
      </c>
      <c r="I146" t="str">
        <f>VLOOKUP(G146,Payments!$A$2:$E$701, 5, FALSE)</f>
        <v>Caixa</v>
      </c>
      <c r="J146" s="18">
        <v>33161</v>
      </c>
      <c r="K146" s="20">
        <v>0.05</v>
      </c>
      <c r="L146" s="18">
        <v>13264.4</v>
      </c>
      <c r="M146" s="18">
        <v>1276.6984999999997</v>
      </c>
      <c r="N146" s="20">
        <v>0.1</v>
      </c>
      <c r="O146" s="18">
        <f t="shared" si="17"/>
        <v>3150.2950000000001</v>
      </c>
      <c r="P146" s="18">
        <f>VLOOKUP(G146,Payments!$A$2:$E$701, 2, FALSE)</f>
        <v>5670.5309999999999</v>
      </c>
      <c r="Q146" s="17">
        <f t="shared" si="12"/>
        <v>25832.419000000002</v>
      </c>
      <c r="R146" s="17">
        <f>VLOOKUP(G146,Payments!$A$2:$E$701, 4, FALSE)</f>
        <v>28157.33671</v>
      </c>
      <c r="S146" s="17">
        <f t="shared" si="13"/>
        <v>2324.9177099999979</v>
      </c>
      <c r="T146" s="21">
        <v>0.09</v>
      </c>
      <c r="U146" s="17">
        <f t="shared" si="14"/>
        <v>31502.95</v>
      </c>
      <c r="V146" s="17">
        <f t="shared" si="15"/>
        <v>13811.556500000001</v>
      </c>
    </row>
    <row r="147" spans="1:22" x14ac:dyDescent="0.2">
      <c r="A147" s="1">
        <v>43452</v>
      </c>
      <c r="B147" s="1">
        <v>43507</v>
      </c>
      <c r="C147" s="9">
        <f t="shared" si="16"/>
        <v>55</v>
      </c>
      <c r="D147" s="1" t="s">
        <v>46</v>
      </c>
      <c r="E147" s="1" t="s">
        <v>33</v>
      </c>
      <c r="F147" s="1" t="s">
        <v>104</v>
      </c>
      <c r="G147" s="1" t="s">
        <v>379</v>
      </c>
      <c r="H147" s="2" t="str">
        <f>VLOOKUP(G147,Payments!$A$2:$E$701, 3, FALSE)</f>
        <v>B-250</v>
      </c>
      <c r="I147" t="str">
        <f>VLOOKUP(G147,Payments!$A$2:$E$701, 5, FALSE)</f>
        <v>Unicaja</v>
      </c>
      <c r="J147" s="18">
        <v>24216</v>
      </c>
      <c r="K147" s="20">
        <v>0.05</v>
      </c>
      <c r="L147" s="18">
        <v>7264.8</v>
      </c>
      <c r="M147" s="18">
        <v>1574.04</v>
      </c>
      <c r="N147" s="20">
        <v>0.14000000000000001</v>
      </c>
      <c r="O147" s="18">
        <f t="shared" si="17"/>
        <v>3220.7280000000005</v>
      </c>
      <c r="P147" s="18">
        <f>VLOOKUP(G147,Payments!$A$2:$E$701, 2, FALSE)</f>
        <v>5291.1959999999999</v>
      </c>
      <c r="Q147" s="17">
        <f t="shared" si="12"/>
        <v>17714.004000000001</v>
      </c>
      <c r="R147" s="17">
        <f>VLOOKUP(G147,Payments!$A$2:$E$701, 4, FALSE)</f>
        <v>18776.844240000002</v>
      </c>
      <c r="S147" s="17">
        <f t="shared" si="13"/>
        <v>1062.8402400000014</v>
      </c>
      <c r="T147" s="21">
        <v>0.06</v>
      </c>
      <c r="U147" s="17">
        <f t="shared" si="14"/>
        <v>23005.200000000001</v>
      </c>
      <c r="V147" s="17">
        <f t="shared" si="15"/>
        <v>10945.632000000001</v>
      </c>
    </row>
    <row r="148" spans="1:22" x14ac:dyDescent="0.2">
      <c r="A148" s="1">
        <v>43400</v>
      </c>
      <c r="B148" s="1">
        <v>43464</v>
      </c>
      <c r="C148" s="9">
        <f t="shared" si="16"/>
        <v>64</v>
      </c>
      <c r="D148" s="1" t="s">
        <v>43</v>
      </c>
      <c r="E148" s="1" t="s">
        <v>23</v>
      </c>
      <c r="F148" s="1" t="s">
        <v>71</v>
      </c>
      <c r="G148" s="1" t="s">
        <v>380</v>
      </c>
      <c r="H148" s="2" t="str">
        <f>VLOOKUP(G148,Payments!$A$2:$E$701, 3, FALSE)</f>
        <v>B-258</v>
      </c>
      <c r="I148" t="str">
        <f>VLOOKUP(G148,Payments!$A$2:$E$701, 5, FALSE)</f>
        <v>Unicaja</v>
      </c>
      <c r="J148" s="18">
        <v>24213</v>
      </c>
      <c r="K148" s="20">
        <v>0.11</v>
      </c>
      <c r="L148" s="18">
        <v>9443.07</v>
      </c>
      <c r="M148" s="18">
        <v>847.45500000000004</v>
      </c>
      <c r="N148" s="20">
        <v>0.15</v>
      </c>
      <c r="O148" s="18">
        <f t="shared" si="17"/>
        <v>3232.4355</v>
      </c>
      <c r="P148" s="18">
        <f>VLOOKUP(G148,Payments!$A$2:$E$701, 2, FALSE)</f>
        <v>4525.4097000000002</v>
      </c>
      <c r="Q148" s="17">
        <f t="shared" si="12"/>
        <v>17024.1603</v>
      </c>
      <c r="R148" s="17">
        <f>VLOOKUP(G148,Payments!$A$2:$E$701, 4, FALSE)</f>
        <v>18215.851521000001</v>
      </c>
      <c r="S148" s="17">
        <f t="shared" si="13"/>
        <v>1191.691221000001</v>
      </c>
      <c r="T148" s="21">
        <v>7.0000000000000007E-2</v>
      </c>
      <c r="U148" s="17">
        <f t="shared" si="14"/>
        <v>21549.57</v>
      </c>
      <c r="V148" s="17">
        <f t="shared" si="15"/>
        <v>8026.6094999999987</v>
      </c>
    </row>
    <row r="149" spans="1:22" x14ac:dyDescent="0.2">
      <c r="A149" s="1">
        <v>43391</v>
      </c>
      <c r="B149" s="1">
        <v>43428</v>
      </c>
      <c r="C149" s="9">
        <f t="shared" si="16"/>
        <v>37</v>
      </c>
      <c r="D149" s="1" t="s">
        <v>45</v>
      </c>
      <c r="E149" s="1" t="s">
        <v>24</v>
      </c>
      <c r="F149" s="1" t="s">
        <v>66</v>
      </c>
      <c r="G149" s="1" t="s">
        <v>381</v>
      </c>
      <c r="H149" s="2" t="str">
        <f>VLOOKUP(G149,Payments!$A$2:$E$701, 3, FALSE)</f>
        <v>B-397</v>
      </c>
      <c r="I149" t="str">
        <f>VLOOKUP(G149,Payments!$A$2:$E$701, 5, FALSE)</f>
        <v>Popular</v>
      </c>
      <c r="J149" s="18">
        <v>20596</v>
      </c>
      <c r="K149" s="20">
        <v>0.08</v>
      </c>
      <c r="L149" s="18">
        <v>7002.64</v>
      </c>
      <c r="M149" s="18">
        <v>597.28399999999999</v>
      </c>
      <c r="N149" s="20">
        <v>0.14000000000000001</v>
      </c>
      <c r="O149" s="18">
        <f t="shared" si="17"/>
        <v>2652.7648000000004</v>
      </c>
      <c r="P149" s="18">
        <f>VLOOKUP(G149,Payments!$A$2:$E$701, 2, FALSE)</f>
        <v>3979.1471999999999</v>
      </c>
      <c r="Q149" s="17">
        <f t="shared" si="12"/>
        <v>14969.1728</v>
      </c>
      <c r="R149" s="17">
        <f>VLOOKUP(G149,Payments!$A$2:$E$701, 4, FALSE)</f>
        <v>16316.398352000002</v>
      </c>
      <c r="S149" s="17">
        <f t="shared" si="13"/>
        <v>1347.2255520000017</v>
      </c>
      <c r="T149" s="21">
        <v>0.09</v>
      </c>
      <c r="U149" s="17">
        <f t="shared" si="14"/>
        <v>18948.32</v>
      </c>
      <c r="V149" s="17">
        <f t="shared" si="15"/>
        <v>8695.6311999999998</v>
      </c>
    </row>
    <row r="150" spans="1:22" x14ac:dyDescent="0.2">
      <c r="A150" s="1">
        <v>43445</v>
      </c>
      <c r="B150" s="1">
        <v>43485</v>
      </c>
      <c r="C150" s="9">
        <f t="shared" si="16"/>
        <v>40</v>
      </c>
      <c r="D150" s="1" t="s">
        <v>47</v>
      </c>
      <c r="E150" s="1" t="s">
        <v>23</v>
      </c>
      <c r="F150" s="1" t="s">
        <v>77</v>
      </c>
      <c r="G150" s="1" t="s">
        <v>382</v>
      </c>
      <c r="H150" s="2" t="str">
        <f>VLOOKUP(G150,Payments!$A$2:$E$701, 3, FALSE)</f>
        <v>B-261</v>
      </c>
      <c r="I150" t="str">
        <f>VLOOKUP(G150,Payments!$A$2:$E$701, 5, FALSE)</f>
        <v>Caixa</v>
      </c>
      <c r="J150" s="18">
        <v>28469</v>
      </c>
      <c r="K150" s="20">
        <v>0.15</v>
      </c>
      <c r="L150" s="18">
        <v>9110.08</v>
      </c>
      <c r="M150" s="18">
        <v>905.3141999999998</v>
      </c>
      <c r="N150" s="20">
        <v>0.12</v>
      </c>
      <c r="O150" s="18">
        <f t="shared" si="17"/>
        <v>2903.8380000000002</v>
      </c>
      <c r="P150" s="18">
        <f>VLOOKUP(G150,Payments!$A$2:$E$701, 2, FALSE)</f>
        <v>5081.7164999999995</v>
      </c>
      <c r="Q150" s="17">
        <f t="shared" si="12"/>
        <v>19116.933500000003</v>
      </c>
      <c r="R150" s="17">
        <f>VLOOKUP(G150,Payments!$A$2:$E$701, 4, FALSE)</f>
        <v>20646.28818</v>
      </c>
      <c r="S150" s="17">
        <f t="shared" si="13"/>
        <v>1529.3546799999967</v>
      </c>
      <c r="T150" s="21">
        <v>0.08</v>
      </c>
      <c r="U150" s="17">
        <f t="shared" si="14"/>
        <v>24198.65</v>
      </c>
      <c r="V150" s="17">
        <f t="shared" si="15"/>
        <v>11279.417800000001</v>
      </c>
    </row>
    <row r="151" spans="1:22" x14ac:dyDescent="0.2">
      <c r="A151" s="1">
        <v>43436</v>
      </c>
      <c r="B151" s="1">
        <v>43506</v>
      </c>
      <c r="C151" s="9">
        <f t="shared" si="16"/>
        <v>70</v>
      </c>
      <c r="D151" s="1" t="s">
        <v>44</v>
      </c>
      <c r="E151" s="1" t="s">
        <v>41</v>
      </c>
      <c r="F151" s="1" t="s">
        <v>69</v>
      </c>
      <c r="G151" s="1" t="s">
        <v>383</v>
      </c>
      <c r="H151" s="2" t="str">
        <f>VLOOKUP(G151,Payments!$A$2:$E$701, 3, FALSE)</f>
        <v>B-252</v>
      </c>
      <c r="I151" t="str">
        <f>VLOOKUP(G151,Payments!$A$2:$E$701, 5, FALSE)</f>
        <v>Kutxa</v>
      </c>
      <c r="J151" s="18">
        <v>21828</v>
      </c>
      <c r="K151" s="20">
        <v>0.13</v>
      </c>
      <c r="L151" s="18">
        <v>8512.92</v>
      </c>
      <c r="M151" s="18">
        <v>1047.7440000000001</v>
      </c>
      <c r="N151" s="20">
        <v>0.13</v>
      </c>
      <c r="O151" s="18">
        <f t="shared" si="17"/>
        <v>2468.7468000000003</v>
      </c>
      <c r="P151" s="18">
        <f>VLOOKUP(G151,Payments!$A$2:$E$701, 2, FALSE)</f>
        <v>3798.0720000000001</v>
      </c>
      <c r="Q151" s="17">
        <f t="shared" si="12"/>
        <v>15192.288</v>
      </c>
      <c r="R151" s="17">
        <f>VLOOKUP(G151,Payments!$A$2:$E$701, 4, FALSE)</f>
        <v>16559.593920000003</v>
      </c>
      <c r="S151" s="17">
        <f t="shared" si="13"/>
        <v>1367.3059200000025</v>
      </c>
      <c r="T151" s="21">
        <v>0.09</v>
      </c>
      <c r="U151" s="17">
        <f t="shared" si="14"/>
        <v>18990.36</v>
      </c>
      <c r="V151" s="17">
        <f t="shared" si="15"/>
        <v>6960.9491999999991</v>
      </c>
    </row>
    <row r="152" spans="1:22" x14ac:dyDescent="0.2">
      <c r="A152" s="1">
        <v>43394</v>
      </c>
      <c r="B152" s="1">
        <v>43434</v>
      </c>
      <c r="C152" s="9">
        <f t="shared" si="16"/>
        <v>40</v>
      </c>
      <c r="D152" s="1" t="s">
        <v>45</v>
      </c>
      <c r="E152" s="1" t="s">
        <v>30</v>
      </c>
      <c r="F152" s="1" t="s">
        <v>84</v>
      </c>
      <c r="G152" s="1" t="s">
        <v>384</v>
      </c>
      <c r="H152" s="2" t="str">
        <f>VLOOKUP(G152,Payments!$A$2:$E$701, 3, FALSE)</f>
        <v>B-361</v>
      </c>
      <c r="I152" t="str">
        <f>VLOOKUP(G152,Payments!$A$2:$E$701, 5, FALSE)</f>
        <v>Kutxa</v>
      </c>
      <c r="J152" s="18">
        <v>22667</v>
      </c>
      <c r="K152" s="20">
        <v>0.09</v>
      </c>
      <c r="L152" s="18">
        <v>9066.7999999999993</v>
      </c>
      <c r="M152" s="18">
        <v>924.81360000000018</v>
      </c>
      <c r="N152" s="20">
        <v>0.11</v>
      </c>
      <c r="O152" s="18">
        <f t="shared" si="17"/>
        <v>2268.9666999999999</v>
      </c>
      <c r="P152" s="18">
        <f>VLOOKUP(G152,Payments!$A$2:$E$701, 2, FALSE)</f>
        <v>4537.9333999999999</v>
      </c>
      <c r="Q152" s="17">
        <f t="shared" si="12"/>
        <v>16089.036600000001</v>
      </c>
      <c r="R152" s="17">
        <f>VLOOKUP(G152,Payments!$A$2:$E$701, 4, FALSE)</f>
        <v>17215.269162000004</v>
      </c>
      <c r="S152" s="17">
        <f t="shared" si="13"/>
        <v>1126.2325620000029</v>
      </c>
      <c r="T152" s="21">
        <v>7.0000000000000007E-2</v>
      </c>
      <c r="U152" s="17">
        <f t="shared" si="14"/>
        <v>20626.97</v>
      </c>
      <c r="V152" s="17">
        <f t="shared" si="15"/>
        <v>8366.3896999999997</v>
      </c>
    </row>
    <row r="153" spans="1:22" x14ac:dyDescent="0.2">
      <c r="A153" s="1">
        <v>43461</v>
      </c>
      <c r="B153" s="1">
        <v>43519</v>
      </c>
      <c r="C153" s="9">
        <f t="shared" si="16"/>
        <v>58</v>
      </c>
      <c r="D153" s="1" t="s">
        <v>47</v>
      </c>
      <c r="E153" s="1" t="s">
        <v>23</v>
      </c>
      <c r="F153" s="1" t="s">
        <v>62</v>
      </c>
      <c r="G153" s="1" t="s">
        <v>385</v>
      </c>
      <c r="H153" s="2" t="str">
        <f>VLOOKUP(G153,Payments!$A$2:$E$701, 3, FALSE)</f>
        <v>B-288</v>
      </c>
      <c r="I153" t="str">
        <f>VLOOKUP(G153,Payments!$A$2:$E$701, 5, FALSE)</f>
        <v>Bankia</v>
      </c>
      <c r="J153" s="18">
        <v>28570</v>
      </c>
      <c r="K153" s="20">
        <v>0.17</v>
      </c>
      <c r="L153" s="18">
        <v>9142.4</v>
      </c>
      <c r="M153" s="18">
        <v>874.24199999999996</v>
      </c>
      <c r="N153" s="20">
        <v>0.14000000000000001</v>
      </c>
      <c r="O153" s="18">
        <f t="shared" si="17"/>
        <v>3319.8340000000003</v>
      </c>
      <c r="P153" s="18">
        <f>VLOOKUP(G153,Payments!$A$2:$E$701, 2, FALSE)</f>
        <v>5454.012999999999</v>
      </c>
      <c r="Q153" s="17">
        <f t="shared" si="12"/>
        <v>18259.087</v>
      </c>
      <c r="R153" s="17">
        <f>VLOOKUP(G153,Payments!$A$2:$E$701, 4, FALSE)</f>
        <v>19172.04135</v>
      </c>
      <c r="S153" s="17">
        <f t="shared" si="13"/>
        <v>912.95434999999998</v>
      </c>
      <c r="T153" s="21">
        <v>0.05</v>
      </c>
      <c r="U153" s="17">
        <f t="shared" si="14"/>
        <v>23713.1</v>
      </c>
      <c r="V153" s="17">
        <f t="shared" si="15"/>
        <v>10376.624000000002</v>
      </c>
    </row>
    <row r="154" spans="1:22" x14ac:dyDescent="0.2">
      <c r="A154" s="1">
        <v>43406</v>
      </c>
      <c r="B154" s="1">
        <v>43439</v>
      </c>
      <c r="C154" s="9">
        <f t="shared" si="16"/>
        <v>33</v>
      </c>
      <c r="D154" s="1" t="s">
        <v>44</v>
      </c>
      <c r="E154" s="1" t="s">
        <v>25</v>
      </c>
      <c r="F154" s="1" t="s">
        <v>118</v>
      </c>
      <c r="G154" s="1" t="s">
        <v>386</v>
      </c>
      <c r="H154" s="2" t="str">
        <f>VLOOKUP(G154,Payments!$A$2:$E$701, 3, FALSE)</f>
        <v>B-371</v>
      </c>
      <c r="I154" t="str">
        <f>VLOOKUP(G154,Payments!$A$2:$E$701, 5, FALSE)</f>
        <v>Unicaja</v>
      </c>
      <c r="J154" s="18">
        <v>27126</v>
      </c>
      <c r="K154" s="20">
        <v>0.06</v>
      </c>
      <c r="L154" s="18">
        <v>10579.14</v>
      </c>
      <c r="M154" s="18">
        <v>1342.7369999999999</v>
      </c>
      <c r="N154" s="20">
        <v>0.13</v>
      </c>
      <c r="O154" s="18">
        <f t="shared" si="17"/>
        <v>3314.7972</v>
      </c>
      <c r="P154" s="18">
        <f>VLOOKUP(G154,Payments!$A$2:$E$701, 2, FALSE)</f>
        <v>5609.6567999999997</v>
      </c>
      <c r="Q154" s="17">
        <f t="shared" si="12"/>
        <v>19888.783199999998</v>
      </c>
      <c r="R154" s="17">
        <f>VLOOKUP(G154,Payments!$A$2:$E$701, 4, FALSE)</f>
        <v>21280.998024</v>
      </c>
      <c r="S154" s="17">
        <f t="shared" si="13"/>
        <v>1392.2148240000024</v>
      </c>
      <c r="T154" s="21">
        <v>7.0000000000000007E-2</v>
      </c>
      <c r="U154" s="17">
        <f t="shared" si="14"/>
        <v>25498.44</v>
      </c>
      <c r="V154" s="17">
        <f t="shared" si="15"/>
        <v>10261.765799999997</v>
      </c>
    </row>
    <row r="155" spans="1:22" x14ac:dyDescent="0.2">
      <c r="A155" s="1">
        <v>43390</v>
      </c>
      <c r="B155" s="1">
        <v>43420</v>
      </c>
      <c r="C155" s="9">
        <f t="shared" si="16"/>
        <v>30</v>
      </c>
      <c r="D155" s="1" t="s">
        <v>46</v>
      </c>
      <c r="E155" s="1" t="s">
        <v>25</v>
      </c>
      <c r="F155" s="1" t="s">
        <v>104</v>
      </c>
      <c r="G155" s="1" t="s">
        <v>387</v>
      </c>
      <c r="H155" s="2" t="str">
        <f>VLOOKUP(G155,Payments!$A$2:$E$701, 3, FALSE)</f>
        <v>B-272</v>
      </c>
      <c r="I155" t="str">
        <f>VLOOKUP(G155,Payments!$A$2:$E$701, 5, FALSE)</f>
        <v>Bankinter</v>
      </c>
      <c r="J155" s="18">
        <v>26346</v>
      </c>
      <c r="K155" s="20">
        <v>0.05</v>
      </c>
      <c r="L155" s="18">
        <v>10274.94</v>
      </c>
      <c r="M155" s="18">
        <v>885.22559999999987</v>
      </c>
      <c r="N155" s="20">
        <v>0.12</v>
      </c>
      <c r="O155" s="18">
        <f t="shared" si="17"/>
        <v>3003.444</v>
      </c>
      <c r="P155" s="18">
        <f>VLOOKUP(G155,Payments!$A$2:$E$701, 2, FALSE)</f>
        <v>4755.4529999999995</v>
      </c>
      <c r="Q155" s="17">
        <f t="shared" si="12"/>
        <v>20273.247000000003</v>
      </c>
      <c r="R155" s="17">
        <f>VLOOKUP(G155,Payments!$A$2:$E$701, 4, FALSE)</f>
        <v>22097.839229999998</v>
      </c>
      <c r="S155" s="17">
        <f t="shared" si="13"/>
        <v>1824.5922299999947</v>
      </c>
      <c r="T155" s="21">
        <v>0.09</v>
      </c>
      <c r="U155" s="17">
        <f t="shared" si="14"/>
        <v>25028.7</v>
      </c>
      <c r="V155" s="17">
        <f t="shared" si="15"/>
        <v>10865.090399999999</v>
      </c>
    </row>
    <row r="156" spans="1:22" x14ac:dyDescent="0.2">
      <c r="A156" s="1">
        <v>43413</v>
      </c>
      <c r="B156" s="1">
        <v>43461</v>
      </c>
      <c r="C156" s="9">
        <f t="shared" si="16"/>
        <v>48</v>
      </c>
      <c r="D156" s="1" t="s">
        <v>45</v>
      </c>
      <c r="E156" s="1" t="s">
        <v>36</v>
      </c>
      <c r="F156" s="1" t="s">
        <v>56</v>
      </c>
      <c r="G156" s="1" t="s">
        <v>388</v>
      </c>
      <c r="H156" s="2" t="str">
        <f>VLOOKUP(G156,Payments!$A$2:$E$701, 3, FALSE)</f>
        <v>B-362</v>
      </c>
      <c r="I156" t="str">
        <f>VLOOKUP(G156,Payments!$A$2:$E$701, 5, FALSE)</f>
        <v>Popular</v>
      </c>
      <c r="J156" s="18">
        <v>20149</v>
      </c>
      <c r="K156" s="20">
        <v>0.11</v>
      </c>
      <c r="L156" s="18">
        <v>7052.15</v>
      </c>
      <c r="M156" s="18">
        <v>652.82760000000007</v>
      </c>
      <c r="N156" s="20">
        <v>0.1</v>
      </c>
      <c r="O156" s="18">
        <f t="shared" si="17"/>
        <v>1793.2610000000002</v>
      </c>
      <c r="P156" s="18">
        <f>VLOOKUP(G156,Payments!$A$2:$E$701, 2, FALSE)</f>
        <v>3945.1742000000004</v>
      </c>
      <c r="Q156" s="17">
        <f t="shared" si="12"/>
        <v>13987.435799999999</v>
      </c>
      <c r="R156" s="17">
        <f>VLOOKUP(G156,Payments!$A$2:$E$701, 4, FALSE)</f>
        <v>14966.556306</v>
      </c>
      <c r="S156" s="17">
        <f t="shared" si="13"/>
        <v>979.12050600000111</v>
      </c>
      <c r="T156" s="21">
        <v>7.0000000000000007E-2</v>
      </c>
      <c r="U156" s="17">
        <f t="shared" si="14"/>
        <v>17932.61</v>
      </c>
      <c r="V156" s="17">
        <f t="shared" si="15"/>
        <v>8434.3714</v>
      </c>
    </row>
    <row r="157" spans="1:22" x14ac:dyDescent="0.2">
      <c r="A157" s="1">
        <v>43436</v>
      </c>
      <c r="B157" s="1">
        <v>43513</v>
      </c>
      <c r="C157" s="9">
        <f t="shared" si="16"/>
        <v>77</v>
      </c>
      <c r="D157" s="1" t="s">
        <v>44</v>
      </c>
      <c r="E157" s="1" t="s">
        <v>34</v>
      </c>
      <c r="F157" s="1" t="s">
        <v>58</v>
      </c>
      <c r="G157" s="1" t="s">
        <v>389</v>
      </c>
      <c r="H157" s="2" t="str">
        <f>VLOOKUP(G157,Payments!$A$2:$E$701, 3, FALSE)</f>
        <v>B-286</v>
      </c>
      <c r="I157" t="str">
        <f>VLOOKUP(G157,Payments!$A$2:$E$701, 5, FALSE)</f>
        <v>BBVA</v>
      </c>
      <c r="J157" s="18">
        <v>33010</v>
      </c>
      <c r="K157" s="20">
        <v>0.14000000000000001</v>
      </c>
      <c r="L157" s="18">
        <v>12543.8</v>
      </c>
      <c r="M157" s="18">
        <v>1584.48</v>
      </c>
      <c r="N157" s="20">
        <v>0.11</v>
      </c>
      <c r="O157" s="18">
        <f t="shared" si="17"/>
        <v>3122.7459999999996</v>
      </c>
      <c r="P157" s="18">
        <f>VLOOKUP(G157,Payments!$A$2:$E$701, 2, FALSE)</f>
        <v>5393.8339999999998</v>
      </c>
      <c r="Q157" s="17">
        <f t="shared" si="12"/>
        <v>22994.766</v>
      </c>
      <c r="R157" s="17">
        <f>VLOOKUP(G157,Payments!$A$2:$E$701, 4, FALSE)</f>
        <v>25064.29494</v>
      </c>
      <c r="S157" s="17">
        <f t="shared" si="13"/>
        <v>2069.5289400000001</v>
      </c>
      <c r="T157" s="21">
        <v>0.09</v>
      </c>
      <c r="U157" s="17">
        <f t="shared" si="14"/>
        <v>28388.6</v>
      </c>
      <c r="V157" s="17">
        <f t="shared" si="15"/>
        <v>11137.574000000001</v>
      </c>
    </row>
    <row r="158" spans="1:22" x14ac:dyDescent="0.2">
      <c r="A158" s="1">
        <v>43448</v>
      </c>
      <c r="B158" s="1">
        <v>43500</v>
      </c>
      <c r="C158" s="9">
        <f t="shared" si="16"/>
        <v>52</v>
      </c>
      <c r="D158" s="1" t="s">
        <v>44</v>
      </c>
      <c r="E158" s="1" t="s">
        <v>41</v>
      </c>
      <c r="F158" s="1" t="s">
        <v>98</v>
      </c>
      <c r="G158" s="1" t="s">
        <v>390</v>
      </c>
      <c r="H158" s="2" t="str">
        <f>VLOOKUP(G158,Payments!$A$2:$E$701, 3, FALSE)</f>
        <v>B-270</v>
      </c>
      <c r="I158" t="str">
        <f>VLOOKUP(G158,Payments!$A$2:$E$701, 5, FALSE)</f>
        <v>Caixa</v>
      </c>
      <c r="J158" s="18">
        <v>16236</v>
      </c>
      <c r="K158" s="20">
        <v>0.06</v>
      </c>
      <c r="L158" s="18">
        <v>6007.32</v>
      </c>
      <c r="M158" s="18">
        <v>740.36159999999984</v>
      </c>
      <c r="N158" s="20">
        <v>0.12</v>
      </c>
      <c r="O158" s="18">
        <f t="shared" si="17"/>
        <v>1831.4207999999999</v>
      </c>
      <c r="P158" s="18">
        <f>VLOOKUP(G158,Payments!$A$2:$E$701, 2, FALSE)</f>
        <v>3052.3679999999999</v>
      </c>
      <c r="Q158" s="17">
        <f t="shared" si="12"/>
        <v>12209.472</v>
      </c>
      <c r="R158" s="17">
        <f>VLOOKUP(G158,Payments!$A$2:$E$701, 4, FALSE)</f>
        <v>13064.135039999999</v>
      </c>
      <c r="S158" s="17">
        <f t="shared" si="13"/>
        <v>854.66303999999946</v>
      </c>
      <c r="T158" s="21">
        <v>7.0000000000000007E-2</v>
      </c>
      <c r="U158" s="17">
        <f t="shared" si="14"/>
        <v>15261.84</v>
      </c>
      <c r="V158" s="17">
        <f t="shared" si="15"/>
        <v>6682.7376000000004</v>
      </c>
    </row>
    <row r="159" spans="1:22" x14ac:dyDescent="0.2">
      <c r="A159" s="1">
        <v>43418</v>
      </c>
      <c r="B159" s="1">
        <v>43455</v>
      </c>
      <c r="C159" s="9">
        <f t="shared" si="16"/>
        <v>37</v>
      </c>
      <c r="D159" s="1" t="s">
        <v>44</v>
      </c>
      <c r="E159" s="1" t="s">
        <v>24</v>
      </c>
      <c r="F159" s="1" t="s">
        <v>77</v>
      </c>
      <c r="G159" s="1" t="s">
        <v>391</v>
      </c>
      <c r="H159" s="2" t="str">
        <f>VLOOKUP(G159,Payments!$A$2:$E$701, 3, FALSE)</f>
        <v>B-301</v>
      </c>
      <c r="I159" t="str">
        <f>VLOOKUP(G159,Payments!$A$2:$E$701, 5, FALSE)</f>
        <v>Kutxa</v>
      </c>
      <c r="J159" s="18">
        <v>17876</v>
      </c>
      <c r="K159" s="20">
        <v>0.16</v>
      </c>
      <c r="L159" s="18">
        <v>5720.32</v>
      </c>
      <c r="M159" s="18">
        <v>743.64160000000004</v>
      </c>
      <c r="N159" s="20">
        <v>0.1</v>
      </c>
      <c r="O159" s="18">
        <f t="shared" si="17"/>
        <v>1501.5840000000001</v>
      </c>
      <c r="P159" s="18">
        <f>VLOOKUP(G159,Payments!$A$2:$E$701, 2, FALSE)</f>
        <v>3303.4847999999997</v>
      </c>
      <c r="Q159" s="17">
        <f t="shared" si="12"/>
        <v>11712.3552</v>
      </c>
      <c r="R159" s="17">
        <f>VLOOKUP(G159,Payments!$A$2:$E$701, 4, FALSE)</f>
        <v>12532.220064000001</v>
      </c>
      <c r="S159" s="17">
        <f t="shared" si="13"/>
        <v>819.86486400000103</v>
      </c>
      <c r="T159" s="21">
        <v>7.0000000000000007E-2</v>
      </c>
      <c r="U159" s="17">
        <f t="shared" si="14"/>
        <v>15015.84</v>
      </c>
      <c r="V159" s="17">
        <f t="shared" si="15"/>
        <v>7050.2943999999989</v>
      </c>
    </row>
    <row r="160" spans="1:22" x14ac:dyDescent="0.2">
      <c r="A160" s="1">
        <v>43402</v>
      </c>
      <c r="B160" s="1">
        <v>43451</v>
      </c>
      <c r="C160" s="9">
        <f t="shared" si="16"/>
        <v>49</v>
      </c>
      <c r="D160" s="1" t="s">
        <v>45</v>
      </c>
      <c r="E160" s="1" t="s">
        <v>31</v>
      </c>
      <c r="F160" s="1" t="s">
        <v>58</v>
      </c>
      <c r="G160" s="1" t="s">
        <v>392</v>
      </c>
      <c r="H160" s="2" t="str">
        <f>VLOOKUP(G160,Payments!$A$2:$E$701, 3, FALSE)</f>
        <v>B-260</v>
      </c>
      <c r="I160" t="str">
        <f>VLOOKUP(G160,Payments!$A$2:$E$701, 5, FALSE)</f>
        <v>Kutxa</v>
      </c>
      <c r="J160" s="18">
        <v>26241</v>
      </c>
      <c r="K160" s="20">
        <v>0.14000000000000001</v>
      </c>
      <c r="L160" s="18">
        <v>10233.99</v>
      </c>
      <c r="M160" s="18">
        <v>1233.3269999999998</v>
      </c>
      <c r="N160" s="20">
        <v>0.11</v>
      </c>
      <c r="O160" s="18">
        <f t="shared" si="17"/>
        <v>2482.3986</v>
      </c>
      <c r="P160" s="18">
        <f>VLOOKUP(G160,Payments!$A$2:$E$701, 2, FALSE)</f>
        <v>4964.7972</v>
      </c>
      <c r="Q160" s="17">
        <f t="shared" si="12"/>
        <v>17602.462799999998</v>
      </c>
      <c r="R160" s="17">
        <f>VLOOKUP(G160,Payments!$A$2:$E$701, 4, FALSE)</f>
        <v>18658.610568</v>
      </c>
      <c r="S160" s="17">
        <f t="shared" si="13"/>
        <v>1056.1477680000025</v>
      </c>
      <c r="T160" s="21">
        <v>0.06</v>
      </c>
      <c r="U160" s="17">
        <f t="shared" si="14"/>
        <v>22567.26</v>
      </c>
      <c r="V160" s="17">
        <f t="shared" si="15"/>
        <v>8617.544399999997</v>
      </c>
    </row>
    <row r="161" spans="1:22" x14ac:dyDescent="0.2">
      <c r="A161" s="1">
        <v>43405</v>
      </c>
      <c r="B161" s="1">
        <v>43454</v>
      </c>
      <c r="C161" s="9">
        <f t="shared" si="16"/>
        <v>49</v>
      </c>
      <c r="D161" s="1" t="s">
        <v>44</v>
      </c>
      <c r="E161" s="1" t="s">
        <v>21</v>
      </c>
      <c r="F161" s="1" t="s">
        <v>77</v>
      </c>
      <c r="G161" s="1" t="s">
        <v>393</v>
      </c>
      <c r="H161" s="2" t="str">
        <f>VLOOKUP(G161,Payments!$A$2:$E$701, 3, FALSE)</f>
        <v>B-298</v>
      </c>
      <c r="I161" t="str">
        <f>VLOOKUP(G161,Payments!$A$2:$E$701, 5, FALSE)</f>
        <v>Caixa</v>
      </c>
      <c r="J161" s="18">
        <v>28137</v>
      </c>
      <c r="K161" s="20">
        <v>0.16</v>
      </c>
      <c r="L161" s="18">
        <v>10129.32</v>
      </c>
      <c r="M161" s="18">
        <v>810.34559999999999</v>
      </c>
      <c r="N161" s="20">
        <v>0.11</v>
      </c>
      <c r="O161" s="18">
        <f t="shared" si="17"/>
        <v>2599.8588000000004</v>
      </c>
      <c r="P161" s="18">
        <f>VLOOKUP(G161,Payments!$A$2:$E$701, 2, FALSE)</f>
        <v>4727.0159999999996</v>
      </c>
      <c r="Q161" s="17">
        <f t="shared" si="12"/>
        <v>18908.064000000002</v>
      </c>
      <c r="R161" s="17">
        <f>VLOOKUP(G161,Payments!$A$2:$E$701, 4, FALSE)</f>
        <v>20420.70912</v>
      </c>
      <c r="S161" s="17">
        <f t="shared" si="13"/>
        <v>1512.6451199999974</v>
      </c>
      <c r="T161" s="21">
        <v>0.08</v>
      </c>
      <c r="U161" s="17">
        <f t="shared" si="14"/>
        <v>23635.08</v>
      </c>
      <c r="V161" s="17">
        <f t="shared" si="15"/>
        <v>10095.5556</v>
      </c>
    </row>
    <row r="162" spans="1:22" x14ac:dyDescent="0.2">
      <c r="A162" s="1">
        <v>43424</v>
      </c>
      <c r="B162" s="1">
        <v>43475</v>
      </c>
      <c r="C162" s="9">
        <f t="shared" si="16"/>
        <v>51</v>
      </c>
      <c r="D162" s="1" t="s">
        <v>46</v>
      </c>
      <c r="E162" s="1" t="s">
        <v>26</v>
      </c>
      <c r="F162" s="1" t="s">
        <v>112</v>
      </c>
      <c r="G162" s="1" t="s">
        <v>394</v>
      </c>
      <c r="H162" s="2" t="str">
        <f>VLOOKUP(G162,Payments!$A$2:$E$701, 3, FALSE)</f>
        <v>B-246</v>
      </c>
      <c r="I162" t="str">
        <f>VLOOKUP(G162,Payments!$A$2:$E$701, 5, FALSE)</f>
        <v>BBVA</v>
      </c>
      <c r="J162" s="18">
        <v>31167</v>
      </c>
      <c r="K162" s="20">
        <v>0.17</v>
      </c>
      <c r="L162" s="18">
        <v>10285.11</v>
      </c>
      <c r="M162" s="18">
        <v>1558.3499999999997</v>
      </c>
      <c r="N162" s="20">
        <v>0.1</v>
      </c>
      <c r="O162" s="18">
        <f t="shared" si="17"/>
        <v>2586.8610000000003</v>
      </c>
      <c r="P162" s="18">
        <f>VLOOKUP(G162,Payments!$A$2:$E$701, 2, FALSE)</f>
        <v>5949.7802999999994</v>
      </c>
      <c r="Q162" s="17">
        <f t="shared" si="12"/>
        <v>19918.829700000002</v>
      </c>
      <c r="R162" s="17">
        <f>VLOOKUP(G162,Payments!$A$2:$E$701, 4, FALSE)</f>
        <v>21113.959481999998</v>
      </c>
      <c r="S162" s="17">
        <f t="shared" si="13"/>
        <v>1195.1297819999963</v>
      </c>
      <c r="T162" s="21">
        <v>0.06</v>
      </c>
      <c r="U162" s="17">
        <f t="shared" si="14"/>
        <v>25868.61</v>
      </c>
      <c r="V162" s="17">
        <f t="shared" si="15"/>
        <v>11438.289000000001</v>
      </c>
    </row>
    <row r="163" spans="1:22" x14ac:dyDescent="0.2">
      <c r="A163" s="1">
        <v>43431</v>
      </c>
      <c r="B163" s="1">
        <v>43505</v>
      </c>
      <c r="C163" s="9">
        <f t="shared" si="16"/>
        <v>74</v>
      </c>
      <c r="D163" s="1" t="s">
        <v>46</v>
      </c>
      <c r="E163" s="1" t="s">
        <v>25</v>
      </c>
      <c r="F163" s="1" t="s">
        <v>98</v>
      </c>
      <c r="G163" s="1" t="s">
        <v>395</v>
      </c>
      <c r="H163" s="2" t="str">
        <f>VLOOKUP(G163,Payments!$A$2:$E$701, 3, FALSE)</f>
        <v>B-297</v>
      </c>
      <c r="I163" t="str">
        <f>VLOOKUP(G163,Payments!$A$2:$E$701, 5, FALSE)</f>
        <v>Unicaja</v>
      </c>
      <c r="J163" s="18">
        <v>33695</v>
      </c>
      <c r="K163" s="20">
        <v>0.06</v>
      </c>
      <c r="L163" s="18">
        <v>11793.25</v>
      </c>
      <c r="M163" s="18">
        <v>1391.6035000000002</v>
      </c>
      <c r="N163" s="20">
        <v>0.14000000000000001</v>
      </c>
      <c r="O163" s="18">
        <f t="shared" si="17"/>
        <v>4434.2620000000006</v>
      </c>
      <c r="P163" s="18">
        <f>VLOOKUP(G163,Payments!$A$2:$E$701, 2, FALSE)</f>
        <v>6651.3929999999991</v>
      </c>
      <c r="Q163" s="17">
        <f t="shared" si="12"/>
        <v>25021.906999999999</v>
      </c>
      <c r="R163" s="17">
        <f>VLOOKUP(G163,Payments!$A$2:$E$701, 4, FALSE)</f>
        <v>26523.221420000002</v>
      </c>
      <c r="S163" s="17">
        <f t="shared" si="13"/>
        <v>1501.3144200000024</v>
      </c>
      <c r="T163" s="21">
        <v>0.06</v>
      </c>
      <c r="U163" s="17">
        <f t="shared" si="14"/>
        <v>31673.3</v>
      </c>
      <c r="V163" s="17">
        <f t="shared" si="15"/>
        <v>14054.184499999999</v>
      </c>
    </row>
    <row r="164" spans="1:22" x14ac:dyDescent="0.2">
      <c r="A164" s="1">
        <v>43434</v>
      </c>
      <c r="B164" s="1">
        <v>43501</v>
      </c>
      <c r="C164" s="9">
        <f t="shared" si="16"/>
        <v>67</v>
      </c>
      <c r="D164" s="1" t="s">
        <v>47</v>
      </c>
      <c r="E164" s="1" t="s">
        <v>28</v>
      </c>
      <c r="F164" s="1" t="s">
        <v>54</v>
      </c>
      <c r="G164" s="1" t="s">
        <v>396</v>
      </c>
      <c r="H164" s="2" t="str">
        <f>VLOOKUP(G164,Payments!$A$2:$E$701, 3, FALSE)</f>
        <v>B-349</v>
      </c>
      <c r="I164" t="str">
        <f>VLOOKUP(G164,Payments!$A$2:$E$701, 5, FALSE)</f>
        <v>Bankia</v>
      </c>
      <c r="J164" s="18">
        <v>26987</v>
      </c>
      <c r="K164" s="20">
        <v>0.06</v>
      </c>
      <c r="L164" s="18">
        <v>9175.58</v>
      </c>
      <c r="M164" s="18">
        <v>971.53199999999993</v>
      </c>
      <c r="N164" s="20">
        <v>0.14000000000000001</v>
      </c>
      <c r="O164" s="18">
        <f t="shared" si="17"/>
        <v>3551.4892</v>
      </c>
      <c r="P164" s="18">
        <f>VLOOKUP(G164,Payments!$A$2:$E$701, 2, FALSE)</f>
        <v>5834.5893999999998</v>
      </c>
      <c r="Q164" s="17">
        <f t="shared" si="12"/>
        <v>19533.190599999998</v>
      </c>
      <c r="R164" s="17">
        <f>VLOOKUP(G164,Payments!$A$2:$E$701, 4, FALSE)</f>
        <v>20900.513941999998</v>
      </c>
      <c r="S164" s="17">
        <f t="shared" si="13"/>
        <v>1367.3233419999997</v>
      </c>
      <c r="T164" s="21">
        <v>7.0000000000000007E-2</v>
      </c>
      <c r="U164" s="17">
        <f t="shared" si="14"/>
        <v>25367.78</v>
      </c>
      <c r="V164" s="17">
        <f t="shared" si="15"/>
        <v>11669.1788</v>
      </c>
    </row>
    <row r="165" spans="1:22" x14ac:dyDescent="0.2">
      <c r="A165" s="1">
        <v>43392</v>
      </c>
      <c r="B165" s="1">
        <v>43462</v>
      </c>
      <c r="C165" s="9">
        <f t="shared" si="16"/>
        <v>70</v>
      </c>
      <c r="D165" s="1" t="s">
        <v>47</v>
      </c>
      <c r="E165" s="1" t="s">
        <v>32</v>
      </c>
      <c r="F165" s="1" t="s">
        <v>71</v>
      </c>
      <c r="G165" s="1" t="s">
        <v>397</v>
      </c>
      <c r="H165" s="2" t="str">
        <f>VLOOKUP(G165,Payments!$A$2:$E$701, 3, FALSE)</f>
        <v>B-380</v>
      </c>
      <c r="I165" t="str">
        <f>VLOOKUP(G165,Payments!$A$2:$E$701, 5, FALSE)</f>
        <v>Bankia</v>
      </c>
      <c r="J165" s="18">
        <v>31609</v>
      </c>
      <c r="K165" s="20">
        <v>0.12</v>
      </c>
      <c r="L165" s="18">
        <v>11063.15</v>
      </c>
      <c r="M165" s="18">
        <v>1675.2770000000005</v>
      </c>
      <c r="N165" s="20">
        <v>0.1</v>
      </c>
      <c r="O165" s="18">
        <f t="shared" si="17"/>
        <v>2781.5920000000001</v>
      </c>
      <c r="P165" s="18">
        <f>VLOOKUP(G165,Payments!$A$2:$E$701, 2, FALSE)</f>
        <v>5285.0248000000001</v>
      </c>
      <c r="Q165" s="17">
        <f t="shared" si="12"/>
        <v>22530.895199999999</v>
      </c>
      <c r="R165" s="17">
        <f>VLOOKUP(G165,Payments!$A$2:$E$701, 4, FALSE)</f>
        <v>23657.439960000003</v>
      </c>
      <c r="S165" s="17">
        <f t="shared" si="13"/>
        <v>1126.5447600000043</v>
      </c>
      <c r="T165" s="21">
        <v>0.05</v>
      </c>
      <c r="U165" s="17">
        <f t="shared" si="14"/>
        <v>27815.919999999998</v>
      </c>
      <c r="V165" s="17">
        <f t="shared" si="15"/>
        <v>12295.900999999996</v>
      </c>
    </row>
    <row r="166" spans="1:22" x14ac:dyDescent="0.2">
      <c r="A166" s="1">
        <v>43406</v>
      </c>
      <c r="B166" s="1">
        <v>43456</v>
      </c>
      <c r="C166" s="9">
        <f t="shared" si="16"/>
        <v>50</v>
      </c>
      <c r="D166" s="1" t="s">
        <v>47</v>
      </c>
      <c r="E166" s="1" t="s">
        <v>40</v>
      </c>
      <c r="F166" s="1" t="s">
        <v>87</v>
      </c>
      <c r="G166" s="1" t="s">
        <v>398</v>
      </c>
      <c r="H166" s="2" t="str">
        <f>VLOOKUP(G166,Payments!$A$2:$E$701, 3, FALSE)</f>
        <v>B-269</v>
      </c>
      <c r="I166" t="str">
        <f>VLOOKUP(G166,Payments!$A$2:$E$701, 5, FALSE)</f>
        <v>Bankia</v>
      </c>
      <c r="J166" s="18">
        <v>33515</v>
      </c>
      <c r="K166" s="20">
        <v>0.12</v>
      </c>
      <c r="L166" s="18">
        <v>11395.1</v>
      </c>
      <c r="M166" s="18">
        <v>1628.829</v>
      </c>
      <c r="N166" s="20">
        <v>0.11</v>
      </c>
      <c r="O166" s="18">
        <f t="shared" si="17"/>
        <v>3244.252</v>
      </c>
      <c r="P166" s="18">
        <f>VLOOKUP(G166,Payments!$A$2:$E$701, 2, FALSE)</f>
        <v>5308.7759999999998</v>
      </c>
      <c r="Q166" s="17">
        <f t="shared" si="12"/>
        <v>24184.423999999999</v>
      </c>
      <c r="R166" s="17">
        <f>VLOOKUP(G166,Payments!$A$2:$E$701, 4, FALSE)</f>
        <v>26361.02216</v>
      </c>
      <c r="S166" s="17">
        <f t="shared" si="13"/>
        <v>2176.5981600000014</v>
      </c>
      <c r="T166" s="21">
        <v>0.09</v>
      </c>
      <c r="U166" s="17">
        <f t="shared" si="14"/>
        <v>29493.200000000001</v>
      </c>
      <c r="V166" s="17">
        <f t="shared" si="15"/>
        <v>13225.018999999998</v>
      </c>
    </row>
    <row r="167" spans="1:22" x14ac:dyDescent="0.2">
      <c r="A167" s="1">
        <v>43391</v>
      </c>
      <c r="B167" s="1">
        <v>43457</v>
      </c>
      <c r="C167" s="9">
        <f t="shared" si="16"/>
        <v>66</v>
      </c>
      <c r="D167" s="1" t="s">
        <v>46</v>
      </c>
      <c r="E167" s="1" t="s">
        <v>41</v>
      </c>
      <c r="F167" s="1" t="s">
        <v>118</v>
      </c>
      <c r="G167" s="1" t="s">
        <v>399</v>
      </c>
      <c r="H167" s="2" t="str">
        <f>VLOOKUP(G167,Payments!$A$2:$E$701, 3, FALSE)</f>
        <v>B-294</v>
      </c>
      <c r="I167" t="str">
        <f>VLOOKUP(G167,Payments!$A$2:$E$701, 5, FALSE)</f>
        <v>Santander</v>
      </c>
      <c r="J167" s="18">
        <v>33439</v>
      </c>
      <c r="K167" s="20">
        <v>0.09</v>
      </c>
      <c r="L167" s="18">
        <v>10700.48</v>
      </c>
      <c r="M167" s="18">
        <v>1578.3208000000002</v>
      </c>
      <c r="N167" s="20">
        <v>0.1</v>
      </c>
      <c r="O167" s="18">
        <f t="shared" si="17"/>
        <v>3042.9490000000005</v>
      </c>
      <c r="P167" s="18">
        <f>VLOOKUP(G167,Payments!$A$2:$E$701, 2, FALSE)</f>
        <v>6998.7826999999997</v>
      </c>
      <c r="Q167" s="17">
        <f t="shared" si="12"/>
        <v>23430.707300000002</v>
      </c>
      <c r="R167" s="17">
        <f>VLOOKUP(G167,Payments!$A$2:$E$701, 4, FALSE)</f>
        <v>25070.856811000005</v>
      </c>
      <c r="S167" s="17">
        <f t="shared" si="13"/>
        <v>1640.1495110000033</v>
      </c>
      <c r="T167" s="21">
        <v>7.0000000000000007E-2</v>
      </c>
      <c r="U167" s="17">
        <f t="shared" si="14"/>
        <v>30429.49</v>
      </c>
      <c r="V167" s="17">
        <f t="shared" si="15"/>
        <v>15107.7402</v>
      </c>
    </row>
    <row r="168" spans="1:22" x14ac:dyDescent="0.2">
      <c r="A168" s="1">
        <v>43415</v>
      </c>
      <c r="B168" s="1">
        <v>43475</v>
      </c>
      <c r="C168" s="9">
        <f t="shared" si="16"/>
        <v>60</v>
      </c>
      <c r="D168" s="1" t="s">
        <v>44</v>
      </c>
      <c r="E168" s="1" t="s">
        <v>34</v>
      </c>
      <c r="F168" s="1" t="s">
        <v>109</v>
      </c>
      <c r="G168" s="1" t="s">
        <v>400</v>
      </c>
      <c r="H168" s="2" t="str">
        <f>VLOOKUP(G168,Payments!$A$2:$E$701, 3, FALSE)</f>
        <v>B-315</v>
      </c>
      <c r="I168" t="str">
        <f>VLOOKUP(G168,Payments!$A$2:$E$701, 5, FALSE)</f>
        <v>Laboral</v>
      </c>
      <c r="J168" s="18">
        <v>34072</v>
      </c>
      <c r="K168" s="20">
        <v>0.05</v>
      </c>
      <c r="L168" s="18">
        <v>12265.92</v>
      </c>
      <c r="M168" s="18">
        <v>2010.2479999999996</v>
      </c>
      <c r="N168" s="20">
        <v>0.13</v>
      </c>
      <c r="O168" s="18">
        <f t="shared" si="17"/>
        <v>4207.8920000000007</v>
      </c>
      <c r="P168" s="18">
        <f>VLOOKUP(G168,Payments!$A$2:$E$701, 2, FALSE)</f>
        <v>6149.9960000000001</v>
      </c>
      <c r="Q168" s="17">
        <f t="shared" si="12"/>
        <v>26218.404000000002</v>
      </c>
      <c r="R168" s="17">
        <f>VLOOKUP(G168,Payments!$A$2:$E$701, 4, FALSE)</f>
        <v>27529.324199999999</v>
      </c>
      <c r="S168" s="17">
        <f t="shared" si="13"/>
        <v>1310.9201999999968</v>
      </c>
      <c r="T168" s="21">
        <v>0.05</v>
      </c>
      <c r="U168" s="17">
        <f t="shared" si="14"/>
        <v>32368.400000000001</v>
      </c>
      <c r="V168" s="17">
        <f t="shared" si="15"/>
        <v>13884.340000000002</v>
      </c>
    </row>
    <row r="169" spans="1:22" x14ac:dyDescent="0.2">
      <c r="A169" s="1">
        <v>43465</v>
      </c>
      <c r="B169" s="1">
        <v>43526</v>
      </c>
      <c r="C169" s="9">
        <f t="shared" si="16"/>
        <v>61</v>
      </c>
      <c r="D169" s="1" t="s">
        <v>45</v>
      </c>
      <c r="E169" s="1" t="s">
        <v>35</v>
      </c>
      <c r="F169" s="1" t="s">
        <v>64</v>
      </c>
      <c r="G169" s="1" t="s">
        <v>401</v>
      </c>
      <c r="H169" s="2" t="str">
        <f>VLOOKUP(G169,Payments!$A$2:$E$701, 3, FALSE)</f>
        <v>B-322</v>
      </c>
      <c r="I169" t="str">
        <f>VLOOKUP(G169,Payments!$A$2:$E$701, 5, FALSE)</f>
        <v>Santander</v>
      </c>
      <c r="J169" s="18">
        <v>16170</v>
      </c>
      <c r="K169" s="20">
        <v>0.12</v>
      </c>
      <c r="L169" s="18">
        <v>5174.3999999999996</v>
      </c>
      <c r="M169" s="18">
        <v>633.86400000000003</v>
      </c>
      <c r="N169" s="20">
        <v>0.14000000000000001</v>
      </c>
      <c r="O169" s="18">
        <f t="shared" si="17"/>
        <v>1992.1440000000002</v>
      </c>
      <c r="P169" s="18">
        <f>VLOOKUP(G169,Payments!$A$2:$E$701, 2, FALSE)</f>
        <v>2561.328</v>
      </c>
      <c r="Q169" s="17">
        <f t="shared" si="12"/>
        <v>11668.272000000001</v>
      </c>
      <c r="R169" s="17">
        <f>VLOOKUP(G169,Payments!$A$2:$E$701, 4, FALSE)</f>
        <v>12601.733760000001</v>
      </c>
      <c r="S169" s="17">
        <f t="shared" si="13"/>
        <v>933.46176000000014</v>
      </c>
      <c r="T169" s="21">
        <v>0.08</v>
      </c>
      <c r="U169" s="17">
        <f t="shared" si="14"/>
        <v>14229.6</v>
      </c>
      <c r="V169" s="17">
        <f t="shared" si="15"/>
        <v>6429.1920000000009</v>
      </c>
    </row>
    <row r="170" spans="1:22" x14ac:dyDescent="0.2">
      <c r="A170" s="1">
        <v>43378</v>
      </c>
      <c r="B170" s="1">
        <v>43418</v>
      </c>
      <c r="C170" s="9">
        <f t="shared" si="16"/>
        <v>40</v>
      </c>
      <c r="D170" s="1" t="s">
        <v>46</v>
      </c>
      <c r="E170" s="1" t="s">
        <v>30</v>
      </c>
      <c r="F170" s="1" t="s">
        <v>139</v>
      </c>
      <c r="G170" s="1" t="s">
        <v>402</v>
      </c>
      <c r="H170" s="2" t="str">
        <f>VLOOKUP(G170,Payments!$A$2:$E$701, 3, FALSE)</f>
        <v>B-268</v>
      </c>
      <c r="I170" t="str">
        <f>VLOOKUP(G170,Payments!$A$2:$E$701, 5, FALSE)</f>
        <v>Santander</v>
      </c>
      <c r="J170" s="18">
        <v>16934</v>
      </c>
      <c r="K170" s="20">
        <v>0.08</v>
      </c>
      <c r="L170" s="18">
        <v>5418.88</v>
      </c>
      <c r="M170" s="18">
        <v>812.83200000000011</v>
      </c>
      <c r="N170" s="20">
        <v>0.12</v>
      </c>
      <c r="O170" s="18">
        <f t="shared" si="17"/>
        <v>1869.5136</v>
      </c>
      <c r="P170" s="18">
        <f>VLOOKUP(G170,Payments!$A$2:$E$701, 2, FALSE)</f>
        <v>2804.2704000000003</v>
      </c>
      <c r="Q170" s="17">
        <f t="shared" si="12"/>
        <v>12775.009600000001</v>
      </c>
      <c r="R170" s="17">
        <f>VLOOKUP(G170,Payments!$A$2:$E$701, 4, FALSE)</f>
        <v>13669.260272000001</v>
      </c>
      <c r="S170" s="17">
        <f t="shared" si="13"/>
        <v>894.25067200000012</v>
      </c>
      <c r="T170" s="21">
        <v>7.0000000000000007E-2</v>
      </c>
      <c r="U170" s="17">
        <f t="shared" si="14"/>
        <v>15579.28</v>
      </c>
      <c r="V170" s="17">
        <f t="shared" si="15"/>
        <v>7478.0544</v>
      </c>
    </row>
    <row r="171" spans="1:22" x14ac:dyDescent="0.2">
      <c r="A171" s="1">
        <v>43437</v>
      </c>
      <c r="B171" s="1">
        <v>43485</v>
      </c>
      <c r="C171" s="9">
        <f t="shared" si="16"/>
        <v>48</v>
      </c>
      <c r="D171" s="1" t="s">
        <v>45</v>
      </c>
      <c r="E171" s="1" t="s">
        <v>42</v>
      </c>
      <c r="F171" s="1" t="s">
        <v>69</v>
      </c>
      <c r="G171" s="1" t="s">
        <v>403</v>
      </c>
      <c r="H171" s="2" t="str">
        <f>VLOOKUP(G171,Payments!$A$2:$E$701, 3, FALSE)</f>
        <v>B-284</v>
      </c>
      <c r="I171" t="str">
        <f>VLOOKUP(G171,Payments!$A$2:$E$701, 5, FALSE)</f>
        <v>Caixa</v>
      </c>
      <c r="J171" s="18">
        <v>24555</v>
      </c>
      <c r="K171" s="20">
        <v>0.12</v>
      </c>
      <c r="L171" s="18">
        <v>7612.05</v>
      </c>
      <c r="M171" s="18">
        <v>1259.6715000000002</v>
      </c>
      <c r="N171" s="20">
        <v>0.1</v>
      </c>
      <c r="O171" s="18">
        <f t="shared" si="17"/>
        <v>2160.84</v>
      </c>
      <c r="P171" s="18">
        <f>VLOOKUP(G171,Payments!$A$2:$E$701, 2, FALSE)</f>
        <v>4105.5960000000005</v>
      </c>
      <c r="Q171" s="17">
        <f t="shared" si="12"/>
        <v>17502.804</v>
      </c>
      <c r="R171" s="17">
        <f>VLOOKUP(G171,Payments!$A$2:$E$701, 4, FALSE)</f>
        <v>18552.972240000003</v>
      </c>
      <c r="S171" s="17">
        <f t="shared" si="13"/>
        <v>1050.1682400000027</v>
      </c>
      <c r="T171" s="21">
        <v>0.06</v>
      </c>
      <c r="U171" s="17">
        <f t="shared" si="14"/>
        <v>21608.400000000001</v>
      </c>
      <c r="V171" s="17">
        <f t="shared" si="15"/>
        <v>10575.838500000002</v>
      </c>
    </row>
    <row r="172" spans="1:22" x14ac:dyDescent="0.2">
      <c r="A172" s="1">
        <v>43388</v>
      </c>
      <c r="B172" s="1">
        <v>43431</v>
      </c>
      <c r="C172" s="9">
        <f t="shared" si="16"/>
        <v>43</v>
      </c>
      <c r="D172" s="1" t="s">
        <v>46</v>
      </c>
      <c r="E172" s="1" t="s">
        <v>29</v>
      </c>
      <c r="F172" s="1" t="s">
        <v>77</v>
      </c>
      <c r="G172" s="1" t="s">
        <v>404</v>
      </c>
      <c r="H172" s="2" t="str">
        <f>VLOOKUP(G172,Payments!$A$2:$E$701, 3, FALSE)</f>
        <v>B-358</v>
      </c>
      <c r="I172" t="str">
        <f>VLOOKUP(G172,Payments!$A$2:$E$701, 5, FALSE)</f>
        <v>Santander</v>
      </c>
      <c r="J172" s="18">
        <v>18002</v>
      </c>
      <c r="K172" s="20">
        <v>0.14000000000000001</v>
      </c>
      <c r="L172" s="18">
        <v>6300.7</v>
      </c>
      <c r="M172" s="18">
        <v>826.29180000000008</v>
      </c>
      <c r="N172" s="20">
        <v>0.12</v>
      </c>
      <c r="O172" s="18">
        <f t="shared" si="17"/>
        <v>1857.8063999999999</v>
      </c>
      <c r="P172" s="18">
        <f>VLOOKUP(G172,Payments!$A$2:$E$701, 2, FALSE)</f>
        <v>2941.5268000000001</v>
      </c>
      <c r="Q172" s="17">
        <f t="shared" si="12"/>
        <v>12540.1932</v>
      </c>
      <c r="R172" s="17">
        <f>VLOOKUP(G172,Payments!$A$2:$E$701, 4, FALSE)</f>
        <v>13668.810588</v>
      </c>
      <c r="S172" s="17">
        <f t="shared" si="13"/>
        <v>1128.6173880000006</v>
      </c>
      <c r="T172" s="21">
        <v>0.09</v>
      </c>
      <c r="U172" s="17">
        <f t="shared" si="14"/>
        <v>15481.72</v>
      </c>
      <c r="V172" s="17">
        <f t="shared" si="15"/>
        <v>6496.9217999999992</v>
      </c>
    </row>
    <row r="173" spans="1:22" x14ac:dyDescent="0.2">
      <c r="A173" s="1">
        <v>43430</v>
      </c>
      <c r="B173" s="1">
        <v>43505</v>
      </c>
      <c r="C173" s="9">
        <f t="shared" si="16"/>
        <v>75</v>
      </c>
      <c r="D173" s="1" t="s">
        <v>46</v>
      </c>
      <c r="E173" s="1" t="s">
        <v>33</v>
      </c>
      <c r="F173" s="1" t="s">
        <v>71</v>
      </c>
      <c r="G173" s="1" t="s">
        <v>405</v>
      </c>
      <c r="H173" s="2" t="str">
        <f>VLOOKUP(G173,Payments!$A$2:$E$701, 3, FALSE)</f>
        <v>B-399</v>
      </c>
      <c r="I173" t="str">
        <f>VLOOKUP(G173,Payments!$A$2:$E$701, 5, FALSE)</f>
        <v>Bankia</v>
      </c>
      <c r="J173" s="18">
        <v>33257</v>
      </c>
      <c r="K173" s="20">
        <v>0.14000000000000001</v>
      </c>
      <c r="L173" s="18">
        <v>11972.52</v>
      </c>
      <c r="M173" s="18">
        <v>997.71</v>
      </c>
      <c r="N173" s="20">
        <v>0.11</v>
      </c>
      <c r="O173" s="18">
        <f t="shared" si="17"/>
        <v>3146.1122</v>
      </c>
      <c r="P173" s="18">
        <f>VLOOKUP(G173,Payments!$A$2:$E$701, 2, FALSE)</f>
        <v>5434.1938</v>
      </c>
      <c r="Q173" s="17">
        <f t="shared" si="12"/>
        <v>23166.8262</v>
      </c>
      <c r="R173" s="17">
        <f>VLOOKUP(G173,Payments!$A$2:$E$701, 4, FALSE)</f>
        <v>25251.840558</v>
      </c>
      <c r="S173" s="17">
        <f t="shared" si="13"/>
        <v>2085.0143580000004</v>
      </c>
      <c r="T173" s="21">
        <v>0.09</v>
      </c>
      <c r="U173" s="17">
        <f t="shared" si="14"/>
        <v>28601.02</v>
      </c>
      <c r="V173" s="17">
        <f t="shared" si="15"/>
        <v>12484.677800000001</v>
      </c>
    </row>
    <row r="174" spans="1:22" x14ac:dyDescent="0.2">
      <c r="A174" s="1">
        <v>43374</v>
      </c>
      <c r="B174" s="1">
        <v>43416</v>
      </c>
      <c r="C174" s="9">
        <f t="shared" si="16"/>
        <v>42</v>
      </c>
      <c r="D174" s="1" t="s">
        <v>45</v>
      </c>
      <c r="E174" s="1" t="s">
        <v>26</v>
      </c>
      <c r="F174" s="1" t="s">
        <v>64</v>
      </c>
      <c r="G174" s="1" t="s">
        <v>406</v>
      </c>
      <c r="H174" s="2" t="str">
        <f>VLOOKUP(G174,Payments!$A$2:$E$701, 3, FALSE)</f>
        <v>B-352</v>
      </c>
      <c r="I174" t="str">
        <f>VLOOKUP(G174,Payments!$A$2:$E$701, 5, FALSE)</f>
        <v>Sabadell</v>
      </c>
      <c r="J174" s="18">
        <v>27471</v>
      </c>
      <c r="K174" s="20">
        <v>0.15</v>
      </c>
      <c r="L174" s="18">
        <v>8790.7199999999993</v>
      </c>
      <c r="M174" s="18">
        <v>1455.963</v>
      </c>
      <c r="N174" s="20">
        <v>0.1</v>
      </c>
      <c r="O174" s="18">
        <f t="shared" si="17"/>
        <v>2335.0349999999999</v>
      </c>
      <c r="P174" s="18">
        <f>VLOOKUP(G174,Payments!$A$2:$E$701, 2, FALSE)</f>
        <v>5137.0769999999993</v>
      </c>
      <c r="Q174" s="17">
        <f t="shared" si="12"/>
        <v>18213.273000000001</v>
      </c>
      <c r="R174" s="17">
        <f>VLOOKUP(G174,Payments!$A$2:$E$701, 4, FALSE)</f>
        <v>19488.202110000002</v>
      </c>
      <c r="S174" s="17">
        <f t="shared" si="13"/>
        <v>1274.9291100000009</v>
      </c>
      <c r="T174" s="21">
        <v>7.0000000000000007E-2</v>
      </c>
      <c r="U174" s="17">
        <f t="shared" si="14"/>
        <v>23350.35</v>
      </c>
      <c r="V174" s="17">
        <f t="shared" si="15"/>
        <v>10768.632</v>
      </c>
    </row>
    <row r="175" spans="1:22" x14ac:dyDescent="0.2">
      <c r="A175" s="1">
        <v>43407</v>
      </c>
      <c r="B175" s="1">
        <v>43456</v>
      </c>
      <c r="C175" s="9">
        <f t="shared" si="16"/>
        <v>49</v>
      </c>
      <c r="D175" s="1" t="s">
        <v>47</v>
      </c>
      <c r="E175" s="1" t="s">
        <v>41</v>
      </c>
      <c r="F175" s="1" t="s">
        <v>60</v>
      </c>
      <c r="G175" s="1" t="s">
        <v>407</v>
      </c>
      <c r="H175" s="2" t="str">
        <f>VLOOKUP(G175,Payments!$A$2:$E$701, 3, FALSE)</f>
        <v>B-284</v>
      </c>
      <c r="I175" t="str">
        <f>VLOOKUP(G175,Payments!$A$2:$E$701, 5, FALSE)</f>
        <v>Popular</v>
      </c>
      <c r="J175" s="18">
        <v>24846</v>
      </c>
      <c r="K175" s="20">
        <v>0.15</v>
      </c>
      <c r="L175" s="18">
        <v>7702.26</v>
      </c>
      <c r="M175" s="18">
        <v>1341.684</v>
      </c>
      <c r="N175" s="20">
        <v>0.14000000000000001</v>
      </c>
      <c r="O175" s="18">
        <f t="shared" si="17"/>
        <v>2956.674</v>
      </c>
      <c r="P175" s="18">
        <f>VLOOKUP(G175,Payments!$A$2:$E$701, 2, FALSE)</f>
        <v>4223.82</v>
      </c>
      <c r="Q175" s="17">
        <f t="shared" si="12"/>
        <v>16895.28</v>
      </c>
      <c r="R175" s="17">
        <f>VLOOKUP(G175,Payments!$A$2:$E$701, 4, FALSE)</f>
        <v>17740.043999999998</v>
      </c>
      <c r="S175" s="17">
        <f t="shared" si="13"/>
        <v>844.76399999999921</v>
      </c>
      <c r="T175" s="21">
        <v>0.05</v>
      </c>
      <c r="U175" s="17">
        <f t="shared" si="14"/>
        <v>21119.1</v>
      </c>
      <c r="V175" s="17">
        <f t="shared" si="15"/>
        <v>9118.4819999999982</v>
      </c>
    </row>
    <row r="176" spans="1:22" x14ac:dyDescent="0.2">
      <c r="A176" s="1">
        <v>43443</v>
      </c>
      <c r="B176" s="1">
        <v>43491</v>
      </c>
      <c r="C176" s="9">
        <f t="shared" si="16"/>
        <v>48</v>
      </c>
      <c r="D176" s="1" t="s">
        <v>45</v>
      </c>
      <c r="E176" s="1" t="s">
        <v>35</v>
      </c>
      <c r="F176" s="1" t="s">
        <v>69</v>
      </c>
      <c r="G176" s="1" t="s">
        <v>408</v>
      </c>
      <c r="H176" s="2" t="str">
        <f>VLOOKUP(G176,Payments!$A$2:$E$701, 3, FALSE)</f>
        <v>B-336</v>
      </c>
      <c r="I176" t="str">
        <f>VLOOKUP(G176,Payments!$A$2:$E$701, 5, FALSE)</f>
        <v>Kutxa</v>
      </c>
      <c r="J176" s="18">
        <v>27042</v>
      </c>
      <c r="K176" s="20">
        <v>0.08</v>
      </c>
      <c r="L176" s="18">
        <v>10275.959999999999</v>
      </c>
      <c r="M176" s="18">
        <v>1168.2144000000001</v>
      </c>
      <c r="N176" s="20">
        <v>0.15</v>
      </c>
      <c r="O176" s="18">
        <f t="shared" si="17"/>
        <v>3731.7959999999998</v>
      </c>
      <c r="P176" s="18">
        <f>VLOOKUP(G176,Payments!$A$2:$E$701, 2, FALSE)</f>
        <v>5473.3008</v>
      </c>
      <c r="Q176" s="17">
        <f t="shared" si="12"/>
        <v>19405.339199999999</v>
      </c>
      <c r="R176" s="17">
        <f>VLOOKUP(G176,Payments!$A$2:$E$701, 4, FALSE)</f>
        <v>20957.766336000001</v>
      </c>
      <c r="S176" s="17">
        <f t="shared" si="13"/>
        <v>1552.4271360000021</v>
      </c>
      <c r="T176" s="21">
        <v>0.08</v>
      </c>
      <c r="U176" s="17">
        <f t="shared" si="14"/>
        <v>24878.639999999999</v>
      </c>
      <c r="V176" s="17">
        <f t="shared" si="15"/>
        <v>9702.6696000000011</v>
      </c>
    </row>
    <row r="177" spans="1:22" x14ac:dyDescent="0.2">
      <c r="A177" s="1">
        <v>43443</v>
      </c>
      <c r="B177" s="1">
        <v>43499</v>
      </c>
      <c r="C177" s="9">
        <f t="shared" si="16"/>
        <v>56</v>
      </c>
      <c r="D177" s="1" t="s">
        <v>47</v>
      </c>
      <c r="E177" s="1" t="s">
        <v>25</v>
      </c>
      <c r="F177" s="1" t="s">
        <v>109</v>
      </c>
      <c r="G177" s="1" t="s">
        <v>409</v>
      </c>
      <c r="H177" s="2" t="str">
        <f>VLOOKUP(G177,Payments!$A$2:$E$701, 3, FALSE)</f>
        <v>B-379</v>
      </c>
      <c r="I177" t="str">
        <f>VLOOKUP(G177,Payments!$A$2:$E$701, 5, FALSE)</f>
        <v>Sabadell</v>
      </c>
      <c r="J177" s="18">
        <v>21367</v>
      </c>
      <c r="K177" s="20">
        <v>0.11</v>
      </c>
      <c r="L177" s="18">
        <v>6837.44</v>
      </c>
      <c r="M177" s="18">
        <v>974.33520000000021</v>
      </c>
      <c r="N177" s="20">
        <v>0.13</v>
      </c>
      <c r="O177" s="18">
        <f t="shared" si="17"/>
        <v>2472.1619000000001</v>
      </c>
      <c r="P177" s="18">
        <f>VLOOKUP(G177,Payments!$A$2:$E$701, 2, FALSE)</f>
        <v>4373.8249000000005</v>
      </c>
      <c r="Q177" s="17">
        <f t="shared" si="12"/>
        <v>14642.805100000001</v>
      </c>
      <c r="R177" s="17">
        <f>VLOOKUP(G177,Payments!$A$2:$E$701, 4, FALSE)</f>
        <v>15814.229508000002</v>
      </c>
      <c r="S177" s="17">
        <f t="shared" si="13"/>
        <v>1171.4244080000008</v>
      </c>
      <c r="T177" s="21">
        <v>0.08</v>
      </c>
      <c r="U177" s="17">
        <f t="shared" si="14"/>
        <v>19016.63</v>
      </c>
      <c r="V177" s="17">
        <f t="shared" si="15"/>
        <v>8732.6929000000018</v>
      </c>
    </row>
    <row r="178" spans="1:22" x14ac:dyDescent="0.2">
      <c r="A178" s="1">
        <v>43383</v>
      </c>
      <c r="B178" s="1">
        <v>43429</v>
      </c>
      <c r="C178" s="9">
        <f t="shared" si="16"/>
        <v>46</v>
      </c>
      <c r="D178" s="1" t="s">
        <v>44</v>
      </c>
      <c r="E178" s="1" t="s">
        <v>42</v>
      </c>
      <c r="F178" s="1" t="s">
        <v>112</v>
      </c>
      <c r="G178" s="1" t="s">
        <v>410</v>
      </c>
      <c r="H178" s="2" t="str">
        <f>VLOOKUP(G178,Payments!$A$2:$E$701, 3, FALSE)</f>
        <v>B-307</v>
      </c>
      <c r="I178" t="str">
        <f>VLOOKUP(G178,Payments!$A$2:$E$701, 5, FALSE)</f>
        <v>Popular</v>
      </c>
      <c r="J178" s="18">
        <v>19412</v>
      </c>
      <c r="K178" s="20">
        <v>0.17</v>
      </c>
      <c r="L178" s="18">
        <v>7182.44</v>
      </c>
      <c r="M178" s="18">
        <v>625.06640000000004</v>
      </c>
      <c r="N178" s="20">
        <v>0.12</v>
      </c>
      <c r="O178" s="18">
        <f t="shared" si="17"/>
        <v>1933.4351999999999</v>
      </c>
      <c r="P178" s="18">
        <f>VLOOKUP(G178,Payments!$A$2:$E$701, 2, FALSE)</f>
        <v>3544.6311999999998</v>
      </c>
      <c r="Q178" s="17">
        <f t="shared" si="12"/>
        <v>12567.328799999999</v>
      </c>
      <c r="R178" s="17">
        <f>VLOOKUP(G178,Payments!$A$2:$E$701, 4, FALSE)</f>
        <v>13698.388392000001</v>
      </c>
      <c r="S178" s="17">
        <f t="shared" si="13"/>
        <v>1131.0595920000014</v>
      </c>
      <c r="T178" s="21">
        <v>0.09</v>
      </c>
      <c r="U178" s="17">
        <f t="shared" si="14"/>
        <v>16111.96</v>
      </c>
      <c r="V178" s="17">
        <f t="shared" si="15"/>
        <v>6371.0183999999999</v>
      </c>
    </row>
    <row r="179" spans="1:22" x14ac:dyDescent="0.2">
      <c r="A179" s="1">
        <v>43393</v>
      </c>
      <c r="B179" s="1">
        <v>43469</v>
      </c>
      <c r="C179" s="9">
        <f t="shared" si="16"/>
        <v>76</v>
      </c>
      <c r="D179" s="1" t="s">
        <v>44</v>
      </c>
      <c r="E179" s="1" t="s">
        <v>26</v>
      </c>
      <c r="F179" s="1" t="s">
        <v>54</v>
      </c>
      <c r="G179" s="1" t="s">
        <v>411</v>
      </c>
      <c r="H179" s="2" t="str">
        <f>VLOOKUP(G179,Payments!$A$2:$E$701, 3, FALSE)</f>
        <v>B-254</v>
      </c>
      <c r="I179" t="str">
        <f>VLOOKUP(G179,Payments!$A$2:$E$701, 5, FALSE)</f>
        <v>Bankinter</v>
      </c>
      <c r="J179" s="18">
        <v>21500</v>
      </c>
      <c r="K179" s="20">
        <v>0.06</v>
      </c>
      <c r="L179" s="18">
        <v>7955</v>
      </c>
      <c r="M179" s="18">
        <v>612.75</v>
      </c>
      <c r="N179" s="20">
        <v>0.14000000000000001</v>
      </c>
      <c r="O179" s="18">
        <f t="shared" si="17"/>
        <v>2829.4</v>
      </c>
      <c r="P179" s="18">
        <f>VLOOKUP(G179,Payments!$A$2:$E$701, 2, FALSE)</f>
        <v>4446.2</v>
      </c>
      <c r="Q179" s="17">
        <f t="shared" si="12"/>
        <v>15763.8</v>
      </c>
      <c r="R179" s="17">
        <f>VLOOKUP(G179,Payments!$A$2:$E$701, 4, FALSE)</f>
        <v>16709.628000000001</v>
      </c>
      <c r="S179" s="17">
        <f t="shared" si="13"/>
        <v>945.82800000000134</v>
      </c>
      <c r="T179" s="21">
        <v>0.06</v>
      </c>
      <c r="U179" s="17">
        <f t="shared" si="14"/>
        <v>20210</v>
      </c>
      <c r="V179" s="17">
        <f t="shared" si="15"/>
        <v>8812.8499999999985</v>
      </c>
    </row>
    <row r="180" spans="1:22" x14ac:dyDescent="0.2">
      <c r="A180" s="1">
        <v>43401</v>
      </c>
      <c r="B180" s="1">
        <v>43432</v>
      </c>
      <c r="C180" s="9">
        <f t="shared" si="16"/>
        <v>31</v>
      </c>
      <c r="D180" s="1" t="s">
        <v>43</v>
      </c>
      <c r="E180" s="1" t="s">
        <v>27</v>
      </c>
      <c r="F180" s="1" t="s">
        <v>62</v>
      </c>
      <c r="G180" s="1" t="s">
        <v>412</v>
      </c>
      <c r="H180" s="2" t="str">
        <f>VLOOKUP(G180,Payments!$A$2:$E$701, 3, FALSE)</f>
        <v>B-332</v>
      </c>
      <c r="I180" t="str">
        <f>VLOOKUP(G180,Payments!$A$2:$E$701, 5, FALSE)</f>
        <v>Sabadell</v>
      </c>
      <c r="J180" s="18">
        <v>21762</v>
      </c>
      <c r="K180" s="20">
        <v>0.13</v>
      </c>
      <c r="L180" s="18">
        <v>7399.08</v>
      </c>
      <c r="M180" s="18">
        <v>576.69299999999998</v>
      </c>
      <c r="N180" s="20">
        <v>0.13</v>
      </c>
      <c r="O180" s="18">
        <f t="shared" si="17"/>
        <v>2461.2822000000001</v>
      </c>
      <c r="P180" s="18">
        <f>VLOOKUP(G180,Payments!$A$2:$E$701, 2, FALSE)</f>
        <v>4165.2467999999999</v>
      </c>
      <c r="Q180" s="17">
        <f t="shared" si="12"/>
        <v>14767.693199999998</v>
      </c>
      <c r="R180" s="17">
        <f>VLOOKUP(G180,Payments!$A$2:$E$701, 4, FALSE)</f>
        <v>15801.431723999998</v>
      </c>
      <c r="S180" s="17">
        <f t="shared" si="13"/>
        <v>1033.7385240000003</v>
      </c>
      <c r="T180" s="21">
        <v>7.0000000000000007E-2</v>
      </c>
      <c r="U180" s="17">
        <f t="shared" si="14"/>
        <v>18932.939999999999</v>
      </c>
      <c r="V180" s="17">
        <f t="shared" si="15"/>
        <v>8495.884799999998</v>
      </c>
    </row>
    <row r="181" spans="1:22" x14ac:dyDescent="0.2">
      <c r="A181" s="1">
        <v>43413</v>
      </c>
      <c r="B181" s="1">
        <v>43445</v>
      </c>
      <c r="C181" s="9">
        <f t="shared" si="16"/>
        <v>32</v>
      </c>
      <c r="D181" s="1" t="s">
        <v>44</v>
      </c>
      <c r="E181" s="1" t="s">
        <v>28</v>
      </c>
      <c r="F181" s="1" t="s">
        <v>81</v>
      </c>
      <c r="G181" s="1" t="s">
        <v>413</v>
      </c>
      <c r="H181" s="2" t="str">
        <f>VLOOKUP(G181,Payments!$A$2:$E$701, 3, FALSE)</f>
        <v>B-287</v>
      </c>
      <c r="I181" t="str">
        <f>VLOOKUP(G181,Payments!$A$2:$E$701, 5, FALSE)</f>
        <v>Bankia</v>
      </c>
      <c r="J181" s="18">
        <v>21186</v>
      </c>
      <c r="K181" s="20">
        <v>0.17</v>
      </c>
      <c r="L181" s="18">
        <v>6991.38</v>
      </c>
      <c r="M181" s="18">
        <v>847.43999999999971</v>
      </c>
      <c r="N181" s="20">
        <v>0.14000000000000001</v>
      </c>
      <c r="O181" s="18">
        <f t="shared" si="17"/>
        <v>2461.8132000000005</v>
      </c>
      <c r="P181" s="18">
        <f>VLOOKUP(G181,Payments!$A$2:$E$701, 2, FALSE)</f>
        <v>3868.5635999999995</v>
      </c>
      <c r="Q181" s="17">
        <f t="shared" si="12"/>
        <v>13715.816400000002</v>
      </c>
      <c r="R181" s="17">
        <f>VLOOKUP(G181,Payments!$A$2:$E$701, 4, FALSE)</f>
        <v>14401.607219999998</v>
      </c>
      <c r="S181" s="17">
        <f t="shared" si="13"/>
        <v>685.79081999999653</v>
      </c>
      <c r="T181" s="21">
        <v>0.05</v>
      </c>
      <c r="U181" s="17">
        <f t="shared" si="14"/>
        <v>17584.38</v>
      </c>
      <c r="V181" s="17">
        <f t="shared" si="15"/>
        <v>7283.7467999999999</v>
      </c>
    </row>
    <row r="182" spans="1:22" x14ac:dyDescent="0.2">
      <c r="A182" s="1">
        <v>43447</v>
      </c>
      <c r="B182" s="1">
        <v>43489</v>
      </c>
      <c r="C182" s="9">
        <f t="shared" si="16"/>
        <v>42</v>
      </c>
      <c r="D182" s="1" t="s">
        <v>46</v>
      </c>
      <c r="E182" s="1" t="s">
        <v>25</v>
      </c>
      <c r="F182" s="1" t="s">
        <v>118</v>
      </c>
      <c r="G182" s="1" t="s">
        <v>414</v>
      </c>
      <c r="H182" s="2" t="str">
        <f>VLOOKUP(G182,Payments!$A$2:$E$701, 3, FALSE)</f>
        <v>B-342</v>
      </c>
      <c r="I182" t="str">
        <f>VLOOKUP(G182,Payments!$A$2:$E$701, 5, FALSE)</f>
        <v>Unicaja</v>
      </c>
      <c r="J182" s="18">
        <v>32954</v>
      </c>
      <c r="K182" s="20">
        <v>0.09</v>
      </c>
      <c r="L182" s="18">
        <v>11863.44</v>
      </c>
      <c r="M182" s="18">
        <v>1812.4699999999998</v>
      </c>
      <c r="N182" s="20">
        <v>0.15</v>
      </c>
      <c r="O182" s="18">
        <f t="shared" si="17"/>
        <v>4498.2209999999995</v>
      </c>
      <c r="P182" s="18">
        <f>VLOOKUP(G182,Payments!$A$2:$E$701, 2, FALSE)</f>
        <v>5997.6280000000006</v>
      </c>
      <c r="Q182" s="17">
        <f t="shared" si="12"/>
        <v>23990.511999999999</v>
      </c>
      <c r="R182" s="17">
        <f>VLOOKUP(G182,Payments!$A$2:$E$701, 4, FALSE)</f>
        <v>26149.658080000001</v>
      </c>
      <c r="S182" s="17">
        <f t="shared" si="13"/>
        <v>2159.1460800000023</v>
      </c>
      <c r="T182" s="21">
        <v>0.09</v>
      </c>
      <c r="U182" s="17">
        <f t="shared" si="14"/>
        <v>29988.14</v>
      </c>
      <c r="V182" s="17">
        <f t="shared" si="15"/>
        <v>11814.009</v>
      </c>
    </row>
    <row r="183" spans="1:22" x14ac:dyDescent="0.2">
      <c r="A183" s="1">
        <v>43396</v>
      </c>
      <c r="B183" s="1">
        <v>43467</v>
      </c>
      <c r="C183" s="9">
        <f t="shared" si="16"/>
        <v>71</v>
      </c>
      <c r="D183" s="1" t="s">
        <v>44</v>
      </c>
      <c r="E183" s="1" t="s">
        <v>32</v>
      </c>
      <c r="F183" s="1" t="s">
        <v>60</v>
      </c>
      <c r="G183" s="1" t="s">
        <v>415</v>
      </c>
      <c r="H183" s="2" t="str">
        <f>VLOOKUP(G183,Payments!$A$2:$E$701, 3, FALSE)</f>
        <v>B-351</v>
      </c>
      <c r="I183" t="str">
        <f>VLOOKUP(G183,Payments!$A$2:$E$701, 5, FALSE)</f>
        <v>Bankinter</v>
      </c>
      <c r="J183" s="18">
        <v>16728</v>
      </c>
      <c r="K183" s="20">
        <v>0.12</v>
      </c>
      <c r="L183" s="18">
        <v>6189.36</v>
      </c>
      <c r="M183" s="18">
        <v>511.87679999999995</v>
      </c>
      <c r="N183" s="20">
        <v>0.14000000000000001</v>
      </c>
      <c r="O183" s="18">
        <f t="shared" si="17"/>
        <v>2060.8896</v>
      </c>
      <c r="P183" s="18">
        <f>VLOOKUP(G183,Payments!$A$2:$E$701, 2, FALSE)</f>
        <v>3238.5407999999998</v>
      </c>
      <c r="Q183" s="17">
        <f t="shared" si="12"/>
        <v>11482.099200000001</v>
      </c>
      <c r="R183" s="17">
        <f>VLOOKUP(G183,Payments!$A$2:$E$701, 4, FALSE)</f>
        <v>12285.846144000001</v>
      </c>
      <c r="S183" s="17">
        <f t="shared" si="13"/>
        <v>803.74694400000044</v>
      </c>
      <c r="T183" s="21">
        <v>7.0000000000000007E-2</v>
      </c>
      <c r="U183" s="17">
        <f t="shared" si="14"/>
        <v>14720.64</v>
      </c>
      <c r="V183" s="17">
        <f t="shared" si="15"/>
        <v>5958.5135999999993</v>
      </c>
    </row>
    <row r="184" spans="1:22" x14ac:dyDescent="0.2">
      <c r="A184" s="1">
        <v>43391</v>
      </c>
      <c r="B184" s="1">
        <v>43433</v>
      </c>
      <c r="C184" s="9">
        <f t="shared" si="16"/>
        <v>42</v>
      </c>
      <c r="D184" s="1" t="s">
        <v>44</v>
      </c>
      <c r="E184" s="1" t="s">
        <v>40</v>
      </c>
      <c r="F184" s="1" t="s">
        <v>139</v>
      </c>
      <c r="G184" s="1" t="s">
        <v>416</v>
      </c>
      <c r="H184" s="2" t="str">
        <f>VLOOKUP(G184,Payments!$A$2:$E$701, 3, FALSE)</f>
        <v>B-260</v>
      </c>
      <c r="I184" t="str">
        <f>VLOOKUP(G184,Payments!$A$2:$E$701, 5, FALSE)</f>
        <v>Popular</v>
      </c>
      <c r="J184" s="18">
        <v>25289</v>
      </c>
      <c r="K184" s="20">
        <v>0.17</v>
      </c>
      <c r="L184" s="18">
        <v>9862.7099999999991</v>
      </c>
      <c r="M184" s="18">
        <v>667.62959999999987</v>
      </c>
      <c r="N184" s="20">
        <v>0.15</v>
      </c>
      <c r="O184" s="18">
        <f t="shared" si="17"/>
        <v>3148.4804999999997</v>
      </c>
      <c r="P184" s="18">
        <f>VLOOKUP(G184,Payments!$A$2:$E$701, 2, FALSE)</f>
        <v>3778.1765999999998</v>
      </c>
      <c r="Q184" s="17">
        <f t="shared" si="12"/>
        <v>17211.6934</v>
      </c>
      <c r="R184" s="17">
        <f>VLOOKUP(G184,Payments!$A$2:$E$701, 4, FALSE)</f>
        <v>18416.511938</v>
      </c>
      <c r="S184" s="17">
        <f t="shared" si="13"/>
        <v>1204.8185379999995</v>
      </c>
      <c r="T184" s="21">
        <v>7.0000000000000007E-2</v>
      </c>
      <c r="U184" s="17">
        <f t="shared" si="14"/>
        <v>20989.87</v>
      </c>
      <c r="V184" s="17">
        <f t="shared" si="15"/>
        <v>7311.0498999999982</v>
      </c>
    </row>
    <row r="185" spans="1:22" x14ac:dyDescent="0.2">
      <c r="A185" s="1">
        <v>43384</v>
      </c>
      <c r="B185" s="1">
        <v>43435</v>
      </c>
      <c r="C185" s="9">
        <f t="shared" si="16"/>
        <v>51</v>
      </c>
      <c r="D185" s="1" t="s">
        <v>46</v>
      </c>
      <c r="E185" s="1" t="s">
        <v>24</v>
      </c>
      <c r="F185" s="1" t="s">
        <v>71</v>
      </c>
      <c r="G185" s="1" t="s">
        <v>417</v>
      </c>
      <c r="H185" s="2" t="str">
        <f>VLOOKUP(G185,Payments!$A$2:$E$701, 3, FALSE)</f>
        <v>B-317</v>
      </c>
      <c r="I185" t="str">
        <f>VLOOKUP(G185,Payments!$A$2:$E$701, 5, FALSE)</f>
        <v>Popular</v>
      </c>
      <c r="J185" s="18">
        <v>32203</v>
      </c>
      <c r="K185" s="20">
        <v>0.11</v>
      </c>
      <c r="L185" s="18">
        <v>10304.959999999999</v>
      </c>
      <c r="M185" s="18">
        <v>917.78550000000018</v>
      </c>
      <c r="N185" s="20">
        <v>0.13</v>
      </c>
      <c r="O185" s="18">
        <f t="shared" si="17"/>
        <v>3725.8870999999999</v>
      </c>
      <c r="P185" s="18">
        <f>VLOOKUP(G185,Payments!$A$2:$E$701, 2, FALSE)</f>
        <v>6591.9540999999999</v>
      </c>
      <c r="Q185" s="17">
        <f t="shared" si="12"/>
        <v>22068.715899999999</v>
      </c>
      <c r="R185" s="17">
        <f>VLOOKUP(G185,Payments!$A$2:$E$701, 4, FALSE)</f>
        <v>23834.213172000003</v>
      </c>
      <c r="S185" s="17">
        <f t="shared" si="13"/>
        <v>1765.4972720000042</v>
      </c>
      <c r="T185" s="21">
        <v>0.08</v>
      </c>
      <c r="U185" s="17">
        <f t="shared" si="14"/>
        <v>28660.67</v>
      </c>
      <c r="V185" s="17">
        <f t="shared" si="15"/>
        <v>13712.037399999997</v>
      </c>
    </row>
    <row r="186" spans="1:22" x14ac:dyDescent="0.2">
      <c r="A186" s="1">
        <v>43421</v>
      </c>
      <c r="B186" s="1">
        <v>43464</v>
      </c>
      <c r="C186" s="9">
        <f t="shared" si="16"/>
        <v>43</v>
      </c>
      <c r="D186" s="1" t="s">
        <v>45</v>
      </c>
      <c r="E186" s="1" t="s">
        <v>27</v>
      </c>
      <c r="F186" s="1" t="s">
        <v>92</v>
      </c>
      <c r="G186" s="1" t="s">
        <v>418</v>
      </c>
      <c r="H186" s="2" t="str">
        <f>VLOOKUP(G186,Payments!$A$2:$E$701, 3, FALSE)</f>
        <v>B-289</v>
      </c>
      <c r="I186" t="str">
        <f>VLOOKUP(G186,Payments!$A$2:$E$701, 5, FALSE)</f>
        <v>BBVA</v>
      </c>
      <c r="J186" s="18">
        <v>26728</v>
      </c>
      <c r="K186" s="20">
        <v>0.15</v>
      </c>
      <c r="L186" s="18">
        <v>8552.9599999999991</v>
      </c>
      <c r="M186" s="18">
        <v>849.95040000000006</v>
      </c>
      <c r="N186" s="20">
        <v>0.13</v>
      </c>
      <c r="O186" s="18">
        <f t="shared" si="17"/>
        <v>2953.444</v>
      </c>
      <c r="P186" s="18">
        <f>VLOOKUP(G186,Payments!$A$2:$E$701, 2, FALSE)</f>
        <v>4089.3839999999996</v>
      </c>
      <c r="Q186" s="17">
        <f t="shared" si="12"/>
        <v>18629.416000000001</v>
      </c>
      <c r="R186" s="17">
        <f>VLOOKUP(G186,Payments!$A$2:$E$701, 4, FALSE)</f>
        <v>19560.8868</v>
      </c>
      <c r="S186" s="17">
        <f t="shared" si="13"/>
        <v>931.47079999999914</v>
      </c>
      <c r="T186" s="21">
        <v>0.05</v>
      </c>
      <c r="U186" s="17">
        <f t="shared" si="14"/>
        <v>22718.799999999999</v>
      </c>
      <c r="V186" s="17">
        <f t="shared" si="15"/>
        <v>10362.445599999999</v>
      </c>
    </row>
    <row r="187" spans="1:22" x14ac:dyDescent="0.2">
      <c r="A187" s="1">
        <v>43439</v>
      </c>
      <c r="B187" s="1">
        <v>43493</v>
      </c>
      <c r="C187" s="9">
        <f t="shared" si="16"/>
        <v>54</v>
      </c>
      <c r="D187" s="1" t="s">
        <v>44</v>
      </c>
      <c r="E187" s="1" t="s">
        <v>28</v>
      </c>
      <c r="F187" s="1" t="s">
        <v>56</v>
      </c>
      <c r="G187" s="1" t="s">
        <v>419</v>
      </c>
      <c r="H187" s="2" t="str">
        <f>VLOOKUP(G187,Payments!$A$2:$E$701, 3, FALSE)</f>
        <v>B-365</v>
      </c>
      <c r="I187" t="str">
        <f>VLOOKUP(G187,Payments!$A$2:$E$701, 5, FALSE)</f>
        <v>Kutxa</v>
      </c>
      <c r="J187" s="18">
        <v>24369</v>
      </c>
      <c r="K187" s="20">
        <v>0.08</v>
      </c>
      <c r="L187" s="18">
        <v>7554.39</v>
      </c>
      <c r="M187" s="18">
        <v>1040.5563</v>
      </c>
      <c r="N187" s="20">
        <v>0.14000000000000001</v>
      </c>
      <c r="O187" s="18">
        <f t="shared" si="17"/>
        <v>3138.7272000000003</v>
      </c>
      <c r="P187" s="18">
        <f>VLOOKUP(G187,Payments!$A$2:$E$701, 2, FALSE)</f>
        <v>5156.4803999999995</v>
      </c>
      <c r="Q187" s="17">
        <f t="shared" si="12"/>
        <v>17262.999599999999</v>
      </c>
      <c r="R187" s="17">
        <f>VLOOKUP(G187,Payments!$A$2:$E$701, 4, FALSE)</f>
        <v>18816.669564</v>
      </c>
      <c r="S187" s="17">
        <f t="shared" si="13"/>
        <v>1553.6699640000006</v>
      </c>
      <c r="T187" s="21">
        <v>0.09</v>
      </c>
      <c r="U187" s="17">
        <f t="shared" si="14"/>
        <v>22419.48</v>
      </c>
      <c r="V187" s="17">
        <f t="shared" si="15"/>
        <v>10685.806499999999</v>
      </c>
    </row>
    <row r="188" spans="1:22" x14ac:dyDescent="0.2">
      <c r="A188" s="1">
        <v>43450</v>
      </c>
      <c r="B188" s="1">
        <v>43503</v>
      </c>
      <c r="C188" s="9">
        <f t="shared" si="16"/>
        <v>53</v>
      </c>
      <c r="D188" s="1" t="s">
        <v>45</v>
      </c>
      <c r="E188" s="1" t="s">
        <v>30</v>
      </c>
      <c r="F188" s="1" t="s">
        <v>98</v>
      </c>
      <c r="G188" s="1" t="s">
        <v>420</v>
      </c>
      <c r="H188" s="2" t="str">
        <f>VLOOKUP(G188,Payments!$A$2:$E$701, 3, FALSE)</f>
        <v>B-261</v>
      </c>
      <c r="I188" t="str">
        <f>VLOOKUP(G188,Payments!$A$2:$E$701, 5, FALSE)</f>
        <v>Sabadell</v>
      </c>
      <c r="J188" s="18">
        <v>25115</v>
      </c>
      <c r="K188" s="20">
        <v>7.0000000000000007E-2</v>
      </c>
      <c r="L188" s="18">
        <v>9292.5499999999993</v>
      </c>
      <c r="M188" s="18">
        <v>1125.1519999999998</v>
      </c>
      <c r="N188" s="20">
        <v>0.12</v>
      </c>
      <c r="O188" s="18">
        <f t="shared" si="17"/>
        <v>2802.8339999999998</v>
      </c>
      <c r="P188" s="18">
        <f>VLOOKUP(G188,Payments!$A$2:$E$701, 2, FALSE)</f>
        <v>5138.5289999999986</v>
      </c>
      <c r="Q188" s="17">
        <f t="shared" si="12"/>
        <v>18218.421000000002</v>
      </c>
      <c r="R188" s="17">
        <f>VLOOKUP(G188,Payments!$A$2:$E$701, 4, FALSE)</f>
        <v>19493.710469999998</v>
      </c>
      <c r="S188" s="17">
        <f t="shared" si="13"/>
        <v>1275.2894699999961</v>
      </c>
      <c r="T188" s="21">
        <v>7.0000000000000007E-2</v>
      </c>
      <c r="U188" s="17">
        <f t="shared" si="14"/>
        <v>23356.95</v>
      </c>
      <c r="V188" s="17">
        <f t="shared" si="15"/>
        <v>10136.414000000004</v>
      </c>
    </row>
    <row r="189" spans="1:22" x14ac:dyDescent="0.2">
      <c r="A189" s="1">
        <v>43416</v>
      </c>
      <c r="B189" s="1">
        <v>43483</v>
      </c>
      <c r="C189" s="9">
        <f t="shared" si="16"/>
        <v>67</v>
      </c>
      <c r="D189" s="1" t="s">
        <v>45</v>
      </c>
      <c r="E189" s="1" t="s">
        <v>24</v>
      </c>
      <c r="F189" s="1" t="s">
        <v>71</v>
      </c>
      <c r="G189" s="1" t="s">
        <v>421</v>
      </c>
      <c r="H189" s="2" t="str">
        <f>VLOOKUP(G189,Payments!$A$2:$E$701, 3, FALSE)</f>
        <v>B-394</v>
      </c>
      <c r="I189" t="str">
        <f>VLOOKUP(G189,Payments!$A$2:$E$701, 5, FALSE)</f>
        <v>Sabadell</v>
      </c>
      <c r="J189" s="18">
        <v>34629</v>
      </c>
      <c r="K189" s="20">
        <v>0.15</v>
      </c>
      <c r="L189" s="18">
        <v>11773.86</v>
      </c>
      <c r="M189" s="18">
        <v>1589.4710999999998</v>
      </c>
      <c r="N189" s="20">
        <v>0.14000000000000001</v>
      </c>
      <c r="O189" s="18">
        <f t="shared" si="17"/>
        <v>4120.8510000000006</v>
      </c>
      <c r="P189" s="18">
        <f>VLOOKUP(G189,Payments!$A$2:$E$701, 2, FALSE)</f>
        <v>6475.6229999999996</v>
      </c>
      <c r="Q189" s="17">
        <f t="shared" si="12"/>
        <v>22959.027000000002</v>
      </c>
      <c r="R189" s="17">
        <f>VLOOKUP(G189,Payments!$A$2:$E$701, 4, FALSE)</f>
        <v>25025.33943</v>
      </c>
      <c r="S189" s="17">
        <f t="shared" si="13"/>
        <v>2066.3124299999981</v>
      </c>
      <c r="T189" s="21">
        <v>0.09</v>
      </c>
      <c r="U189" s="17">
        <f t="shared" si="14"/>
        <v>29434.65</v>
      </c>
      <c r="V189" s="17">
        <f t="shared" si="15"/>
        <v>11950.4679</v>
      </c>
    </row>
    <row r="190" spans="1:22" x14ac:dyDescent="0.2">
      <c r="A190" s="1">
        <v>43442</v>
      </c>
      <c r="B190" s="1">
        <v>43503</v>
      </c>
      <c r="C190" s="9">
        <f t="shared" si="16"/>
        <v>61</v>
      </c>
      <c r="D190" s="1" t="s">
        <v>44</v>
      </c>
      <c r="E190" s="1" t="s">
        <v>38</v>
      </c>
      <c r="F190" s="1" t="s">
        <v>66</v>
      </c>
      <c r="G190" s="1" t="s">
        <v>422</v>
      </c>
      <c r="H190" s="2" t="str">
        <f>VLOOKUP(G190,Payments!$A$2:$E$701, 3, FALSE)</f>
        <v>B-264</v>
      </c>
      <c r="I190" t="str">
        <f>VLOOKUP(G190,Payments!$A$2:$E$701, 5, FALSE)</f>
        <v>Caixa</v>
      </c>
      <c r="J190" s="18">
        <v>17969</v>
      </c>
      <c r="K190" s="20">
        <v>0.1</v>
      </c>
      <c r="L190" s="18">
        <v>6109.46</v>
      </c>
      <c r="M190" s="18">
        <v>603.75839999999994</v>
      </c>
      <c r="N190" s="20">
        <v>0.15</v>
      </c>
      <c r="O190" s="18">
        <f t="shared" si="17"/>
        <v>2425.8150000000001</v>
      </c>
      <c r="P190" s="18">
        <f>VLOOKUP(G190,Payments!$A$2:$E$701, 2, FALSE)</f>
        <v>3396.1410000000005</v>
      </c>
      <c r="Q190" s="17">
        <f t="shared" si="12"/>
        <v>12775.958999999999</v>
      </c>
      <c r="R190" s="17">
        <f>VLOOKUP(G190,Payments!$A$2:$E$701, 4, FALSE)</f>
        <v>13542.516539999999</v>
      </c>
      <c r="S190" s="17">
        <f t="shared" si="13"/>
        <v>766.55753999999979</v>
      </c>
      <c r="T190" s="21">
        <v>0.06</v>
      </c>
      <c r="U190" s="17">
        <f t="shared" si="14"/>
        <v>16172.1</v>
      </c>
      <c r="V190" s="17">
        <f t="shared" si="15"/>
        <v>7033.0665999999992</v>
      </c>
    </row>
    <row r="191" spans="1:22" x14ac:dyDescent="0.2">
      <c r="A191" s="1">
        <v>43451</v>
      </c>
      <c r="B191" s="1">
        <v>43499</v>
      </c>
      <c r="C191" s="9">
        <f t="shared" si="16"/>
        <v>48</v>
      </c>
      <c r="D191" s="1" t="s">
        <v>44</v>
      </c>
      <c r="E191" s="1" t="s">
        <v>28</v>
      </c>
      <c r="F191" s="1" t="s">
        <v>112</v>
      </c>
      <c r="G191" s="1" t="s">
        <v>423</v>
      </c>
      <c r="H191" s="2" t="str">
        <f>VLOOKUP(G191,Payments!$A$2:$E$701, 3, FALSE)</f>
        <v>B-267</v>
      </c>
      <c r="I191" t="str">
        <f>VLOOKUP(G191,Payments!$A$2:$E$701, 5, FALSE)</f>
        <v>Laboral</v>
      </c>
      <c r="J191" s="18">
        <v>19777</v>
      </c>
      <c r="K191" s="20">
        <v>0.05</v>
      </c>
      <c r="L191" s="18">
        <v>7119.72</v>
      </c>
      <c r="M191" s="18">
        <v>583.42149999999981</v>
      </c>
      <c r="N191" s="20">
        <v>0.13</v>
      </c>
      <c r="O191" s="18">
        <f t="shared" si="17"/>
        <v>2442.4595000000004</v>
      </c>
      <c r="P191" s="18">
        <f>VLOOKUP(G191,Payments!$A$2:$E$701, 2, FALSE)</f>
        <v>4133.3929999999991</v>
      </c>
      <c r="Q191" s="17">
        <f t="shared" si="12"/>
        <v>14654.757000000001</v>
      </c>
      <c r="R191" s="17">
        <f>VLOOKUP(G191,Payments!$A$2:$E$701, 4, FALSE)</f>
        <v>15827.137559999999</v>
      </c>
      <c r="S191" s="17">
        <f t="shared" si="13"/>
        <v>1172.3805599999978</v>
      </c>
      <c r="T191" s="21">
        <v>0.08</v>
      </c>
      <c r="U191" s="17">
        <f t="shared" si="14"/>
        <v>18788.150000000001</v>
      </c>
      <c r="V191" s="17">
        <f t="shared" si="15"/>
        <v>8642.5489999999991</v>
      </c>
    </row>
    <row r="192" spans="1:22" x14ac:dyDescent="0.2">
      <c r="A192" s="1">
        <v>43438</v>
      </c>
      <c r="B192" s="1">
        <v>43516</v>
      </c>
      <c r="C192" s="9">
        <f t="shared" si="16"/>
        <v>78</v>
      </c>
      <c r="D192" s="1" t="s">
        <v>46</v>
      </c>
      <c r="E192" s="1" t="s">
        <v>29</v>
      </c>
      <c r="F192" s="1" t="s">
        <v>118</v>
      </c>
      <c r="G192" s="1" t="s">
        <v>424</v>
      </c>
      <c r="H192" s="2" t="str">
        <f>VLOOKUP(G192,Payments!$A$2:$E$701, 3, FALSE)</f>
        <v>B-402</v>
      </c>
      <c r="I192" t="str">
        <f>VLOOKUP(G192,Payments!$A$2:$E$701, 5, FALSE)</f>
        <v>Sabadell</v>
      </c>
      <c r="J192" s="18">
        <v>23727</v>
      </c>
      <c r="K192" s="20">
        <v>0.16</v>
      </c>
      <c r="L192" s="18">
        <v>8067.18</v>
      </c>
      <c r="M192" s="18">
        <v>711.81</v>
      </c>
      <c r="N192" s="20">
        <v>0.1</v>
      </c>
      <c r="O192" s="18">
        <f t="shared" si="17"/>
        <v>1993.0680000000002</v>
      </c>
      <c r="P192" s="18">
        <f>VLOOKUP(G192,Payments!$A$2:$E$701, 2, FALSE)</f>
        <v>4185.4428000000007</v>
      </c>
      <c r="Q192" s="17">
        <f t="shared" si="12"/>
        <v>15745.2372</v>
      </c>
      <c r="R192" s="17">
        <f>VLOOKUP(G192,Payments!$A$2:$E$701, 4, FALSE)</f>
        <v>17004.856176000001</v>
      </c>
      <c r="S192" s="17">
        <f t="shared" si="13"/>
        <v>1259.6189760000016</v>
      </c>
      <c r="T192" s="21">
        <v>0.08</v>
      </c>
      <c r="U192" s="17">
        <f t="shared" si="14"/>
        <v>19930.68</v>
      </c>
      <c r="V192" s="17">
        <f t="shared" si="15"/>
        <v>9158.6219999999994</v>
      </c>
    </row>
    <row r="193" spans="1:22" x14ac:dyDescent="0.2">
      <c r="A193" s="1">
        <v>43422</v>
      </c>
      <c r="B193" s="1">
        <v>43490</v>
      </c>
      <c r="C193" s="9">
        <f t="shared" si="16"/>
        <v>68</v>
      </c>
      <c r="D193" s="1" t="s">
        <v>46</v>
      </c>
      <c r="E193" s="1" t="s">
        <v>25</v>
      </c>
      <c r="F193" s="1" t="s">
        <v>118</v>
      </c>
      <c r="G193" s="1" t="s">
        <v>425</v>
      </c>
      <c r="H193" s="2" t="str">
        <f>VLOOKUP(G193,Payments!$A$2:$E$701, 3, FALSE)</f>
        <v>B-377</v>
      </c>
      <c r="I193" t="str">
        <f>VLOOKUP(G193,Payments!$A$2:$E$701, 5, FALSE)</f>
        <v>Bankia</v>
      </c>
      <c r="J193" s="18">
        <v>16673</v>
      </c>
      <c r="K193" s="20">
        <v>0.13</v>
      </c>
      <c r="L193" s="18">
        <v>5502.09</v>
      </c>
      <c r="M193" s="18">
        <v>540.20519999999999</v>
      </c>
      <c r="N193" s="20">
        <v>0.13</v>
      </c>
      <c r="O193" s="18">
        <f t="shared" si="17"/>
        <v>1885.7163</v>
      </c>
      <c r="P193" s="18">
        <f>VLOOKUP(G193,Payments!$A$2:$E$701, 2, FALSE)</f>
        <v>2901.1020000000003</v>
      </c>
      <c r="Q193" s="17">
        <f t="shared" si="12"/>
        <v>11604.407999999999</v>
      </c>
      <c r="R193" s="17">
        <f>VLOOKUP(G193,Payments!$A$2:$E$701, 4, FALSE)</f>
        <v>12648.80472</v>
      </c>
      <c r="S193" s="17">
        <f t="shared" si="13"/>
        <v>1044.3967200000006</v>
      </c>
      <c r="T193" s="21">
        <v>0.09</v>
      </c>
      <c r="U193" s="17">
        <f t="shared" si="14"/>
        <v>14505.51</v>
      </c>
      <c r="V193" s="17">
        <f t="shared" si="15"/>
        <v>6577.4984999999997</v>
      </c>
    </row>
    <row r="194" spans="1:22" x14ac:dyDescent="0.2">
      <c r="A194" s="1">
        <v>43423</v>
      </c>
      <c r="B194" s="1">
        <v>43497</v>
      </c>
      <c r="C194" s="9">
        <f t="shared" si="16"/>
        <v>74</v>
      </c>
      <c r="D194" s="1" t="s">
        <v>45</v>
      </c>
      <c r="E194" s="1" t="s">
        <v>28</v>
      </c>
      <c r="F194" s="1" t="s">
        <v>84</v>
      </c>
      <c r="G194" s="1" t="s">
        <v>426</v>
      </c>
      <c r="H194" s="2" t="str">
        <f>VLOOKUP(G194,Payments!$A$2:$E$701, 3, FALSE)</f>
        <v>B-326</v>
      </c>
      <c r="I194" t="str">
        <f>VLOOKUP(G194,Payments!$A$2:$E$701, 5, FALSE)</f>
        <v>Bankinter</v>
      </c>
      <c r="J194" s="18">
        <v>21050</v>
      </c>
      <c r="K194" s="20">
        <v>0.16</v>
      </c>
      <c r="L194" s="18">
        <v>7157</v>
      </c>
      <c r="M194" s="18">
        <v>947.25</v>
      </c>
      <c r="N194" s="20">
        <v>0.12</v>
      </c>
      <c r="O194" s="18">
        <f t="shared" si="17"/>
        <v>2121.84</v>
      </c>
      <c r="P194" s="18">
        <f>VLOOKUP(G194,Payments!$A$2:$E$701, 2, FALSE)</f>
        <v>3536.4</v>
      </c>
      <c r="Q194" s="17">
        <f t="shared" ref="Q194:Q257" si="18" xml:space="preserve"> (U194-P194)</f>
        <v>14145.6</v>
      </c>
      <c r="R194" s="17">
        <f>VLOOKUP(G194,Payments!$A$2:$E$701, 4, FALSE)</f>
        <v>15135.792000000001</v>
      </c>
      <c r="S194" s="17">
        <f t="shared" ref="S194:S257" si="19" xml:space="preserve"> R194- (U194-P194)</f>
        <v>990.19200000000092</v>
      </c>
      <c r="T194" s="21">
        <v>7.0000000000000007E-2</v>
      </c>
      <c r="U194" s="17">
        <f t="shared" ref="U194:U257" si="20" xml:space="preserve"> J194 - (J194*K194)</f>
        <v>17682</v>
      </c>
      <c r="V194" s="17">
        <f t="shared" ref="V194:V257" si="21">U194- (U194 *N194) -M194 -L194</f>
        <v>7455.91</v>
      </c>
    </row>
    <row r="195" spans="1:22" x14ac:dyDescent="0.2">
      <c r="A195" s="1">
        <v>43398</v>
      </c>
      <c r="B195" s="1">
        <v>43433</v>
      </c>
      <c r="C195" s="9">
        <f t="shared" ref="C195:C258" si="22">B195-A195</f>
        <v>35</v>
      </c>
      <c r="D195" s="1" t="s">
        <v>45</v>
      </c>
      <c r="E195" s="1" t="s">
        <v>26</v>
      </c>
      <c r="F195" s="1" t="s">
        <v>54</v>
      </c>
      <c r="G195" s="1" t="s">
        <v>427</v>
      </c>
      <c r="H195" s="2" t="str">
        <f>VLOOKUP(G195,Payments!$A$2:$E$701, 3, FALSE)</f>
        <v>B-323</v>
      </c>
      <c r="I195" t="str">
        <f>VLOOKUP(G195,Payments!$A$2:$E$701, 5, FALSE)</f>
        <v>Kutxa</v>
      </c>
      <c r="J195" s="18">
        <v>19856</v>
      </c>
      <c r="K195" s="20">
        <v>0.14000000000000001</v>
      </c>
      <c r="L195" s="18">
        <v>5956.8</v>
      </c>
      <c r="M195" s="18">
        <v>555.96800000000007</v>
      </c>
      <c r="N195" s="20">
        <v>0.15</v>
      </c>
      <c r="O195" s="18">
        <f t="shared" ref="O195:O258" si="23">(U195*N195)</f>
        <v>2561.424</v>
      </c>
      <c r="P195" s="18">
        <f>VLOOKUP(G195,Payments!$A$2:$E$701, 2, FALSE)</f>
        <v>3415.232</v>
      </c>
      <c r="Q195" s="17">
        <f t="shared" si="18"/>
        <v>13660.928</v>
      </c>
      <c r="R195" s="17">
        <f>VLOOKUP(G195,Payments!$A$2:$E$701, 4, FALSE)</f>
        <v>14480.58368</v>
      </c>
      <c r="S195" s="17">
        <f t="shared" si="19"/>
        <v>819.65567999999985</v>
      </c>
      <c r="T195" s="21">
        <v>0.06</v>
      </c>
      <c r="U195" s="17">
        <f t="shared" si="20"/>
        <v>17076.16</v>
      </c>
      <c r="V195" s="17">
        <f t="shared" si="21"/>
        <v>8001.9679999999998</v>
      </c>
    </row>
    <row r="196" spans="1:22" x14ac:dyDescent="0.2">
      <c r="A196" s="1">
        <v>43396</v>
      </c>
      <c r="B196" s="1">
        <v>43443</v>
      </c>
      <c r="C196" s="9">
        <f t="shared" si="22"/>
        <v>47</v>
      </c>
      <c r="D196" s="1" t="s">
        <v>45</v>
      </c>
      <c r="E196" s="1" t="s">
        <v>26</v>
      </c>
      <c r="F196" s="1" t="s">
        <v>112</v>
      </c>
      <c r="G196" s="1" t="s">
        <v>428</v>
      </c>
      <c r="H196" s="2" t="str">
        <f>VLOOKUP(G196,Payments!$A$2:$E$701, 3, FALSE)</f>
        <v>B-267</v>
      </c>
      <c r="I196" t="str">
        <f>VLOOKUP(G196,Payments!$A$2:$E$701, 5, FALSE)</f>
        <v>Unicaja</v>
      </c>
      <c r="J196" s="18">
        <v>25460</v>
      </c>
      <c r="K196" s="20">
        <v>0.14000000000000001</v>
      </c>
      <c r="L196" s="18">
        <v>8147.2</v>
      </c>
      <c r="M196" s="18">
        <v>1099.8719999999998</v>
      </c>
      <c r="N196" s="20">
        <v>0.14000000000000001</v>
      </c>
      <c r="O196" s="18">
        <f t="shared" si="23"/>
        <v>3065.384</v>
      </c>
      <c r="P196" s="18">
        <f>VLOOKUP(G196,Payments!$A$2:$E$701, 2, FALSE)</f>
        <v>4598.076</v>
      </c>
      <c r="Q196" s="17">
        <f t="shared" si="18"/>
        <v>17297.523999999998</v>
      </c>
      <c r="R196" s="17">
        <f>VLOOKUP(G196,Payments!$A$2:$E$701, 4, FALSE)</f>
        <v>18162.4002</v>
      </c>
      <c r="S196" s="17">
        <f t="shared" si="19"/>
        <v>864.87620000000243</v>
      </c>
      <c r="T196" s="21">
        <v>0.05</v>
      </c>
      <c r="U196" s="17">
        <f t="shared" si="20"/>
        <v>21895.599999999999</v>
      </c>
      <c r="V196" s="17">
        <f t="shared" si="21"/>
        <v>9583.1440000000002</v>
      </c>
    </row>
    <row r="197" spans="1:22" x14ac:dyDescent="0.2">
      <c r="A197" s="1">
        <v>43395</v>
      </c>
      <c r="B197" s="1">
        <v>43455</v>
      </c>
      <c r="C197" s="9">
        <f t="shared" si="22"/>
        <v>60</v>
      </c>
      <c r="D197" s="1" t="s">
        <v>47</v>
      </c>
      <c r="E197" s="1" t="s">
        <v>42</v>
      </c>
      <c r="F197" s="1" t="s">
        <v>54</v>
      </c>
      <c r="G197" s="1" t="s">
        <v>429</v>
      </c>
      <c r="H197" s="2" t="str">
        <f>VLOOKUP(G197,Payments!$A$2:$E$701, 3, FALSE)</f>
        <v>B-279</v>
      </c>
      <c r="I197" t="str">
        <f>VLOOKUP(G197,Payments!$A$2:$E$701, 5, FALSE)</f>
        <v>Santander</v>
      </c>
      <c r="J197" s="18">
        <v>18347</v>
      </c>
      <c r="K197" s="20">
        <v>0.11</v>
      </c>
      <c r="L197" s="18">
        <v>7338.8</v>
      </c>
      <c r="M197" s="18">
        <v>809.10269999999991</v>
      </c>
      <c r="N197" s="20">
        <v>0.12</v>
      </c>
      <c r="O197" s="18">
        <f t="shared" si="23"/>
        <v>1959.4595999999999</v>
      </c>
      <c r="P197" s="18">
        <f>VLOOKUP(G197,Payments!$A$2:$E$701, 2, FALSE)</f>
        <v>3755.6309000000001</v>
      </c>
      <c r="Q197" s="17">
        <f t="shared" si="18"/>
        <v>12573.1991</v>
      </c>
      <c r="R197" s="17">
        <f>VLOOKUP(G197,Payments!$A$2:$E$701, 4, FALSE)</f>
        <v>13579.055028000001</v>
      </c>
      <c r="S197" s="17">
        <f t="shared" si="19"/>
        <v>1005.8559280000009</v>
      </c>
      <c r="T197" s="21">
        <v>0.08</v>
      </c>
      <c r="U197" s="17">
        <f t="shared" si="20"/>
        <v>16328.83</v>
      </c>
      <c r="V197" s="17">
        <f t="shared" si="21"/>
        <v>6221.4677000000001</v>
      </c>
    </row>
    <row r="198" spans="1:22" x14ac:dyDescent="0.2">
      <c r="A198" s="1">
        <v>43432</v>
      </c>
      <c r="B198" s="1">
        <v>43499</v>
      </c>
      <c r="C198" s="9">
        <f t="shared" si="22"/>
        <v>67</v>
      </c>
      <c r="D198" s="1" t="s">
        <v>44</v>
      </c>
      <c r="E198" s="1" t="s">
        <v>38</v>
      </c>
      <c r="F198" s="1" t="s">
        <v>56</v>
      </c>
      <c r="G198" s="1" t="s">
        <v>430</v>
      </c>
      <c r="H198" s="2" t="str">
        <f>VLOOKUP(G198,Payments!$A$2:$E$701, 3, FALSE)</f>
        <v>B-312</v>
      </c>
      <c r="I198" t="str">
        <f>VLOOKUP(G198,Payments!$A$2:$E$701, 5, FALSE)</f>
        <v>BBVA</v>
      </c>
      <c r="J198" s="18">
        <v>19753</v>
      </c>
      <c r="K198" s="20">
        <v>0.05</v>
      </c>
      <c r="L198" s="18">
        <v>7308.61</v>
      </c>
      <c r="M198" s="18">
        <v>801.97179999999992</v>
      </c>
      <c r="N198" s="20">
        <v>0.1</v>
      </c>
      <c r="O198" s="18">
        <f t="shared" si="23"/>
        <v>1876.5349999999999</v>
      </c>
      <c r="P198" s="18">
        <f>VLOOKUP(G198,Payments!$A$2:$E$701, 2, FALSE)</f>
        <v>3565.4164999999998</v>
      </c>
      <c r="Q198" s="17">
        <f t="shared" si="18"/>
        <v>15199.933499999999</v>
      </c>
      <c r="R198" s="17">
        <f>VLOOKUP(G198,Payments!$A$2:$E$701, 4, FALSE)</f>
        <v>16111.92951</v>
      </c>
      <c r="S198" s="17">
        <f t="shared" si="19"/>
        <v>911.99601000000075</v>
      </c>
      <c r="T198" s="21">
        <v>0.06</v>
      </c>
      <c r="U198" s="17">
        <f t="shared" si="20"/>
        <v>18765.349999999999</v>
      </c>
      <c r="V198" s="17">
        <f t="shared" si="21"/>
        <v>8778.2331999999988</v>
      </c>
    </row>
    <row r="199" spans="1:22" x14ac:dyDescent="0.2">
      <c r="A199" s="1">
        <v>43411</v>
      </c>
      <c r="B199" s="1">
        <v>43446</v>
      </c>
      <c r="C199" s="9">
        <f t="shared" si="22"/>
        <v>35</v>
      </c>
      <c r="D199" s="1" t="s">
        <v>44</v>
      </c>
      <c r="E199" s="1" t="s">
        <v>26</v>
      </c>
      <c r="F199" s="1" t="s">
        <v>87</v>
      </c>
      <c r="G199" s="1" t="s">
        <v>431</v>
      </c>
      <c r="H199" s="2" t="str">
        <f>VLOOKUP(G199,Payments!$A$2:$E$701, 3, FALSE)</f>
        <v>B-374</v>
      </c>
      <c r="I199" t="str">
        <f>VLOOKUP(G199,Payments!$A$2:$E$701, 5, FALSE)</f>
        <v>Bankia</v>
      </c>
      <c r="J199" s="18">
        <v>24819</v>
      </c>
      <c r="K199" s="20">
        <v>0.15</v>
      </c>
      <c r="L199" s="18">
        <v>9927.6</v>
      </c>
      <c r="M199" s="18">
        <v>893.48399999999981</v>
      </c>
      <c r="N199" s="20">
        <v>0.15</v>
      </c>
      <c r="O199" s="18">
        <f t="shared" si="23"/>
        <v>3164.4225000000001</v>
      </c>
      <c r="P199" s="18">
        <f>VLOOKUP(G199,Payments!$A$2:$E$701, 2, FALSE)</f>
        <v>4430.1914999999999</v>
      </c>
      <c r="Q199" s="17">
        <f t="shared" si="18"/>
        <v>16665.958500000001</v>
      </c>
      <c r="R199" s="17">
        <f>VLOOKUP(G199,Payments!$A$2:$E$701, 4, FALSE)</f>
        <v>18165.894764999997</v>
      </c>
      <c r="S199" s="17">
        <f t="shared" si="19"/>
        <v>1499.9362649999966</v>
      </c>
      <c r="T199" s="21">
        <v>0.09</v>
      </c>
      <c r="U199" s="17">
        <f t="shared" si="20"/>
        <v>21096.15</v>
      </c>
      <c r="V199" s="17">
        <f t="shared" si="21"/>
        <v>7110.6435000000001</v>
      </c>
    </row>
    <row r="200" spans="1:22" x14ac:dyDescent="0.2">
      <c r="A200" s="1">
        <v>43449</v>
      </c>
      <c r="B200" s="1">
        <v>43528</v>
      </c>
      <c r="C200" s="9">
        <f t="shared" si="22"/>
        <v>79</v>
      </c>
      <c r="D200" s="1" t="s">
        <v>44</v>
      </c>
      <c r="E200" s="1" t="s">
        <v>42</v>
      </c>
      <c r="F200" s="1" t="s">
        <v>69</v>
      </c>
      <c r="G200" s="1" t="s">
        <v>432</v>
      </c>
      <c r="H200" s="2" t="str">
        <f>VLOOKUP(G200,Payments!$A$2:$E$701, 3, FALSE)</f>
        <v>B-326</v>
      </c>
      <c r="I200" t="str">
        <f>VLOOKUP(G200,Payments!$A$2:$E$701, 5, FALSE)</f>
        <v>Popular</v>
      </c>
      <c r="J200" s="18">
        <v>34143</v>
      </c>
      <c r="K200" s="20">
        <v>0.1</v>
      </c>
      <c r="L200" s="18">
        <v>13315.77</v>
      </c>
      <c r="M200" s="18">
        <v>870.64649999999995</v>
      </c>
      <c r="N200" s="20">
        <v>0.13</v>
      </c>
      <c r="O200" s="18">
        <f t="shared" si="23"/>
        <v>3994.7310000000002</v>
      </c>
      <c r="P200" s="18">
        <f>VLOOKUP(G200,Payments!$A$2:$E$701, 2, FALSE)</f>
        <v>6453.027000000001</v>
      </c>
      <c r="Q200" s="17">
        <f t="shared" si="18"/>
        <v>24275.672999999999</v>
      </c>
      <c r="R200" s="17">
        <f>VLOOKUP(G200,Payments!$A$2:$E$701, 4, FALSE)</f>
        <v>26217.726839999999</v>
      </c>
      <c r="S200" s="17">
        <f t="shared" si="19"/>
        <v>1942.0538400000005</v>
      </c>
      <c r="T200" s="21">
        <v>0.08</v>
      </c>
      <c r="U200" s="17">
        <f t="shared" si="20"/>
        <v>30728.7</v>
      </c>
      <c r="V200" s="17">
        <f t="shared" si="21"/>
        <v>12547.552500000002</v>
      </c>
    </row>
    <row r="201" spans="1:22" x14ac:dyDescent="0.2">
      <c r="A201" s="1">
        <v>43438</v>
      </c>
      <c r="B201" s="1">
        <v>43510</v>
      </c>
      <c r="C201" s="9">
        <f t="shared" si="22"/>
        <v>72</v>
      </c>
      <c r="D201" s="1" t="s">
        <v>46</v>
      </c>
      <c r="E201" s="1" t="s">
        <v>22</v>
      </c>
      <c r="F201" s="1" t="s">
        <v>104</v>
      </c>
      <c r="G201" s="1" t="s">
        <v>433</v>
      </c>
      <c r="H201" s="2" t="str">
        <f>VLOOKUP(G201,Payments!$A$2:$E$701, 3, FALSE)</f>
        <v>B-307</v>
      </c>
      <c r="I201" t="str">
        <f>VLOOKUP(G201,Payments!$A$2:$E$701, 5, FALSE)</f>
        <v>BBVA</v>
      </c>
      <c r="J201" s="18">
        <v>23932</v>
      </c>
      <c r="K201" s="20">
        <v>0.15</v>
      </c>
      <c r="L201" s="18">
        <v>8615.52</v>
      </c>
      <c r="M201" s="18">
        <v>1172.6680000000001</v>
      </c>
      <c r="N201" s="20">
        <v>0.15</v>
      </c>
      <c r="O201" s="18">
        <f t="shared" si="23"/>
        <v>3051.33</v>
      </c>
      <c r="P201" s="18">
        <f>VLOOKUP(G201,Payments!$A$2:$E$701, 2, FALSE)</f>
        <v>4271.8620000000001</v>
      </c>
      <c r="Q201" s="17">
        <f t="shared" si="18"/>
        <v>16070.338</v>
      </c>
      <c r="R201" s="17">
        <f>VLOOKUP(G201,Payments!$A$2:$E$701, 4, FALSE)</f>
        <v>17355.965039999999</v>
      </c>
      <c r="S201" s="17">
        <f t="shared" si="19"/>
        <v>1285.6270399999994</v>
      </c>
      <c r="T201" s="21">
        <v>0.08</v>
      </c>
      <c r="U201" s="17">
        <f t="shared" si="20"/>
        <v>20342.2</v>
      </c>
      <c r="V201" s="17">
        <f t="shared" si="21"/>
        <v>7502.6820000000025</v>
      </c>
    </row>
    <row r="202" spans="1:22" x14ac:dyDescent="0.2">
      <c r="A202" s="1">
        <v>43429</v>
      </c>
      <c r="B202" s="1">
        <v>43489</v>
      </c>
      <c r="C202" s="9">
        <f t="shared" si="22"/>
        <v>60</v>
      </c>
      <c r="D202" s="1" t="s">
        <v>44</v>
      </c>
      <c r="E202" s="1" t="s">
        <v>24</v>
      </c>
      <c r="F202" s="1" t="s">
        <v>87</v>
      </c>
      <c r="G202" s="1" t="s">
        <v>434</v>
      </c>
      <c r="H202" s="2" t="str">
        <f>VLOOKUP(G202,Payments!$A$2:$E$701, 3, FALSE)</f>
        <v>B-267</v>
      </c>
      <c r="I202" t="str">
        <f>VLOOKUP(G202,Payments!$A$2:$E$701, 5, FALSE)</f>
        <v>Bankinter</v>
      </c>
      <c r="J202" s="18">
        <v>17776</v>
      </c>
      <c r="K202" s="20">
        <v>0.12</v>
      </c>
      <c r="L202" s="18">
        <v>6754.88</v>
      </c>
      <c r="M202" s="18">
        <v>444.4</v>
      </c>
      <c r="N202" s="20">
        <v>0.1</v>
      </c>
      <c r="O202" s="18">
        <f t="shared" si="23"/>
        <v>1564.2880000000002</v>
      </c>
      <c r="P202" s="18">
        <f>VLOOKUP(G202,Payments!$A$2:$E$701, 2, FALSE)</f>
        <v>3128.5759999999996</v>
      </c>
      <c r="Q202" s="17">
        <f t="shared" si="18"/>
        <v>12514.304000000002</v>
      </c>
      <c r="R202" s="17">
        <f>VLOOKUP(G202,Payments!$A$2:$E$701, 4, FALSE)</f>
        <v>13515.448320000001</v>
      </c>
      <c r="S202" s="17">
        <f t="shared" si="19"/>
        <v>1001.1443199999994</v>
      </c>
      <c r="T202" s="21">
        <v>0.08</v>
      </c>
      <c r="U202" s="17">
        <f t="shared" si="20"/>
        <v>15642.880000000001</v>
      </c>
      <c r="V202" s="17">
        <f t="shared" si="21"/>
        <v>6879.3120000000008</v>
      </c>
    </row>
    <row r="203" spans="1:22" x14ac:dyDescent="0.2">
      <c r="A203" s="1">
        <v>43413</v>
      </c>
      <c r="B203" s="1">
        <v>43453</v>
      </c>
      <c r="C203" s="9">
        <f t="shared" si="22"/>
        <v>40</v>
      </c>
      <c r="D203" s="1" t="s">
        <v>47</v>
      </c>
      <c r="E203" s="1" t="s">
        <v>38</v>
      </c>
      <c r="F203" s="1" t="s">
        <v>92</v>
      </c>
      <c r="G203" s="1" t="s">
        <v>435</v>
      </c>
      <c r="H203" s="2" t="str">
        <f>VLOOKUP(G203,Payments!$A$2:$E$701, 3, FALSE)</f>
        <v>B-293</v>
      </c>
      <c r="I203" t="str">
        <f>VLOOKUP(G203,Payments!$A$2:$E$701, 5, FALSE)</f>
        <v>Caixa</v>
      </c>
      <c r="J203" s="18">
        <v>18294</v>
      </c>
      <c r="K203" s="20">
        <v>0.15</v>
      </c>
      <c r="L203" s="18">
        <v>6951.72</v>
      </c>
      <c r="M203" s="18">
        <v>687.85440000000006</v>
      </c>
      <c r="N203" s="20">
        <v>0.1</v>
      </c>
      <c r="O203" s="18">
        <f t="shared" si="23"/>
        <v>1554.99</v>
      </c>
      <c r="P203" s="18">
        <f>VLOOKUP(G203,Payments!$A$2:$E$701, 2, FALSE)</f>
        <v>2798.982</v>
      </c>
      <c r="Q203" s="17">
        <f t="shared" si="18"/>
        <v>12750.918</v>
      </c>
      <c r="R203" s="17">
        <f>VLOOKUP(G203,Payments!$A$2:$E$701, 4, FALSE)</f>
        <v>13388.463900000001</v>
      </c>
      <c r="S203" s="17">
        <f t="shared" si="19"/>
        <v>637.54590000000098</v>
      </c>
      <c r="T203" s="21">
        <v>0.05</v>
      </c>
      <c r="U203" s="17">
        <f t="shared" si="20"/>
        <v>15549.9</v>
      </c>
      <c r="V203" s="17">
        <f t="shared" si="21"/>
        <v>6355.3355999999994</v>
      </c>
    </row>
    <row r="204" spans="1:22" x14ac:dyDescent="0.2">
      <c r="A204" s="1">
        <v>43395</v>
      </c>
      <c r="B204" s="1">
        <v>43467</v>
      </c>
      <c r="C204" s="9">
        <f t="shared" si="22"/>
        <v>72</v>
      </c>
      <c r="D204" s="1" t="s">
        <v>46</v>
      </c>
      <c r="E204" s="1" t="s">
        <v>32</v>
      </c>
      <c r="F204" s="1" t="s">
        <v>98</v>
      </c>
      <c r="G204" s="1" t="s">
        <v>436</v>
      </c>
      <c r="H204" s="2" t="str">
        <f>VLOOKUP(G204,Payments!$A$2:$E$701, 3, FALSE)</f>
        <v>B-382</v>
      </c>
      <c r="I204" t="str">
        <f>VLOOKUP(G204,Payments!$A$2:$E$701, 5, FALSE)</f>
        <v>Laboral</v>
      </c>
      <c r="J204" s="18">
        <v>28891</v>
      </c>
      <c r="K204" s="20">
        <v>0.06</v>
      </c>
      <c r="L204" s="18">
        <v>9245.1200000000008</v>
      </c>
      <c r="M204" s="18">
        <v>895.62099999999987</v>
      </c>
      <c r="N204" s="20">
        <v>0.1</v>
      </c>
      <c r="O204" s="18">
        <f t="shared" si="23"/>
        <v>2715.7540000000004</v>
      </c>
      <c r="P204" s="18">
        <f>VLOOKUP(G204,Payments!$A$2:$E$701, 2, FALSE)</f>
        <v>6246.234199999999</v>
      </c>
      <c r="Q204" s="17">
        <f t="shared" si="18"/>
        <v>20911.305800000002</v>
      </c>
      <c r="R204" s="17">
        <f>VLOOKUP(G204,Payments!$A$2:$E$701, 4, FALSE)</f>
        <v>22375.097205999999</v>
      </c>
      <c r="S204" s="17">
        <f t="shared" si="19"/>
        <v>1463.7914059999966</v>
      </c>
      <c r="T204" s="21">
        <v>7.0000000000000007E-2</v>
      </c>
      <c r="U204" s="17">
        <f t="shared" si="20"/>
        <v>27157.54</v>
      </c>
      <c r="V204" s="17">
        <f t="shared" si="21"/>
        <v>14301.045</v>
      </c>
    </row>
    <row r="205" spans="1:22" x14ac:dyDescent="0.2">
      <c r="A205" s="1">
        <v>43456</v>
      </c>
      <c r="B205" s="1">
        <v>43489</v>
      </c>
      <c r="C205" s="9">
        <f t="shared" si="22"/>
        <v>33</v>
      </c>
      <c r="D205" s="1" t="s">
        <v>45</v>
      </c>
      <c r="E205" s="1" t="s">
        <v>37</v>
      </c>
      <c r="F205" s="1" t="s">
        <v>139</v>
      </c>
      <c r="G205" s="1" t="s">
        <v>437</v>
      </c>
      <c r="H205" s="2" t="str">
        <f>VLOOKUP(G205,Payments!$A$2:$E$701, 3, FALSE)</f>
        <v>B-395</v>
      </c>
      <c r="I205" t="str">
        <f>VLOOKUP(G205,Payments!$A$2:$E$701, 5, FALSE)</f>
        <v>Bankinter</v>
      </c>
      <c r="J205" s="18">
        <v>18853</v>
      </c>
      <c r="K205" s="20">
        <v>0.08</v>
      </c>
      <c r="L205" s="18">
        <v>7164.14</v>
      </c>
      <c r="M205" s="18">
        <v>916.25580000000014</v>
      </c>
      <c r="N205" s="20">
        <v>0.1</v>
      </c>
      <c r="O205" s="18">
        <f t="shared" si="23"/>
        <v>1734.4759999999999</v>
      </c>
      <c r="P205" s="18">
        <f>VLOOKUP(G205,Payments!$A$2:$E$701, 2, FALSE)</f>
        <v>3122.0568000000003</v>
      </c>
      <c r="Q205" s="17">
        <f t="shared" si="18"/>
        <v>14222.703199999998</v>
      </c>
      <c r="R205" s="17">
        <f>VLOOKUP(G205,Payments!$A$2:$E$701, 4, FALSE)</f>
        <v>15502.746488000003</v>
      </c>
      <c r="S205" s="17">
        <f t="shared" si="19"/>
        <v>1280.0432880000044</v>
      </c>
      <c r="T205" s="21">
        <v>0.09</v>
      </c>
      <c r="U205" s="17">
        <f t="shared" si="20"/>
        <v>17344.759999999998</v>
      </c>
      <c r="V205" s="17">
        <f t="shared" si="21"/>
        <v>7529.8881999999967</v>
      </c>
    </row>
    <row r="206" spans="1:22" x14ac:dyDescent="0.2">
      <c r="A206" s="1">
        <v>43436</v>
      </c>
      <c r="B206" s="1">
        <v>43514</v>
      </c>
      <c r="C206" s="9">
        <f t="shared" si="22"/>
        <v>78</v>
      </c>
      <c r="D206" s="1" t="s">
        <v>45</v>
      </c>
      <c r="E206" s="1" t="s">
        <v>28</v>
      </c>
      <c r="F206" s="1" t="s">
        <v>64</v>
      </c>
      <c r="G206" s="1" t="s">
        <v>438</v>
      </c>
      <c r="H206" s="2" t="str">
        <f>VLOOKUP(G206,Payments!$A$2:$E$701, 3, FALSE)</f>
        <v>B-332</v>
      </c>
      <c r="I206" t="str">
        <f>VLOOKUP(G206,Payments!$A$2:$E$701, 5, FALSE)</f>
        <v>Caixa</v>
      </c>
      <c r="J206" s="18">
        <v>18888</v>
      </c>
      <c r="K206" s="20">
        <v>0.16</v>
      </c>
      <c r="L206" s="18">
        <v>6044.16</v>
      </c>
      <c r="M206" s="18">
        <v>687.52320000000009</v>
      </c>
      <c r="N206" s="20">
        <v>0.13</v>
      </c>
      <c r="O206" s="18">
        <f t="shared" si="23"/>
        <v>2062.5696000000003</v>
      </c>
      <c r="P206" s="18">
        <f>VLOOKUP(G206,Payments!$A$2:$E$701, 2, FALSE)</f>
        <v>3014.5247999999997</v>
      </c>
      <c r="Q206" s="17">
        <f t="shared" si="18"/>
        <v>12851.395200000001</v>
      </c>
      <c r="R206" s="17">
        <f>VLOOKUP(G206,Payments!$A$2:$E$701, 4, FALSE)</f>
        <v>13879.506816000001</v>
      </c>
      <c r="S206" s="17">
        <f t="shared" si="19"/>
        <v>1028.1116160000001</v>
      </c>
      <c r="T206" s="21">
        <v>0.08</v>
      </c>
      <c r="U206" s="17">
        <f t="shared" si="20"/>
        <v>15865.92</v>
      </c>
      <c r="V206" s="17">
        <f t="shared" si="21"/>
        <v>7071.6671999999999</v>
      </c>
    </row>
    <row r="207" spans="1:22" x14ac:dyDescent="0.2">
      <c r="A207" s="1">
        <v>43400</v>
      </c>
      <c r="B207" s="1">
        <v>43455</v>
      </c>
      <c r="C207" s="9">
        <f t="shared" si="22"/>
        <v>55</v>
      </c>
      <c r="D207" s="1" t="s">
        <v>44</v>
      </c>
      <c r="E207" s="1" t="s">
        <v>33</v>
      </c>
      <c r="F207" s="1" t="s">
        <v>109</v>
      </c>
      <c r="G207" s="1" t="s">
        <v>439</v>
      </c>
      <c r="H207" s="2" t="str">
        <f>VLOOKUP(G207,Payments!$A$2:$E$701, 3, FALSE)</f>
        <v>B-256</v>
      </c>
      <c r="I207" t="str">
        <f>VLOOKUP(G207,Payments!$A$2:$E$701, 5, FALSE)</f>
        <v>Kutxa</v>
      </c>
      <c r="J207" s="18">
        <v>34129</v>
      </c>
      <c r="K207" s="20">
        <v>0.15</v>
      </c>
      <c r="L207" s="18">
        <v>11945.15</v>
      </c>
      <c r="M207" s="18">
        <v>1023.87</v>
      </c>
      <c r="N207" s="20">
        <v>0.13</v>
      </c>
      <c r="O207" s="18">
        <f t="shared" si="23"/>
        <v>3771.2545000000005</v>
      </c>
      <c r="P207" s="18">
        <f>VLOOKUP(G207,Payments!$A$2:$E$701, 2, FALSE)</f>
        <v>5221.7369999999992</v>
      </c>
      <c r="Q207" s="17">
        <f t="shared" si="18"/>
        <v>23787.913</v>
      </c>
      <c r="R207" s="17">
        <f>VLOOKUP(G207,Payments!$A$2:$E$701, 4, FALSE)</f>
        <v>25453.066910000001</v>
      </c>
      <c r="S207" s="17">
        <f t="shared" si="19"/>
        <v>1665.1539100000009</v>
      </c>
      <c r="T207" s="21">
        <v>7.0000000000000007E-2</v>
      </c>
      <c r="U207" s="17">
        <f t="shared" si="20"/>
        <v>29009.65</v>
      </c>
      <c r="V207" s="17">
        <f t="shared" si="21"/>
        <v>12269.375500000004</v>
      </c>
    </row>
    <row r="208" spans="1:22" x14ac:dyDescent="0.2">
      <c r="A208" s="1">
        <v>43394</v>
      </c>
      <c r="B208" s="1">
        <v>43437</v>
      </c>
      <c r="C208" s="9">
        <f t="shared" si="22"/>
        <v>43</v>
      </c>
      <c r="D208" s="1" t="s">
        <v>45</v>
      </c>
      <c r="E208" s="1" t="s">
        <v>36</v>
      </c>
      <c r="F208" s="1" t="s">
        <v>84</v>
      </c>
      <c r="G208" s="1" t="s">
        <v>440</v>
      </c>
      <c r="H208" s="2" t="str">
        <f>VLOOKUP(G208,Payments!$A$2:$E$701, 3, FALSE)</f>
        <v>B-364</v>
      </c>
      <c r="I208" t="str">
        <f>VLOOKUP(G208,Payments!$A$2:$E$701, 5, FALSE)</f>
        <v>Bankinter</v>
      </c>
      <c r="J208" s="18">
        <v>20104</v>
      </c>
      <c r="K208" s="20">
        <v>0.13</v>
      </c>
      <c r="L208" s="18">
        <v>6031.2</v>
      </c>
      <c r="M208" s="18">
        <v>687.55679999999995</v>
      </c>
      <c r="N208" s="20">
        <v>0.13</v>
      </c>
      <c r="O208" s="18">
        <f t="shared" si="23"/>
        <v>2273.7624000000001</v>
      </c>
      <c r="P208" s="18">
        <f>VLOOKUP(G208,Payments!$A$2:$E$701, 2, FALSE)</f>
        <v>4022.8103999999998</v>
      </c>
      <c r="Q208" s="17">
        <f t="shared" si="18"/>
        <v>13467.669599999999</v>
      </c>
      <c r="R208" s="17">
        <f>VLOOKUP(G208,Payments!$A$2:$E$701, 4, FALSE)</f>
        <v>14410.406472000001</v>
      </c>
      <c r="S208" s="17">
        <f t="shared" si="19"/>
        <v>942.73687200000131</v>
      </c>
      <c r="T208" s="21">
        <v>7.0000000000000007E-2</v>
      </c>
      <c r="U208" s="17">
        <f t="shared" si="20"/>
        <v>17490.48</v>
      </c>
      <c r="V208" s="17">
        <f t="shared" si="21"/>
        <v>8497.9608000000007</v>
      </c>
    </row>
    <row r="209" spans="1:22" x14ac:dyDescent="0.2">
      <c r="A209" s="1">
        <v>43432</v>
      </c>
      <c r="B209" s="1">
        <v>43472</v>
      </c>
      <c r="C209" s="9">
        <f t="shared" si="22"/>
        <v>40</v>
      </c>
      <c r="D209" s="1" t="s">
        <v>47</v>
      </c>
      <c r="E209" s="1" t="s">
        <v>42</v>
      </c>
      <c r="F209" s="1" t="s">
        <v>118</v>
      </c>
      <c r="G209" s="1" t="s">
        <v>441</v>
      </c>
      <c r="H209" s="2" t="str">
        <f>VLOOKUP(G209,Payments!$A$2:$E$701, 3, FALSE)</f>
        <v>B-314</v>
      </c>
      <c r="I209" t="str">
        <f>VLOOKUP(G209,Payments!$A$2:$E$701, 5, FALSE)</f>
        <v>Laboral</v>
      </c>
      <c r="J209" s="18">
        <v>29746</v>
      </c>
      <c r="K209" s="20">
        <v>0.05</v>
      </c>
      <c r="L209" s="18">
        <v>10708.56</v>
      </c>
      <c r="M209" s="18">
        <v>1228.5098</v>
      </c>
      <c r="N209" s="20">
        <v>0.1</v>
      </c>
      <c r="O209" s="18">
        <f t="shared" si="23"/>
        <v>2825.8700000000003</v>
      </c>
      <c r="P209" s="18">
        <f>VLOOKUP(G209,Payments!$A$2:$E$701, 2, FALSE)</f>
        <v>5086.5659999999998</v>
      </c>
      <c r="Q209" s="17">
        <f t="shared" si="18"/>
        <v>23172.134000000002</v>
      </c>
      <c r="R209" s="17">
        <f>VLOOKUP(G209,Payments!$A$2:$E$701, 4, FALSE)</f>
        <v>24562.462039999999</v>
      </c>
      <c r="S209" s="17">
        <f t="shared" si="19"/>
        <v>1390.3280399999967</v>
      </c>
      <c r="T209" s="21">
        <v>0.06</v>
      </c>
      <c r="U209" s="17">
        <f t="shared" si="20"/>
        <v>28258.7</v>
      </c>
      <c r="V209" s="17">
        <f t="shared" si="21"/>
        <v>13495.760200000002</v>
      </c>
    </row>
    <row r="210" spans="1:22" x14ac:dyDescent="0.2">
      <c r="A210" s="1">
        <v>43416</v>
      </c>
      <c r="B210" s="1">
        <v>43484</v>
      </c>
      <c r="C210" s="9">
        <f t="shared" si="22"/>
        <v>68</v>
      </c>
      <c r="D210" s="1" t="s">
        <v>43</v>
      </c>
      <c r="E210" s="1" t="s">
        <v>22</v>
      </c>
      <c r="F210" s="1" t="s">
        <v>64</v>
      </c>
      <c r="G210" s="1" t="s">
        <v>442</v>
      </c>
      <c r="H210" s="2" t="str">
        <f>VLOOKUP(G210,Payments!$A$2:$E$701, 3, FALSE)</f>
        <v>B-251</v>
      </c>
      <c r="I210" t="str">
        <f>VLOOKUP(G210,Payments!$A$2:$E$701, 5, FALSE)</f>
        <v>Kutxa</v>
      </c>
      <c r="J210" s="18">
        <v>20378</v>
      </c>
      <c r="K210" s="20">
        <v>0.09</v>
      </c>
      <c r="L210" s="18">
        <v>6113.4</v>
      </c>
      <c r="M210" s="18">
        <v>745.83479999999997</v>
      </c>
      <c r="N210" s="20">
        <v>0.11</v>
      </c>
      <c r="O210" s="18">
        <f t="shared" si="23"/>
        <v>2039.8378</v>
      </c>
      <c r="P210" s="18">
        <f>VLOOKUP(G210,Payments!$A$2:$E$701, 2, FALSE)</f>
        <v>3523.3562000000002</v>
      </c>
      <c r="Q210" s="17">
        <f t="shared" si="18"/>
        <v>15020.623799999999</v>
      </c>
      <c r="R210" s="17">
        <f>VLOOKUP(G210,Payments!$A$2:$E$701, 4, FALSE)</f>
        <v>16372.479942</v>
      </c>
      <c r="S210" s="17">
        <f t="shared" si="19"/>
        <v>1351.8561420000005</v>
      </c>
      <c r="T210" s="21">
        <v>0.09</v>
      </c>
      <c r="U210" s="17">
        <f t="shared" si="20"/>
        <v>18543.98</v>
      </c>
      <c r="V210" s="17">
        <f t="shared" si="21"/>
        <v>9644.9073999999982</v>
      </c>
    </row>
    <row r="211" spans="1:22" x14ac:dyDescent="0.2">
      <c r="A211" s="1">
        <v>43455</v>
      </c>
      <c r="B211" s="1">
        <v>43522</v>
      </c>
      <c r="C211" s="9">
        <f t="shared" si="22"/>
        <v>67</v>
      </c>
      <c r="D211" s="1" t="s">
        <v>47</v>
      </c>
      <c r="E211" s="1" t="s">
        <v>31</v>
      </c>
      <c r="F211" s="1" t="s">
        <v>71</v>
      </c>
      <c r="G211" s="1" t="s">
        <v>443</v>
      </c>
      <c r="H211" s="2" t="str">
        <f>VLOOKUP(G211,Payments!$A$2:$E$701, 3, FALSE)</f>
        <v>B-266</v>
      </c>
      <c r="I211" t="str">
        <f>VLOOKUP(G211,Payments!$A$2:$E$701, 5, FALSE)</f>
        <v>Santander</v>
      </c>
      <c r="J211" s="18">
        <v>31800</v>
      </c>
      <c r="K211" s="20">
        <v>0.17</v>
      </c>
      <c r="L211" s="18">
        <v>12402</v>
      </c>
      <c r="M211" s="18">
        <v>699.6</v>
      </c>
      <c r="N211" s="20">
        <v>0.13</v>
      </c>
      <c r="O211" s="18">
        <f t="shared" si="23"/>
        <v>3431.2200000000003</v>
      </c>
      <c r="P211" s="18">
        <f>VLOOKUP(G211,Payments!$A$2:$E$701, 2, FALSE)</f>
        <v>5278.8</v>
      </c>
      <c r="Q211" s="17">
        <f t="shared" si="18"/>
        <v>21115.200000000001</v>
      </c>
      <c r="R211" s="17">
        <f>VLOOKUP(G211,Payments!$A$2:$E$701, 4, FALSE)</f>
        <v>23015.568000000003</v>
      </c>
      <c r="S211" s="17">
        <f t="shared" si="19"/>
        <v>1900.3680000000022</v>
      </c>
      <c r="T211" s="21">
        <v>0.09</v>
      </c>
      <c r="U211" s="17">
        <f t="shared" si="20"/>
        <v>26394</v>
      </c>
      <c r="V211" s="17">
        <f t="shared" si="21"/>
        <v>9861.18</v>
      </c>
    </row>
    <row r="212" spans="1:22" x14ac:dyDescent="0.2">
      <c r="A212" s="1">
        <v>43380</v>
      </c>
      <c r="B212" s="1">
        <v>43432</v>
      </c>
      <c r="C212" s="9">
        <f t="shared" si="22"/>
        <v>52</v>
      </c>
      <c r="D212" s="1" t="s">
        <v>44</v>
      </c>
      <c r="E212" s="1" t="s">
        <v>25</v>
      </c>
      <c r="F212" s="1" t="s">
        <v>84</v>
      </c>
      <c r="G212" s="1" t="s">
        <v>444</v>
      </c>
      <c r="H212" s="2" t="str">
        <f>VLOOKUP(G212,Payments!$A$2:$E$701, 3, FALSE)</f>
        <v>B-395</v>
      </c>
      <c r="I212" t="str">
        <f>VLOOKUP(G212,Payments!$A$2:$E$701, 5, FALSE)</f>
        <v>Kutxa</v>
      </c>
      <c r="J212" s="18">
        <v>17707</v>
      </c>
      <c r="K212" s="20">
        <v>0.11</v>
      </c>
      <c r="L212" s="18">
        <v>5489.17</v>
      </c>
      <c r="M212" s="18">
        <v>616.20360000000005</v>
      </c>
      <c r="N212" s="20">
        <v>0.11</v>
      </c>
      <c r="O212" s="18">
        <f t="shared" si="23"/>
        <v>1733.5153</v>
      </c>
      <c r="P212" s="18">
        <f>VLOOKUP(G212,Payments!$A$2:$E$701, 2, FALSE)</f>
        <v>2994.2536999999998</v>
      </c>
      <c r="Q212" s="17">
        <f t="shared" si="18"/>
        <v>12764.9763</v>
      </c>
      <c r="R212" s="17">
        <f>VLOOKUP(G212,Payments!$A$2:$E$701, 4, FALSE)</f>
        <v>13403.225115000001</v>
      </c>
      <c r="S212" s="17">
        <f t="shared" si="19"/>
        <v>638.24881500000083</v>
      </c>
      <c r="T212" s="21">
        <v>0.05</v>
      </c>
      <c r="U212" s="17">
        <f t="shared" si="20"/>
        <v>15759.23</v>
      </c>
      <c r="V212" s="17">
        <f t="shared" si="21"/>
        <v>7920.3410999999996</v>
      </c>
    </row>
    <row r="213" spans="1:22" x14ac:dyDescent="0.2">
      <c r="A213" s="1">
        <v>43436</v>
      </c>
      <c r="B213" s="1">
        <v>43511</v>
      </c>
      <c r="C213" s="9">
        <f t="shared" si="22"/>
        <v>75</v>
      </c>
      <c r="D213" s="1" t="s">
        <v>44</v>
      </c>
      <c r="E213" s="1" t="s">
        <v>21</v>
      </c>
      <c r="F213" s="1" t="s">
        <v>81</v>
      </c>
      <c r="G213" s="1" t="s">
        <v>445</v>
      </c>
      <c r="H213" s="2" t="str">
        <f>VLOOKUP(G213,Payments!$A$2:$E$701, 3, FALSE)</f>
        <v>B-330</v>
      </c>
      <c r="I213" t="str">
        <f>VLOOKUP(G213,Payments!$A$2:$E$701, 5, FALSE)</f>
        <v>Santander</v>
      </c>
      <c r="J213" s="18">
        <v>30684</v>
      </c>
      <c r="K213" s="20">
        <v>0.15</v>
      </c>
      <c r="L213" s="18">
        <v>11046.24</v>
      </c>
      <c r="M213" s="18">
        <v>1202.8127999999999</v>
      </c>
      <c r="N213" s="20">
        <v>0.14000000000000001</v>
      </c>
      <c r="O213" s="18">
        <f t="shared" si="23"/>
        <v>3651.3960000000006</v>
      </c>
      <c r="P213" s="18">
        <f>VLOOKUP(G213,Payments!$A$2:$E$701, 2, FALSE)</f>
        <v>4694.6519999999991</v>
      </c>
      <c r="Q213" s="17">
        <f t="shared" si="18"/>
        <v>21386.748000000003</v>
      </c>
      <c r="R213" s="17">
        <f>VLOOKUP(G213,Payments!$A$2:$E$701, 4, FALSE)</f>
        <v>22669.952880000001</v>
      </c>
      <c r="S213" s="17">
        <f t="shared" si="19"/>
        <v>1283.2048799999975</v>
      </c>
      <c r="T213" s="21">
        <v>0.06</v>
      </c>
      <c r="U213" s="17">
        <f t="shared" si="20"/>
        <v>26081.4</v>
      </c>
      <c r="V213" s="17">
        <f t="shared" si="21"/>
        <v>10180.951200000001</v>
      </c>
    </row>
    <row r="214" spans="1:22" x14ac:dyDescent="0.2">
      <c r="A214" s="1">
        <v>43392</v>
      </c>
      <c r="B214" s="1">
        <v>43441</v>
      </c>
      <c r="C214" s="9">
        <f t="shared" si="22"/>
        <v>49</v>
      </c>
      <c r="D214" s="1" t="s">
        <v>46</v>
      </c>
      <c r="E214" s="1" t="s">
        <v>38</v>
      </c>
      <c r="F214" s="1" t="s">
        <v>62</v>
      </c>
      <c r="G214" s="1" t="s">
        <v>446</v>
      </c>
      <c r="H214" s="2" t="str">
        <f>VLOOKUP(G214,Payments!$A$2:$E$701, 3, FALSE)</f>
        <v>B-299</v>
      </c>
      <c r="I214" t="str">
        <f>VLOOKUP(G214,Payments!$A$2:$E$701, 5, FALSE)</f>
        <v>BBVA</v>
      </c>
      <c r="J214" s="18">
        <v>16947</v>
      </c>
      <c r="K214" s="20">
        <v>0.17</v>
      </c>
      <c r="L214" s="18">
        <v>6609.33</v>
      </c>
      <c r="M214" s="18">
        <v>521.96760000000006</v>
      </c>
      <c r="N214" s="20">
        <v>0.11</v>
      </c>
      <c r="O214" s="18">
        <f t="shared" si="23"/>
        <v>1547.2610999999999</v>
      </c>
      <c r="P214" s="18">
        <f>VLOOKUP(G214,Payments!$A$2:$E$701, 2, FALSE)</f>
        <v>3094.5222000000003</v>
      </c>
      <c r="Q214" s="17">
        <f t="shared" si="18"/>
        <v>10971.487799999999</v>
      </c>
      <c r="R214" s="17">
        <f>VLOOKUP(G214,Payments!$A$2:$E$701, 4, FALSE)</f>
        <v>11629.777067999999</v>
      </c>
      <c r="S214" s="17">
        <f t="shared" si="19"/>
        <v>658.28926800000045</v>
      </c>
      <c r="T214" s="21">
        <v>0.06</v>
      </c>
      <c r="U214" s="17">
        <f t="shared" si="20"/>
        <v>14066.01</v>
      </c>
      <c r="V214" s="17">
        <f t="shared" si="21"/>
        <v>5387.4513000000006</v>
      </c>
    </row>
    <row r="215" spans="1:22" x14ac:dyDescent="0.2">
      <c r="A215" s="1">
        <v>43413</v>
      </c>
      <c r="B215" s="1">
        <v>43456</v>
      </c>
      <c r="C215" s="9">
        <f t="shared" si="22"/>
        <v>43</v>
      </c>
      <c r="D215" s="1" t="s">
        <v>44</v>
      </c>
      <c r="E215" s="1" t="s">
        <v>21</v>
      </c>
      <c r="F215" s="1" t="s">
        <v>54</v>
      </c>
      <c r="G215" s="1" t="s">
        <v>447</v>
      </c>
      <c r="H215" s="2" t="str">
        <f>VLOOKUP(G215,Payments!$A$2:$E$701, 3, FALSE)</f>
        <v>B-267</v>
      </c>
      <c r="I215" t="str">
        <f>VLOOKUP(G215,Payments!$A$2:$E$701, 5, FALSE)</f>
        <v>Sabadell</v>
      </c>
      <c r="J215" s="18">
        <v>24377</v>
      </c>
      <c r="K215" s="20">
        <v>0.1</v>
      </c>
      <c r="L215" s="18">
        <v>8044.41</v>
      </c>
      <c r="M215" s="18">
        <v>972.64229999999998</v>
      </c>
      <c r="N215" s="20">
        <v>0.15</v>
      </c>
      <c r="O215" s="18">
        <f t="shared" si="23"/>
        <v>3290.895</v>
      </c>
      <c r="P215" s="18">
        <f>VLOOKUP(G215,Payments!$A$2:$E$701, 2, FALSE)</f>
        <v>4168.4670000000006</v>
      </c>
      <c r="Q215" s="17">
        <f t="shared" si="18"/>
        <v>17770.832999999999</v>
      </c>
      <c r="R215" s="17">
        <f>VLOOKUP(G215,Payments!$A$2:$E$701, 4, FALSE)</f>
        <v>19370.207969999999</v>
      </c>
      <c r="S215" s="17">
        <f t="shared" si="19"/>
        <v>1599.3749700000008</v>
      </c>
      <c r="T215" s="21">
        <v>0.09</v>
      </c>
      <c r="U215" s="17">
        <f t="shared" si="20"/>
        <v>21939.3</v>
      </c>
      <c r="V215" s="17">
        <f t="shared" si="21"/>
        <v>9631.3526999999995</v>
      </c>
    </row>
    <row r="216" spans="1:22" x14ac:dyDescent="0.2">
      <c r="A216" s="1">
        <v>43393</v>
      </c>
      <c r="B216" s="1">
        <v>43447</v>
      </c>
      <c r="C216" s="9">
        <f t="shared" si="22"/>
        <v>54</v>
      </c>
      <c r="D216" s="1" t="s">
        <v>45</v>
      </c>
      <c r="E216" s="1" t="s">
        <v>30</v>
      </c>
      <c r="F216" s="1" t="s">
        <v>81</v>
      </c>
      <c r="G216" s="1" t="s">
        <v>448</v>
      </c>
      <c r="H216" s="2" t="str">
        <f>VLOOKUP(G216,Payments!$A$2:$E$701, 3, FALSE)</f>
        <v>B-299</v>
      </c>
      <c r="I216" t="str">
        <f>VLOOKUP(G216,Payments!$A$2:$E$701, 5, FALSE)</f>
        <v>Santander</v>
      </c>
      <c r="J216" s="18">
        <v>21218</v>
      </c>
      <c r="K216" s="20">
        <v>0.09</v>
      </c>
      <c r="L216" s="18">
        <v>7001.94</v>
      </c>
      <c r="M216" s="18">
        <v>615.32200000000012</v>
      </c>
      <c r="N216" s="20">
        <v>0.1</v>
      </c>
      <c r="O216" s="18">
        <f t="shared" si="23"/>
        <v>1930.8380000000002</v>
      </c>
      <c r="P216" s="18">
        <f>VLOOKUP(G216,Payments!$A$2:$E$701, 2, FALSE)</f>
        <v>3475.5084000000002</v>
      </c>
      <c r="Q216" s="17">
        <f t="shared" si="18"/>
        <v>15832.8716</v>
      </c>
      <c r="R216" s="17">
        <f>VLOOKUP(G216,Payments!$A$2:$E$701, 4, FALSE)</f>
        <v>17257.830044000002</v>
      </c>
      <c r="S216" s="17">
        <f t="shared" si="19"/>
        <v>1424.9584440000017</v>
      </c>
      <c r="T216" s="21">
        <v>0.09</v>
      </c>
      <c r="U216" s="17">
        <f t="shared" si="20"/>
        <v>19308.38</v>
      </c>
      <c r="V216" s="17">
        <f t="shared" si="21"/>
        <v>9760.2800000000025</v>
      </c>
    </row>
    <row r="217" spans="1:22" x14ac:dyDescent="0.2">
      <c r="A217" s="1">
        <v>43411</v>
      </c>
      <c r="B217" s="1">
        <v>43447</v>
      </c>
      <c r="C217" s="9">
        <f t="shared" si="22"/>
        <v>36</v>
      </c>
      <c r="D217" s="1" t="s">
        <v>47</v>
      </c>
      <c r="E217" s="1" t="s">
        <v>42</v>
      </c>
      <c r="F217" s="1" t="s">
        <v>71</v>
      </c>
      <c r="G217" s="1" t="s">
        <v>449</v>
      </c>
      <c r="H217" s="2" t="str">
        <f>VLOOKUP(G217,Payments!$A$2:$E$701, 3, FALSE)</f>
        <v>B-284</v>
      </c>
      <c r="I217" t="str">
        <f>VLOOKUP(G217,Payments!$A$2:$E$701, 5, FALSE)</f>
        <v>Caixa</v>
      </c>
      <c r="J217" s="18">
        <v>29882</v>
      </c>
      <c r="K217" s="20">
        <v>0.17</v>
      </c>
      <c r="L217" s="18">
        <v>10458.700000000001</v>
      </c>
      <c r="M217" s="18">
        <v>1147.4687999999996</v>
      </c>
      <c r="N217" s="20">
        <v>0.1</v>
      </c>
      <c r="O217" s="18">
        <f t="shared" si="23"/>
        <v>2480.2060000000001</v>
      </c>
      <c r="P217" s="18">
        <f>VLOOKUP(G217,Payments!$A$2:$E$701, 2, FALSE)</f>
        <v>4960.4119999999994</v>
      </c>
      <c r="Q217" s="17">
        <f t="shared" si="18"/>
        <v>19841.647999999997</v>
      </c>
      <c r="R217" s="17">
        <f>VLOOKUP(G217,Payments!$A$2:$E$701, 4, FALSE)</f>
        <v>21627.39632</v>
      </c>
      <c r="S217" s="17">
        <f t="shared" si="19"/>
        <v>1785.7483200000024</v>
      </c>
      <c r="T217" s="21">
        <v>0.09</v>
      </c>
      <c r="U217" s="17">
        <f t="shared" si="20"/>
        <v>24802.059999999998</v>
      </c>
      <c r="V217" s="17">
        <f t="shared" si="21"/>
        <v>10715.6852</v>
      </c>
    </row>
    <row r="218" spans="1:22" x14ac:dyDescent="0.2">
      <c r="A218" s="1">
        <v>43389</v>
      </c>
      <c r="B218" s="1">
        <v>43463</v>
      </c>
      <c r="C218" s="9">
        <f t="shared" si="22"/>
        <v>74</v>
      </c>
      <c r="D218" s="1" t="s">
        <v>43</v>
      </c>
      <c r="E218" s="1" t="s">
        <v>33</v>
      </c>
      <c r="F218" s="1" t="s">
        <v>92</v>
      </c>
      <c r="G218" s="1" t="s">
        <v>450</v>
      </c>
      <c r="H218" s="2" t="str">
        <f>VLOOKUP(G218,Payments!$A$2:$E$701, 3, FALSE)</f>
        <v>B-339</v>
      </c>
      <c r="I218" t="str">
        <f>VLOOKUP(G218,Payments!$A$2:$E$701, 5, FALSE)</f>
        <v>Unicaja</v>
      </c>
      <c r="J218" s="18">
        <v>24026</v>
      </c>
      <c r="K218" s="20">
        <v>0.15</v>
      </c>
      <c r="L218" s="18">
        <v>9610.4</v>
      </c>
      <c r="M218" s="18">
        <v>540.58499999999992</v>
      </c>
      <c r="N218" s="20">
        <v>0.13</v>
      </c>
      <c r="O218" s="18">
        <f t="shared" si="23"/>
        <v>2654.873</v>
      </c>
      <c r="P218" s="18">
        <f>VLOOKUP(G218,Payments!$A$2:$E$701, 2, FALSE)</f>
        <v>4697.0829999999996</v>
      </c>
      <c r="Q218" s="17">
        <f t="shared" si="18"/>
        <v>15725.017</v>
      </c>
      <c r="R218" s="17">
        <f>VLOOKUP(G218,Payments!$A$2:$E$701, 4, FALSE)</f>
        <v>16825.768190000003</v>
      </c>
      <c r="S218" s="17">
        <f t="shared" si="19"/>
        <v>1100.7511900000027</v>
      </c>
      <c r="T218" s="21">
        <v>7.0000000000000007E-2</v>
      </c>
      <c r="U218" s="17">
        <f t="shared" si="20"/>
        <v>20422.099999999999</v>
      </c>
      <c r="V218" s="17">
        <f t="shared" si="21"/>
        <v>7616.2420000000002</v>
      </c>
    </row>
    <row r="219" spans="1:22" x14ac:dyDescent="0.2">
      <c r="A219" s="1">
        <v>43464</v>
      </c>
      <c r="B219" s="1">
        <v>43500</v>
      </c>
      <c r="C219" s="9">
        <f t="shared" si="22"/>
        <v>36</v>
      </c>
      <c r="D219" s="1" t="s">
        <v>43</v>
      </c>
      <c r="E219" s="1" t="s">
        <v>30</v>
      </c>
      <c r="F219" s="1" t="s">
        <v>112</v>
      </c>
      <c r="G219" s="1" t="s">
        <v>451</v>
      </c>
      <c r="H219" s="2" t="str">
        <f>VLOOKUP(G219,Payments!$A$2:$E$701, 3, FALSE)</f>
        <v>B-328</v>
      </c>
      <c r="I219" t="str">
        <f>VLOOKUP(G219,Payments!$A$2:$E$701, 5, FALSE)</f>
        <v>Unicaja</v>
      </c>
      <c r="J219" s="18">
        <v>22359</v>
      </c>
      <c r="K219" s="20">
        <v>0.13</v>
      </c>
      <c r="L219" s="18">
        <v>6931.29</v>
      </c>
      <c r="M219" s="18">
        <v>626.05199999999979</v>
      </c>
      <c r="N219" s="20">
        <v>0.15</v>
      </c>
      <c r="O219" s="18">
        <f t="shared" si="23"/>
        <v>2917.8495000000003</v>
      </c>
      <c r="P219" s="18">
        <f>VLOOKUP(G219,Payments!$A$2:$E$701, 2, FALSE)</f>
        <v>3695.9426999999996</v>
      </c>
      <c r="Q219" s="17">
        <f t="shared" si="18"/>
        <v>15756.387300000002</v>
      </c>
      <c r="R219" s="17">
        <f>VLOOKUP(G219,Payments!$A$2:$E$701, 4, FALSE)</f>
        <v>16859.334411</v>
      </c>
      <c r="S219" s="17">
        <f t="shared" si="19"/>
        <v>1102.9471109999977</v>
      </c>
      <c r="T219" s="21">
        <v>7.0000000000000007E-2</v>
      </c>
      <c r="U219" s="17">
        <f t="shared" si="20"/>
        <v>19452.330000000002</v>
      </c>
      <c r="V219" s="17">
        <f t="shared" si="21"/>
        <v>8977.1385000000009</v>
      </c>
    </row>
    <row r="220" spans="1:22" x14ac:dyDescent="0.2">
      <c r="A220" s="1">
        <v>43402</v>
      </c>
      <c r="B220" s="1">
        <v>43442</v>
      </c>
      <c r="C220" s="9">
        <f t="shared" si="22"/>
        <v>40</v>
      </c>
      <c r="D220" s="1" t="s">
        <v>45</v>
      </c>
      <c r="E220" s="1" t="s">
        <v>40</v>
      </c>
      <c r="F220" s="1" t="s">
        <v>77</v>
      </c>
      <c r="G220" s="1" t="s">
        <v>452</v>
      </c>
      <c r="H220" s="2" t="str">
        <f>VLOOKUP(G220,Payments!$A$2:$E$701, 3, FALSE)</f>
        <v>B-269</v>
      </c>
      <c r="I220" t="str">
        <f>VLOOKUP(G220,Payments!$A$2:$E$701, 5, FALSE)</f>
        <v>Unicaja</v>
      </c>
      <c r="J220" s="18">
        <v>23952</v>
      </c>
      <c r="K220" s="20">
        <v>0.14000000000000001</v>
      </c>
      <c r="L220" s="18">
        <v>9580.7999999999993</v>
      </c>
      <c r="M220" s="18">
        <v>881.43360000000018</v>
      </c>
      <c r="N220" s="20">
        <v>0.11</v>
      </c>
      <c r="O220" s="18">
        <f t="shared" si="23"/>
        <v>2265.8592000000003</v>
      </c>
      <c r="P220" s="18">
        <f>VLOOKUP(G220,Payments!$A$2:$E$701, 2, FALSE)</f>
        <v>3913.7568000000006</v>
      </c>
      <c r="Q220" s="17">
        <f t="shared" si="18"/>
        <v>16684.963200000002</v>
      </c>
      <c r="R220" s="17">
        <f>VLOOKUP(G220,Payments!$A$2:$E$701, 4, FALSE)</f>
        <v>17852.910624000004</v>
      </c>
      <c r="S220" s="17">
        <f t="shared" si="19"/>
        <v>1167.9474240000018</v>
      </c>
      <c r="T220" s="21">
        <v>7.0000000000000007E-2</v>
      </c>
      <c r="U220" s="17">
        <f t="shared" si="20"/>
        <v>20598.72</v>
      </c>
      <c r="V220" s="17">
        <f t="shared" si="21"/>
        <v>7870.6272000000026</v>
      </c>
    </row>
    <row r="221" spans="1:22" x14ac:dyDescent="0.2">
      <c r="A221" s="1">
        <v>43425</v>
      </c>
      <c r="B221" s="1">
        <v>43468</v>
      </c>
      <c r="C221" s="9">
        <f t="shared" si="22"/>
        <v>43</v>
      </c>
      <c r="D221" s="1" t="s">
        <v>47</v>
      </c>
      <c r="E221" s="1" t="s">
        <v>38</v>
      </c>
      <c r="F221" s="1" t="s">
        <v>104</v>
      </c>
      <c r="G221" s="1" t="s">
        <v>453</v>
      </c>
      <c r="H221" s="2" t="str">
        <f>VLOOKUP(G221,Payments!$A$2:$E$701, 3, FALSE)</f>
        <v>B-391</v>
      </c>
      <c r="I221" t="str">
        <f>VLOOKUP(G221,Payments!$A$2:$E$701, 5, FALSE)</f>
        <v>Caixa</v>
      </c>
      <c r="J221" s="18">
        <v>30800</v>
      </c>
      <c r="K221" s="20">
        <v>0.08</v>
      </c>
      <c r="L221" s="18">
        <v>9548</v>
      </c>
      <c r="M221" s="18">
        <v>1503.04</v>
      </c>
      <c r="N221" s="20">
        <v>0.13</v>
      </c>
      <c r="O221" s="18">
        <f t="shared" si="23"/>
        <v>3683.6800000000003</v>
      </c>
      <c r="P221" s="18">
        <f>VLOOKUP(G221,Payments!$A$2:$E$701, 2, FALSE)</f>
        <v>6517.28</v>
      </c>
      <c r="Q221" s="17">
        <f t="shared" si="18"/>
        <v>21818.720000000001</v>
      </c>
      <c r="R221" s="17">
        <f>VLOOKUP(G221,Payments!$A$2:$E$701, 4, FALSE)</f>
        <v>23127.843200000003</v>
      </c>
      <c r="S221" s="17">
        <f t="shared" si="19"/>
        <v>1309.1232000000018</v>
      </c>
      <c r="T221" s="21">
        <v>0.06</v>
      </c>
      <c r="U221" s="17">
        <f t="shared" si="20"/>
        <v>28336</v>
      </c>
      <c r="V221" s="17">
        <f t="shared" si="21"/>
        <v>13601.279999999999</v>
      </c>
    </row>
    <row r="222" spans="1:22" x14ac:dyDescent="0.2">
      <c r="A222" s="1">
        <v>43380</v>
      </c>
      <c r="B222" s="1">
        <v>43442</v>
      </c>
      <c r="C222" s="9">
        <f t="shared" si="22"/>
        <v>62</v>
      </c>
      <c r="D222" s="1" t="s">
        <v>46</v>
      </c>
      <c r="E222" s="1" t="s">
        <v>23</v>
      </c>
      <c r="F222" s="1" t="s">
        <v>112</v>
      </c>
      <c r="G222" s="1" t="s">
        <v>454</v>
      </c>
      <c r="H222" s="2" t="str">
        <f>VLOOKUP(G222,Payments!$A$2:$E$701, 3, FALSE)</f>
        <v>B-347</v>
      </c>
      <c r="I222" t="str">
        <f>VLOOKUP(G222,Payments!$A$2:$E$701, 5, FALSE)</f>
        <v>Caixa</v>
      </c>
      <c r="J222" s="18">
        <v>24637</v>
      </c>
      <c r="K222" s="20">
        <v>0.06</v>
      </c>
      <c r="L222" s="18">
        <v>8869.32</v>
      </c>
      <c r="M222" s="18">
        <v>1428.9459999999997</v>
      </c>
      <c r="N222" s="20">
        <v>0.14000000000000001</v>
      </c>
      <c r="O222" s="18">
        <f t="shared" si="23"/>
        <v>3242.2292000000002</v>
      </c>
      <c r="P222" s="18">
        <f>VLOOKUP(G222,Payments!$A$2:$E$701, 2, FALSE)</f>
        <v>4400.1681999999992</v>
      </c>
      <c r="Q222" s="17">
        <f t="shared" si="18"/>
        <v>18758.611799999999</v>
      </c>
      <c r="R222" s="17">
        <f>VLOOKUP(G222,Payments!$A$2:$E$701, 4, FALSE)</f>
        <v>19696.542389999999</v>
      </c>
      <c r="S222" s="17">
        <f t="shared" si="19"/>
        <v>937.93058999999994</v>
      </c>
      <c r="T222" s="21">
        <v>0.05</v>
      </c>
      <c r="U222" s="17">
        <f t="shared" si="20"/>
        <v>23158.78</v>
      </c>
      <c r="V222" s="17">
        <f t="shared" si="21"/>
        <v>9618.2847999999976</v>
      </c>
    </row>
    <row r="223" spans="1:22" x14ac:dyDescent="0.2">
      <c r="A223" s="1">
        <v>43418</v>
      </c>
      <c r="B223" s="1">
        <v>43490</v>
      </c>
      <c r="C223" s="9">
        <f t="shared" si="22"/>
        <v>72</v>
      </c>
      <c r="D223" s="1" t="s">
        <v>43</v>
      </c>
      <c r="E223" s="1" t="s">
        <v>32</v>
      </c>
      <c r="F223" s="1" t="s">
        <v>98</v>
      </c>
      <c r="G223" s="1" t="s">
        <v>455</v>
      </c>
      <c r="H223" s="2" t="str">
        <f>VLOOKUP(G223,Payments!$A$2:$E$701, 3, FALSE)</f>
        <v>B-276</v>
      </c>
      <c r="I223" t="str">
        <f>VLOOKUP(G223,Payments!$A$2:$E$701, 5, FALSE)</f>
        <v>BBVA</v>
      </c>
      <c r="J223" s="18">
        <v>28257</v>
      </c>
      <c r="K223" s="20">
        <v>0.1</v>
      </c>
      <c r="L223" s="18">
        <v>10737.66</v>
      </c>
      <c r="M223" s="18">
        <v>881.61839999999995</v>
      </c>
      <c r="N223" s="20">
        <v>0.1</v>
      </c>
      <c r="O223" s="18">
        <f t="shared" si="23"/>
        <v>2543.13</v>
      </c>
      <c r="P223" s="18">
        <f>VLOOKUP(G223,Payments!$A$2:$E$701, 2, FALSE)</f>
        <v>5340.5729999999994</v>
      </c>
      <c r="Q223" s="17">
        <f t="shared" si="18"/>
        <v>20090.726999999999</v>
      </c>
      <c r="R223" s="17">
        <f>VLOOKUP(G223,Payments!$A$2:$E$701, 4, FALSE)</f>
        <v>21497.07789</v>
      </c>
      <c r="S223" s="17">
        <f t="shared" si="19"/>
        <v>1406.3508900000015</v>
      </c>
      <c r="T223" s="21">
        <v>7.0000000000000007E-2</v>
      </c>
      <c r="U223" s="17">
        <f t="shared" si="20"/>
        <v>25431.3</v>
      </c>
      <c r="V223" s="17">
        <f t="shared" si="21"/>
        <v>11268.891599999999</v>
      </c>
    </row>
    <row r="224" spans="1:22" x14ac:dyDescent="0.2">
      <c r="A224" s="1">
        <v>43375</v>
      </c>
      <c r="B224" s="1">
        <v>43428</v>
      </c>
      <c r="C224" s="9">
        <f t="shared" si="22"/>
        <v>53</v>
      </c>
      <c r="D224" s="1" t="s">
        <v>46</v>
      </c>
      <c r="E224" s="1" t="s">
        <v>33</v>
      </c>
      <c r="F224" s="1" t="s">
        <v>62</v>
      </c>
      <c r="G224" s="1" t="s">
        <v>456</v>
      </c>
      <c r="H224" s="2" t="str">
        <f>VLOOKUP(G224,Payments!$A$2:$E$701, 3, FALSE)</f>
        <v>B-334</v>
      </c>
      <c r="I224" t="str">
        <f>VLOOKUP(G224,Payments!$A$2:$E$701, 5, FALSE)</f>
        <v>Sabadell</v>
      </c>
      <c r="J224" s="18">
        <v>33085</v>
      </c>
      <c r="K224" s="20">
        <v>0.09</v>
      </c>
      <c r="L224" s="18">
        <v>11579.75</v>
      </c>
      <c r="M224" s="18">
        <v>1852.7600000000002</v>
      </c>
      <c r="N224" s="20">
        <v>0.13</v>
      </c>
      <c r="O224" s="18">
        <f t="shared" si="23"/>
        <v>3913.9555</v>
      </c>
      <c r="P224" s="18">
        <f>VLOOKUP(G224,Payments!$A$2:$E$701, 2, FALSE)</f>
        <v>6623.6170000000011</v>
      </c>
      <c r="Q224" s="17">
        <f t="shared" si="18"/>
        <v>23483.732999999997</v>
      </c>
      <c r="R224" s="17">
        <f>VLOOKUP(G224,Payments!$A$2:$E$701, 4, FALSE)</f>
        <v>25362.431640000003</v>
      </c>
      <c r="S224" s="17">
        <f t="shared" si="19"/>
        <v>1878.698640000006</v>
      </c>
      <c r="T224" s="21">
        <v>0.08</v>
      </c>
      <c r="U224" s="17">
        <f t="shared" si="20"/>
        <v>30107.35</v>
      </c>
      <c r="V224" s="17">
        <f t="shared" si="21"/>
        <v>12760.8845</v>
      </c>
    </row>
    <row r="225" spans="1:22" x14ac:dyDescent="0.2">
      <c r="A225" s="1">
        <v>43445</v>
      </c>
      <c r="B225" s="1">
        <v>43525</v>
      </c>
      <c r="C225" s="9">
        <f t="shared" si="22"/>
        <v>80</v>
      </c>
      <c r="D225" s="1" t="s">
        <v>45</v>
      </c>
      <c r="E225" s="1" t="s">
        <v>36</v>
      </c>
      <c r="F225" s="1" t="s">
        <v>54</v>
      </c>
      <c r="G225" s="1" t="s">
        <v>457</v>
      </c>
      <c r="H225" s="2" t="str">
        <f>VLOOKUP(G225,Payments!$A$2:$E$701, 3, FALSE)</f>
        <v>B-290</v>
      </c>
      <c r="I225" t="str">
        <f>VLOOKUP(G225,Payments!$A$2:$E$701, 5, FALSE)</f>
        <v>Bankia</v>
      </c>
      <c r="J225" s="18">
        <v>20790</v>
      </c>
      <c r="K225" s="20">
        <v>7.0000000000000007E-2</v>
      </c>
      <c r="L225" s="18">
        <v>7068.6</v>
      </c>
      <c r="M225" s="18">
        <v>613.30499999999984</v>
      </c>
      <c r="N225" s="20">
        <v>0.1</v>
      </c>
      <c r="O225" s="18">
        <f t="shared" si="23"/>
        <v>1933.4700000000003</v>
      </c>
      <c r="P225" s="18">
        <f>VLOOKUP(G225,Payments!$A$2:$E$701, 2, FALSE)</f>
        <v>3480.2459999999996</v>
      </c>
      <c r="Q225" s="17">
        <f t="shared" si="18"/>
        <v>15854.454000000002</v>
      </c>
      <c r="R225" s="17">
        <f>VLOOKUP(G225,Payments!$A$2:$E$701, 4, FALSE)</f>
        <v>17122.810320000001</v>
      </c>
      <c r="S225" s="17">
        <f t="shared" si="19"/>
        <v>1268.356319999999</v>
      </c>
      <c r="T225" s="21">
        <v>0.08</v>
      </c>
      <c r="U225" s="17">
        <f t="shared" si="20"/>
        <v>19334.7</v>
      </c>
      <c r="V225" s="17">
        <f t="shared" si="21"/>
        <v>9719.3249999999989</v>
      </c>
    </row>
    <row r="226" spans="1:22" x14ac:dyDescent="0.2">
      <c r="A226" s="1">
        <v>43405</v>
      </c>
      <c r="B226" s="1">
        <v>43469</v>
      </c>
      <c r="C226" s="9">
        <f t="shared" si="22"/>
        <v>64</v>
      </c>
      <c r="D226" s="1" t="s">
        <v>47</v>
      </c>
      <c r="E226" s="1" t="s">
        <v>36</v>
      </c>
      <c r="F226" s="1" t="s">
        <v>92</v>
      </c>
      <c r="G226" s="1" t="s">
        <v>458</v>
      </c>
      <c r="H226" s="2" t="str">
        <f>VLOOKUP(G226,Payments!$A$2:$E$701, 3, FALSE)</f>
        <v>B-267</v>
      </c>
      <c r="I226" t="str">
        <f>VLOOKUP(G226,Payments!$A$2:$E$701, 5, FALSE)</f>
        <v>Popular</v>
      </c>
      <c r="J226" s="18">
        <v>22684</v>
      </c>
      <c r="K226" s="20">
        <v>0.05</v>
      </c>
      <c r="L226" s="18">
        <v>7258.88</v>
      </c>
      <c r="M226" s="18">
        <v>857.45519999999988</v>
      </c>
      <c r="N226" s="20">
        <v>0.11</v>
      </c>
      <c r="O226" s="18">
        <f t="shared" si="23"/>
        <v>2370.4780000000001</v>
      </c>
      <c r="P226" s="18">
        <f>VLOOKUP(G226,Payments!$A$2:$E$701, 2, FALSE)</f>
        <v>4956.4539999999997</v>
      </c>
      <c r="Q226" s="17">
        <f t="shared" si="18"/>
        <v>16593.345999999998</v>
      </c>
      <c r="R226" s="17">
        <f>VLOOKUP(G226,Payments!$A$2:$E$701, 4, FALSE)</f>
        <v>17588.946759999999</v>
      </c>
      <c r="S226" s="17">
        <f t="shared" si="19"/>
        <v>995.60076000000117</v>
      </c>
      <c r="T226" s="21">
        <v>0.06</v>
      </c>
      <c r="U226" s="17">
        <f t="shared" si="20"/>
        <v>21549.8</v>
      </c>
      <c r="V226" s="17">
        <f t="shared" si="21"/>
        <v>11062.986799999999</v>
      </c>
    </row>
    <row r="227" spans="1:22" x14ac:dyDescent="0.2">
      <c r="A227" s="1">
        <v>43405</v>
      </c>
      <c r="B227" s="1">
        <v>43479</v>
      </c>
      <c r="C227" s="9">
        <f t="shared" si="22"/>
        <v>74</v>
      </c>
      <c r="D227" s="1" t="s">
        <v>43</v>
      </c>
      <c r="E227" s="1" t="s">
        <v>28</v>
      </c>
      <c r="F227" s="1" t="s">
        <v>62</v>
      </c>
      <c r="G227" s="1" t="s">
        <v>459</v>
      </c>
      <c r="H227" s="2" t="str">
        <f>VLOOKUP(G227,Payments!$A$2:$E$701, 3, FALSE)</f>
        <v>B-372</v>
      </c>
      <c r="I227" t="str">
        <f>VLOOKUP(G227,Payments!$A$2:$E$701, 5, FALSE)</f>
        <v>Bankia</v>
      </c>
      <c r="J227" s="18">
        <v>33827</v>
      </c>
      <c r="K227" s="20">
        <v>0.06</v>
      </c>
      <c r="L227" s="18">
        <v>13530.8</v>
      </c>
      <c r="M227" s="18">
        <v>1826.6579999999999</v>
      </c>
      <c r="N227" s="20">
        <v>0.1</v>
      </c>
      <c r="O227" s="18">
        <f t="shared" si="23"/>
        <v>3179.7380000000003</v>
      </c>
      <c r="P227" s="18">
        <f>VLOOKUP(G227,Payments!$A$2:$E$701, 2, FALSE)</f>
        <v>6359.4759999999997</v>
      </c>
      <c r="Q227" s="17">
        <f t="shared" si="18"/>
        <v>25437.904000000002</v>
      </c>
      <c r="R227" s="17">
        <f>VLOOKUP(G227,Payments!$A$2:$E$701, 4, FALSE)</f>
        <v>26964.178240000001</v>
      </c>
      <c r="S227" s="17">
        <f t="shared" si="19"/>
        <v>1526.2742399999988</v>
      </c>
      <c r="T227" s="21">
        <v>0.06</v>
      </c>
      <c r="U227" s="17">
        <f t="shared" si="20"/>
        <v>31797.38</v>
      </c>
      <c r="V227" s="17">
        <f t="shared" si="21"/>
        <v>13260.184000000001</v>
      </c>
    </row>
    <row r="228" spans="1:22" x14ac:dyDescent="0.2">
      <c r="A228" s="1">
        <v>43464</v>
      </c>
      <c r="B228" s="1">
        <v>43502</v>
      </c>
      <c r="C228" s="9">
        <f t="shared" si="22"/>
        <v>38</v>
      </c>
      <c r="D228" s="1" t="s">
        <v>44</v>
      </c>
      <c r="E228" s="1" t="s">
        <v>23</v>
      </c>
      <c r="F228" s="1" t="s">
        <v>54</v>
      </c>
      <c r="G228" s="1" t="s">
        <v>460</v>
      </c>
      <c r="H228" s="2" t="str">
        <f>VLOOKUP(G228,Payments!$A$2:$E$701, 3, FALSE)</f>
        <v>B-363</v>
      </c>
      <c r="I228" t="str">
        <f>VLOOKUP(G228,Payments!$A$2:$E$701, 5, FALSE)</f>
        <v>Laboral</v>
      </c>
      <c r="J228" s="18">
        <v>25098</v>
      </c>
      <c r="K228" s="20">
        <v>0.12</v>
      </c>
      <c r="L228" s="18">
        <v>9035.2800000000007</v>
      </c>
      <c r="M228" s="18">
        <v>913.56719999999996</v>
      </c>
      <c r="N228" s="20">
        <v>0.15</v>
      </c>
      <c r="O228" s="18">
        <f t="shared" si="23"/>
        <v>3312.9360000000001</v>
      </c>
      <c r="P228" s="18">
        <f>VLOOKUP(G228,Payments!$A$2:$E$701, 2, FALSE)</f>
        <v>5079.8352000000004</v>
      </c>
      <c r="Q228" s="17">
        <f t="shared" si="18"/>
        <v>17006.4048</v>
      </c>
      <c r="R228" s="17">
        <f>VLOOKUP(G228,Payments!$A$2:$E$701, 4, FALSE)</f>
        <v>18196.853136000002</v>
      </c>
      <c r="S228" s="17">
        <f t="shared" si="19"/>
        <v>1190.4483360000013</v>
      </c>
      <c r="T228" s="21">
        <v>7.0000000000000007E-2</v>
      </c>
      <c r="U228" s="17">
        <f t="shared" si="20"/>
        <v>22086.240000000002</v>
      </c>
      <c r="V228" s="17">
        <f t="shared" si="21"/>
        <v>8824.4567999999981</v>
      </c>
    </row>
    <row r="229" spans="1:22" x14ac:dyDescent="0.2">
      <c r="A229" s="1">
        <v>43459</v>
      </c>
      <c r="B229" s="1">
        <v>43527</v>
      </c>
      <c r="C229" s="9">
        <f t="shared" si="22"/>
        <v>68</v>
      </c>
      <c r="D229" s="1" t="s">
        <v>44</v>
      </c>
      <c r="E229" s="1" t="s">
        <v>31</v>
      </c>
      <c r="F229" s="1" t="s">
        <v>58</v>
      </c>
      <c r="G229" s="1" t="s">
        <v>461</v>
      </c>
      <c r="H229" s="2" t="str">
        <f>VLOOKUP(G229,Payments!$A$2:$E$701, 3, FALSE)</f>
        <v>B-295</v>
      </c>
      <c r="I229" t="str">
        <f>VLOOKUP(G229,Payments!$A$2:$E$701, 5, FALSE)</f>
        <v>Bankinter</v>
      </c>
      <c r="J229" s="18">
        <v>29839</v>
      </c>
      <c r="K229" s="20">
        <v>0.08</v>
      </c>
      <c r="L229" s="18">
        <v>11935.6</v>
      </c>
      <c r="M229" s="18">
        <v>775.81400000000008</v>
      </c>
      <c r="N229" s="20">
        <v>0.13</v>
      </c>
      <c r="O229" s="18">
        <f t="shared" si="23"/>
        <v>3568.7444</v>
      </c>
      <c r="P229" s="18">
        <f>VLOOKUP(G229,Payments!$A$2:$E$701, 2, FALSE)</f>
        <v>5490.3760000000002</v>
      </c>
      <c r="Q229" s="17">
        <f t="shared" si="18"/>
        <v>21961.504000000001</v>
      </c>
      <c r="R229" s="17">
        <f>VLOOKUP(G229,Payments!$A$2:$E$701, 4, FALSE)</f>
        <v>23938.039360000002</v>
      </c>
      <c r="S229" s="17">
        <f t="shared" si="19"/>
        <v>1976.5353600000017</v>
      </c>
      <c r="T229" s="21">
        <v>0.09</v>
      </c>
      <c r="U229" s="17">
        <f t="shared" si="20"/>
        <v>27451.88</v>
      </c>
      <c r="V229" s="17">
        <f t="shared" si="21"/>
        <v>11171.721600000003</v>
      </c>
    </row>
    <row r="230" spans="1:22" x14ac:dyDescent="0.2">
      <c r="A230" s="1">
        <v>43385</v>
      </c>
      <c r="B230" s="1">
        <v>43453</v>
      </c>
      <c r="C230" s="9">
        <f t="shared" si="22"/>
        <v>68</v>
      </c>
      <c r="D230" s="1" t="s">
        <v>44</v>
      </c>
      <c r="E230" s="1" t="s">
        <v>21</v>
      </c>
      <c r="F230" s="1" t="s">
        <v>62</v>
      </c>
      <c r="G230" s="1" t="s">
        <v>462</v>
      </c>
      <c r="H230" s="2" t="str">
        <f>VLOOKUP(G230,Payments!$A$2:$E$701, 3, FALSE)</f>
        <v>B-338</v>
      </c>
      <c r="I230" t="str">
        <f>VLOOKUP(G230,Payments!$A$2:$E$701, 5, FALSE)</f>
        <v>Unicaja</v>
      </c>
      <c r="J230" s="18">
        <v>33887</v>
      </c>
      <c r="K230" s="20">
        <v>0.15</v>
      </c>
      <c r="L230" s="18">
        <v>10166.1</v>
      </c>
      <c r="M230" s="18">
        <v>1304.6494999999998</v>
      </c>
      <c r="N230" s="20">
        <v>0.1</v>
      </c>
      <c r="O230" s="18">
        <f t="shared" si="23"/>
        <v>2880.3950000000004</v>
      </c>
      <c r="P230" s="18">
        <f>VLOOKUP(G230,Payments!$A$2:$E$701, 2, FALSE)</f>
        <v>5472.7505000000001</v>
      </c>
      <c r="Q230" s="17">
        <f t="shared" si="18"/>
        <v>23331.199500000002</v>
      </c>
      <c r="R230" s="17">
        <f>VLOOKUP(G230,Payments!$A$2:$E$701, 4, FALSE)</f>
        <v>24731.071470000003</v>
      </c>
      <c r="S230" s="17">
        <f t="shared" si="19"/>
        <v>1399.8719700000001</v>
      </c>
      <c r="T230" s="21">
        <v>0.06</v>
      </c>
      <c r="U230" s="17">
        <f t="shared" si="20"/>
        <v>28803.95</v>
      </c>
      <c r="V230" s="17">
        <f t="shared" si="21"/>
        <v>14452.8055</v>
      </c>
    </row>
    <row r="231" spans="1:22" x14ac:dyDescent="0.2">
      <c r="A231" s="1">
        <v>43448</v>
      </c>
      <c r="B231" s="1">
        <v>43487</v>
      </c>
      <c r="C231" s="9">
        <f t="shared" si="22"/>
        <v>39</v>
      </c>
      <c r="D231" s="1" t="s">
        <v>44</v>
      </c>
      <c r="E231" s="1" t="s">
        <v>40</v>
      </c>
      <c r="F231" s="1" t="s">
        <v>87</v>
      </c>
      <c r="G231" s="1" t="s">
        <v>463</v>
      </c>
      <c r="H231" s="2" t="str">
        <f>VLOOKUP(G231,Payments!$A$2:$E$701, 3, FALSE)</f>
        <v>B-332</v>
      </c>
      <c r="I231" t="str">
        <f>VLOOKUP(G231,Payments!$A$2:$E$701, 5, FALSE)</f>
        <v>Bankinter</v>
      </c>
      <c r="J231" s="18">
        <v>31715</v>
      </c>
      <c r="K231" s="20">
        <v>0.16</v>
      </c>
      <c r="L231" s="18">
        <v>11734.55</v>
      </c>
      <c r="M231" s="18">
        <v>1341.5444999999997</v>
      </c>
      <c r="N231" s="20">
        <v>0.15</v>
      </c>
      <c r="O231" s="18">
        <f t="shared" si="23"/>
        <v>3996.0899999999997</v>
      </c>
      <c r="P231" s="18">
        <f>VLOOKUP(G231,Payments!$A$2:$E$701, 2, FALSE)</f>
        <v>5328.12</v>
      </c>
      <c r="Q231" s="17">
        <f t="shared" si="18"/>
        <v>21312.48</v>
      </c>
      <c r="R231" s="17">
        <f>VLOOKUP(G231,Payments!$A$2:$E$701, 4, FALSE)</f>
        <v>23017.4784</v>
      </c>
      <c r="S231" s="17">
        <f t="shared" si="19"/>
        <v>1704.9984000000004</v>
      </c>
      <c r="T231" s="21">
        <v>0.08</v>
      </c>
      <c r="U231" s="17">
        <f t="shared" si="20"/>
        <v>26640.6</v>
      </c>
      <c r="V231" s="17">
        <f t="shared" si="21"/>
        <v>9568.4154999999992</v>
      </c>
    </row>
    <row r="232" spans="1:22" x14ac:dyDescent="0.2">
      <c r="A232" s="1">
        <v>43377</v>
      </c>
      <c r="B232" s="1">
        <v>43454</v>
      </c>
      <c r="C232" s="9">
        <f t="shared" si="22"/>
        <v>77</v>
      </c>
      <c r="D232" s="1" t="s">
        <v>46</v>
      </c>
      <c r="E232" s="1" t="s">
        <v>27</v>
      </c>
      <c r="F232" s="1" t="s">
        <v>64</v>
      </c>
      <c r="G232" s="1" t="s">
        <v>464</v>
      </c>
      <c r="H232" s="2" t="str">
        <f>VLOOKUP(G232,Payments!$A$2:$E$701, 3, FALSE)</f>
        <v>B-281</v>
      </c>
      <c r="I232" t="str">
        <f>VLOOKUP(G232,Payments!$A$2:$E$701, 5, FALSE)</f>
        <v>BBVA</v>
      </c>
      <c r="J232" s="18">
        <v>19515</v>
      </c>
      <c r="K232" s="20">
        <v>0.09</v>
      </c>
      <c r="L232" s="18">
        <v>6830.25</v>
      </c>
      <c r="M232" s="18">
        <v>1092.8400000000001</v>
      </c>
      <c r="N232" s="20">
        <v>0.1</v>
      </c>
      <c r="O232" s="18">
        <f t="shared" si="23"/>
        <v>1775.8650000000002</v>
      </c>
      <c r="P232" s="18">
        <f>VLOOKUP(G232,Payments!$A$2:$E$701, 2, FALSE)</f>
        <v>3196.5570000000002</v>
      </c>
      <c r="Q232" s="17">
        <f t="shared" si="18"/>
        <v>14562.093000000001</v>
      </c>
      <c r="R232" s="17">
        <f>VLOOKUP(G232,Payments!$A$2:$E$701, 4, FALSE)</f>
        <v>15872.681370000002</v>
      </c>
      <c r="S232" s="17">
        <f t="shared" si="19"/>
        <v>1310.5883700000013</v>
      </c>
      <c r="T232" s="21">
        <v>0.09</v>
      </c>
      <c r="U232" s="17">
        <f t="shared" si="20"/>
        <v>17758.650000000001</v>
      </c>
      <c r="V232" s="17">
        <f t="shared" si="21"/>
        <v>8059.6950000000015</v>
      </c>
    </row>
    <row r="233" spans="1:22" x14ac:dyDescent="0.2">
      <c r="A233" s="1">
        <v>43414</v>
      </c>
      <c r="B233" s="1">
        <v>43476</v>
      </c>
      <c r="C233" s="9">
        <f t="shared" si="22"/>
        <v>62</v>
      </c>
      <c r="D233" s="1" t="s">
        <v>46</v>
      </c>
      <c r="E233" s="1" t="s">
        <v>41</v>
      </c>
      <c r="F233" s="1" t="s">
        <v>56</v>
      </c>
      <c r="G233" s="1" t="s">
        <v>465</v>
      </c>
      <c r="H233" s="2" t="str">
        <f>VLOOKUP(G233,Payments!$A$2:$E$701, 3, FALSE)</f>
        <v>B-340</v>
      </c>
      <c r="I233" t="str">
        <f>VLOOKUP(G233,Payments!$A$2:$E$701, 5, FALSE)</f>
        <v>Bankia</v>
      </c>
      <c r="J233" s="18">
        <v>26777</v>
      </c>
      <c r="K233" s="20">
        <v>0.1</v>
      </c>
      <c r="L233" s="18">
        <v>8836.41</v>
      </c>
      <c r="M233" s="18">
        <v>915.77339999999992</v>
      </c>
      <c r="N233" s="20">
        <v>0.14000000000000001</v>
      </c>
      <c r="O233" s="18">
        <f t="shared" si="23"/>
        <v>3373.902</v>
      </c>
      <c r="P233" s="18">
        <f>VLOOKUP(G233,Payments!$A$2:$E$701, 2, FALSE)</f>
        <v>5060.8530000000001</v>
      </c>
      <c r="Q233" s="17">
        <f t="shared" si="18"/>
        <v>19038.447</v>
      </c>
      <c r="R233" s="17">
        <f>VLOOKUP(G233,Payments!$A$2:$E$701, 4, FALSE)</f>
        <v>20371.138290000003</v>
      </c>
      <c r="S233" s="17">
        <f t="shared" si="19"/>
        <v>1332.6912900000025</v>
      </c>
      <c r="T233" s="21">
        <v>7.0000000000000007E-2</v>
      </c>
      <c r="U233" s="17">
        <f t="shared" si="20"/>
        <v>24099.3</v>
      </c>
      <c r="V233" s="17">
        <f t="shared" si="21"/>
        <v>10973.214600000003</v>
      </c>
    </row>
    <row r="234" spans="1:22" x14ac:dyDescent="0.2">
      <c r="A234" s="1">
        <v>43413</v>
      </c>
      <c r="B234" s="1">
        <v>43485</v>
      </c>
      <c r="C234" s="9">
        <f t="shared" si="22"/>
        <v>72</v>
      </c>
      <c r="D234" s="1" t="s">
        <v>44</v>
      </c>
      <c r="E234" s="1" t="s">
        <v>38</v>
      </c>
      <c r="F234" s="1" t="s">
        <v>92</v>
      </c>
      <c r="G234" s="1" t="s">
        <v>466</v>
      </c>
      <c r="H234" s="2" t="str">
        <f>VLOOKUP(G234,Payments!$A$2:$E$701, 3, FALSE)</f>
        <v>B-251</v>
      </c>
      <c r="I234" t="str">
        <f>VLOOKUP(G234,Payments!$A$2:$E$701, 5, FALSE)</f>
        <v>Bankia</v>
      </c>
      <c r="J234" s="18">
        <v>22999</v>
      </c>
      <c r="K234" s="20">
        <v>0.15</v>
      </c>
      <c r="L234" s="18">
        <v>7589.67</v>
      </c>
      <c r="M234" s="18">
        <v>837.16359999999986</v>
      </c>
      <c r="N234" s="20">
        <v>0.11</v>
      </c>
      <c r="O234" s="18">
        <f t="shared" si="23"/>
        <v>2150.4065000000001</v>
      </c>
      <c r="P234" s="18">
        <f>VLOOKUP(G234,Payments!$A$2:$E$701, 2, FALSE)</f>
        <v>3714.3384999999998</v>
      </c>
      <c r="Q234" s="17">
        <f t="shared" si="18"/>
        <v>15834.811500000002</v>
      </c>
      <c r="R234" s="17">
        <f>VLOOKUP(G234,Payments!$A$2:$E$701, 4, FALSE)</f>
        <v>16943.248304999997</v>
      </c>
      <c r="S234" s="17">
        <f t="shared" si="19"/>
        <v>1108.4368049999957</v>
      </c>
      <c r="T234" s="21">
        <v>7.0000000000000007E-2</v>
      </c>
      <c r="U234" s="17">
        <f t="shared" si="20"/>
        <v>19549.150000000001</v>
      </c>
      <c r="V234" s="17">
        <f t="shared" si="21"/>
        <v>8971.9099000000006</v>
      </c>
    </row>
    <row r="235" spans="1:22" x14ac:dyDescent="0.2">
      <c r="A235" s="1">
        <v>43461</v>
      </c>
      <c r="B235" s="1">
        <v>43515</v>
      </c>
      <c r="C235" s="9">
        <f t="shared" si="22"/>
        <v>54</v>
      </c>
      <c r="D235" s="1" t="s">
        <v>46</v>
      </c>
      <c r="E235" s="1" t="s">
        <v>41</v>
      </c>
      <c r="F235" s="1" t="s">
        <v>109</v>
      </c>
      <c r="G235" s="1" t="s">
        <v>467</v>
      </c>
      <c r="H235" s="2" t="str">
        <f>VLOOKUP(G235,Payments!$A$2:$E$701, 3, FALSE)</f>
        <v>B-250</v>
      </c>
      <c r="I235" t="str">
        <f>VLOOKUP(G235,Payments!$A$2:$E$701, 5, FALSE)</f>
        <v>Kutxa</v>
      </c>
      <c r="J235" s="18">
        <v>20753</v>
      </c>
      <c r="K235" s="20">
        <v>0.15</v>
      </c>
      <c r="L235" s="18">
        <v>7056.02</v>
      </c>
      <c r="M235" s="18">
        <v>635.04179999999997</v>
      </c>
      <c r="N235" s="20">
        <v>0.13</v>
      </c>
      <c r="O235" s="18">
        <f t="shared" si="23"/>
        <v>2293.2064999999998</v>
      </c>
      <c r="P235" s="18">
        <f>VLOOKUP(G235,Payments!$A$2:$E$701, 2, FALSE)</f>
        <v>3175.2089999999998</v>
      </c>
      <c r="Q235" s="17">
        <f t="shared" si="18"/>
        <v>14464.841</v>
      </c>
      <c r="R235" s="17">
        <f>VLOOKUP(G235,Payments!$A$2:$E$701, 4, FALSE)</f>
        <v>15766.676690000002</v>
      </c>
      <c r="S235" s="17">
        <f t="shared" si="19"/>
        <v>1301.8356900000017</v>
      </c>
      <c r="T235" s="21">
        <v>0.09</v>
      </c>
      <c r="U235" s="17">
        <f t="shared" si="20"/>
        <v>17640.05</v>
      </c>
      <c r="V235" s="17">
        <f t="shared" si="21"/>
        <v>7655.7816999999995</v>
      </c>
    </row>
    <row r="236" spans="1:22" x14ac:dyDescent="0.2">
      <c r="A236" s="1">
        <v>43417</v>
      </c>
      <c r="B236" s="1">
        <v>43485</v>
      </c>
      <c r="C236" s="9">
        <f t="shared" si="22"/>
        <v>68</v>
      </c>
      <c r="D236" s="1" t="s">
        <v>43</v>
      </c>
      <c r="E236" s="1" t="s">
        <v>22</v>
      </c>
      <c r="F236" s="1" t="s">
        <v>118</v>
      </c>
      <c r="G236" s="1" t="s">
        <v>468</v>
      </c>
      <c r="H236" s="2" t="str">
        <f>VLOOKUP(G236,Payments!$A$2:$E$701, 3, FALSE)</f>
        <v>B-385</v>
      </c>
      <c r="I236" t="str">
        <f>VLOOKUP(G236,Payments!$A$2:$E$701, 5, FALSE)</f>
        <v>Popular</v>
      </c>
      <c r="J236" s="18">
        <v>31237</v>
      </c>
      <c r="K236" s="20">
        <v>7.0000000000000007E-2</v>
      </c>
      <c r="L236" s="18">
        <v>9371.1</v>
      </c>
      <c r="M236" s="18">
        <v>983.96549999999991</v>
      </c>
      <c r="N236" s="20">
        <v>0.12</v>
      </c>
      <c r="O236" s="18">
        <f t="shared" si="23"/>
        <v>3486.0491999999999</v>
      </c>
      <c r="P236" s="18">
        <f>VLOOKUP(G236,Payments!$A$2:$E$701, 2, FALSE)</f>
        <v>6681.5943000000007</v>
      </c>
      <c r="Q236" s="17">
        <f t="shared" si="18"/>
        <v>22368.815699999999</v>
      </c>
      <c r="R236" s="17">
        <f>VLOOKUP(G236,Payments!$A$2:$E$701, 4, FALSE)</f>
        <v>24158.320956</v>
      </c>
      <c r="S236" s="17">
        <f t="shared" si="19"/>
        <v>1789.5052560000004</v>
      </c>
      <c r="T236" s="21">
        <v>0.08</v>
      </c>
      <c r="U236" s="17">
        <f t="shared" si="20"/>
        <v>29050.41</v>
      </c>
      <c r="V236" s="17">
        <f t="shared" si="21"/>
        <v>15209.2953</v>
      </c>
    </row>
    <row r="237" spans="1:22" x14ac:dyDescent="0.2">
      <c r="A237" s="1">
        <v>43385</v>
      </c>
      <c r="B237" s="1">
        <v>43429</v>
      </c>
      <c r="C237" s="9">
        <f t="shared" si="22"/>
        <v>44</v>
      </c>
      <c r="D237" s="1" t="s">
        <v>44</v>
      </c>
      <c r="E237" s="1" t="s">
        <v>29</v>
      </c>
      <c r="F237" s="1" t="s">
        <v>71</v>
      </c>
      <c r="G237" s="1" t="s">
        <v>469</v>
      </c>
      <c r="H237" s="2" t="str">
        <f>VLOOKUP(G237,Payments!$A$2:$E$701, 3, FALSE)</f>
        <v>B-368</v>
      </c>
      <c r="I237" t="str">
        <f>VLOOKUP(G237,Payments!$A$2:$E$701, 5, FALSE)</f>
        <v>Laboral</v>
      </c>
      <c r="J237" s="18">
        <v>26896</v>
      </c>
      <c r="K237" s="20">
        <v>0.12</v>
      </c>
      <c r="L237" s="18">
        <v>8606.7199999999993</v>
      </c>
      <c r="M237" s="18">
        <v>1204.9408000000001</v>
      </c>
      <c r="N237" s="20">
        <v>0.12</v>
      </c>
      <c r="O237" s="18">
        <f t="shared" si="23"/>
        <v>2840.2175999999999</v>
      </c>
      <c r="P237" s="18">
        <f>VLOOKUP(G237,Payments!$A$2:$E$701, 2, FALSE)</f>
        <v>4260.3263999999999</v>
      </c>
      <c r="Q237" s="17">
        <f t="shared" si="18"/>
        <v>19408.153599999998</v>
      </c>
      <c r="R237" s="17">
        <f>VLOOKUP(G237,Payments!$A$2:$E$701, 4, FALSE)</f>
        <v>20766.724351999997</v>
      </c>
      <c r="S237" s="17">
        <f t="shared" si="19"/>
        <v>1358.5707519999996</v>
      </c>
      <c r="T237" s="21">
        <v>7.0000000000000007E-2</v>
      </c>
      <c r="U237" s="17">
        <f t="shared" si="20"/>
        <v>23668.48</v>
      </c>
      <c r="V237" s="17">
        <f t="shared" si="21"/>
        <v>11016.6016</v>
      </c>
    </row>
    <row r="238" spans="1:22" x14ac:dyDescent="0.2">
      <c r="A238" s="1">
        <v>43431</v>
      </c>
      <c r="B238" s="1">
        <v>43475</v>
      </c>
      <c r="C238" s="9">
        <f t="shared" si="22"/>
        <v>44</v>
      </c>
      <c r="D238" s="1" t="s">
        <v>47</v>
      </c>
      <c r="E238" s="1" t="s">
        <v>22</v>
      </c>
      <c r="F238" s="1" t="s">
        <v>60</v>
      </c>
      <c r="G238" s="1" t="s">
        <v>470</v>
      </c>
      <c r="H238" s="2" t="str">
        <f>VLOOKUP(G238,Payments!$A$2:$E$701, 3, FALSE)</f>
        <v>B-259</v>
      </c>
      <c r="I238" t="str">
        <f>VLOOKUP(G238,Payments!$A$2:$E$701, 5, FALSE)</f>
        <v>Unicaja</v>
      </c>
      <c r="J238" s="18">
        <v>29894</v>
      </c>
      <c r="K238" s="20">
        <v>0.12</v>
      </c>
      <c r="L238" s="18">
        <v>10761.84</v>
      </c>
      <c r="M238" s="18">
        <v>777.24400000000014</v>
      </c>
      <c r="N238" s="20">
        <v>0.13</v>
      </c>
      <c r="O238" s="18">
        <f t="shared" si="23"/>
        <v>3419.8736000000004</v>
      </c>
      <c r="P238" s="18">
        <f>VLOOKUP(G238,Payments!$A$2:$E$701, 2, FALSE)</f>
        <v>4735.2096000000001</v>
      </c>
      <c r="Q238" s="17">
        <f t="shared" si="18"/>
        <v>21571.510399999999</v>
      </c>
      <c r="R238" s="17">
        <f>VLOOKUP(G238,Payments!$A$2:$E$701, 4, FALSE)</f>
        <v>22865.801024</v>
      </c>
      <c r="S238" s="17">
        <f t="shared" si="19"/>
        <v>1294.2906240000011</v>
      </c>
      <c r="T238" s="21">
        <v>0.06</v>
      </c>
      <c r="U238" s="17">
        <f t="shared" si="20"/>
        <v>26306.720000000001</v>
      </c>
      <c r="V238" s="17">
        <f t="shared" si="21"/>
        <v>11347.762400000003</v>
      </c>
    </row>
    <row r="239" spans="1:22" x14ac:dyDescent="0.2">
      <c r="A239" s="1">
        <v>43384</v>
      </c>
      <c r="B239" s="1">
        <v>43433</v>
      </c>
      <c r="C239" s="9">
        <f t="shared" si="22"/>
        <v>49</v>
      </c>
      <c r="D239" s="1" t="s">
        <v>47</v>
      </c>
      <c r="E239" s="1" t="s">
        <v>42</v>
      </c>
      <c r="F239" s="1" t="s">
        <v>71</v>
      </c>
      <c r="G239" s="1" t="s">
        <v>471</v>
      </c>
      <c r="H239" s="2" t="str">
        <f>VLOOKUP(G239,Payments!$A$2:$E$701, 3, FALSE)</f>
        <v>B-264</v>
      </c>
      <c r="I239" t="str">
        <f>VLOOKUP(G239,Payments!$A$2:$E$701, 5, FALSE)</f>
        <v>Santander</v>
      </c>
      <c r="J239" s="18">
        <v>26963</v>
      </c>
      <c r="K239" s="20">
        <v>0.05</v>
      </c>
      <c r="L239" s="18">
        <v>10245.94</v>
      </c>
      <c r="M239" s="18">
        <v>1536.8909999999998</v>
      </c>
      <c r="N239" s="20">
        <v>0.15</v>
      </c>
      <c r="O239" s="18">
        <f t="shared" si="23"/>
        <v>3842.2274999999995</v>
      </c>
      <c r="P239" s="18">
        <f>VLOOKUP(G239,Payments!$A$2:$E$701, 2, FALSE)</f>
        <v>5891.4154999999992</v>
      </c>
      <c r="Q239" s="17">
        <f t="shared" si="18"/>
        <v>19723.434499999999</v>
      </c>
      <c r="R239" s="17">
        <f>VLOOKUP(G239,Payments!$A$2:$E$701, 4, FALSE)</f>
        <v>21498.543605000003</v>
      </c>
      <c r="S239" s="17">
        <f t="shared" si="19"/>
        <v>1775.1091050000032</v>
      </c>
      <c r="T239" s="21">
        <v>0.09</v>
      </c>
      <c r="U239" s="17">
        <f t="shared" si="20"/>
        <v>25614.85</v>
      </c>
      <c r="V239" s="17">
        <f t="shared" si="21"/>
        <v>9989.7914999999975</v>
      </c>
    </row>
    <row r="240" spans="1:22" x14ac:dyDescent="0.2">
      <c r="A240" s="1">
        <v>43402</v>
      </c>
      <c r="B240" s="1">
        <v>43455</v>
      </c>
      <c r="C240" s="9">
        <f t="shared" si="22"/>
        <v>53</v>
      </c>
      <c r="D240" s="1" t="s">
        <v>43</v>
      </c>
      <c r="E240" s="1" t="s">
        <v>38</v>
      </c>
      <c r="F240" s="1" t="s">
        <v>54</v>
      </c>
      <c r="G240" s="1" t="s">
        <v>472</v>
      </c>
      <c r="H240" s="2" t="str">
        <f>VLOOKUP(G240,Payments!$A$2:$E$701, 3, FALSE)</f>
        <v>B-355</v>
      </c>
      <c r="I240" t="str">
        <f>VLOOKUP(G240,Payments!$A$2:$E$701, 5, FALSE)</f>
        <v>Sabadell</v>
      </c>
      <c r="J240" s="18">
        <v>33018</v>
      </c>
      <c r="K240" s="20">
        <v>0.12</v>
      </c>
      <c r="L240" s="18">
        <v>12546.84</v>
      </c>
      <c r="M240" s="18">
        <v>990.54</v>
      </c>
      <c r="N240" s="20">
        <v>0.1</v>
      </c>
      <c r="O240" s="18">
        <f t="shared" si="23"/>
        <v>2905.5840000000003</v>
      </c>
      <c r="P240" s="18">
        <f>VLOOKUP(G240,Payments!$A$2:$E$701, 2, FALSE)</f>
        <v>5811.1680000000006</v>
      </c>
      <c r="Q240" s="17">
        <f t="shared" si="18"/>
        <v>23244.671999999999</v>
      </c>
      <c r="R240" s="17">
        <f>VLOOKUP(G240,Payments!$A$2:$E$701, 4, FALSE)</f>
        <v>24639.352319999998</v>
      </c>
      <c r="S240" s="17">
        <f t="shared" si="19"/>
        <v>1394.6803199999995</v>
      </c>
      <c r="T240" s="21">
        <v>0.06</v>
      </c>
      <c r="U240" s="17">
        <f t="shared" si="20"/>
        <v>29055.84</v>
      </c>
      <c r="V240" s="17">
        <f t="shared" si="21"/>
        <v>12612.876</v>
      </c>
    </row>
    <row r="241" spans="1:22" x14ac:dyDescent="0.2">
      <c r="A241" s="1">
        <v>43421</v>
      </c>
      <c r="B241" s="1">
        <v>43479</v>
      </c>
      <c r="C241" s="9">
        <f t="shared" si="22"/>
        <v>58</v>
      </c>
      <c r="D241" s="1" t="s">
        <v>45</v>
      </c>
      <c r="E241" s="1" t="s">
        <v>42</v>
      </c>
      <c r="F241" s="1" t="s">
        <v>64</v>
      </c>
      <c r="G241" s="1" t="s">
        <v>473</v>
      </c>
      <c r="H241" s="2" t="str">
        <f>VLOOKUP(G241,Payments!$A$2:$E$701, 3, FALSE)</f>
        <v>B-321</v>
      </c>
      <c r="I241" t="str">
        <f>VLOOKUP(G241,Payments!$A$2:$E$701, 5, FALSE)</f>
        <v>Unicaja</v>
      </c>
      <c r="J241" s="18">
        <v>23097</v>
      </c>
      <c r="K241" s="20">
        <v>0.14000000000000001</v>
      </c>
      <c r="L241" s="18">
        <v>7160.07</v>
      </c>
      <c r="M241" s="18">
        <v>762.20099999999991</v>
      </c>
      <c r="N241" s="20">
        <v>0.1</v>
      </c>
      <c r="O241" s="18">
        <f t="shared" si="23"/>
        <v>1986.3419999999999</v>
      </c>
      <c r="P241" s="18">
        <f>VLOOKUP(G241,Payments!$A$2:$E$701, 2, FALSE)</f>
        <v>4369.9524000000001</v>
      </c>
      <c r="Q241" s="17">
        <f t="shared" si="18"/>
        <v>15493.467599999998</v>
      </c>
      <c r="R241" s="17">
        <f>VLOOKUP(G241,Payments!$A$2:$E$701, 4, FALSE)</f>
        <v>16887.879684</v>
      </c>
      <c r="S241" s="17">
        <f t="shared" si="19"/>
        <v>1394.4120840000014</v>
      </c>
      <c r="T241" s="21">
        <v>0.09</v>
      </c>
      <c r="U241" s="17">
        <f t="shared" si="20"/>
        <v>19863.419999999998</v>
      </c>
      <c r="V241" s="17">
        <f t="shared" si="21"/>
        <v>9954.8069999999971</v>
      </c>
    </row>
    <row r="242" spans="1:22" x14ac:dyDescent="0.2">
      <c r="A242" s="1">
        <v>43457</v>
      </c>
      <c r="B242" s="1">
        <v>43529</v>
      </c>
      <c r="C242" s="9">
        <f t="shared" si="22"/>
        <v>72</v>
      </c>
      <c r="D242" s="1" t="s">
        <v>43</v>
      </c>
      <c r="E242" s="1" t="s">
        <v>27</v>
      </c>
      <c r="F242" s="1" t="s">
        <v>60</v>
      </c>
      <c r="G242" s="1" t="s">
        <v>474</v>
      </c>
      <c r="H242" s="2" t="str">
        <f>VLOOKUP(G242,Payments!$A$2:$E$701, 3, FALSE)</f>
        <v>B-391</v>
      </c>
      <c r="I242" t="str">
        <f>VLOOKUP(G242,Payments!$A$2:$E$701, 5, FALSE)</f>
        <v>Laboral</v>
      </c>
      <c r="J242" s="18">
        <v>26881</v>
      </c>
      <c r="K242" s="20">
        <v>0.09</v>
      </c>
      <c r="L242" s="18">
        <v>8601.92</v>
      </c>
      <c r="M242" s="18">
        <v>1110.1853000000001</v>
      </c>
      <c r="N242" s="20">
        <v>0.11</v>
      </c>
      <c r="O242" s="18">
        <f t="shared" si="23"/>
        <v>2690.7880999999998</v>
      </c>
      <c r="P242" s="18">
        <f>VLOOKUP(G242,Payments!$A$2:$E$701, 2, FALSE)</f>
        <v>4892.3419999999996</v>
      </c>
      <c r="Q242" s="17">
        <f t="shared" si="18"/>
        <v>19569.367999999999</v>
      </c>
      <c r="R242" s="17">
        <f>VLOOKUP(G242,Payments!$A$2:$E$701, 4, FALSE)</f>
        <v>20547.8364</v>
      </c>
      <c r="S242" s="17">
        <f t="shared" si="19"/>
        <v>978.46840000000157</v>
      </c>
      <c r="T242" s="21">
        <v>0.05</v>
      </c>
      <c r="U242" s="17">
        <f t="shared" si="20"/>
        <v>24461.71</v>
      </c>
      <c r="V242" s="17">
        <f t="shared" si="21"/>
        <v>12058.8166</v>
      </c>
    </row>
    <row r="243" spans="1:22" x14ac:dyDescent="0.2">
      <c r="A243" s="1">
        <v>43422</v>
      </c>
      <c r="B243" s="1">
        <v>43459</v>
      </c>
      <c r="C243" s="9">
        <f t="shared" si="22"/>
        <v>37</v>
      </c>
      <c r="D243" s="1" t="s">
        <v>47</v>
      </c>
      <c r="E243" s="1" t="s">
        <v>31</v>
      </c>
      <c r="F243" s="1" t="s">
        <v>62</v>
      </c>
      <c r="G243" s="1" t="s">
        <v>475</v>
      </c>
      <c r="H243" s="2" t="str">
        <f>VLOOKUP(G243,Payments!$A$2:$E$701, 3, FALSE)</f>
        <v>B-359</v>
      </c>
      <c r="I243" t="str">
        <f>VLOOKUP(G243,Payments!$A$2:$E$701, 5, FALSE)</f>
        <v>BBVA</v>
      </c>
      <c r="J243" s="18">
        <v>17209</v>
      </c>
      <c r="K243" s="20">
        <v>0.06</v>
      </c>
      <c r="L243" s="18">
        <v>6883.6</v>
      </c>
      <c r="M243" s="18">
        <v>929.28599999999994</v>
      </c>
      <c r="N243" s="20">
        <v>0.12</v>
      </c>
      <c r="O243" s="18">
        <f t="shared" si="23"/>
        <v>1941.1751999999999</v>
      </c>
      <c r="P243" s="18">
        <f>VLOOKUP(G243,Payments!$A$2:$E$701, 2, FALSE)</f>
        <v>3073.5273999999999</v>
      </c>
      <c r="Q243" s="17">
        <f t="shared" si="18"/>
        <v>13102.9326</v>
      </c>
      <c r="R243" s="17">
        <f>VLOOKUP(G243,Payments!$A$2:$E$701, 4, FALSE)</f>
        <v>13758.079230000001</v>
      </c>
      <c r="S243" s="17">
        <f t="shared" si="19"/>
        <v>655.1466300000011</v>
      </c>
      <c r="T243" s="21">
        <v>0.05</v>
      </c>
      <c r="U243" s="17">
        <f t="shared" si="20"/>
        <v>16176.46</v>
      </c>
      <c r="V243" s="17">
        <f t="shared" si="21"/>
        <v>6422.398799999999</v>
      </c>
    </row>
    <row r="244" spans="1:22" x14ac:dyDescent="0.2">
      <c r="A244" s="1">
        <v>43411</v>
      </c>
      <c r="B244" s="1">
        <v>43452</v>
      </c>
      <c r="C244" s="9">
        <f t="shared" si="22"/>
        <v>41</v>
      </c>
      <c r="D244" s="1" t="s">
        <v>43</v>
      </c>
      <c r="E244" s="1" t="s">
        <v>24</v>
      </c>
      <c r="F244" s="1" t="s">
        <v>56</v>
      </c>
      <c r="G244" s="1" t="s">
        <v>476</v>
      </c>
      <c r="H244" s="2" t="str">
        <f>VLOOKUP(G244,Payments!$A$2:$E$701, 3, FALSE)</f>
        <v>B-401</v>
      </c>
      <c r="I244" t="str">
        <f>VLOOKUP(G244,Payments!$A$2:$E$701, 5, FALSE)</f>
        <v>Caixa</v>
      </c>
      <c r="J244" s="18">
        <v>23637</v>
      </c>
      <c r="K244" s="20">
        <v>0.1</v>
      </c>
      <c r="L244" s="18">
        <v>8272.9500000000007</v>
      </c>
      <c r="M244" s="18">
        <v>650.01749999999993</v>
      </c>
      <c r="N244" s="20">
        <v>0.11</v>
      </c>
      <c r="O244" s="18">
        <f t="shared" si="23"/>
        <v>2340.0630000000001</v>
      </c>
      <c r="P244" s="18">
        <f>VLOOKUP(G244,Payments!$A$2:$E$701, 2, FALSE)</f>
        <v>4680.1260000000002</v>
      </c>
      <c r="Q244" s="17">
        <f t="shared" si="18"/>
        <v>16593.173999999999</v>
      </c>
      <c r="R244" s="17">
        <f>VLOOKUP(G244,Payments!$A$2:$E$701, 4, FALSE)</f>
        <v>17422.832699999999</v>
      </c>
      <c r="S244" s="17">
        <f t="shared" si="19"/>
        <v>829.65869999999995</v>
      </c>
      <c r="T244" s="21">
        <v>0.05</v>
      </c>
      <c r="U244" s="17">
        <f t="shared" si="20"/>
        <v>21273.3</v>
      </c>
      <c r="V244" s="17">
        <f t="shared" si="21"/>
        <v>10010.269499999999</v>
      </c>
    </row>
    <row r="245" spans="1:22" x14ac:dyDescent="0.2">
      <c r="A245" s="1">
        <v>43428</v>
      </c>
      <c r="B245" s="1">
        <v>43501</v>
      </c>
      <c r="C245" s="9">
        <f t="shared" si="22"/>
        <v>73</v>
      </c>
      <c r="D245" s="1" t="s">
        <v>46</v>
      </c>
      <c r="E245" s="1" t="s">
        <v>27</v>
      </c>
      <c r="F245" s="1" t="s">
        <v>56</v>
      </c>
      <c r="G245" s="1" t="s">
        <v>477</v>
      </c>
      <c r="H245" s="2" t="str">
        <f>VLOOKUP(G245,Payments!$A$2:$E$701, 3, FALSE)</f>
        <v>B-382</v>
      </c>
      <c r="I245" t="str">
        <f>VLOOKUP(G245,Payments!$A$2:$E$701, 5, FALSE)</f>
        <v>Bankia</v>
      </c>
      <c r="J245" s="18">
        <v>27603</v>
      </c>
      <c r="K245" s="20">
        <v>7.0000000000000007E-2</v>
      </c>
      <c r="L245" s="18">
        <v>8280.9</v>
      </c>
      <c r="M245" s="18">
        <v>1391.1912</v>
      </c>
      <c r="N245" s="20">
        <v>0.12</v>
      </c>
      <c r="O245" s="18">
        <f t="shared" si="23"/>
        <v>3080.4947999999999</v>
      </c>
      <c r="P245" s="18">
        <f>VLOOKUP(G245,Payments!$A$2:$E$701, 2, FALSE)</f>
        <v>5390.8658999999998</v>
      </c>
      <c r="Q245" s="17">
        <f t="shared" si="18"/>
        <v>20279.9241</v>
      </c>
      <c r="R245" s="17">
        <f>VLOOKUP(G245,Payments!$A$2:$E$701, 4, FALSE)</f>
        <v>21699.518786999997</v>
      </c>
      <c r="S245" s="17">
        <f t="shared" si="19"/>
        <v>1419.5946869999971</v>
      </c>
      <c r="T245" s="21">
        <v>7.0000000000000007E-2</v>
      </c>
      <c r="U245" s="17">
        <f t="shared" si="20"/>
        <v>25670.79</v>
      </c>
      <c r="V245" s="17">
        <f t="shared" si="21"/>
        <v>12918.204</v>
      </c>
    </row>
    <row r="246" spans="1:22" x14ac:dyDescent="0.2">
      <c r="A246" s="1">
        <v>43426</v>
      </c>
      <c r="B246" s="1">
        <v>43460</v>
      </c>
      <c r="C246" s="9">
        <f t="shared" si="22"/>
        <v>34</v>
      </c>
      <c r="D246" s="1" t="s">
        <v>43</v>
      </c>
      <c r="E246" s="1" t="s">
        <v>30</v>
      </c>
      <c r="F246" s="1" t="s">
        <v>92</v>
      </c>
      <c r="G246" s="1" t="s">
        <v>478</v>
      </c>
      <c r="H246" s="2" t="str">
        <f>VLOOKUP(G246,Payments!$A$2:$E$701, 3, FALSE)</f>
        <v>B-297</v>
      </c>
      <c r="I246" t="str">
        <f>VLOOKUP(G246,Payments!$A$2:$E$701, 5, FALSE)</f>
        <v>Laboral</v>
      </c>
      <c r="J246" s="18">
        <v>29550</v>
      </c>
      <c r="K246" s="20">
        <v>0.1</v>
      </c>
      <c r="L246" s="18">
        <v>11820</v>
      </c>
      <c r="M246" s="18">
        <v>1329.75</v>
      </c>
      <c r="N246" s="20">
        <v>0.12</v>
      </c>
      <c r="O246" s="18">
        <f t="shared" si="23"/>
        <v>3191.4</v>
      </c>
      <c r="P246" s="18">
        <f>VLOOKUP(G246,Payments!$A$2:$E$701, 2, FALSE)</f>
        <v>5319</v>
      </c>
      <c r="Q246" s="17">
        <f t="shared" si="18"/>
        <v>21276</v>
      </c>
      <c r="R246" s="17">
        <f>VLOOKUP(G246,Payments!$A$2:$E$701, 4, FALSE)</f>
        <v>23190.84</v>
      </c>
      <c r="S246" s="17">
        <f t="shared" si="19"/>
        <v>1914.8400000000001</v>
      </c>
      <c r="T246" s="21">
        <v>0.09</v>
      </c>
      <c r="U246" s="17">
        <f t="shared" si="20"/>
        <v>26595</v>
      </c>
      <c r="V246" s="17">
        <f t="shared" si="21"/>
        <v>10253.849999999999</v>
      </c>
    </row>
    <row r="247" spans="1:22" x14ac:dyDescent="0.2">
      <c r="A247" s="1">
        <v>43410</v>
      </c>
      <c r="B247" s="1">
        <v>43440</v>
      </c>
      <c r="C247" s="9">
        <f t="shared" si="22"/>
        <v>30</v>
      </c>
      <c r="D247" s="1" t="s">
        <v>47</v>
      </c>
      <c r="E247" s="1" t="s">
        <v>36</v>
      </c>
      <c r="F247" s="1" t="s">
        <v>92</v>
      </c>
      <c r="G247" s="1" t="s">
        <v>479</v>
      </c>
      <c r="H247" s="2" t="str">
        <f>VLOOKUP(G247,Payments!$A$2:$E$701, 3, FALSE)</f>
        <v>B-379</v>
      </c>
      <c r="I247" t="str">
        <f>VLOOKUP(G247,Payments!$A$2:$E$701, 5, FALSE)</f>
        <v>Popular</v>
      </c>
      <c r="J247" s="18">
        <v>25090</v>
      </c>
      <c r="K247" s="20">
        <v>0.17</v>
      </c>
      <c r="L247" s="18">
        <v>10036</v>
      </c>
      <c r="M247" s="18">
        <v>970.98300000000006</v>
      </c>
      <c r="N247" s="20">
        <v>0.11</v>
      </c>
      <c r="O247" s="18">
        <f t="shared" si="23"/>
        <v>2290.7170000000001</v>
      </c>
      <c r="P247" s="18">
        <f>VLOOKUP(G247,Payments!$A$2:$E$701, 2, FALSE)</f>
        <v>3748.4460000000004</v>
      </c>
      <c r="Q247" s="17">
        <f t="shared" si="18"/>
        <v>17076.254000000001</v>
      </c>
      <c r="R247" s="17">
        <f>VLOOKUP(G247,Payments!$A$2:$E$701, 4, FALSE)</f>
        <v>18442.354320000002</v>
      </c>
      <c r="S247" s="17">
        <f t="shared" si="19"/>
        <v>1366.1003200000014</v>
      </c>
      <c r="T247" s="21">
        <v>0.08</v>
      </c>
      <c r="U247" s="17">
        <f t="shared" si="20"/>
        <v>20824.7</v>
      </c>
      <c r="V247" s="17">
        <f t="shared" si="21"/>
        <v>7527</v>
      </c>
    </row>
    <row r="248" spans="1:22" x14ac:dyDescent="0.2">
      <c r="A248" s="1">
        <v>43444</v>
      </c>
      <c r="B248" s="1">
        <v>43490</v>
      </c>
      <c r="C248" s="9">
        <f t="shared" si="22"/>
        <v>46</v>
      </c>
      <c r="D248" s="1" t="s">
        <v>45</v>
      </c>
      <c r="E248" s="1" t="s">
        <v>32</v>
      </c>
      <c r="F248" s="1" t="s">
        <v>58</v>
      </c>
      <c r="G248" s="1" t="s">
        <v>480</v>
      </c>
      <c r="H248" s="2" t="str">
        <f>VLOOKUP(G248,Payments!$A$2:$E$701, 3, FALSE)</f>
        <v>B-356</v>
      </c>
      <c r="I248" t="str">
        <f>VLOOKUP(G248,Payments!$A$2:$E$701, 5, FALSE)</f>
        <v>BBVA</v>
      </c>
      <c r="J248" s="18">
        <v>21306</v>
      </c>
      <c r="K248" s="20">
        <v>0.16</v>
      </c>
      <c r="L248" s="18">
        <v>6604.86</v>
      </c>
      <c r="M248" s="18">
        <v>790.45260000000007</v>
      </c>
      <c r="N248" s="20">
        <v>0.12</v>
      </c>
      <c r="O248" s="18">
        <f t="shared" si="23"/>
        <v>2147.6448</v>
      </c>
      <c r="P248" s="18">
        <f>VLOOKUP(G248,Payments!$A$2:$E$701, 2, FALSE)</f>
        <v>3221.4672000000005</v>
      </c>
      <c r="Q248" s="17">
        <f t="shared" si="18"/>
        <v>14675.5728</v>
      </c>
      <c r="R248" s="17">
        <f>VLOOKUP(G248,Payments!$A$2:$E$701, 4, FALSE)</f>
        <v>15996.374352000001</v>
      </c>
      <c r="S248" s="17">
        <f t="shared" si="19"/>
        <v>1320.8015520000008</v>
      </c>
      <c r="T248" s="21">
        <v>0.09</v>
      </c>
      <c r="U248" s="17">
        <f t="shared" si="20"/>
        <v>17897.04</v>
      </c>
      <c r="V248" s="17">
        <f t="shared" si="21"/>
        <v>8354.0826000000015</v>
      </c>
    </row>
    <row r="249" spans="1:22" x14ac:dyDescent="0.2">
      <c r="A249" s="1">
        <v>43390</v>
      </c>
      <c r="B249" s="1">
        <v>43458</v>
      </c>
      <c r="C249" s="9">
        <f t="shared" si="22"/>
        <v>68</v>
      </c>
      <c r="D249" s="1" t="s">
        <v>44</v>
      </c>
      <c r="E249" s="1" t="s">
        <v>22</v>
      </c>
      <c r="F249" s="1" t="s">
        <v>62</v>
      </c>
      <c r="G249" s="1" t="s">
        <v>481</v>
      </c>
      <c r="H249" s="2" t="str">
        <f>VLOOKUP(G249,Payments!$A$2:$E$701, 3, FALSE)</f>
        <v>B-300</v>
      </c>
      <c r="I249" t="str">
        <f>VLOOKUP(G249,Payments!$A$2:$E$701, 5, FALSE)</f>
        <v>Santander</v>
      </c>
      <c r="J249" s="18">
        <v>34146</v>
      </c>
      <c r="K249" s="20">
        <v>0.05</v>
      </c>
      <c r="L249" s="18">
        <v>11268.18</v>
      </c>
      <c r="M249" s="18">
        <v>2117.0519999999997</v>
      </c>
      <c r="N249" s="20">
        <v>0.13</v>
      </c>
      <c r="O249" s="18">
        <f t="shared" si="23"/>
        <v>4217.0309999999999</v>
      </c>
      <c r="P249" s="18">
        <f>VLOOKUP(G249,Payments!$A$2:$E$701, 2, FALSE)</f>
        <v>6487.74</v>
      </c>
      <c r="Q249" s="17">
        <f t="shared" si="18"/>
        <v>25950.959999999999</v>
      </c>
      <c r="R249" s="17">
        <f>VLOOKUP(G249,Payments!$A$2:$E$701, 4, FALSE)</f>
        <v>27508.017599999999</v>
      </c>
      <c r="S249" s="17">
        <f t="shared" si="19"/>
        <v>1557.0576000000001</v>
      </c>
      <c r="T249" s="21">
        <v>0.06</v>
      </c>
      <c r="U249" s="17">
        <f t="shared" si="20"/>
        <v>32438.7</v>
      </c>
      <c r="V249" s="17">
        <f t="shared" si="21"/>
        <v>14836.437000000002</v>
      </c>
    </row>
    <row r="250" spans="1:22" x14ac:dyDescent="0.2">
      <c r="A250" s="1">
        <v>43415</v>
      </c>
      <c r="B250" s="1">
        <v>43494</v>
      </c>
      <c r="C250" s="9">
        <f t="shared" si="22"/>
        <v>79</v>
      </c>
      <c r="D250" s="1" t="s">
        <v>47</v>
      </c>
      <c r="E250" s="1" t="s">
        <v>42</v>
      </c>
      <c r="F250" s="1" t="s">
        <v>62</v>
      </c>
      <c r="G250" s="1" t="s">
        <v>482</v>
      </c>
      <c r="H250" s="2" t="str">
        <f>VLOOKUP(G250,Payments!$A$2:$E$701, 3, FALSE)</f>
        <v>B-247</v>
      </c>
      <c r="I250" t="str">
        <f>VLOOKUP(G250,Payments!$A$2:$E$701, 5, FALSE)</f>
        <v>Santander</v>
      </c>
      <c r="J250" s="18">
        <v>19599</v>
      </c>
      <c r="K250" s="20">
        <v>0.05</v>
      </c>
      <c r="L250" s="18">
        <v>6859.65</v>
      </c>
      <c r="M250" s="18">
        <v>823.15800000000002</v>
      </c>
      <c r="N250" s="20">
        <v>0.11</v>
      </c>
      <c r="O250" s="18">
        <f t="shared" si="23"/>
        <v>2048.0954999999999</v>
      </c>
      <c r="P250" s="18">
        <f>VLOOKUP(G250,Payments!$A$2:$E$701, 2, FALSE)</f>
        <v>3537.6195000000002</v>
      </c>
      <c r="Q250" s="17">
        <f t="shared" si="18"/>
        <v>15081.430499999999</v>
      </c>
      <c r="R250" s="17">
        <f>VLOOKUP(G250,Payments!$A$2:$E$701, 4, FALSE)</f>
        <v>16438.759245000001</v>
      </c>
      <c r="S250" s="17">
        <f t="shared" si="19"/>
        <v>1357.3287450000025</v>
      </c>
      <c r="T250" s="21">
        <v>0.09</v>
      </c>
      <c r="U250" s="17">
        <f t="shared" si="20"/>
        <v>18619.05</v>
      </c>
      <c r="V250" s="17">
        <f t="shared" si="21"/>
        <v>8888.1465000000007</v>
      </c>
    </row>
    <row r="251" spans="1:22" x14ac:dyDescent="0.2">
      <c r="A251" s="1">
        <v>43436</v>
      </c>
      <c r="B251" s="1">
        <v>43494</v>
      </c>
      <c r="C251" s="9">
        <f t="shared" si="22"/>
        <v>58</v>
      </c>
      <c r="D251" s="1" t="s">
        <v>44</v>
      </c>
      <c r="E251" s="1" t="s">
        <v>26</v>
      </c>
      <c r="F251" s="1" t="s">
        <v>87</v>
      </c>
      <c r="G251" s="1" t="s">
        <v>483</v>
      </c>
      <c r="H251" s="2" t="str">
        <f>VLOOKUP(G251,Payments!$A$2:$E$701, 3, FALSE)</f>
        <v>B-256</v>
      </c>
      <c r="I251" t="str">
        <f>VLOOKUP(G251,Payments!$A$2:$E$701, 5, FALSE)</f>
        <v>Popular</v>
      </c>
      <c r="J251" s="18">
        <v>21107</v>
      </c>
      <c r="K251" s="20">
        <v>0.06</v>
      </c>
      <c r="L251" s="18">
        <v>8442.7999999999993</v>
      </c>
      <c r="M251" s="18">
        <v>911.8223999999999</v>
      </c>
      <c r="N251" s="20">
        <v>0.14000000000000001</v>
      </c>
      <c r="O251" s="18">
        <f t="shared" si="23"/>
        <v>2777.6812000000004</v>
      </c>
      <c r="P251" s="18">
        <f>VLOOKUP(G251,Payments!$A$2:$E$701, 2, FALSE)</f>
        <v>3968.116</v>
      </c>
      <c r="Q251" s="17">
        <f t="shared" si="18"/>
        <v>15872.464000000002</v>
      </c>
      <c r="R251" s="17">
        <f>VLOOKUP(G251,Payments!$A$2:$E$701, 4, FALSE)</f>
        <v>17142.261119999999</v>
      </c>
      <c r="S251" s="17">
        <f t="shared" si="19"/>
        <v>1269.7971199999974</v>
      </c>
      <c r="T251" s="21">
        <v>0.08</v>
      </c>
      <c r="U251" s="17">
        <f t="shared" si="20"/>
        <v>19840.580000000002</v>
      </c>
      <c r="V251" s="17">
        <f t="shared" si="21"/>
        <v>7708.2764000000043</v>
      </c>
    </row>
    <row r="252" spans="1:22" x14ac:dyDescent="0.2">
      <c r="A252" s="1">
        <v>43380</v>
      </c>
      <c r="B252" s="1">
        <v>43416</v>
      </c>
      <c r="C252" s="9">
        <f t="shared" si="22"/>
        <v>36</v>
      </c>
      <c r="D252" s="1" t="s">
        <v>46</v>
      </c>
      <c r="E252" s="1" t="s">
        <v>22</v>
      </c>
      <c r="F252" s="1" t="s">
        <v>60</v>
      </c>
      <c r="G252" s="1" t="s">
        <v>484</v>
      </c>
      <c r="H252" s="2" t="str">
        <f>VLOOKUP(G252,Payments!$A$2:$E$701, 3, FALSE)</f>
        <v>B-320</v>
      </c>
      <c r="I252" t="str">
        <f>VLOOKUP(G252,Payments!$A$2:$E$701, 5, FALSE)</f>
        <v>Bankinter</v>
      </c>
      <c r="J252" s="18">
        <v>22119</v>
      </c>
      <c r="K252" s="20">
        <v>0.17</v>
      </c>
      <c r="L252" s="18">
        <v>8847.6</v>
      </c>
      <c r="M252" s="18">
        <v>570.67020000000002</v>
      </c>
      <c r="N252" s="20">
        <v>0.13</v>
      </c>
      <c r="O252" s="18">
        <f t="shared" si="23"/>
        <v>2386.6401000000001</v>
      </c>
      <c r="P252" s="18">
        <f>VLOOKUP(G252,Payments!$A$2:$E$701, 2, FALSE)</f>
        <v>3671.7540000000004</v>
      </c>
      <c r="Q252" s="17">
        <f t="shared" si="18"/>
        <v>14687.016</v>
      </c>
      <c r="R252" s="17">
        <f>VLOOKUP(G252,Payments!$A$2:$E$701, 4, FALSE)</f>
        <v>15861.977280000001</v>
      </c>
      <c r="S252" s="17">
        <f t="shared" si="19"/>
        <v>1174.9612800000014</v>
      </c>
      <c r="T252" s="21">
        <v>0.08</v>
      </c>
      <c r="U252" s="17">
        <f t="shared" si="20"/>
        <v>18358.77</v>
      </c>
      <c r="V252" s="17">
        <f t="shared" si="21"/>
        <v>6553.8596999999991</v>
      </c>
    </row>
    <row r="253" spans="1:22" x14ac:dyDescent="0.2">
      <c r="A253" s="1">
        <v>43453</v>
      </c>
      <c r="B253" s="1">
        <v>43505</v>
      </c>
      <c r="C253" s="9">
        <f t="shared" si="22"/>
        <v>52</v>
      </c>
      <c r="D253" s="1" t="s">
        <v>45</v>
      </c>
      <c r="E253" s="1" t="s">
        <v>42</v>
      </c>
      <c r="F253" s="1" t="s">
        <v>62</v>
      </c>
      <c r="G253" s="1" t="s">
        <v>485</v>
      </c>
      <c r="H253" s="2" t="str">
        <f>VLOOKUP(G253,Payments!$A$2:$E$701, 3, FALSE)</f>
        <v>B-357</v>
      </c>
      <c r="I253" t="str">
        <f>VLOOKUP(G253,Payments!$A$2:$E$701, 5, FALSE)</f>
        <v>Sabadell</v>
      </c>
      <c r="J253" s="18">
        <v>20481</v>
      </c>
      <c r="K253" s="20">
        <v>0.17</v>
      </c>
      <c r="L253" s="18">
        <v>6758.73</v>
      </c>
      <c r="M253" s="18">
        <v>921.64499999999998</v>
      </c>
      <c r="N253" s="20">
        <v>0.11</v>
      </c>
      <c r="O253" s="18">
        <f t="shared" si="23"/>
        <v>1869.9152999999999</v>
      </c>
      <c r="P253" s="18">
        <f>VLOOKUP(G253,Payments!$A$2:$E$701, 2, FALSE)</f>
        <v>3059.8614000000002</v>
      </c>
      <c r="Q253" s="17">
        <f t="shared" si="18"/>
        <v>13939.3686</v>
      </c>
      <c r="R253" s="17">
        <f>VLOOKUP(G253,Payments!$A$2:$E$701, 4, FALSE)</f>
        <v>14636.337030000001</v>
      </c>
      <c r="S253" s="17">
        <f t="shared" si="19"/>
        <v>696.96843000000081</v>
      </c>
      <c r="T253" s="21">
        <v>0.05</v>
      </c>
      <c r="U253" s="17">
        <f t="shared" si="20"/>
        <v>16999.23</v>
      </c>
      <c r="V253" s="17">
        <f t="shared" si="21"/>
        <v>7448.939699999999</v>
      </c>
    </row>
    <row r="254" spans="1:22" x14ac:dyDescent="0.2">
      <c r="A254" s="1">
        <v>43389</v>
      </c>
      <c r="B254" s="1">
        <v>43456</v>
      </c>
      <c r="C254" s="9">
        <f t="shared" si="22"/>
        <v>67</v>
      </c>
      <c r="D254" s="1" t="s">
        <v>45</v>
      </c>
      <c r="E254" s="1" t="s">
        <v>41</v>
      </c>
      <c r="F254" s="1" t="s">
        <v>104</v>
      </c>
      <c r="G254" s="1" t="s">
        <v>486</v>
      </c>
      <c r="H254" s="2" t="str">
        <f>VLOOKUP(G254,Payments!$A$2:$E$701, 3, FALSE)</f>
        <v>B-340</v>
      </c>
      <c r="I254" t="str">
        <f>VLOOKUP(G254,Payments!$A$2:$E$701, 5, FALSE)</f>
        <v>Kutxa</v>
      </c>
      <c r="J254" s="18">
        <v>16385</v>
      </c>
      <c r="K254" s="20">
        <v>0.05</v>
      </c>
      <c r="L254" s="18">
        <v>6062.45</v>
      </c>
      <c r="M254" s="18">
        <v>570.19799999999998</v>
      </c>
      <c r="N254" s="20">
        <v>0.15</v>
      </c>
      <c r="O254" s="18">
        <f t="shared" si="23"/>
        <v>2334.8624999999997</v>
      </c>
      <c r="P254" s="18">
        <f>VLOOKUP(G254,Payments!$A$2:$E$701, 2, FALSE)</f>
        <v>3580.1224999999999</v>
      </c>
      <c r="Q254" s="17">
        <f t="shared" si="18"/>
        <v>11985.627500000001</v>
      </c>
      <c r="R254" s="17">
        <f>VLOOKUP(G254,Payments!$A$2:$E$701, 4, FALSE)</f>
        <v>12584.908875000001</v>
      </c>
      <c r="S254" s="17">
        <f t="shared" si="19"/>
        <v>599.28137500000048</v>
      </c>
      <c r="T254" s="21">
        <v>0.05</v>
      </c>
      <c r="U254" s="17">
        <f t="shared" si="20"/>
        <v>15565.75</v>
      </c>
      <c r="V254" s="17">
        <f t="shared" si="21"/>
        <v>6598.2395000000006</v>
      </c>
    </row>
    <row r="255" spans="1:22" x14ac:dyDescent="0.2">
      <c r="A255" s="1">
        <v>43431</v>
      </c>
      <c r="B255" s="1">
        <v>43499</v>
      </c>
      <c r="C255" s="9">
        <f t="shared" si="22"/>
        <v>68</v>
      </c>
      <c r="D255" s="1" t="s">
        <v>46</v>
      </c>
      <c r="E255" s="1" t="s">
        <v>33</v>
      </c>
      <c r="F255" s="1" t="s">
        <v>58</v>
      </c>
      <c r="G255" s="1" t="s">
        <v>487</v>
      </c>
      <c r="H255" s="2" t="str">
        <f>VLOOKUP(G255,Payments!$A$2:$E$701, 3, FALSE)</f>
        <v>B-396</v>
      </c>
      <c r="I255" t="str">
        <f>VLOOKUP(G255,Payments!$A$2:$E$701, 5, FALSE)</f>
        <v>Bankia</v>
      </c>
      <c r="J255" s="18">
        <v>22538</v>
      </c>
      <c r="K255" s="20">
        <v>0.05</v>
      </c>
      <c r="L255" s="18">
        <v>6986.78</v>
      </c>
      <c r="M255" s="18">
        <v>1153.9456</v>
      </c>
      <c r="N255" s="20">
        <v>0.15</v>
      </c>
      <c r="O255" s="18">
        <f t="shared" si="23"/>
        <v>3211.6649999999995</v>
      </c>
      <c r="P255" s="18">
        <f>VLOOKUP(G255,Payments!$A$2:$E$701, 2, FALSE)</f>
        <v>4068.1089999999995</v>
      </c>
      <c r="Q255" s="17">
        <f t="shared" si="18"/>
        <v>17342.990999999998</v>
      </c>
      <c r="R255" s="17">
        <f>VLOOKUP(G255,Payments!$A$2:$E$701, 4, FALSE)</f>
        <v>18730.43028</v>
      </c>
      <c r="S255" s="17">
        <f t="shared" si="19"/>
        <v>1387.4392800000023</v>
      </c>
      <c r="T255" s="21">
        <v>0.08</v>
      </c>
      <c r="U255" s="17">
        <f t="shared" si="20"/>
        <v>21411.1</v>
      </c>
      <c r="V255" s="17">
        <f t="shared" si="21"/>
        <v>10058.7094</v>
      </c>
    </row>
    <row r="256" spans="1:22" x14ac:dyDescent="0.2">
      <c r="A256" s="1">
        <v>43417</v>
      </c>
      <c r="B256" s="1">
        <v>43461</v>
      </c>
      <c r="C256" s="9">
        <f t="shared" si="22"/>
        <v>44</v>
      </c>
      <c r="D256" s="1" t="s">
        <v>46</v>
      </c>
      <c r="E256" s="1" t="s">
        <v>26</v>
      </c>
      <c r="F256" s="1" t="s">
        <v>104</v>
      </c>
      <c r="G256" s="1" t="s">
        <v>488</v>
      </c>
      <c r="H256" s="2" t="str">
        <f>VLOOKUP(G256,Payments!$A$2:$E$701, 3, FALSE)</f>
        <v>B-317</v>
      </c>
      <c r="I256" t="str">
        <f>VLOOKUP(G256,Payments!$A$2:$E$701, 5, FALSE)</f>
        <v>Caixa</v>
      </c>
      <c r="J256" s="18">
        <v>31689</v>
      </c>
      <c r="K256" s="20">
        <v>0.14000000000000001</v>
      </c>
      <c r="L256" s="18">
        <v>11724.93</v>
      </c>
      <c r="M256" s="18">
        <v>776.38049999999998</v>
      </c>
      <c r="N256" s="20">
        <v>0.12</v>
      </c>
      <c r="O256" s="18">
        <f t="shared" si="23"/>
        <v>3270.3047999999999</v>
      </c>
      <c r="P256" s="18">
        <f>VLOOKUP(G256,Payments!$A$2:$E$701, 2, FALSE)</f>
        <v>5995.5587999999998</v>
      </c>
      <c r="Q256" s="17">
        <f t="shared" si="18"/>
        <v>21256.981200000002</v>
      </c>
      <c r="R256" s="17">
        <f>VLOOKUP(G256,Payments!$A$2:$E$701, 4, FALSE)</f>
        <v>23170.109508000005</v>
      </c>
      <c r="S256" s="17">
        <f t="shared" si="19"/>
        <v>1913.128308000003</v>
      </c>
      <c r="T256" s="21">
        <v>0.09</v>
      </c>
      <c r="U256" s="17">
        <f t="shared" si="20"/>
        <v>27252.54</v>
      </c>
      <c r="V256" s="17">
        <f t="shared" si="21"/>
        <v>11480.924700000003</v>
      </c>
    </row>
    <row r="257" spans="1:22" x14ac:dyDescent="0.2">
      <c r="A257" s="1">
        <v>43418</v>
      </c>
      <c r="B257" s="1">
        <v>43482</v>
      </c>
      <c r="C257" s="9">
        <f t="shared" si="22"/>
        <v>64</v>
      </c>
      <c r="D257" s="1" t="s">
        <v>43</v>
      </c>
      <c r="E257" s="1" t="s">
        <v>32</v>
      </c>
      <c r="F257" s="1" t="s">
        <v>139</v>
      </c>
      <c r="G257" s="1" t="s">
        <v>489</v>
      </c>
      <c r="H257" s="2" t="str">
        <f>VLOOKUP(G257,Payments!$A$2:$E$701, 3, FALSE)</f>
        <v>B-272</v>
      </c>
      <c r="I257" t="str">
        <f>VLOOKUP(G257,Payments!$A$2:$E$701, 5, FALSE)</f>
        <v>BBVA</v>
      </c>
      <c r="J257" s="18">
        <v>34013</v>
      </c>
      <c r="K257" s="20">
        <v>0.08</v>
      </c>
      <c r="L257" s="18">
        <v>10884.16</v>
      </c>
      <c r="M257" s="18">
        <v>1224.4680000000001</v>
      </c>
      <c r="N257" s="20">
        <v>0.13</v>
      </c>
      <c r="O257" s="18">
        <f t="shared" si="23"/>
        <v>4067.9548</v>
      </c>
      <c r="P257" s="18">
        <f>VLOOKUP(G257,Payments!$A$2:$E$701, 2, FALSE)</f>
        <v>6884.2312000000011</v>
      </c>
      <c r="Q257" s="17">
        <f t="shared" si="18"/>
        <v>24407.728799999997</v>
      </c>
      <c r="R257" s="17">
        <f>VLOOKUP(G257,Payments!$A$2:$E$701, 4, FALSE)</f>
        <v>26116.269816000004</v>
      </c>
      <c r="S257" s="17">
        <f t="shared" si="19"/>
        <v>1708.5410160000065</v>
      </c>
      <c r="T257" s="21">
        <v>7.0000000000000007E-2</v>
      </c>
      <c r="U257" s="17">
        <f t="shared" si="20"/>
        <v>31291.96</v>
      </c>
      <c r="V257" s="17">
        <f t="shared" si="21"/>
        <v>15115.377199999999</v>
      </c>
    </row>
    <row r="258" spans="1:22" x14ac:dyDescent="0.2">
      <c r="A258" s="1">
        <v>43465</v>
      </c>
      <c r="B258" s="1">
        <v>43521</v>
      </c>
      <c r="C258" s="9">
        <f t="shared" si="22"/>
        <v>56</v>
      </c>
      <c r="D258" s="1" t="s">
        <v>47</v>
      </c>
      <c r="E258" s="1" t="s">
        <v>35</v>
      </c>
      <c r="F258" s="1" t="s">
        <v>66</v>
      </c>
      <c r="G258" s="1" t="s">
        <v>490</v>
      </c>
      <c r="H258" s="2" t="str">
        <f>VLOOKUP(G258,Payments!$A$2:$E$701, 3, FALSE)</f>
        <v>B-284</v>
      </c>
      <c r="I258" t="str">
        <f>VLOOKUP(G258,Payments!$A$2:$E$701, 5, FALSE)</f>
        <v>Laboral</v>
      </c>
      <c r="J258" s="18">
        <v>22686</v>
      </c>
      <c r="K258" s="20">
        <v>0.14000000000000001</v>
      </c>
      <c r="L258" s="18">
        <v>8847.5400000000009</v>
      </c>
      <c r="M258" s="18">
        <v>639.74519999999984</v>
      </c>
      <c r="N258" s="20">
        <v>0.11</v>
      </c>
      <c r="O258" s="18">
        <f t="shared" si="23"/>
        <v>2146.0956000000001</v>
      </c>
      <c r="P258" s="18">
        <f>VLOOKUP(G258,Payments!$A$2:$E$701, 2, FALSE)</f>
        <v>4097.0915999999997</v>
      </c>
      <c r="Q258" s="17">
        <f t="shared" ref="Q258:Q321" si="24" xml:space="preserve"> (U258-P258)</f>
        <v>15412.868399999999</v>
      </c>
      <c r="R258" s="17">
        <f>VLOOKUP(G258,Payments!$A$2:$E$701, 4, FALSE)</f>
        <v>16645.897872000001</v>
      </c>
      <c r="S258" s="17">
        <f t="shared" ref="S258:S321" si="25" xml:space="preserve"> R258- (U258-P258)</f>
        <v>1233.029472000002</v>
      </c>
      <c r="T258" s="21">
        <v>0.08</v>
      </c>
      <c r="U258" s="17">
        <f t="shared" ref="U258:U321" si="26" xml:space="preserve"> J258 - (J258*K258)</f>
        <v>19509.96</v>
      </c>
      <c r="V258" s="17">
        <f t="shared" ref="V258:V321" si="27">U258- (U258 *N258) -M258 -L258</f>
        <v>7876.5791999999965</v>
      </c>
    </row>
    <row r="259" spans="1:22" x14ac:dyDescent="0.2">
      <c r="A259" s="1">
        <v>43437</v>
      </c>
      <c r="B259" s="1">
        <v>43506</v>
      </c>
      <c r="C259" s="9">
        <f t="shared" ref="C259:C322" si="28">B259-A259</f>
        <v>69</v>
      </c>
      <c r="D259" s="1" t="s">
        <v>43</v>
      </c>
      <c r="E259" s="1" t="s">
        <v>29</v>
      </c>
      <c r="F259" s="1" t="s">
        <v>109</v>
      </c>
      <c r="G259" s="1" t="s">
        <v>491</v>
      </c>
      <c r="H259" s="2" t="str">
        <f>VLOOKUP(G259,Payments!$A$2:$E$701, 3, FALSE)</f>
        <v>B-385</v>
      </c>
      <c r="I259" t="str">
        <f>VLOOKUP(G259,Payments!$A$2:$E$701, 5, FALSE)</f>
        <v>Unicaja</v>
      </c>
      <c r="J259" s="18">
        <v>16898</v>
      </c>
      <c r="K259" s="20">
        <v>0.13</v>
      </c>
      <c r="L259" s="18">
        <v>6590.22</v>
      </c>
      <c r="M259" s="18">
        <v>486.66239999999999</v>
      </c>
      <c r="N259" s="20">
        <v>0.1</v>
      </c>
      <c r="O259" s="18">
        <f t="shared" ref="O259:O322" si="29">(U259*N259)</f>
        <v>1470.1260000000002</v>
      </c>
      <c r="P259" s="18">
        <f>VLOOKUP(G259,Payments!$A$2:$E$701, 2, FALSE)</f>
        <v>2646.2267999999999</v>
      </c>
      <c r="Q259" s="17">
        <f t="shared" si="24"/>
        <v>12055.0332</v>
      </c>
      <c r="R259" s="17">
        <f>VLOOKUP(G259,Payments!$A$2:$E$701, 4, FALSE)</f>
        <v>12657.78486</v>
      </c>
      <c r="S259" s="17">
        <f t="shared" si="25"/>
        <v>602.7516599999999</v>
      </c>
      <c r="T259" s="21">
        <v>0.05</v>
      </c>
      <c r="U259" s="17">
        <f t="shared" si="26"/>
        <v>14701.26</v>
      </c>
      <c r="V259" s="17">
        <f t="shared" si="27"/>
        <v>6154.2516000000005</v>
      </c>
    </row>
    <row r="260" spans="1:22" x14ac:dyDescent="0.2">
      <c r="A260" s="1">
        <v>43391</v>
      </c>
      <c r="B260" s="1">
        <v>43458</v>
      </c>
      <c r="C260" s="9">
        <f t="shared" si="28"/>
        <v>67</v>
      </c>
      <c r="D260" s="1" t="s">
        <v>47</v>
      </c>
      <c r="E260" s="1" t="s">
        <v>30</v>
      </c>
      <c r="F260" s="1" t="s">
        <v>87</v>
      </c>
      <c r="G260" s="1" t="s">
        <v>492</v>
      </c>
      <c r="H260" s="2" t="str">
        <f>VLOOKUP(G260,Payments!$A$2:$E$701, 3, FALSE)</f>
        <v>B-265</v>
      </c>
      <c r="I260" t="str">
        <f>VLOOKUP(G260,Payments!$A$2:$E$701, 5, FALSE)</f>
        <v>Bankia</v>
      </c>
      <c r="J260" s="18">
        <v>22530</v>
      </c>
      <c r="K260" s="20">
        <v>0.14000000000000001</v>
      </c>
      <c r="L260" s="18">
        <v>6759</v>
      </c>
      <c r="M260" s="18">
        <v>630.84</v>
      </c>
      <c r="N260" s="20">
        <v>0.14000000000000001</v>
      </c>
      <c r="O260" s="18">
        <f t="shared" si="29"/>
        <v>2712.6120000000001</v>
      </c>
      <c r="P260" s="18">
        <f>VLOOKUP(G260,Payments!$A$2:$E$701, 2, FALSE)</f>
        <v>4456.4339999999993</v>
      </c>
      <c r="Q260" s="17">
        <f t="shared" si="24"/>
        <v>14919.366</v>
      </c>
      <c r="R260" s="17">
        <f>VLOOKUP(G260,Payments!$A$2:$E$701, 4, FALSE)</f>
        <v>15665.3343</v>
      </c>
      <c r="S260" s="17">
        <f t="shared" si="25"/>
        <v>745.96830000000045</v>
      </c>
      <c r="T260" s="21">
        <v>0.05</v>
      </c>
      <c r="U260" s="17">
        <f t="shared" si="26"/>
        <v>19375.8</v>
      </c>
      <c r="V260" s="17">
        <f t="shared" si="27"/>
        <v>9273.3479999999981</v>
      </c>
    </row>
    <row r="261" spans="1:22" x14ac:dyDescent="0.2">
      <c r="A261" s="1">
        <v>43465</v>
      </c>
      <c r="B261" s="1">
        <v>43501</v>
      </c>
      <c r="C261" s="9">
        <f t="shared" si="28"/>
        <v>36</v>
      </c>
      <c r="D261" s="1" t="s">
        <v>47</v>
      </c>
      <c r="E261" s="1" t="s">
        <v>28</v>
      </c>
      <c r="F261" s="1" t="s">
        <v>81</v>
      </c>
      <c r="G261" s="1" t="s">
        <v>493</v>
      </c>
      <c r="H261" s="2" t="str">
        <f>VLOOKUP(G261,Payments!$A$2:$E$701, 3, FALSE)</f>
        <v>B-325</v>
      </c>
      <c r="I261" t="str">
        <f>VLOOKUP(G261,Payments!$A$2:$E$701, 5, FALSE)</f>
        <v>Bankinter</v>
      </c>
      <c r="J261" s="18">
        <v>32376</v>
      </c>
      <c r="K261" s="20">
        <v>7.0000000000000007E-2</v>
      </c>
      <c r="L261" s="18">
        <v>11331.6</v>
      </c>
      <c r="M261" s="18">
        <v>1690.0271999999995</v>
      </c>
      <c r="N261" s="20">
        <v>0.1</v>
      </c>
      <c r="O261" s="18">
        <f t="shared" si="29"/>
        <v>3010.9680000000003</v>
      </c>
      <c r="P261" s="18">
        <f>VLOOKUP(G261,Payments!$A$2:$E$701, 2, FALSE)</f>
        <v>6323.032799999999</v>
      </c>
      <c r="Q261" s="17">
        <f t="shared" si="24"/>
        <v>23786.647199999999</v>
      </c>
      <c r="R261" s="17">
        <f>VLOOKUP(G261,Payments!$A$2:$E$701, 4, FALSE)</f>
        <v>25213.846032000001</v>
      </c>
      <c r="S261" s="17">
        <f t="shared" si="25"/>
        <v>1427.1988320000019</v>
      </c>
      <c r="T261" s="21">
        <v>0.06</v>
      </c>
      <c r="U261" s="17">
        <f t="shared" si="26"/>
        <v>30109.68</v>
      </c>
      <c r="V261" s="17">
        <f t="shared" si="27"/>
        <v>14077.084799999999</v>
      </c>
    </row>
    <row r="262" spans="1:22" x14ac:dyDescent="0.2">
      <c r="A262" s="1">
        <v>43457</v>
      </c>
      <c r="B262" s="1">
        <v>43527</v>
      </c>
      <c r="C262" s="9">
        <f t="shared" si="28"/>
        <v>70</v>
      </c>
      <c r="D262" s="1" t="s">
        <v>44</v>
      </c>
      <c r="E262" s="1" t="s">
        <v>28</v>
      </c>
      <c r="F262" s="1" t="s">
        <v>64</v>
      </c>
      <c r="G262" s="1" t="s">
        <v>494</v>
      </c>
      <c r="H262" s="2" t="str">
        <f>VLOOKUP(G262,Payments!$A$2:$E$701, 3, FALSE)</f>
        <v>B-363</v>
      </c>
      <c r="I262" t="str">
        <f>VLOOKUP(G262,Payments!$A$2:$E$701, 5, FALSE)</f>
        <v>BBVA</v>
      </c>
      <c r="J262" s="18">
        <v>18370</v>
      </c>
      <c r="K262" s="20">
        <v>0.12</v>
      </c>
      <c r="L262" s="18">
        <v>5878.4</v>
      </c>
      <c r="M262" s="18">
        <v>720.10400000000004</v>
      </c>
      <c r="N262" s="20">
        <v>0.15</v>
      </c>
      <c r="O262" s="18">
        <f t="shared" si="29"/>
        <v>2424.84</v>
      </c>
      <c r="P262" s="18">
        <f>VLOOKUP(G262,Payments!$A$2:$E$701, 2, FALSE)</f>
        <v>3718.0879999999997</v>
      </c>
      <c r="Q262" s="17">
        <f t="shared" si="24"/>
        <v>12447.512000000001</v>
      </c>
      <c r="R262" s="17">
        <f>VLOOKUP(G262,Payments!$A$2:$E$701, 4, FALSE)</f>
        <v>13567.788080000002</v>
      </c>
      <c r="S262" s="17">
        <f t="shared" si="25"/>
        <v>1120.2760800000015</v>
      </c>
      <c r="T262" s="21">
        <v>0.09</v>
      </c>
      <c r="U262" s="17">
        <f t="shared" si="26"/>
        <v>16165.6</v>
      </c>
      <c r="V262" s="17">
        <f t="shared" si="27"/>
        <v>7142.2560000000012</v>
      </c>
    </row>
    <row r="263" spans="1:22" x14ac:dyDescent="0.2">
      <c r="A263" s="1">
        <v>43441</v>
      </c>
      <c r="B263" s="1">
        <v>43475</v>
      </c>
      <c r="C263" s="9">
        <f t="shared" si="28"/>
        <v>34</v>
      </c>
      <c r="D263" s="1" t="s">
        <v>47</v>
      </c>
      <c r="E263" s="1" t="s">
        <v>21</v>
      </c>
      <c r="F263" s="1" t="s">
        <v>84</v>
      </c>
      <c r="G263" s="1" t="s">
        <v>495</v>
      </c>
      <c r="H263" s="2" t="str">
        <f>VLOOKUP(G263,Payments!$A$2:$E$701, 3, FALSE)</f>
        <v>B-351</v>
      </c>
      <c r="I263" t="str">
        <f>VLOOKUP(G263,Payments!$A$2:$E$701, 5, FALSE)</f>
        <v>Santander</v>
      </c>
      <c r="J263" s="18">
        <v>26338</v>
      </c>
      <c r="K263" s="20">
        <v>0.17</v>
      </c>
      <c r="L263" s="18">
        <v>8428.16</v>
      </c>
      <c r="M263" s="18">
        <v>1074.5903999999998</v>
      </c>
      <c r="N263" s="20">
        <v>0.15</v>
      </c>
      <c r="O263" s="18">
        <f t="shared" si="29"/>
        <v>3279.0810000000001</v>
      </c>
      <c r="P263" s="18">
        <f>VLOOKUP(G263,Payments!$A$2:$E$701, 2, FALSE)</f>
        <v>4809.3187999999991</v>
      </c>
      <c r="Q263" s="17">
        <f t="shared" si="24"/>
        <v>17051.2212</v>
      </c>
      <c r="R263" s="17">
        <f>VLOOKUP(G263,Payments!$A$2:$E$701, 4, FALSE)</f>
        <v>18415.318896000001</v>
      </c>
      <c r="S263" s="17">
        <f t="shared" si="25"/>
        <v>1364.0976960000007</v>
      </c>
      <c r="T263" s="21">
        <v>0.08</v>
      </c>
      <c r="U263" s="17">
        <f t="shared" si="26"/>
        <v>21860.54</v>
      </c>
      <c r="V263" s="17">
        <f t="shared" si="27"/>
        <v>9078.7086000000018</v>
      </c>
    </row>
    <row r="264" spans="1:22" x14ac:dyDescent="0.2">
      <c r="A264" s="1">
        <v>43433</v>
      </c>
      <c r="B264" s="1">
        <v>43468</v>
      </c>
      <c r="C264" s="9">
        <f t="shared" si="28"/>
        <v>35</v>
      </c>
      <c r="D264" s="1" t="s">
        <v>47</v>
      </c>
      <c r="E264" s="1" t="s">
        <v>34</v>
      </c>
      <c r="F264" s="1" t="s">
        <v>118</v>
      </c>
      <c r="G264" s="1" t="s">
        <v>496</v>
      </c>
      <c r="H264" s="2" t="str">
        <f>VLOOKUP(G264,Payments!$A$2:$E$701, 3, FALSE)</f>
        <v>B-356</v>
      </c>
      <c r="I264" t="str">
        <f>VLOOKUP(G264,Payments!$A$2:$E$701, 5, FALSE)</f>
        <v>Unicaja</v>
      </c>
      <c r="J264" s="18">
        <v>34726</v>
      </c>
      <c r="K264" s="20">
        <v>0.05</v>
      </c>
      <c r="L264" s="18">
        <v>13890.4</v>
      </c>
      <c r="M264" s="18">
        <v>1909.9299999999994</v>
      </c>
      <c r="N264" s="20">
        <v>0.14000000000000001</v>
      </c>
      <c r="O264" s="18">
        <f t="shared" si="29"/>
        <v>4618.558</v>
      </c>
      <c r="P264" s="18">
        <f>VLOOKUP(G264,Payments!$A$2:$E$701, 2, FALSE)</f>
        <v>7257.7339999999995</v>
      </c>
      <c r="Q264" s="17">
        <f t="shared" si="24"/>
        <v>25731.965999999997</v>
      </c>
      <c r="R264" s="17">
        <f>VLOOKUP(G264,Payments!$A$2:$E$701, 4, FALSE)</f>
        <v>27790.523279999998</v>
      </c>
      <c r="S264" s="17">
        <f t="shared" si="25"/>
        <v>2058.5572800000009</v>
      </c>
      <c r="T264" s="21">
        <v>0.08</v>
      </c>
      <c r="U264" s="17">
        <f t="shared" si="26"/>
        <v>32989.699999999997</v>
      </c>
      <c r="V264" s="17">
        <f t="shared" si="27"/>
        <v>12570.811999999996</v>
      </c>
    </row>
    <row r="265" spans="1:22" x14ac:dyDescent="0.2">
      <c r="A265" s="1">
        <v>43404</v>
      </c>
      <c r="B265" s="1">
        <v>43460</v>
      </c>
      <c r="C265" s="9">
        <f t="shared" si="28"/>
        <v>56</v>
      </c>
      <c r="D265" s="1" t="s">
        <v>43</v>
      </c>
      <c r="E265" s="1" t="s">
        <v>35</v>
      </c>
      <c r="F265" s="1" t="s">
        <v>71</v>
      </c>
      <c r="G265" s="1" t="s">
        <v>497</v>
      </c>
      <c r="H265" s="2" t="str">
        <f>VLOOKUP(G265,Payments!$A$2:$E$701, 3, FALSE)</f>
        <v>B-396</v>
      </c>
      <c r="I265" t="str">
        <f>VLOOKUP(G265,Payments!$A$2:$E$701, 5, FALSE)</f>
        <v>Bankinter</v>
      </c>
      <c r="J265" s="18">
        <v>28330</v>
      </c>
      <c r="K265" s="20">
        <v>0.12</v>
      </c>
      <c r="L265" s="18">
        <v>9632.2000000000007</v>
      </c>
      <c r="M265" s="18">
        <v>1529.82</v>
      </c>
      <c r="N265" s="20">
        <v>0.11</v>
      </c>
      <c r="O265" s="18">
        <f t="shared" si="29"/>
        <v>2742.3440000000001</v>
      </c>
      <c r="P265" s="18">
        <f>VLOOKUP(G265,Payments!$A$2:$E$701, 2, FALSE)</f>
        <v>4986.08</v>
      </c>
      <c r="Q265" s="17">
        <f t="shared" si="24"/>
        <v>19944.32</v>
      </c>
      <c r="R265" s="17">
        <f>VLOOKUP(G265,Payments!$A$2:$E$701, 4, FALSE)</f>
        <v>21340.422399999999</v>
      </c>
      <c r="S265" s="17">
        <f t="shared" si="25"/>
        <v>1396.1023999999998</v>
      </c>
      <c r="T265" s="21">
        <v>7.0000000000000007E-2</v>
      </c>
      <c r="U265" s="17">
        <f t="shared" si="26"/>
        <v>24930.400000000001</v>
      </c>
      <c r="V265" s="17">
        <f t="shared" si="27"/>
        <v>11026.036</v>
      </c>
    </row>
    <row r="266" spans="1:22" x14ac:dyDescent="0.2">
      <c r="A266" s="1">
        <v>43437</v>
      </c>
      <c r="B266" s="1">
        <v>43495</v>
      </c>
      <c r="C266" s="9">
        <f t="shared" si="28"/>
        <v>58</v>
      </c>
      <c r="D266" s="1" t="s">
        <v>45</v>
      </c>
      <c r="E266" s="1" t="s">
        <v>21</v>
      </c>
      <c r="F266" s="1" t="s">
        <v>62</v>
      </c>
      <c r="G266" s="1" t="s">
        <v>498</v>
      </c>
      <c r="H266" s="2" t="str">
        <f>VLOOKUP(G266,Payments!$A$2:$E$701, 3, FALSE)</f>
        <v>B-292</v>
      </c>
      <c r="I266" t="str">
        <f>VLOOKUP(G266,Payments!$A$2:$E$701, 5, FALSE)</f>
        <v>Kutxa</v>
      </c>
      <c r="J266" s="18">
        <v>18870</v>
      </c>
      <c r="K266" s="20">
        <v>0.16</v>
      </c>
      <c r="L266" s="18">
        <v>5849.7</v>
      </c>
      <c r="M266" s="18">
        <v>700.07699999999977</v>
      </c>
      <c r="N266" s="20">
        <v>0.11</v>
      </c>
      <c r="O266" s="18">
        <f t="shared" si="29"/>
        <v>1743.588</v>
      </c>
      <c r="P266" s="18">
        <f>VLOOKUP(G266,Payments!$A$2:$E$701, 2, FALSE)</f>
        <v>2853.1439999999998</v>
      </c>
      <c r="Q266" s="17">
        <f t="shared" si="24"/>
        <v>12997.655999999999</v>
      </c>
      <c r="R266" s="17">
        <f>VLOOKUP(G266,Payments!$A$2:$E$701, 4, FALSE)</f>
        <v>13907.49192</v>
      </c>
      <c r="S266" s="17">
        <f t="shared" si="25"/>
        <v>909.83592000000135</v>
      </c>
      <c r="T266" s="21">
        <v>7.0000000000000007E-2</v>
      </c>
      <c r="U266" s="17">
        <f t="shared" si="26"/>
        <v>15850.8</v>
      </c>
      <c r="V266" s="17">
        <f t="shared" si="27"/>
        <v>7557.4350000000004</v>
      </c>
    </row>
    <row r="267" spans="1:22" x14ac:dyDescent="0.2">
      <c r="A267" s="1">
        <v>43453</v>
      </c>
      <c r="B267" s="1">
        <v>43519</v>
      </c>
      <c r="C267" s="9">
        <f t="shared" si="28"/>
        <v>66</v>
      </c>
      <c r="D267" s="1" t="s">
        <v>46</v>
      </c>
      <c r="E267" s="1" t="s">
        <v>37</v>
      </c>
      <c r="F267" s="1" t="s">
        <v>81</v>
      </c>
      <c r="G267" s="1" t="s">
        <v>499</v>
      </c>
      <c r="H267" s="2" t="str">
        <f>VLOOKUP(G267,Payments!$A$2:$E$701, 3, FALSE)</f>
        <v>B-328</v>
      </c>
      <c r="I267" t="str">
        <f>VLOOKUP(G267,Payments!$A$2:$E$701, 5, FALSE)</f>
        <v>Kutxa</v>
      </c>
      <c r="J267" s="18">
        <v>33298</v>
      </c>
      <c r="K267" s="20">
        <v>0.17</v>
      </c>
      <c r="L267" s="18">
        <v>10322.379999999999</v>
      </c>
      <c r="M267" s="18">
        <v>865.74799999999993</v>
      </c>
      <c r="N267" s="20">
        <v>0.14000000000000001</v>
      </c>
      <c r="O267" s="18">
        <f t="shared" si="29"/>
        <v>3869.2276000000002</v>
      </c>
      <c r="P267" s="18">
        <f>VLOOKUP(G267,Payments!$A$2:$E$701, 2, FALSE)</f>
        <v>5527.4680000000008</v>
      </c>
      <c r="Q267" s="17">
        <f t="shared" si="24"/>
        <v>22109.871999999999</v>
      </c>
      <c r="R267" s="17">
        <f>VLOOKUP(G267,Payments!$A$2:$E$701, 4, FALSE)</f>
        <v>23878.661760000003</v>
      </c>
      <c r="S267" s="17">
        <f t="shared" si="25"/>
        <v>1768.7897600000033</v>
      </c>
      <c r="T267" s="21">
        <v>0.08</v>
      </c>
      <c r="U267" s="17">
        <f t="shared" si="26"/>
        <v>27637.34</v>
      </c>
      <c r="V267" s="17">
        <f t="shared" si="27"/>
        <v>12579.984399999999</v>
      </c>
    </row>
    <row r="268" spans="1:22" x14ac:dyDescent="0.2">
      <c r="A268" s="1">
        <v>43432</v>
      </c>
      <c r="B268" s="1">
        <v>43472</v>
      </c>
      <c r="C268" s="9">
        <f t="shared" si="28"/>
        <v>40</v>
      </c>
      <c r="D268" s="1" t="s">
        <v>46</v>
      </c>
      <c r="E268" s="1" t="s">
        <v>33</v>
      </c>
      <c r="F268" s="1" t="s">
        <v>54</v>
      </c>
      <c r="G268" s="1" t="s">
        <v>500</v>
      </c>
      <c r="H268" s="2" t="str">
        <f>VLOOKUP(G268,Payments!$A$2:$E$701, 3, FALSE)</f>
        <v>B-285</v>
      </c>
      <c r="I268" t="str">
        <f>VLOOKUP(G268,Payments!$A$2:$E$701, 5, FALSE)</f>
        <v>Bankinter</v>
      </c>
      <c r="J268" s="18">
        <v>28488</v>
      </c>
      <c r="K268" s="20">
        <v>0.17</v>
      </c>
      <c r="L268" s="18">
        <v>9401.0400000000009</v>
      </c>
      <c r="M268" s="18">
        <v>1139.5199999999998</v>
      </c>
      <c r="N268" s="20">
        <v>0.13</v>
      </c>
      <c r="O268" s="18">
        <f t="shared" si="29"/>
        <v>3073.8552000000004</v>
      </c>
      <c r="P268" s="18">
        <f>VLOOKUP(G268,Payments!$A$2:$E$701, 2, FALSE)</f>
        <v>4965.4583999999995</v>
      </c>
      <c r="Q268" s="17">
        <f t="shared" si="24"/>
        <v>18679.581600000001</v>
      </c>
      <c r="R268" s="17">
        <f>VLOOKUP(G268,Payments!$A$2:$E$701, 4, FALSE)</f>
        <v>19800.356496</v>
      </c>
      <c r="S268" s="17">
        <f t="shared" si="25"/>
        <v>1120.774895999999</v>
      </c>
      <c r="T268" s="21">
        <v>0.06</v>
      </c>
      <c r="U268" s="17">
        <f t="shared" si="26"/>
        <v>23645.040000000001</v>
      </c>
      <c r="V268" s="17">
        <f t="shared" si="27"/>
        <v>10030.624799999998</v>
      </c>
    </row>
    <row r="269" spans="1:22" x14ac:dyDescent="0.2">
      <c r="A269" s="1">
        <v>43392</v>
      </c>
      <c r="B269" s="1">
        <v>43459</v>
      </c>
      <c r="C269" s="9">
        <f t="shared" si="28"/>
        <v>67</v>
      </c>
      <c r="D269" s="1" t="s">
        <v>46</v>
      </c>
      <c r="E269" s="1" t="s">
        <v>29</v>
      </c>
      <c r="F269" s="1" t="s">
        <v>56</v>
      </c>
      <c r="G269" s="1" t="s">
        <v>501</v>
      </c>
      <c r="H269" s="2" t="str">
        <f>VLOOKUP(G269,Payments!$A$2:$E$701, 3, FALSE)</f>
        <v>B-258</v>
      </c>
      <c r="I269" t="str">
        <f>VLOOKUP(G269,Payments!$A$2:$E$701, 5, FALSE)</f>
        <v>Laboral</v>
      </c>
      <c r="J269" s="18">
        <v>17691</v>
      </c>
      <c r="K269" s="20">
        <v>0.09</v>
      </c>
      <c r="L269" s="18">
        <v>7076.4</v>
      </c>
      <c r="M269" s="18">
        <v>812.01690000000019</v>
      </c>
      <c r="N269" s="20">
        <v>0.15</v>
      </c>
      <c r="O269" s="18">
        <f t="shared" si="29"/>
        <v>2414.8215</v>
      </c>
      <c r="P269" s="18">
        <f>VLOOKUP(G269,Payments!$A$2:$E$701, 2, FALSE)</f>
        <v>3380.7501000000002</v>
      </c>
      <c r="Q269" s="17">
        <f t="shared" si="24"/>
        <v>12718.0599</v>
      </c>
      <c r="R269" s="17">
        <f>VLOOKUP(G269,Payments!$A$2:$E$701, 4, FALSE)</f>
        <v>13735.504692</v>
      </c>
      <c r="S269" s="17">
        <f t="shared" si="25"/>
        <v>1017.4447920000002</v>
      </c>
      <c r="T269" s="21">
        <v>0.08</v>
      </c>
      <c r="U269" s="17">
        <f t="shared" si="26"/>
        <v>16098.81</v>
      </c>
      <c r="V269" s="17">
        <f t="shared" si="27"/>
        <v>5795.5715999999993</v>
      </c>
    </row>
    <row r="270" spans="1:22" x14ac:dyDescent="0.2">
      <c r="A270" s="1">
        <v>43391</v>
      </c>
      <c r="B270" s="1">
        <v>43463</v>
      </c>
      <c r="C270" s="9">
        <f t="shared" si="28"/>
        <v>72</v>
      </c>
      <c r="D270" s="1" t="s">
        <v>43</v>
      </c>
      <c r="E270" s="1" t="s">
        <v>38</v>
      </c>
      <c r="F270" s="1" t="s">
        <v>60</v>
      </c>
      <c r="G270" s="1" t="s">
        <v>502</v>
      </c>
      <c r="H270" s="2" t="str">
        <f>VLOOKUP(G270,Payments!$A$2:$E$701, 3, FALSE)</f>
        <v>B-295</v>
      </c>
      <c r="I270" t="str">
        <f>VLOOKUP(G270,Payments!$A$2:$E$701, 5, FALSE)</f>
        <v>Laboral</v>
      </c>
      <c r="J270" s="18">
        <v>23770</v>
      </c>
      <c r="K270" s="20">
        <v>0.12</v>
      </c>
      <c r="L270" s="18">
        <v>8557.2000000000007</v>
      </c>
      <c r="M270" s="18">
        <v>618.01999999999987</v>
      </c>
      <c r="N270" s="20">
        <v>0.13</v>
      </c>
      <c r="O270" s="18">
        <f t="shared" si="29"/>
        <v>2719.288</v>
      </c>
      <c r="P270" s="18">
        <f>VLOOKUP(G270,Payments!$A$2:$E$701, 2, FALSE)</f>
        <v>4392.6959999999999</v>
      </c>
      <c r="Q270" s="17">
        <f t="shared" si="24"/>
        <v>16524.903999999999</v>
      </c>
      <c r="R270" s="17">
        <f>VLOOKUP(G270,Payments!$A$2:$E$701, 4, FALSE)</f>
        <v>17681.647280000001</v>
      </c>
      <c r="S270" s="17">
        <f t="shared" si="25"/>
        <v>1156.7432800000024</v>
      </c>
      <c r="T270" s="21">
        <v>7.0000000000000007E-2</v>
      </c>
      <c r="U270" s="17">
        <f t="shared" si="26"/>
        <v>20917.599999999999</v>
      </c>
      <c r="V270" s="17">
        <f t="shared" si="27"/>
        <v>9023.0919999999969</v>
      </c>
    </row>
    <row r="271" spans="1:22" x14ac:dyDescent="0.2">
      <c r="A271" s="1">
        <v>43442</v>
      </c>
      <c r="B271" s="1">
        <v>43490</v>
      </c>
      <c r="C271" s="9">
        <f t="shared" si="28"/>
        <v>48</v>
      </c>
      <c r="D271" s="1" t="s">
        <v>45</v>
      </c>
      <c r="E271" s="1" t="s">
        <v>29</v>
      </c>
      <c r="F271" s="1" t="s">
        <v>118</v>
      </c>
      <c r="G271" s="1" t="s">
        <v>503</v>
      </c>
      <c r="H271" s="2" t="str">
        <f>VLOOKUP(G271,Payments!$A$2:$E$701, 3, FALSE)</f>
        <v>B-257</v>
      </c>
      <c r="I271" t="str">
        <f>VLOOKUP(G271,Payments!$A$2:$E$701, 5, FALSE)</f>
        <v>Kutxa</v>
      </c>
      <c r="J271" s="18">
        <v>22866</v>
      </c>
      <c r="K271" s="20">
        <v>0.15</v>
      </c>
      <c r="L271" s="18">
        <v>8460.42</v>
      </c>
      <c r="M271" s="18">
        <v>878.05439999999987</v>
      </c>
      <c r="N271" s="20">
        <v>0.11</v>
      </c>
      <c r="O271" s="18">
        <f t="shared" si="29"/>
        <v>2137.971</v>
      </c>
      <c r="P271" s="18">
        <f>VLOOKUP(G271,Payments!$A$2:$E$701, 2, FALSE)</f>
        <v>4275.9419999999991</v>
      </c>
      <c r="Q271" s="17">
        <f t="shared" si="24"/>
        <v>15160.157999999999</v>
      </c>
      <c r="R271" s="17">
        <f>VLOOKUP(G271,Payments!$A$2:$E$701, 4, FALSE)</f>
        <v>16372.970640000001</v>
      </c>
      <c r="S271" s="17">
        <f t="shared" si="25"/>
        <v>1212.8126400000019</v>
      </c>
      <c r="T271" s="21">
        <v>0.08</v>
      </c>
      <c r="U271" s="17">
        <f t="shared" si="26"/>
        <v>19436.099999999999</v>
      </c>
      <c r="V271" s="17">
        <f t="shared" si="27"/>
        <v>7959.6545999999962</v>
      </c>
    </row>
    <row r="272" spans="1:22" x14ac:dyDescent="0.2">
      <c r="A272" s="1">
        <v>43387</v>
      </c>
      <c r="B272" s="1">
        <v>43444</v>
      </c>
      <c r="C272" s="9">
        <f t="shared" si="28"/>
        <v>57</v>
      </c>
      <c r="D272" s="1" t="s">
        <v>47</v>
      </c>
      <c r="E272" s="1" t="s">
        <v>34</v>
      </c>
      <c r="F272" s="1" t="s">
        <v>109</v>
      </c>
      <c r="G272" s="1" t="s">
        <v>504</v>
      </c>
      <c r="H272" s="2" t="str">
        <f>VLOOKUP(G272,Payments!$A$2:$E$701, 3, FALSE)</f>
        <v>B-338</v>
      </c>
      <c r="I272" t="str">
        <f>VLOOKUP(G272,Payments!$A$2:$E$701, 5, FALSE)</f>
        <v>Sabadell</v>
      </c>
      <c r="J272" s="18">
        <v>22541</v>
      </c>
      <c r="K272" s="20">
        <v>0.14000000000000001</v>
      </c>
      <c r="L272" s="18">
        <v>8565.58</v>
      </c>
      <c r="M272" s="18">
        <v>973.77119999999979</v>
      </c>
      <c r="N272" s="20">
        <v>0.11</v>
      </c>
      <c r="O272" s="18">
        <f t="shared" si="29"/>
        <v>2132.3786</v>
      </c>
      <c r="P272" s="18">
        <f>VLOOKUP(G272,Payments!$A$2:$E$701, 2, FALSE)</f>
        <v>4264.7572</v>
      </c>
      <c r="Q272" s="17">
        <f t="shared" si="24"/>
        <v>15120.502799999998</v>
      </c>
      <c r="R272" s="17">
        <f>VLOOKUP(G272,Payments!$A$2:$E$701, 4, FALSE)</f>
        <v>16330.143023999999</v>
      </c>
      <c r="S272" s="17">
        <f t="shared" si="25"/>
        <v>1209.6402240000007</v>
      </c>
      <c r="T272" s="21">
        <v>0.08</v>
      </c>
      <c r="U272" s="17">
        <f t="shared" si="26"/>
        <v>19385.259999999998</v>
      </c>
      <c r="V272" s="17">
        <f t="shared" si="27"/>
        <v>7713.5301999999992</v>
      </c>
    </row>
    <row r="273" spans="1:22" x14ac:dyDescent="0.2">
      <c r="A273" s="1">
        <v>43436</v>
      </c>
      <c r="B273" s="1">
        <v>43477</v>
      </c>
      <c r="C273" s="9">
        <f t="shared" si="28"/>
        <v>41</v>
      </c>
      <c r="D273" s="1" t="s">
        <v>44</v>
      </c>
      <c r="E273" s="1" t="s">
        <v>31</v>
      </c>
      <c r="F273" s="1" t="s">
        <v>56</v>
      </c>
      <c r="G273" s="1" t="s">
        <v>505</v>
      </c>
      <c r="H273" s="2" t="str">
        <f>VLOOKUP(G273,Payments!$A$2:$E$701, 3, FALSE)</f>
        <v>B-330</v>
      </c>
      <c r="I273" t="str">
        <f>VLOOKUP(G273,Payments!$A$2:$E$701, 5, FALSE)</f>
        <v>Bankia</v>
      </c>
      <c r="J273" s="18">
        <v>33915</v>
      </c>
      <c r="K273" s="20">
        <v>0.13</v>
      </c>
      <c r="L273" s="18">
        <v>10174.5</v>
      </c>
      <c r="M273" s="18">
        <v>1353.2085</v>
      </c>
      <c r="N273" s="20">
        <v>0.12</v>
      </c>
      <c r="O273" s="18">
        <f t="shared" si="29"/>
        <v>3540.7259999999997</v>
      </c>
      <c r="P273" s="18">
        <f>VLOOKUP(G273,Payments!$A$2:$E$701, 2, FALSE)</f>
        <v>5901.21</v>
      </c>
      <c r="Q273" s="17">
        <f t="shared" si="24"/>
        <v>23604.84</v>
      </c>
      <c r="R273" s="17">
        <f>VLOOKUP(G273,Payments!$A$2:$E$701, 4, FALSE)</f>
        <v>25021.130400000002</v>
      </c>
      <c r="S273" s="17">
        <f t="shared" si="25"/>
        <v>1416.2904000000017</v>
      </c>
      <c r="T273" s="21">
        <v>0.06</v>
      </c>
      <c r="U273" s="17">
        <f t="shared" si="26"/>
        <v>29506.05</v>
      </c>
      <c r="V273" s="17">
        <f t="shared" si="27"/>
        <v>14437.6155</v>
      </c>
    </row>
    <row r="274" spans="1:22" x14ac:dyDescent="0.2">
      <c r="A274" s="1">
        <v>43448</v>
      </c>
      <c r="B274" s="1">
        <v>43525</v>
      </c>
      <c r="C274" s="9">
        <f t="shared" si="28"/>
        <v>77</v>
      </c>
      <c r="D274" s="1" t="s">
        <v>43</v>
      </c>
      <c r="E274" s="1" t="s">
        <v>32</v>
      </c>
      <c r="F274" s="1" t="s">
        <v>109</v>
      </c>
      <c r="G274" s="1" t="s">
        <v>506</v>
      </c>
      <c r="H274" s="2" t="str">
        <f>VLOOKUP(G274,Payments!$A$2:$E$701, 3, FALSE)</f>
        <v>B-338</v>
      </c>
      <c r="I274" t="str">
        <f>VLOOKUP(G274,Payments!$A$2:$E$701, 5, FALSE)</f>
        <v>BBVA</v>
      </c>
      <c r="J274" s="18">
        <v>25894</v>
      </c>
      <c r="K274" s="20">
        <v>0.09</v>
      </c>
      <c r="L274" s="18">
        <v>9062.9</v>
      </c>
      <c r="M274" s="18">
        <v>1015.0448000000001</v>
      </c>
      <c r="N274" s="20">
        <v>0.1</v>
      </c>
      <c r="O274" s="18">
        <f t="shared" si="29"/>
        <v>2356.3540000000003</v>
      </c>
      <c r="P274" s="18">
        <f>VLOOKUP(G274,Payments!$A$2:$E$701, 2, FALSE)</f>
        <v>4948.3434000000007</v>
      </c>
      <c r="Q274" s="17">
        <f t="shared" si="24"/>
        <v>18615.196599999999</v>
      </c>
      <c r="R274" s="17">
        <f>VLOOKUP(G274,Payments!$A$2:$E$701, 4, FALSE)</f>
        <v>19545.956429999998</v>
      </c>
      <c r="S274" s="17">
        <f t="shared" si="25"/>
        <v>930.75982999999906</v>
      </c>
      <c r="T274" s="21">
        <v>0.05</v>
      </c>
      <c r="U274" s="17">
        <f t="shared" si="26"/>
        <v>23563.54</v>
      </c>
      <c r="V274" s="17">
        <f t="shared" si="27"/>
        <v>11129.241200000002</v>
      </c>
    </row>
    <row r="275" spans="1:22" x14ac:dyDescent="0.2">
      <c r="A275" s="1">
        <v>43382</v>
      </c>
      <c r="B275" s="1">
        <v>43447</v>
      </c>
      <c r="C275" s="9">
        <f t="shared" si="28"/>
        <v>65</v>
      </c>
      <c r="D275" s="1" t="s">
        <v>46</v>
      </c>
      <c r="E275" s="1" t="s">
        <v>23</v>
      </c>
      <c r="F275" s="1" t="s">
        <v>56</v>
      </c>
      <c r="G275" s="1" t="s">
        <v>507</v>
      </c>
      <c r="H275" s="2" t="str">
        <f>VLOOKUP(G275,Payments!$A$2:$E$701, 3, FALSE)</f>
        <v>B-312</v>
      </c>
      <c r="I275" t="str">
        <f>VLOOKUP(G275,Payments!$A$2:$E$701, 5, FALSE)</f>
        <v>Sabadell</v>
      </c>
      <c r="J275" s="18">
        <v>24430</v>
      </c>
      <c r="K275" s="20">
        <v>7.0000000000000007E-2</v>
      </c>
      <c r="L275" s="18">
        <v>9283.4</v>
      </c>
      <c r="M275" s="18">
        <v>940.55499999999984</v>
      </c>
      <c r="N275" s="20">
        <v>0.11</v>
      </c>
      <c r="O275" s="18">
        <f t="shared" si="29"/>
        <v>2499.1890000000003</v>
      </c>
      <c r="P275" s="18">
        <f>VLOOKUP(G275,Payments!$A$2:$E$701, 2, FALSE)</f>
        <v>4316.7809999999999</v>
      </c>
      <c r="Q275" s="17">
        <f t="shared" si="24"/>
        <v>18403.119000000002</v>
      </c>
      <c r="R275" s="17">
        <f>VLOOKUP(G275,Payments!$A$2:$E$701, 4, FALSE)</f>
        <v>19323.274949999999</v>
      </c>
      <c r="S275" s="17">
        <f t="shared" si="25"/>
        <v>920.15594999999666</v>
      </c>
      <c r="T275" s="21">
        <v>0.05</v>
      </c>
      <c r="U275" s="17">
        <f t="shared" si="26"/>
        <v>22719.9</v>
      </c>
      <c r="V275" s="17">
        <f t="shared" si="27"/>
        <v>9996.756000000003</v>
      </c>
    </row>
    <row r="276" spans="1:22" x14ac:dyDescent="0.2">
      <c r="A276" s="1">
        <v>43433</v>
      </c>
      <c r="B276" s="1">
        <v>43505</v>
      </c>
      <c r="C276" s="9">
        <f t="shared" si="28"/>
        <v>72</v>
      </c>
      <c r="D276" s="1" t="s">
        <v>47</v>
      </c>
      <c r="E276" s="1" t="s">
        <v>24</v>
      </c>
      <c r="F276" s="1" t="s">
        <v>92</v>
      </c>
      <c r="G276" s="1" t="s">
        <v>508</v>
      </c>
      <c r="H276" s="2" t="str">
        <f>VLOOKUP(G276,Payments!$A$2:$E$701, 3, FALSE)</f>
        <v>B-334</v>
      </c>
      <c r="I276" t="str">
        <f>VLOOKUP(G276,Payments!$A$2:$E$701, 5, FALSE)</f>
        <v>Santander</v>
      </c>
      <c r="J276" s="18">
        <v>22281</v>
      </c>
      <c r="K276" s="20">
        <v>0.13</v>
      </c>
      <c r="L276" s="18">
        <v>8689.59</v>
      </c>
      <c r="M276" s="18">
        <v>855.59040000000005</v>
      </c>
      <c r="N276" s="20">
        <v>0.15</v>
      </c>
      <c r="O276" s="18">
        <f t="shared" si="29"/>
        <v>2907.6705000000002</v>
      </c>
      <c r="P276" s="18">
        <f>VLOOKUP(G276,Payments!$A$2:$E$701, 2, FALSE)</f>
        <v>3876.8940000000002</v>
      </c>
      <c r="Q276" s="17">
        <f t="shared" si="24"/>
        <v>15507.576000000001</v>
      </c>
      <c r="R276" s="17">
        <f>VLOOKUP(G276,Payments!$A$2:$E$701, 4, FALSE)</f>
        <v>16282.954800000001</v>
      </c>
      <c r="S276" s="17">
        <f t="shared" si="25"/>
        <v>775.37880000000041</v>
      </c>
      <c r="T276" s="21">
        <v>0.05</v>
      </c>
      <c r="U276" s="17">
        <f t="shared" si="26"/>
        <v>19384.47</v>
      </c>
      <c r="V276" s="17">
        <f t="shared" si="27"/>
        <v>6931.6190999999999</v>
      </c>
    </row>
    <row r="277" spans="1:22" x14ac:dyDescent="0.2">
      <c r="A277" s="1">
        <v>43410</v>
      </c>
      <c r="B277" s="1">
        <v>43488</v>
      </c>
      <c r="C277" s="9">
        <f t="shared" si="28"/>
        <v>78</v>
      </c>
      <c r="D277" s="1" t="s">
        <v>47</v>
      </c>
      <c r="E277" s="1" t="s">
        <v>39</v>
      </c>
      <c r="F277" s="1" t="s">
        <v>118</v>
      </c>
      <c r="G277" s="1" t="s">
        <v>509</v>
      </c>
      <c r="H277" s="2" t="str">
        <f>VLOOKUP(G277,Payments!$A$2:$E$701, 3, FALSE)</f>
        <v>B-311</v>
      </c>
      <c r="I277" t="str">
        <f>VLOOKUP(G277,Payments!$A$2:$E$701, 5, FALSE)</f>
        <v>Unicaja</v>
      </c>
      <c r="J277" s="18">
        <v>24850</v>
      </c>
      <c r="K277" s="20">
        <v>0.08</v>
      </c>
      <c r="L277" s="18">
        <v>7703.5</v>
      </c>
      <c r="M277" s="18">
        <v>1061.095</v>
      </c>
      <c r="N277" s="20">
        <v>0.1</v>
      </c>
      <c r="O277" s="18">
        <f t="shared" si="29"/>
        <v>2286.2000000000003</v>
      </c>
      <c r="P277" s="18">
        <f>VLOOKUP(G277,Payments!$A$2:$E$701, 2, FALSE)</f>
        <v>4343.78</v>
      </c>
      <c r="Q277" s="17">
        <f t="shared" si="24"/>
        <v>18518.22</v>
      </c>
      <c r="R277" s="17">
        <f>VLOOKUP(G277,Payments!$A$2:$E$701, 4, FALSE)</f>
        <v>19814.495400000003</v>
      </c>
      <c r="S277" s="17">
        <f t="shared" si="25"/>
        <v>1296.2754000000023</v>
      </c>
      <c r="T277" s="21">
        <v>7.0000000000000007E-2</v>
      </c>
      <c r="U277" s="17">
        <f t="shared" si="26"/>
        <v>22862</v>
      </c>
      <c r="V277" s="17">
        <f t="shared" si="27"/>
        <v>11811.204999999998</v>
      </c>
    </row>
    <row r="278" spans="1:22" x14ac:dyDescent="0.2">
      <c r="A278" s="1">
        <v>43459</v>
      </c>
      <c r="B278" s="1">
        <v>43532</v>
      </c>
      <c r="C278" s="9">
        <f t="shared" si="28"/>
        <v>73</v>
      </c>
      <c r="D278" s="1" t="s">
        <v>44</v>
      </c>
      <c r="E278" s="1" t="s">
        <v>42</v>
      </c>
      <c r="F278" s="1" t="s">
        <v>98</v>
      </c>
      <c r="G278" s="1" t="s">
        <v>510</v>
      </c>
      <c r="H278" s="2" t="str">
        <f>VLOOKUP(G278,Payments!$A$2:$E$701, 3, FALSE)</f>
        <v>B-388</v>
      </c>
      <c r="I278" t="str">
        <f>VLOOKUP(G278,Payments!$A$2:$E$701, 5, FALSE)</f>
        <v>Santander</v>
      </c>
      <c r="J278" s="18">
        <v>19209</v>
      </c>
      <c r="K278" s="20">
        <v>0.12</v>
      </c>
      <c r="L278" s="18">
        <v>7107.33</v>
      </c>
      <c r="M278" s="18">
        <v>587.79540000000009</v>
      </c>
      <c r="N278" s="20">
        <v>0.12</v>
      </c>
      <c r="O278" s="18">
        <f t="shared" si="29"/>
        <v>2028.4703999999997</v>
      </c>
      <c r="P278" s="18">
        <f>VLOOKUP(G278,Payments!$A$2:$E$701, 2, FALSE)</f>
        <v>3042.7056000000007</v>
      </c>
      <c r="Q278" s="17">
        <f t="shared" si="24"/>
        <v>13861.214399999997</v>
      </c>
      <c r="R278" s="17">
        <f>VLOOKUP(G278,Payments!$A$2:$E$701, 4, FALSE)</f>
        <v>14692.887264000001</v>
      </c>
      <c r="S278" s="17">
        <f t="shared" si="25"/>
        <v>831.67286400000376</v>
      </c>
      <c r="T278" s="21">
        <v>0.06</v>
      </c>
      <c r="U278" s="17">
        <f t="shared" si="26"/>
        <v>16903.919999999998</v>
      </c>
      <c r="V278" s="17">
        <f t="shared" si="27"/>
        <v>7180.3241999999973</v>
      </c>
    </row>
    <row r="279" spans="1:22" x14ac:dyDescent="0.2">
      <c r="A279" s="1">
        <v>43397</v>
      </c>
      <c r="B279" s="1">
        <v>43438</v>
      </c>
      <c r="C279" s="9">
        <f t="shared" si="28"/>
        <v>41</v>
      </c>
      <c r="D279" s="1" t="s">
        <v>44</v>
      </c>
      <c r="E279" s="1" t="s">
        <v>26</v>
      </c>
      <c r="F279" s="1" t="s">
        <v>54</v>
      </c>
      <c r="G279" s="1" t="s">
        <v>511</v>
      </c>
      <c r="H279" s="2" t="str">
        <f>VLOOKUP(G279,Payments!$A$2:$E$701, 3, FALSE)</f>
        <v>B-335</v>
      </c>
      <c r="I279" t="str">
        <f>VLOOKUP(G279,Payments!$A$2:$E$701, 5, FALSE)</f>
        <v>Bankinter</v>
      </c>
      <c r="J279" s="18">
        <v>31324</v>
      </c>
      <c r="K279" s="20">
        <v>0.14000000000000001</v>
      </c>
      <c r="L279" s="18">
        <v>11903.12</v>
      </c>
      <c r="M279" s="18">
        <v>751.77599999999995</v>
      </c>
      <c r="N279" s="20">
        <v>0.15</v>
      </c>
      <c r="O279" s="18">
        <f t="shared" si="29"/>
        <v>4040.7959999999998</v>
      </c>
      <c r="P279" s="18">
        <f>VLOOKUP(G279,Payments!$A$2:$E$701, 2, FALSE)</f>
        <v>5387.7280000000001</v>
      </c>
      <c r="Q279" s="17">
        <f t="shared" si="24"/>
        <v>21550.912</v>
      </c>
      <c r="R279" s="17">
        <f>VLOOKUP(G279,Payments!$A$2:$E$701, 4, FALSE)</f>
        <v>22628.457600000002</v>
      </c>
      <c r="S279" s="17">
        <f t="shared" si="25"/>
        <v>1077.5456000000013</v>
      </c>
      <c r="T279" s="21">
        <v>0.05</v>
      </c>
      <c r="U279" s="17">
        <f t="shared" si="26"/>
        <v>26938.639999999999</v>
      </c>
      <c r="V279" s="17">
        <f t="shared" si="27"/>
        <v>10242.947999999999</v>
      </c>
    </row>
    <row r="280" spans="1:22" x14ac:dyDescent="0.2">
      <c r="A280" s="1">
        <v>43445</v>
      </c>
      <c r="B280" s="1">
        <v>43498</v>
      </c>
      <c r="C280" s="9">
        <f t="shared" si="28"/>
        <v>53</v>
      </c>
      <c r="D280" s="1" t="s">
        <v>47</v>
      </c>
      <c r="E280" s="1" t="s">
        <v>38</v>
      </c>
      <c r="F280" s="1" t="s">
        <v>81</v>
      </c>
      <c r="G280" s="1" t="s">
        <v>512</v>
      </c>
      <c r="H280" s="2" t="str">
        <f>VLOOKUP(G280,Payments!$A$2:$E$701, 3, FALSE)</f>
        <v>B-365</v>
      </c>
      <c r="I280" t="str">
        <f>VLOOKUP(G280,Payments!$A$2:$E$701, 5, FALSE)</f>
        <v>Santander</v>
      </c>
      <c r="J280" s="18">
        <v>28636</v>
      </c>
      <c r="K280" s="20">
        <v>7.0000000000000007E-2</v>
      </c>
      <c r="L280" s="18">
        <v>9163.52</v>
      </c>
      <c r="M280" s="18">
        <v>1048.0775999999998</v>
      </c>
      <c r="N280" s="20">
        <v>0.13</v>
      </c>
      <c r="O280" s="18">
        <f t="shared" si="29"/>
        <v>3462.0924</v>
      </c>
      <c r="P280" s="18">
        <f>VLOOKUP(G280,Payments!$A$2:$E$701, 2, FALSE)</f>
        <v>5059.9812000000002</v>
      </c>
      <c r="Q280" s="17">
        <f t="shared" si="24"/>
        <v>21571.498800000001</v>
      </c>
      <c r="R280" s="17">
        <f>VLOOKUP(G280,Payments!$A$2:$E$701, 4, FALSE)</f>
        <v>22650.073740000003</v>
      </c>
      <c r="S280" s="17">
        <f t="shared" si="25"/>
        <v>1078.5749400000022</v>
      </c>
      <c r="T280" s="21">
        <v>0.05</v>
      </c>
      <c r="U280" s="17">
        <f t="shared" si="26"/>
        <v>26631.48</v>
      </c>
      <c r="V280" s="17">
        <f t="shared" si="27"/>
        <v>12957.789999999997</v>
      </c>
    </row>
    <row r="281" spans="1:22" x14ac:dyDescent="0.2">
      <c r="A281" s="1">
        <v>43418</v>
      </c>
      <c r="B281" s="1">
        <v>43497</v>
      </c>
      <c r="C281" s="9">
        <f t="shared" si="28"/>
        <v>79</v>
      </c>
      <c r="D281" s="1" t="s">
        <v>43</v>
      </c>
      <c r="E281" s="1" t="s">
        <v>33</v>
      </c>
      <c r="F281" s="1" t="s">
        <v>118</v>
      </c>
      <c r="G281" s="1" t="s">
        <v>513</v>
      </c>
      <c r="H281" s="2" t="str">
        <f>VLOOKUP(G281,Payments!$A$2:$E$701, 3, FALSE)</f>
        <v>B-257</v>
      </c>
      <c r="I281" t="str">
        <f>VLOOKUP(G281,Payments!$A$2:$E$701, 5, FALSE)</f>
        <v>Bankinter</v>
      </c>
      <c r="J281" s="18">
        <v>28280</v>
      </c>
      <c r="K281" s="20">
        <v>0.15</v>
      </c>
      <c r="L281" s="18">
        <v>10746.4</v>
      </c>
      <c r="M281" s="18">
        <v>1196.2440000000001</v>
      </c>
      <c r="N281" s="20">
        <v>0.13</v>
      </c>
      <c r="O281" s="18">
        <f t="shared" si="29"/>
        <v>3124.94</v>
      </c>
      <c r="P281" s="18">
        <f>VLOOKUP(G281,Payments!$A$2:$E$701, 2, FALSE)</f>
        <v>5528.74</v>
      </c>
      <c r="Q281" s="17">
        <f t="shared" si="24"/>
        <v>18509.260000000002</v>
      </c>
      <c r="R281" s="17">
        <f>VLOOKUP(G281,Payments!$A$2:$E$701, 4, FALSE)</f>
        <v>19990.000800000005</v>
      </c>
      <c r="S281" s="17">
        <f t="shared" si="25"/>
        <v>1480.7408000000032</v>
      </c>
      <c r="T281" s="21">
        <v>0.08</v>
      </c>
      <c r="U281" s="17">
        <f t="shared" si="26"/>
        <v>24038</v>
      </c>
      <c r="V281" s="17">
        <f t="shared" si="27"/>
        <v>8970.4160000000029</v>
      </c>
    </row>
    <row r="282" spans="1:22" x14ac:dyDescent="0.2">
      <c r="A282" s="1">
        <v>43389</v>
      </c>
      <c r="B282" s="1">
        <v>43449</v>
      </c>
      <c r="C282" s="9">
        <f t="shared" si="28"/>
        <v>60</v>
      </c>
      <c r="D282" s="1" t="s">
        <v>46</v>
      </c>
      <c r="E282" s="1" t="s">
        <v>41</v>
      </c>
      <c r="F282" s="1" t="s">
        <v>92</v>
      </c>
      <c r="G282" s="1" t="s">
        <v>514</v>
      </c>
      <c r="H282" s="2" t="str">
        <f>VLOOKUP(G282,Payments!$A$2:$E$701, 3, FALSE)</f>
        <v>B-289</v>
      </c>
      <c r="I282" t="str">
        <f>VLOOKUP(G282,Payments!$A$2:$E$701, 5, FALSE)</f>
        <v>Kutxa</v>
      </c>
      <c r="J282" s="18">
        <v>27877</v>
      </c>
      <c r="K282" s="20">
        <v>0.15</v>
      </c>
      <c r="L282" s="18">
        <v>10593.26</v>
      </c>
      <c r="M282" s="18">
        <v>1048.1752000000001</v>
      </c>
      <c r="N282" s="20">
        <v>0.14000000000000001</v>
      </c>
      <c r="O282" s="18">
        <f t="shared" si="29"/>
        <v>3317.3630000000003</v>
      </c>
      <c r="P282" s="18">
        <f>VLOOKUP(G282,Payments!$A$2:$E$701, 2, FALSE)</f>
        <v>4265.1810000000005</v>
      </c>
      <c r="Q282" s="17">
        <f t="shared" si="24"/>
        <v>19430.269</v>
      </c>
      <c r="R282" s="17">
        <f>VLOOKUP(G282,Payments!$A$2:$E$701, 4, FALSE)</f>
        <v>21178.993210000001</v>
      </c>
      <c r="S282" s="17">
        <f t="shared" si="25"/>
        <v>1748.7242100000003</v>
      </c>
      <c r="T282" s="21">
        <v>0.09</v>
      </c>
      <c r="U282" s="17">
        <f t="shared" si="26"/>
        <v>23695.45</v>
      </c>
      <c r="V282" s="17">
        <f t="shared" si="27"/>
        <v>8736.6517999999978</v>
      </c>
    </row>
    <row r="283" spans="1:22" x14ac:dyDescent="0.2">
      <c r="A283" s="1">
        <v>43389</v>
      </c>
      <c r="B283" s="1">
        <v>43425</v>
      </c>
      <c r="C283" s="9">
        <f t="shared" si="28"/>
        <v>36</v>
      </c>
      <c r="D283" s="1" t="s">
        <v>46</v>
      </c>
      <c r="E283" s="1" t="s">
        <v>23</v>
      </c>
      <c r="F283" s="1" t="s">
        <v>84</v>
      </c>
      <c r="G283" s="1" t="s">
        <v>515</v>
      </c>
      <c r="H283" s="2" t="str">
        <f>VLOOKUP(G283,Payments!$A$2:$E$701, 3, FALSE)</f>
        <v>B-278</v>
      </c>
      <c r="I283" t="str">
        <f>VLOOKUP(G283,Payments!$A$2:$E$701, 5, FALSE)</f>
        <v>Unicaja</v>
      </c>
      <c r="J283" s="18">
        <v>26517</v>
      </c>
      <c r="K283" s="20">
        <v>0.11</v>
      </c>
      <c r="L283" s="18">
        <v>9280.9500000000007</v>
      </c>
      <c r="M283" s="18">
        <v>1288.7262000000001</v>
      </c>
      <c r="N283" s="20">
        <v>0.14000000000000001</v>
      </c>
      <c r="O283" s="18">
        <f t="shared" si="29"/>
        <v>3304.0182000000004</v>
      </c>
      <c r="P283" s="18">
        <f>VLOOKUP(G283,Payments!$A$2:$E$701, 2, FALSE)</f>
        <v>4248.0234</v>
      </c>
      <c r="Q283" s="17">
        <f t="shared" si="24"/>
        <v>19352.106599999999</v>
      </c>
      <c r="R283" s="17">
        <f>VLOOKUP(G283,Payments!$A$2:$E$701, 4, FALSE)</f>
        <v>21093.796194000002</v>
      </c>
      <c r="S283" s="17">
        <f t="shared" si="25"/>
        <v>1741.6895940000031</v>
      </c>
      <c r="T283" s="21">
        <v>0.09</v>
      </c>
      <c r="U283" s="17">
        <f t="shared" si="26"/>
        <v>23600.13</v>
      </c>
      <c r="V283" s="17">
        <f t="shared" si="27"/>
        <v>9726.4355999999971</v>
      </c>
    </row>
    <row r="284" spans="1:22" x14ac:dyDescent="0.2">
      <c r="A284" s="1">
        <v>43465</v>
      </c>
      <c r="B284" s="1">
        <v>43509</v>
      </c>
      <c r="C284" s="9">
        <f t="shared" si="28"/>
        <v>44</v>
      </c>
      <c r="D284" s="1" t="s">
        <v>46</v>
      </c>
      <c r="E284" s="1" t="s">
        <v>32</v>
      </c>
      <c r="F284" s="1" t="s">
        <v>87</v>
      </c>
      <c r="G284" s="1" t="s">
        <v>516</v>
      </c>
      <c r="H284" s="2" t="str">
        <f>VLOOKUP(G284,Payments!$A$2:$E$701, 3, FALSE)</f>
        <v>B-269</v>
      </c>
      <c r="I284" t="str">
        <f>VLOOKUP(G284,Payments!$A$2:$E$701, 5, FALSE)</f>
        <v>Kutxa</v>
      </c>
      <c r="J284" s="18">
        <v>20791</v>
      </c>
      <c r="K284" s="20">
        <v>0.11</v>
      </c>
      <c r="L284" s="18">
        <v>7484.76</v>
      </c>
      <c r="M284" s="18">
        <v>1101.9230000000002</v>
      </c>
      <c r="N284" s="20">
        <v>0.15</v>
      </c>
      <c r="O284" s="18">
        <f t="shared" si="29"/>
        <v>2775.5984999999996</v>
      </c>
      <c r="P284" s="18">
        <f>VLOOKUP(G284,Payments!$A$2:$E$701, 2, FALSE)</f>
        <v>3330.7182000000003</v>
      </c>
      <c r="Q284" s="17">
        <f t="shared" si="24"/>
        <v>15173.271799999999</v>
      </c>
      <c r="R284" s="17">
        <f>VLOOKUP(G284,Payments!$A$2:$E$701, 4, FALSE)</f>
        <v>16083.668108000003</v>
      </c>
      <c r="S284" s="17">
        <f t="shared" si="25"/>
        <v>910.39630800000486</v>
      </c>
      <c r="T284" s="21">
        <v>0.06</v>
      </c>
      <c r="U284" s="17">
        <f t="shared" si="26"/>
        <v>18503.989999999998</v>
      </c>
      <c r="V284" s="17">
        <f t="shared" si="27"/>
        <v>7141.708499999997</v>
      </c>
    </row>
    <row r="285" spans="1:22" x14ac:dyDescent="0.2">
      <c r="A285" s="1">
        <v>43387</v>
      </c>
      <c r="B285" s="1">
        <v>43458</v>
      </c>
      <c r="C285" s="9">
        <f t="shared" si="28"/>
        <v>71</v>
      </c>
      <c r="D285" s="1" t="s">
        <v>47</v>
      </c>
      <c r="E285" s="1" t="s">
        <v>41</v>
      </c>
      <c r="F285" s="1" t="s">
        <v>69</v>
      </c>
      <c r="G285" s="1" t="s">
        <v>517</v>
      </c>
      <c r="H285" s="2" t="str">
        <f>VLOOKUP(G285,Payments!$A$2:$E$701, 3, FALSE)</f>
        <v>B-262</v>
      </c>
      <c r="I285" t="str">
        <f>VLOOKUP(G285,Payments!$A$2:$E$701, 5, FALSE)</f>
        <v>BBVA</v>
      </c>
      <c r="J285" s="18">
        <v>24113</v>
      </c>
      <c r="K285" s="20">
        <v>0.1</v>
      </c>
      <c r="L285" s="18">
        <v>7475.03</v>
      </c>
      <c r="M285" s="18">
        <v>1422.6670000000001</v>
      </c>
      <c r="N285" s="20">
        <v>0.1</v>
      </c>
      <c r="O285" s="18">
        <f t="shared" si="29"/>
        <v>2170.17</v>
      </c>
      <c r="P285" s="18">
        <f>VLOOKUP(G285,Payments!$A$2:$E$701, 2, FALSE)</f>
        <v>4557.357</v>
      </c>
      <c r="Q285" s="17">
        <f t="shared" si="24"/>
        <v>17144.343000000001</v>
      </c>
      <c r="R285" s="17">
        <f>VLOOKUP(G285,Payments!$A$2:$E$701, 4, FALSE)</f>
        <v>18687.333870000002</v>
      </c>
      <c r="S285" s="17">
        <f t="shared" si="25"/>
        <v>1542.9908700000015</v>
      </c>
      <c r="T285" s="21">
        <v>0.09</v>
      </c>
      <c r="U285" s="17">
        <f t="shared" si="26"/>
        <v>21701.7</v>
      </c>
      <c r="V285" s="17">
        <f t="shared" si="27"/>
        <v>10633.832999999999</v>
      </c>
    </row>
    <row r="286" spans="1:22" x14ac:dyDescent="0.2">
      <c r="A286" s="1">
        <v>43393</v>
      </c>
      <c r="B286" s="1">
        <v>43449</v>
      </c>
      <c r="C286" s="9">
        <f t="shared" si="28"/>
        <v>56</v>
      </c>
      <c r="D286" s="1" t="s">
        <v>47</v>
      </c>
      <c r="E286" s="1" t="s">
        <v>28</v>
      </c>
      <c r="F286" s="1" t="s">
        <v>62</v>
      </c>
      <c r="G286" s="1" t="s">
        <v>518</v>
      </c>
      <c r="H286" s="2" t="str">
        <f>VLOOKUP(G286,Payments!$A$2:$E$701, 3, FALSE)</f>
        <v>B-289</v>
      </c>
      <c r="I286" t="str">
        <f>VLOOKUP(G286,Payments!$A$2:$E$701, 5, FALSE)</f>
        <v>Unicaja</v>
      </c>
      <c r="J286" s="18">
        <v>18536</v>
      </c>
      <c r="K286" s="20">
        <v>0.09</v>
      </c>
      <c r="L286" s="18">
        <v>7414.4</v>
      </c>
      <c r="M286" s="18">
        <v>850.80240000000015</v>
      </c>
      <c r="N286" s="20">
        <v>0.12</v>
      </c>
      <c r="O286" s="18">
        <f t="shared" si="29"/>
        <v>2024.1311999999998</v>
      </c>
      <c r="P286" s="18">
        <f>VLOOKUP(G286,Payments!$A$2:$E$701, 2, FALSE)</f>
        <v>3036.1968000000006</v>
      </c>
      <c r="Q286" s="17">
        <f t="shared" si="24"/>
        <v>13831.563199999997</v>
      </c>
      <c r="R286" s="17">
        <f>VLOOKUP(G286,Payments!$A$2:$E$701, 4, FALSE)</f>
        <v>14661.456992000001</v>
      </c>
      <c r="S286" s="17">
        <f t="shared" si="25"/>
        <v>829.8937920000044</v>
      </c>
      <c r="T286" s="21">
        <v>0.06</v>
      </c>
      <c r="U286" s="17">
        <f t="shared" si="26"/>
        <v>16867.759999999998</v>
      </c>
      <c r="V286" s="17">
        <f t="shared" si="27"/>
        <v>6578.4263999999985</v>
      </c>
    </row>
    <row r="287" spans="1:22" x14ac:dyDescent="0.2">
      <c r="A287" s="1">
        <v>43457</v>
      </c>
      <c r="B287" s="1">
        <v>43527</v>
      </c>
      <c r="C287" s="9">
        <f t="shared" si="28"/>
        <v>70</v>
      </c>
      <c r="D287" s="1" t="s">
        <v>47</v>
      </c>
      <c r="E287" s="1" t="s">
        <v>41</v>
      </c>
      <c r="F287" s="1" t="s">
        <v>69</v>
      </c>
      <c r="G287" s="1" t="s">
        <v>519</v>
      </c>
      <c r="H287" s="2" t="str">
        <f>VLOOKUP(G287,Payments!$A$2:$E$701, 3, FALSE)</f>
        <v>B-391</v>
      </c>
      <c r="I287" t="str">
        <f>VLOOKUP(G287,Payments!$A$2:$E$701, 5, FALSE)</f>
        <v>Caixa</v>
      </c>
      <c r="J287" s="18">
        <v>16849</v>
      </c>
      <c r="K287" s="20">
        <v>0.1</v>
      </c>
      <c r="L287" s="18">
        <v>5897.15</v>
      </c>
      <c r="M287" s="18">
        <v>926.69500000000005</v>
      </c>
      <c r="N287" s="20">
        <v>0.1</v>
      </c>
      <c r="O287" s="18">
        <f t="shared" si="29"/>
        <v>1516.41</v>
      </c>
      <c r="P287" s="18">
        <f>VLOOKUP(G287,Payments!$A$2:$E$701, 2, FALSE)</f>
        <v>2881.1790000000001</v>
      </c>
      <c r="Q287" s="17">
        <f t="shared" si="24"/>
        <v>12282.921</v>
      </c>
      <c r="R287" s="17">
        <f>VLOOKUP(G287,Payments!$A$2:$E$701, 4, FALSE)</f>
        <v>12897.067050000001</v>
      </c>
      <c r="S287" s="17">
        <f t="shared" si="25"/>
        <v>614.1460500000012</v>
      </c>
      <c r="T287" s="21">
        <v>0.05</v>
      </c>
      <c r="U287" s="17">
        <f t="shared" si="26"/>
        <v>15164.1</v>
      </c>
      <c r="V287" s="17">
        <f t="shared" si="27"/>
        <v>6823.8450000000012</v>
      </c>
    </row>
    <row r="288" spans="1:22" x14ac:dyDescent="0.2">
      <c r="A288" s="1">
        <v>43405</v>
      </c>
      <c r="B288" s="1">
        <v>43438</v>
      </c>
      <c r="C288" s="9">
        <f t="shared" si="28"/>
        <v>33</v>
      </c>
      <c r="D288" s="1" t="s">
        <v>46</v>
      </c>
      <c r="E288" s="1" t="s">
        <v>35</v>
      </c>
      <c r="F288" s="1" t="s">
        <v>69</v>
      </c>
      <c r="G288" s="1" t="s">
        <v>520</v>
      </c>
      <c r="H288" s="2" t="str">
        <f>VLOOKUP(G288,Payments!$A$2:$E$701, 3, FALSE)</f>
        <v>B-390</v>
      </c>
      <c r="I288" t="str">
        <f>VLOOKUP(G288,Payments!$A$2:$E$701, 5, FALSE)</f>
        <v>Bankinter</v>
      </c>
      <c r="J288" s="18">
        <v>33935</v>
      </c>
      <c r="K288" s="20">
        <v>0.13</v>
      </c>
      <c r="L288" s="18">
        <v>11877.25</v>
      </c>
      <c r="M288" s="18">
        <v>1411.6960000000001</v>
      </c>
      <c r="N288" s="20">
        <v>0.11</v>
      </c>
      <c r="O288" s="18">
        <f t="shared" si="29"/>
        <v>3247.5795000000003</v>
      </c>
      <c r="P288" s="18">
        <f>VLOOKUP(G288,Payments!$A$2:$E$701, 2, FALSE)</f>
        <v>6790.3935000000001</v>
      </c>
      <c r="Q288" s="17">
        <f t="shared" si="24"/>
        <v>22733.056499999999</v>
      </c>
      <c r="R288" s="17">
        <f>VLOOKUP(G288,Payments!$A$2:$E$701, 4, FALSE)</f>
        <v>24097.03989</v>
      </c>
      <c r="S288" s="17">
        <f t="shared" si="25"/>
        <v>1363.9833900000012</v>
      </c>
      <c r="T288" s="21">
        <v>0.06</v>
      </c>
      <c r="U288" s="17">
        <f t="shared" si="26"/>
        <v>29523.45</v>
      </c>
      <c r="V288" s="17">
        <f t="shared" si="27"/>
        <v>12986.924500000001</v>
      </c>
    </row>
    <row r="289" spans="1:22" x14ac:dyDescent="0.2">
      <c r="A289" s="1">
        <v>43374</v>
      </c>
      <c r="B289" s="1">
        <v>43414</v>
      </c>
      <c r="C289" s="9">
        <f t="shared" si="28"/>
        <v>40</v>
      </c>
      <c r="D289" s="1" t="s">
        <v>43</v>
      </c>
      <c r="E289" s="1" t="s">
        <v>34</v>
      </c>
      <c r="F289" s="1" t="s">
        <v>84</v>
      </c>
      <c r="G289" s="1" t="s">
        <v>521</v>
      </c>
      <c r="H289" s="2" t="str">
        <f>VLOOKUP(G289,Payments!$A$2:$E$701, 3, FALSE)</f>
        <v>B-321</v>
      </c>
      <c r="I289" t="str">
        <f>VLOOKUP(G289,Payments!$A$2:$E$701, 5, FALSE)</f>
        <v>Sabadell</v>
      </c>
      <c r="J289" s="18">
        <v>23808</v>
      </c>
      <c r="K289" s="20">
        <v>7.0000000000000007E-2</v>
      </c>
      <c r="L289" s="18">
        <v>7856.64</v>
      </c>
      <c r="M289" s="18">
        <v>1142.7839999999999</v>
      </c>
      <c r="N289" s="20">
        <v>0.13</v>
      </c>
      <c r="O289" s="18">
        <f t="shared" si="29"/>
        <v>2878.3872000000001</v>
      </c>
      <c r="P289" s="18">
        <f>VLOOKUP(G289,Payments!$A$2:$E$701, 2, FALSE)</f>
        <v>5092.5312000000004</v>
      </c>
      <c r="Q289" s="17">
        <f t="shared" si="24"/>
        <v>17048.908799999997</v>
      </c>
      <c r="R289" s="17">
        <f>VLOOKUP(G289,Payments!$A$2:$E$701, 4, FALSE)</f>
        <v>18412.821504</v>
      </c>
      <c r="S289" s="17">
        <f t="shared" si="25"/>
        <v>1363.9127040000021</v>
      </c>
      <c r="T289" s="21">
        <v>0.08</v>
      </c>
      <c r="U289" s="17">
        <f t="shared" si="26"/>
        <v>22141.439999999999</v>
      </c>
      <c r="V289" s="17">
        <f t="shared" si="27"/>
        <v>10263.628799999999</v>
      </c>
    </row>
    <row r="290" spans="1:22" x14ac:dyDescent="0.2">
      <c r="A290" s="1">
        <v>43376</v>
      </c>
      <c r="B290" s="1">
        <v>43440</v>
      </c>
      <c r="C290" s="9">
        <f t="shared" si="28"/>
        <v>64</v>
      </c>
      <c r="D290" s="1" t="s">
        <v>43</v>
      </c>
      <c r="E290" s="1" t="s">
        <v>22</v>
      </c>
      <c r="F290" s="1" t="s">
        <v>84</v>
      </c>
      <c r="G290" s="1" t="s">
        <v>522</v>
      </c>
      <c r="H290" s="2" t="str">
        <f>VLOOKUP(G290,Payments!$A$2:$E$701, 3, FALSE)</f>
        <v>B-392</v>
      </c>
      <c r="I290" t="str">
        <f>VLOOKUP(G290,Payments!$A$2:$E$701, 5, FALSE)</f>
        <v>Laboral</v>
      </c>
      <c r="J290" s="18">
        <v>19977</v>
      </c>
      <c r="K290" s="20">
        <v>0.13</v>
      </c>
      <c r="L290" s="18">
        <v>6991.95</v>
      </c>
      <c r="M290" s="18">
        <v>934.92360000000019</v>
      </c>
      <c r="N290" s="20">
        <v>0.11</v>
      </c>
      <c r="O290" s="18">
        <f t="shared" si="29"/>
        <v>1911.7988999999998</v>
      </c>
      <c r="P290" s="18">
        <f>VLOOKUP(G290,Payments!$A$2:$E$701, 2, FALSE)</f>
        <v>3823.5978000000005</v>
      </c>
      <c r="Q290" s="17">
        <f t="shared" si="24"/>
        <v>13556.392199999998</v>
      </c>
      <c r="R290" s="17">
        <f>VLOOKUP(G290,Payments!$A$2:$E$701, 4, FALSE)</f>
        <v>14776.467498000004</v>
      </c>
      <c r="S290" s="17">
        <f t="shared" si="25"/>
        <v>1220.0752980000052</v>
      </c>
      <c r="T290" s="21">
        <v>0.09</v>
      </c>
      <c r="U290" s="17">
        <f t="shared" si="26"/>
        <v>17379.989999999998</v>
      </c>
      <c r="V290" s="17">
        <f t="shared" si="27"/>
        <v>7541.3174999999983</v>
      </c>
    </row>
    <row r="291" spans="1:22" x14ac:dyDescent="0.2">
      <c r="A291" s="1">
        <v>43433</v>
      </c>
      <c r="B291" s="1">
        <v>43468</v>
      </c>
      <c r="C291" s="9">
        <f t="shared" si="28"/>
        <v>35</v>
      </c>
      <c r="D291" s="1" t="s">
        <v>45</v>
      </c>
      <c r="E291" s="1" t="s">
        <v>40</v>
      </c>
      <c r="F291" s="1" t="s">
        <v>109</v>
      </c>
      <c r="G291" s="1" t="s">
        <v>523</v>
      </c>
      <c r="H291" s="2" t="str">
        <f>VLOOKUP(G291,Payments!$A$2:$E$701, 3, FALSE)</f>
        <v>B-291</v>
      </c>
      <c r="I291" t="str">
        <f>VLOOKUP(G291,Payments!$A$2:$E$701, 5, FALSE)</f>
        <v>Sabadell</v>
      </c>
      <c r="J291" s="18">
        <v>18106</v>
      </c>
      <c r="K291" s="20">
        <v>0.14000000000000001</v>
      </c>
      <c r="L291" s="18">
        <v>5974.98</v>
      </c>
      <c r="M291" s="18">
        <v>863.6561999999999</v>
      </c>
      <c r="N291" s="20">
        <v>0.1</v>
      </c>
      <c r="O291" s="18">
        <f t="shared" si="29"/>
        <v>1557.116</v>
      </c>
      <c r="P291" s="18">
        <f>VLOOKUP(G291,Payments!$A$2:$E$701, 2, FALSE)</f>
        <v>3425.6552000000001</v>
      </c>
      <c r="Q291" s="17">
        <f t="shared" si="24"/>
        <v>12145.504799999999</v>
      </c>
      <c r="R291" s="17">
        <f>VLOOKUP(G291,Payments!$A$2:$E$701, 4, FALSE)</f>
        <v>12995.690135999999</v>
      </c>
      <c r="S291" s="17">
        <f t="shared" si="25"/>
        <v>850.18533600000046</v>
      </c>
      <c r="T291" s="21">
        <v>7.0000000000000007E-2</v>
      </c>
      <c r="U291" s="17">
        <f t="shared" si="26"/>
        <v>15571.16</v>
      </c>
      <c r="V291" s="17">
        <f t="shared" si="27"/>
        <v>7175.4078000000009</v>
      </c>
    </row>
    <row r="292" spans="1:22" x14ac:dyDescent="0.2">
      <c r="A292" s="1">
        <v>43413</v>
      </c>
      <c r="B292" s="1">
        <v>43459</v>
      </c>
      <c r="C292" s="9">
        <f t="shared" si="28"/>
        <v>46</v>
      </c>
      <c r="D292" s="1" t="s">
        <v>45</v>
      </c>
      <c r="E292" s="1" t="s">
        <v>42</v>
      </c>
      <c r="F292" s="1" t="s">
        <v>87</v>
      </c>
      <c r="G292" s="1" t="s">
        <v>524</v>
      </c>
      <c r="H292" s="2" t="str">
        <f>VLOOKUP(G292,Payments!$A$2:$E$701, 3, FALSE)</f>
        <v>B-289</v>
      </c>
      <c r="I292" t="str">
        <f>VLOOKUP(G292,Payments!$A$2:$E$701, 5, FALSE)</f>
        <v>Unicaja</v>
      </c>
      <c r="J292" s="18">
        <v>21753</v>
      </c>
      <c r="K292" s="20">
        <v>0.09</v>
      </c>
      <c r="L292" s="18">
        <v>7178.49</v>
      </c>
      <c r="M292" s="18">
        <v>1009.3392</v>
      </c>
      <c r="N292" s="20">
        <v>0.15</v>
      </c>
      <c r="O292" s="18">
        <f t="shared" si="29"/>
        <v>2969.2844999999998</v>
      </c>
      <c r="P292" s="18">
        <f>VLOOKUP(G292,Payments!$A$2:$E$701, 2, FALSE)</f>
        <v>4156.9983000000002</v>
      </c>
      <c r="Q292" s="17">
        <f t="shared" si="24"/>
        <v>15638.2317</v>
      </c>
      <c r="R292" s="17">
        <f>VLOOKUP(G292,Payments!$A$2:$E$701, 4, FALSE)</f>
        <v>16889.290236000001</v>
      </c>
      <c r="S292" s="17">
        <f t="shared" si="25"/>
        <v>1251.0585360000005</v>
      </c>
      <c r="T292" s="21">
        <v>0.08</v>
      </c>
      <c r="U292" s="17">
        <f t="shared" si="26"/>
        <v>19795.23</v>
      </c>
      <c r="V292" s="17">
        <f t="shared" si="27"/>
        <v>8638.1163000000015</v>
      </c>
    </row>
    <row r="293" spans="1:22" x14ac:dyDescent="0.2">
      <c r="A293" s="1">
        <v>43439</v>
      </c>
      <c r="B293" s="1">
        <v>43479</v>
      </c>
      <c r="C293" s="9">
        <f t="shared" si="28"/>
        <v>40</v>
      </c>
      <c r="D293" s="1" t="s">
        <v>47</v>
      </c>
      <c r="E293" s="1" t="s">
        <v>26</v>
      </c>
      <c r="F293" s="1" t="s">
        <v>64</v>
      </c>
      <c r="G293" s="1" t="s">
        <v>525</v>
      </c>
      <c r="H293" s="2" t="str">
        <f>VLOOKUP(G293,Payments!$A$2:$E$701, 3, FALSE)</f>
        <v>B-380</v>
      </c>
      <c r="I293" t="str">
        <f>VLOOKUP(G293,Payments!$A$2:$E$701, 5, FALSE)</f>
        <v>Bankia</v>
      </c>
      <c r="J293" s="18">
        <v>34446</v>
      </c>
      <c r="K293" s="20">
        <v>0.1</v>
      </c>
      <c r="L293" s="18">
        <v>11022.72</v>
      </c>
      <c r="M293" s="18">
        <v>1598.2944</v>
      </c>
      <c r="N293" s="20">
        <v>0.1</v>
      </c>
      <c r="O293" s="18">
        <f t="shared" si="29"/>
        <v>3100.1400000000003</v>
      </c>
      <c r="P293" s="18">
        <f>VLOOKUP(G293,Payments!$A$2:$E$701, 2, FALSE)</f>
        <v>6820.3080000000009</v>
      </c>
      <c r="Q293" s="17">
        <f t="shared" si="24"/>
        <v>24181.092000000001</v>
      </c>
      <c r="R293" s="17">
        <f>VLOOKUP(G293,Payments!$A$2:$E$701, 4, FALSE)</f>
        <v>26357.390280000003</v>
      </c>
      <c r="S293" s="17">
        <f t="shared" si="25"/>
        <v>2176.2982800000027</v>
      </c>
      <c r="T293" s="21">
        <v>0.09</v>
      </c>
      <c r="U293" s="17">
        <f t="shared" si="26"/>
        <v>31001.4</v>
      </c>
      <c r="V293" s="17">
        <f t="shared" si="27"/>
        <v>15280.245600000004</v>
      </c>
    </row>
    <row r="294" spans="1:22" x14ac:dyDescent="0.2">
      <c r="A294" s="1">
        <v>43378</v>
      </c>
      <c r="B294" s="1">
        <v>43437</v>
      </c>
      <c r="C294" s="9">
        <f t="shared" si="28"/>
        <v>59</v>
      </c>
      <c r="D294" s="1" t="s">
        <v>47</v>
      </c>
      <c r="E294" s="1" t="s">
        <v>40</v>
      </c>
      <c r="F294" s="1" t="s">
        <v>98</v>
      </c>
      <c r="G294" s="1" t="s">
        <v>526</v>
      </c>
      <c r="H294" s="2" t="str">
        <f>VLOOKUP(G294,Payments!$A$2:$E$701, 3, FALSE)</f>
        <v>B-375</v>
      </c>
      <c r="I294" t="str">
        <f>VLOOKUP(G294,Payments!$A$2:$E$701, 5, FALSE)</f>
        <v>Sabadell</v>
      </c>
      <c r="J294" s="18">
        <v>25744</v>
      </c>
      <c r="K294" s="20">
        <v>0.17</v>
      </c>
      <c r="L294" s="18">
        <v>10297.6</v>
      </c>
      <c r="M294" s="18">
        <v>1106.992</v>
      </c>
      <c r="N294" s="20">
        <v>0.11</v>
      </c>
      <c r="O294" s="18">
        <f t="shared" si="29"/>
        <v>2350.4272000000001</v>
      </c>
      <c r="P294" s="18">
        <f>VLOOKUP(G294,Payments!$A$2:$E$701, 2, FALSE)</f>
        <v>4700.8544000000002</v>
      </c>
      <c r="Q294" s="17">
        <f t="shared" si="24"/>
        <v>16666.6656</v>
      </c>
      <c r="R294" s="17">
        <f>VLOOKUP(G294,Payments!$A$2:$E$701, 4, FALSE)</f>
        <v>17499.998880000003</v>
      </c>
      <c r="S294" s="17">
        <f t="shared" si="25"/>
        <v>833.33328000000256</v>
      </c>
      <c r="T294" s="21">
        <v>0.05</v>
      </c>
      <c r="U294" s="17">
        <f t="shared" si="26"/>
        <v>21367.52</v>
      </c>
      <c r="V294" s="17">
        <f t="shared" si="27"/>
        <v>7612.5007999999998</v>
      </c>
    </row>
    <row r="295" spans="1:22" x14ac:dyDescent="0.2">
      <c r="A295" s="1">
        <v>43437</v>
      </c>
      <c r="B295" s="1">
        <v>43512</v>
      </c>
      <c r="C295" s="9">
        <f t="shared" si="28"/>
        <v>75</v>
      </c>
      <c r="D295" s="1" t="s">
        <v>44</v>
      </c>
      <c r="E295" s="1" t="s">
        <v>38</v>
      </c>
      <c r="F295" s="1" t="s">
        <v>62</v>
      </c>
      <c r="G295" s="1" t="s">
        <v>527</v>
      </c>
      <c r="H295" s="2" t="str">
        <f>VLOOKUP(G295,Payments!$A$2:$E$701, 3, FALSE)</f>
        <v>B-360</v>
      </c>
      <c r="I295" t="str">
        <f>VLOOKUP(G295,Payments!$A$2:$E$701, 5, FALSE)</f>
        <v>Caixa</v>
      </c>
      <c r="J295" s="18">
        <v>19753</v>
      </c>
      <c r="K295" s="20">
        <v>0.09</v>
      </c>
      <c r="L295" s="18">
        <v>6123.43</v>
      </c>
      <c r="M295" s="18">
        <v>592.59</v>
      </c>
      <c r="N295" s="20">
        <v>0.15</v>
      </c>
      <c r="O295" s="18">
        <f t="shared" si="29"/>
        <v>2696.2844999999998</v>
      </c>
      <c r="P295" s="18">
        <f>VLOOKUP(G295,Payments!$A$2:$E$701, 2, FALSE)</f>
        <v>3235.5414000000001</v>
      </c>
      <c r="Q295" s="17">
        <f t="shared" si="24"/>
        <v>14739.688599999999</v>
      </c>
      <c r="R295" s="17">
        <f>VLOOKUP(G295,Payments!$A$2:$E$701, 4, FALSE)</f>
        <v>15918.863688000001</v>
      </c>
      <c r="S295" s="17">
        <f t="shared" si="25"/>
        <v>1179.1750880000018</v>
      </c>
      <c r="T295" s="21">
        <v>0.08</v>
      </c>
      <c r="U295" s="17">
        <f t="shared" si="26"/>
        <v>17975.23</v>
      </c>
      <c r="V295" s="17">
        <f t="shared" si="27"/>
        <v>8562.9254999999994</v>
      </c>
    </row>
    <row r="296" spans="1:22" x14ac:dyDescent="0.2">
      <c r="A296" s="1">
        <v>43413</v>
      </c>
      <c r="B296" s="1">
        <v>43469</v>
      </c>
      <c r="C296" s="9">
        <f t="shared" si="28"/>
        <v>56</v>
      </c>
      <c r="D296" s="1" t="s">
        <v>46</v>
      </c>
      <c r="E296" s="1" t="s">
        <v>40</v>
      </c>
      <c r="F296" s="1" t="s">
        <v>139</v>
      </c>
      <c r="G296" s="1" t="s">
        <v>528</v>
      </c>
      <c r="H296" s="2" t="str">
        <f>VLOOKUP(G296,Payments!$A$2:$E$701, 3, FALSE)</f>
        <v>B-247</v>
      </c>
      <c r="I296" t="str">
        <f>VLOOKUP(G296,Payments!$A$2:$E$701, 5, FALSE)</f>
        <v>Popular</v>
      </c>
      <c r="J296" s="18">
        <v>16019</v>
      </c>
      <c r="K296" s="20">
        <v>0.17</v>
      </c>
      <c r="L296" s="18">
        <v>4965.8900000000003</v>
      </c>
      <c r="M296" s="18">
        <v>666.39039999999977</v>
      </c>
      <c r="N296" s="20">
        <v>0.13</v>
      </c>
      <c r="O296" s="18">
        <f t="shared" si="29"/>
        <v>1728.4501</v>
      </c>
      <c r="P296" s="18">
        <f>VLOOKUP(G296,Payments!$A$2:$E$701, 2, FALSE)</f>
        <v>2393.2385999999997</v>
      </c>
      <c r="Q296" s="17">
        <f t="shared" si="24"/>
        <v>10902.5314</v>
      </c>
      <c r="R296" s="17">
        <f>VLOOKUP(G296,Payments!$A$2:$E$701, 4, FALSE)</f>
        <v>11774.733912000002</v>
      </c>
      <c r="S296" s="17">
        <f t="shared" si="25"/>
        <v>872.20251200000166</v>
      </c>
      <c r="T296" s="21">
        <v>0.08</v>
      </c>
      <c r="U296" s="17">
        <f t="shared" si="26"/>
        <v>13295.77</v>
      </c>
      <c r="V296" s="17">
        <f t="shared" si="27"/>
        <v>5935.0394999999999</v>
      </c>
    </row>
    <row r="297" spans="1:22" x14ac:dyDescent="0.2">
      <c r="A297" s="1">
        <v>43429</v>
      </c>
      <c r="B297" s="1">
        <v>43485</v>
      </c>
      <c r="C297" s="9">
        <f t="shared" si="28"/>
        <v>56</v>
      </c>
      <c r="D297" s="1" t="s">
        <v>46</v>
      </c>
      <c r="E297" s="1" t="s">
        <v>29</v>
      </c>
      <c r="F297" s="1" t="s">
        <v>69</v>
      </c>
      <c r="G297" s="1" t="s">
        <v>529</v>
      </c>
      <c r="H297" s="2" t="str">
        <f>VLOOKUP(G297,Payments!$A$2:$E$701, 3, FALSE)</f>
        <v>B-327</v>
      </c>
      <c r="I297" t="str">
        <f>VLOOKUP(G297,Payments!$A$2:$E$701, 5, FALSE)</f>
        <v>Popular</v>
      </c>
      <c r="J297" s="18">
        <v>20544</v>
      </c>
      <c r="K297" s="20">
        <v>0.05</v>
      </c>
      <c r="L297" s="18">
        <v>6574.08</v>
      </c>
      <c r="M297" s="18">
        <v>905.99039999999991</v>
      </c>
      <c r="N297" s="20">
        <v>0.15</v>
      </c>
      <c r="O297" s="18">
        <f t="shared" si="29"/>
        <v>2927.52</v>
      </c>
      <c r="P297" s="18">
        <f>VLOOKUP(G297,Payments!$A$2:$E$701, 2, FALSE)</f>
        <v>3513.0239999999994</v>
      </c>
      <c r="Q297" s="17">
        <f t="shared" si="24"/>
        <v>16003.776</v>
      </c>
      <c r="R297" s="17">
        <f>VLOOKUP(G297,Payments!$A$2:$E$701, 4, FALSE)</f>
        <v>17284.078079999999</v>
      </c>
      <c r="S297" s="17">
        <f t="shared" si="25"/>
        <v>1280.3020799999995</v>
      </c>
      <c r="T297" s="21">
        <v>0.08</v>
      </c>
      <c r="U297" s="17">
        <f t="shared" si="26"/>
        <v>19516.8</v>
      </c>
      <c r="V297" s="17">
        <f t="shared" si="27"/>
        <v>9109.2095999999983</v>
      </c>
    </row>
    <row r="298" spans="1:22" x14ac:dyDescent="0.2">
      <c r="A298" s="1">
        <v>43383</v>
      </c>
      <c r="B298" s="1">
        <v>43451</v>
      </c>
      <c r="C298" s="9">
        <f t="shared" si="28"/>
        <v>68</v>
      </c>
      <c r="D298" s="1" t="s">
        <v>44</v>
      </c>
      <c r="E298" s="1" t="s">
        <v>39</v>
      </c>
      <c r="F298" s="1" t="s">
        <v>98</v>
      </c>
      <c r="G298" s="1" t="s">
        <v>530</v>
      </c>
      <c r="H298" s="2" t="str">
        <f>VLOOKUP(G298,Payments!$A$2:$E$701, 3, FALSE)</f>
        <v>B-377</v>
      </c>
      <c r="I298" t="str">
        <f>VLOOKUP(G298,Payments!$A$2:$E$701, 5, FALSE)</f>
        <v>Bankia</v>
      </c>
      <c r="J298" s="18">
        <v>30981</v>
      </c>
      <c r="K298" s="20">
        <v>0.09</v>
      </c>
      <c r="L298" s="18">
        <v>11772.78</v>
      </c>
      <c r="M298" s="18">
        <v>820.99649999999997</v>
      </c>
      <c r="N298" s="20">
        <v>0.11</v>
      </c>
      <c r="O298" s="18">
        <f t="shared" si="29"/>
        <v>3101.1981000000001</v>
      </c>
      <c r="P298" s="18">
        <f>VLOOKUP(G298,Payments!$A$2:$E$701, 2, FALSE)</f>
        <v>5638.5420000000004</v>
      </c>
      <c r="Q298" s="17">
        <f t="shared" si="24"/>
        <v>22554.167999999998</v>
      </c>
      <c r="R298" s="17">
        <f>VLOOKUP(G298,Payments!$A$2:$E$701, 4, FALSE)</f>
        <v>24584.043120000002</v>
      </c>
      <c r="S298" s="17">
        <f t="shared" si="25"/>
        <v>2029.8751200000042</v>
      </c>
      <c r="T298" s="21">
        <v>0.09</v>
      </c>
      <c r="U298" s="17">
        <f t="shared" si="26"/>
        <v>28192.71</v>
      </c>
      <c r="V298" s="17">
        <f t="shared" si="27"/>
        <v>12497.735399999996</v>
      </c>
    </row>
    <row r="299" spans="1:22" x14ac:dyDescent="0.2">
      <c r="A299" s="1">
        <v>43427</v>
      </c>
      <c r="B299" s="1">
        <v>43463</v>
      </c>
      <c r="C299" s="9">
        <f t="shared" si="28"/>
        <v>36</v>
      </c>
      <c r="D299" s="1" t="s">
        <v>46</v>
      </c>
      <c r="E299" s="1" t="s">
        <v>22</v>
      </c>
      <c r="F299" s="1" t="s">
        <v>64</v>
      </c>
      <c r="G299" s="1" t="s">
        <v>531</v>
      </c>
      <c r="H299" s="2" t="str">
        <f>VLOOKUP(G299,Payments!$A$2:$E$701, 3, FALSE)</f>
        <v>B-263</v>
      </c>
      <c r="I299" t="str">
        <f>VLOOKUP(G299,Payments!$A$2:$E$701, 5, FALSE)</f>
        <v>Bankia</v>
      </c>
      <c r="J299" s="18">
        <v>24855</v>
      </c>
      <c r="K299" s="20">
        <v>0.1</v>
      </c>
      <c r="L299" s="18">
        <v>8947.7999999999993</v>
      </c>
      <c r="M299" s="18">
        <v>1207.953</v>
      </c>
      <c r="N299" s="20">
        <v>0.15</v>
      </c>
      <c r="O299" s="18">
        <f t="shared" si="29"/>
        <v>3355.4249999999997</v>
      </c>
      <c r="P299" s="18">
        <f>VLOOKUP(G299,Payments!$A$2:$E$701, 2, FALSE)</f>
        <v>5144.9849999999997</v>
      </c>
      <c r="Q299" s="17">
        <f t="shared" si="24"/>
        <v>17224.514999999999</v>
      </c>
      <c r="R299" s="17">
        <f>VLOOKUP(G299,Payments!$A$2:$E$701, 4, FALSE)</f>
        <v>18257.9859</v>
      </c>
      <c r="S299" s="17">
        <f t="shared" si="25"/>
        <v>1033.4709000000003</v>
      </c>
      <c r="T299" s="21">
        <v>0.06</v>
      </c>
      <c r="U299" s="17">
        <f t="shared" si="26"/>
        <v>22369.5</v>
      </c>
      <c r="V299" s="17">
        <f t="shared" si="27"/>
        <v>8858.3220000000001</v>
      </c>
    </row>
    <row r="300" spans="1:22" x14ac:dyDescent="0.2">
      <c r="A300" s="1">
        <v>43463</v>
      </c>
      <c r="B300" s="1">
        <v>43504</v>
      </c>
      <c r="C300" s="9">
        <f t="shared" si="28"/>
        <v>41</v>
      </c>
      <c r="D300" s="1" t="s">
        <v>46</v>
      </c>
      <c r="E300" s="1" t="s">
        <v>26</v>
      </c>
      <c r="F300" s="1" t="s">
        <v>62</v>
      </c>
      <c r="G300" s="1" t="s">
        <v>532</v>
      </c>
      <c r="H300" s="2" t="str">
        <f>VLOOKUP(G300,Payments!$A$2:$E$701, 3, FALSE)</f>
        <v>B-378</v>
      </c>
      <c r="I300" t="str">
        <f>VLOOKUP(G300,Payments!$A$2:$E$701, 5, FALSE)</f>
        <v>Laboral</v>
      </c>
      <c r="J300" s="18">
        <v>34602</v>
      </c>
      <c r="K300" s="20">
        <v>0.1</v>
      </c>
      <c r="L300" s="18">
        <v>13148.76</v>
      </c>
      <c r="M300" s="18">
        <v>899.65200000000016</v>
      </c>
      <c r="N300" s="20">
        <v>0.1</v>
      </c>
      <c r="O300" s="18">
        <f t="shared" si="29"/>
        <v>3114.1800000000003</v>
      </c>
      <c r="P300" s="18">
        <f>VLOOKUP(G300,Payments!$A$2:$E$701, 2, FALSE)</f>
        <v>5916.9419999999991</v>
      </c>
      <c r="Q300" s="17">
        <f t="shared" si="24"/>
        <v>25224.858</v>
      </c>
      <c r="R300" s="17">
        <f>VLOOKUP(G300,Payments!$A$2:$E$701, 4, FALSE)</f>
        <v>26738.349480000001</v>
      </c>
      <c r="S300" s="17">
        <f t="shared" si="25"/>
        <v>1513.4914800000006</v>
      </c>
      <c r="T300" s="21">
        <v>0.06</v>
      </c>
      <c r="U300" s="17">
        <f t="shared" si="26"/>
        <v>31141.8</v>
      </c>
      <c r="V300" s="17">
        <f t="shared" si="27"/>
        <v>13979.207999999997</v>
      </c>
    </row>
    <row r="301" spans="1:22" x14ac:dyDescent="0.2">
      <c r="A301" s="1">
        <v>43385</v>
      </c>
      <c r="B301" s="1">
        <v>43456</v>
      </c>
      <c r="C301" s="9">
        <f t="shared" si="28"/>
        <v>71</v>
      </c>
      <c r="D301" s="1" t="s">
        <v>43</v>
      </c>
      <c r="E301" s="1" t="s">
        <v>21</v>
      </c>
      <c r="F301" s="1" t="s">
        <v>71</v>
      </c>
      <c r="G301" s="1" t="s">
        <v>533</v>
      </c>
      <c r="H301" s="2" t="str">
        <f>VLOOKUP(G301,Payments!$A$2:$E$701, 3, FALSE)</f>
        <v>B-320</v>
      </c>
      <c r="I301" t="str">
        <f>VLOOKUP(G301,Payments!$A$2:$E$701, 5, FALSE)</f>
        <v>Unicaja</v>
      </c>
      <c r="J301" s="18">
        <v>16862</v>
      </c>
      <c r="K301" s="20">
        <v>0.1</v>
      </c>
      <c r="L301" s="18">
        <v>6070.32</v>
      </c>
      <c r="M301" s="18">
        <v>819.49320000000012</v>
      </c>
      <c r="N301" s="20">
        <v>0.14000000000000001</v>
      </c>
      <c r="O301" s="18">
        <f t="shared" si="29"/>
        <v>2124.6120000000001</v>
      </c>
      <c r="P301" s="18">
        <f>VLOOKUP(G301,Payments!$A$2:$E$701, 2, FALSE)</f>
        <v>3186.9180000000006</v>
      </c>
      <c r="Q301" s="17">
        <f t="shared" si="24"/>
        <v>11988.881999999998</v>
      </c>
      <c r="R301" s="17">
        <f>VLOOKUP(G301,Payments!$A$2:$E$701, 4, FALSE)</f>
        <v>12708.214920000002</v>
      </c>
      <c r="S301" s="17">
        <f t="shared" si="25"/>
        <v>719.33292000000438</v>
      </c>
      <c r="T301" s="21">
        <v>0.06</v>
      </c>
      <c r="U301" s="17">
        <f t="shared" si="26"/>
        <v>15175.8</v>
      </c>
      <c r="V301" s="17">
        <f t="shared" si="27"/>
        <v>6161.3747999999978</v>
      </c>
    </row>
    <row r="302" spans="1:22" x14ac:dyDescent="0.2">
      <c r="A302" s="1">
        <v>43435</v>
      </c>
      <c r="B302" s="1">
        <v>43495</v>
      </c>
      <c r="C302" s="9">
        <f t="shared" si="28"/>
        <v>60</v>
      </c>
      <c r="D302" s="1" t="s">
        <v>47</v>
      </c>
      <c r="E302" s="1" t="s">
        <v>28</v>
      </c>
      <c r="F302" s="1" t="s">
        <v>56</v>
      </c>
      <c r="G302" s="1" t="s">
        <v>534</v>
      </c>
      <c r="H302" s="2" t="str">
        <f>VLOOKUP(G302,Payments!$A$2:$E$701, 3, FALSE)</f>
        <v>B-304</v>
      </c>
      <c r="I302" t="str">
        <f>VLOOKUP(G302,Payments!$A$2:$E$701, 5, FALSE)</f>
        <v>Kutxa</v>
      </c>
      <c r="J302" s="18">
        <v>32808</v>
      </c>
      <c r="K302" s="20">
        <v>0.09</v>
      </c>
      <c r="L302" s="18">
        <v>13123.2</v>
      </c>
      <c r="M302" s="18">
        <v>1673.2080000000001</v>
      </c>
      <c r="N302" s="20">
        <v>0.1</v>
      </c>
      <c r="O302" s="18">
        <f t="shared" si="29"/>
        <v>2985.5280000000002</v>
      </c>
      <c r="P302" s="18">
        <f>VLOOKUP(G302,Payments!$A$2:$E$701, 2, FALSE)</f>
        <v>6269.6088</v>
      </c>
      <c r="Q302" s="17">
        <f t="shared" si="24"/>
        <v>23585.671199999997</v>
      </c>
      <c r="R302" s="17">
        <f>VLOOKUP(G302,Payments!$A$2:$E$701, 4, FALSE)</f>
        <v>25000.811472000005</v>
      </c>
      <c r="S302" s="17">
        <f t="shared" si="25"/>
        <v>1415.1402720000078</v>
      </c>
      <c r="T302" s="21">
        <v>0.06</v>
      </c>
      <c r="U302" s="17">
        <f t="shared" si="26"/>
        <v>29855.279999999999</v>
      </c>
      <c r="V302" s="17">
        <f t="shared" si="27"/>
        <v>12073.344000000001</v>
      </c>
    </row>
    <row r="303" spans="1:22" x14ac:dyDescent="0.2">
      <c r="A303" s="1">
        <v>43399</v>
      </c>
      <c r="B303" s="1">
        <v>43462</v>
      </c>
      <c r="C303" s="9">
        <f t="shared" si="28"/>
        <v>63</v>
      </c>
      <c r="D303" s="1" t="s">
        <v>47</v>
      </c>
      <c r="E303" s="1" t="s">
        <v>23</v>
      </c>
      <c r="F303" s="1" t="s">
        <v>77</v>
      </c>
      <c r="G303" s="1" t="s">
        <v>535</v>
      </c>
      <c r="H303" s="2" t="str">
        <f>VLOOKUP(G303,Payments!$A$2:$E$701, 3, FALSE)</f>
        <v>B-309</v>
      </c>
      <c r="I303" t="str">
        <f>VLOOKUP(G303,Payments!$A$2:$E$701, 5, FALSE)</f>
        <v>Caixa</v>
      </c>
      <c r="J303" s="18">
        <v>20417</v>
      </c>
      <c r="K303" s="20">
        <v>0.1</v>
      </c>
      <c r="L303" s="18">
        <v>7350.12</v>
      </c>
      <c r="M303" s="18">
        <v>661.51080000000002</v>
      </c>
      <c r="N303" s="20">
        <v>0.14000000000000001</v>
      </c>
      <c r="O303" s="18">
        <f t="shared" si="29"/>
        <v>2572.5419999999999</v>
      </c>
      <c r="P303" s="18">
        <f>VLOOKUP(G303,Payments!$A$2:$E$701, 2, FALSE)</f>
        <v>4226.3189999999995</v>
      </c>
      <c r="Q303" s="17">
        <f t="shared" si="24"/>
        <v>14148.981</v>
      </c>
      <c r="R303" s="17">
        <f>VLOOKUP(G303,Payments!$A$2:$E$701, 4, FALSE)</f>
        <v>15139.409670000001</v>
      </c>
      <c r="S303" s="17">
        <f t="shared" si="25"/>
        <v>990.42867000000115</v>
      </c>
      <c r="T303" s="21">
        <v>7.0000000000000007E-2</v>
      </c>
      <c r="U303" s="17">
        <f t="shared" si="26"/>
        <v>18375.3</v>
      </c>
      <c r="V303" s="17">
        <f t="shared" si="27"/>
        <v>7791.1271999999999</v>
      </c>
    </row>
    <row r="304" spans="1:22" x14ac:dyDescent="0.2">
      <c r="A304" s="1">
        <v>43428</v>
      </c>
      <c r="B304" s="1">
        <v>43464</v>
      </c>
      <c r="C304" s="9">
        <f t="shared" si="28"/>
        <v>36</v>
      </c>
      <c r="D304" s="1" t="s">
        <v>47</v>
      </c>
      <c r="E304" s="1" t="s">
        <v>41</v>
      </c>
      <c r="F304" s="1" t="s">
        <v>104</v>
      </c>
      <c r="G304" s="1" t="s">
        <v>536</v>
      </c>
      <c r="H304" s="2" t="str">
        <f>VLOOKUP(G304,Payments!$A$2:$E$701, 3, FALSE)</f>
        <v>B-272</v>
      </c>
      <c r="I304" t="str">
        <f>VLOOKUP(G304,Payments!$A$2:$E$701, 5, FALSE)</f>
        <v>Laboral</v>
      </c>
      <c r="J304" s="18">
        <v>16174</v>
      </c>
      <c r="K304" s="20">
        <v>0.13</v>
      </c>
      <c r="L304" s="18">
        <v>5175.68</v>
      </c>
      <c r="M304" s="18">
        <v>711.65599999999995</v>
      </c>
      <c r="N304" s="20">
        <v>0.1</v>
      </c>
      <c r="O304" s="18">
        <f t="shared" si="29"/>
        <v>1407.1380000000001</v>
      </c>
      <c r="P304" s="18">
        <f>VLOOKUP(G304,Payments!$A$2:$E$701, 2, FALSE)</f>
        <v>2954.9897999999998</v>
      </c>
      <c r="Q304" s="17">
        <f t="shared" si="24"/>
        <v>11116.390200000002</v>
      </c>
      <c r="R304" s="17">
        <f>VLOOKUP(G304,Payments!$A$2:$E$701, 4, FALSE)</f>
        <v>12005.701416</v>
      </c>
      <c r="S304" s="17">
        <f t="shared" si="25"/>
        <v>889.31121599999824</v>
      </c>
      <c r="T304" s="21">
        <v>0.08</v>
      </c>
      <c r="U304" s="17">
        <f t="shared" si="26"/>
        <v>14071.380000000001</v>
      </c>
      <c r="V304" s="17">
        <f t="shared" si="27"/>
        <v>6776.905999999999</v>
      </c>
    </row>
    <row r="305" spans="1:22" x14ac:dyDescent="0.2">
      <c r="A305" s="1">
        <v>43382</v>
      </c>
      <c r="B305" s="1">
        <v>43457</v>
      </c>
      <c r="C305" s="9">
        <f t="shared" si="28"/>
        <v>75</v>
      </c>
      <c r="D305" s="1" t="s">
        <v>43</v>
      </c>
      <c r="E305" s="1" t="s">
        <v>38</v>
      </c>
      <c r="F305" s="1" t="s">
        <v>56</v>
      </c>
      <c r="G305" s="1" t="s">
        <v>537</v>
      </c>
      <c r="H305" s="2" t="str">
        <f>VLOOKUP(G305,Payments!$A$2:$E$701, 3, FALSE)</f>
        <v>B-349</v>
      </c>
      <c r="I305" t="str">
        <f>VLOOKUP(G305,Payments!$A$2:$E$701, 5, FALSE)</f>
        <v>Unicaja</v>
      </c>
      <c r="J305" s="18">
        <v>27535</v>
      </c>
      <c r="K305" s="20">
        <v>0.17</v>
      </c>
      <c r="L305" s="18">
        <v>11014</v>
      </c>
      <c r="M305" s="18">
        <v>828.80349999999987</v>
      </c>
      <c r="N305" s="20">
        <v>0.13</v>
      </c>
      <c r="O305" s="18">
        <f t="shared" si="29"/>
        <v>2971.0264999999999</v>
      </c>
      <c r="P305" s="18">
        <f>VLOOKUP(G305,Payments!$A$2:$E$701, 2, FALSE)</f>
        <v>4342.2695000000003</v>
      </c>
      <c r="Q305" s="17">
        <f t="shared" si="24"/>
        <v>18511.780500000001</v>
      </c>
      <c r="R305" s="17">
        <f>VLOOKUP(G305,Payments!$A$2:$E$701, 4, FALSE)</f>
        <v>20177.840745000001</v>
      </c>
      <c r="S305" s="17">
        <f t="shared" si="25"/>
        <v>1666.0602450000006</v>
      </c>
      <c r="T305" s="21">
        <v>0.09</v>
      </c>
      <c r="U305" s="17">
        <f t="shared" si="26"/>
        <v>22854.05</v>
      </c>
      <c r="V305" s="17">
        <f t="shared" si="27"/>
        <v>8040.2200000000012</v>
      </c>
    </row>
    <row r="306" spans="1:22" x14ac:dyDescent="0.2">
      <c r="A306" s="1">
        <v>43432</v>
      </c>
      <c r="B306" s="1">
        <v>43486</v>
      </c>
      <c r="C306" s="9">
        <f t="shared" si="28"/>
        <v>54</v>
      </c>
      <c r="D306" s="1" t="s">
        <v>43</v>
      </c>
      <c r="E306" s="1" t="s">
        <v>37</v>
      </c>
      <c r="F306" s="1" t="s">
        <v>69</v>
      </c>
      <c r="G306" s="1" t="s">
        <v>538</v>
      </c>
      <c r="H306" s="2" t="str">
        <f>VLOOKUP(G306,Payments!$A$2:$E$701, 3, FALSE)</f>
        <v>B-381</v>
      </c>
      <c r="I306" t="str">
        <f>VLOOKUP(G306,Payments!$A$2:$E$701, 5, FALSE)</f>
        <v>Caixa</v>
      </c>
      <c r="J306" s="18">
        <v>25155</v>
      </c>
      <c r="K306" s="20">
        <v>0.13</v>
      </c>
      <c r="L306" s="18">
        <v>7798.05</v>
      </c>
      <c r="M306" s="18">
        <v>1126.944</v>
      </c>
      <c r="N306" s="20">
        <v>0.15</v>
      </c>
      <c r="O306" s="18">
        <f t="shared" si="29"/>
        <v>3282.7274999999995</v>
      </c>
      <c r="P306" s="18">
        <f>VLOOKUP(G306,Payments!$A$2:$E$701, 2, FALSE)</f>
        <v>4158.1214999999993</v>
      </c>
      <c r="Q306" s="17">
        <f t="shared" si="24"/>
        <v>17726.728499999997</v>
      </c>
      <c r="R306" s="17">
        <f>VLOOKUP(G306,Payments!$A$2:$E$701, 4, FALSE)</f>
        <v>18613.064924999999</v>
      </c>
      <c r="S306" s="17">
        <f t="shared" si="25"/>
        <v>886.33642500000133</v>
      </c>
      <c r="T306" s="21">
        <v>0.05</v>
      </c>
      <c r="U306" s="17">
        <f t="shared" si="26"/>
        <v>21884.85</v>
      </c>
      <c r="V306" s="17">
        <f t="shared" si="27"/>
        <v>9677.1284999999989</v>
      </c>
    </row>
    <row r="307" spans="1:22" x14ac:dyDescent="0.2">
      <c r="A307" s="1">
        <v>43383</v>
      </c>
      <c r="B307" s="1">
        <v>43433</v>
      </c>
      <c r="C307" s="9">
        <f t="shared" si="28"/>
        <v>50</v>
      </c>
      <c r="D307" s="1" t="s">
        <v>45</v>
      </c>
      <c r="E307" s="1" t="s">
        <v>31</v>
      </c>
      <c r="F307" s="1" t="s">
        <v>81</v>
      </c>
      <c r="G307" s="1" t="s">
        <v>539</v>
      </c>
      <c r="H307" s="2" t="str">
        <f>VLOOKUP(G307,Payments!$A$2:$E$701, 3, FALSE)</f>
        <v>B-309</v>
      </c>
      <c r="I307" t="str">
        <f>VLOOKUP(G307,Payments!$A$2:$E$701, 5, FALSE)</f>
        <v>BBVA</v>
      </c>
      <c r="J307" s="18">
        <v>19947</v>
      </c>
      <c r="K307" s="20">
        <v>7.0000000000000007E-2</v>
      </c>
      <c r="L307" s="18">
        <v>7180.92</v>
      </c>
      <c r="M307" s="18">
        <v>1136.979</v>
      </c>
      <c r="N307" s="20">
        <v>0.1</v>
      </c>
      <c r="O307" s="18">
        <f t="shared" si="29"/>
        <v>1855.0709999999999</v>
      </c>
      <c r="P307" s="18">
        <f>VLOOKUP(G307,Payments!$A$2:$E$701, 2, FALSE)</f>
        <v>4266.6632999999993</v>
      </c>
      <c r="Q307" s="17">
        <f t="shared" si="24"/>
        <v>14284.046699999999</v>
      </c>
      <c r="R307" s="17">
        <f>VLOOKUP(G307,Payments!$A$2:$E$701, 4, FALSE)</f>
        <v>15283.929968999999</v>
      </c>
      <c r="S307" s="17">
        <f t="shared" si="25"/>
        <v>999.88326899999993</v>
      </c>
      <c r="T307" s="21">
        <v>7.0000000000000007E-2</v>
      </c>
      <c r="U307" s="17">
        <f t="shared" si="26"/>
        <v>18550.71</v>
      </c>
      <c r="V307" s="17">
        <f t="shared" si="27"/>
        <v>8377.74</v>
      </c>
    </row>
    <row r="308" spans="1:22" x14ac:dyDescent="0.2">
      <c r="A308" s="1">
        <v>43407</v>
      </c>
      <c r="B308" s="1">
        <v>43487</v>
      </c>
      <c r="C308" s="9">
        <f t="shared" si="28"/>
        <v>80</v>
      </c>
      <c r="D308" s="1" t="s">
        <v>44</v>
      </c>
      <c r="E308" s="1" t="s">
        <v>31</v>
      </c>
      <c r="F308" s="1" t="s">
        <v>66</v>
      </c>
      <c r="G308" s="1" t="s">
        <v>540</v>
      </c>
      <c r="H308" s="2" t="str">
        <f>VLOOKUP(G308,Payments!$A$2:$E$701, 3, FALSE)</f>
        <v>B-352</v>
      </c>
      <c r="I308" t="str">
        <f>VLOOKUP(G308,Payments!$A$2:$E$701, 5, FALSE)</f>
        <v>Caixa</v>
      </c>
      <c r="J308" s="18">
        <v>25147</v>
      </c>
      <c r="K308" s="20">
        <v>0.11</v>
      </c>
      <c r="L308" s="18">
        <v>9304.39</v>
      </c>
      <c r="M308" s="18">
        <v>653.82200000000012</v>
      </c>
      <c r="N308" s="20">
        <v>0.12</v>
      </c>
      <c r="O308" s="18">
        <f t="shared" si="29"/>
        <v>2685.6995999999999</v>
      </c>
      <c r="P308" s="18">
        <f>VLOOKUP(G308,Payments!$A$2:$E$701, 2, FALSE)</f>
        <v>5147.5909000000001</v>
      </c>
      <c r="Q308" s="17">
        <f t="shared" si="24"/>
        <v>17233.239100000003</v>
      </c>
      <c r="R308" s="17">
        <f>VLOOKUP(G308,Payments!$A$2:$E$701, 4, FALSE)</f>
        <v>18267.233446000002</v>
      </c>
      <c r="S308" s="17">
        <f t="shared" si="25"/>
        <v>1033.9943459999995</v>
      </c>
      <c r="T308" s="21">
        <v>0.06</v>
      </c>
      <c r="U308" s="17">
        <f t="shared" si="26"/>
        <v>22380.83</v>
      </c>
      <c r="V308" s="17">
        <f t="shared" si="27"/>
        <v>9736.9184000000023</v>
      </c>
    </row>
    <row r="309" spans="1:22" x14ac:dyDescent="0.2">
      <c r="A309" s="1">
        <v>43397</v>
      </c>
      <c r="B309" s="1">
        <v>43449</v>
      </c>
      <c r="C309" s="9">
        <f t="shared" si="28"/>
        <v>52</v>
      </c>
      <c r="D309" s="1" t="s">
        <v>46</v>
      </c>
      <c r="E309" s="1" t="s">
        <v>23</v>
      </c>
      <c r="F309" s="1" t="s">
        <v>62</v>
      </c>
      <c r="G309" s="1" t="s">
        <v>541</v>
      </c>
      <c r="H309" s="2" t="str">
        <f>VLOOKUP(G309,Payments!$A$2:$E$701, 3, FALSE)</f>
        <v>B-363</v>
      </c>
      <c r="I309" t="str">
        <f>VLOOKUP(G309,Payments!$A$2:$E$701, 5, FALSE)</f>
        <v>Caixa</v>
      </c>
      <c r="J309" s="18">
        <v>25206</v>
      </c>
      <c r="K309" s="20">
        <v>0.16</v>
      </c>
      <c r="L309" s="18">
        <v>10082.4</v>
      </c>
      <c r="M309" s="18">
        <v>887.25120000000015</v>
      </c>
      <c r="N309" s="20">
        <v>0.14000000000000001</v>
      </c>
      <c r="O309" s="18">
        <f t="shared" si="29"/>
        <v>2964.2256000000002</v>
      </c>
      <c r="P309" s="18">
        <f>VLOOKUP(G309,Payments!$A$2:$E$701, 2, FALSE)</f>
        <v>4658.0688</v>
      </c>
      <c r="Q309" s="17">
        <f t="shared" si="24"/>
        <v>16514.9712</v>
      </c>
      <c r="R309" s="17">
        <f>VLOOKUP(G309,Payments!$A$2:$E$701, 4, FALSE)</f>
        <v>17671.019184000001</v>
      </c>
      <c r="S309" s="17">
        <f t="shared" si="25"/>
        <v>1156.0479840000007</v>
      </c>
      <c r="T309" s="21">
        <v>7.0000000000000007E-2</v>
      </c>
      <c r="U309" s="17">
        <f t="shared" si="26"/>
        <v>21173.040000000001</v>
      </c>
      <c r="V309" s="17">
        <f t="shared" si="27"/>
        <v>7239.1632000000009</v>
      </c>
    </row>
    <row r="310" spans="1:22" x14ac:dyDescent="0.2">
      <c r="A310" s="1">
        <v>43383</v>
      </c>
      <c r="B310" s="1">
        <v>43415</v>
      </c>
      <c r="C310" s="9">
        <f t="shared" si="28"/>
        <v>32</v>
      </c>
      <c r="D310" s="1" t="s">
        <v>43</v>
      </c>
      <c r="E310" s="1" t="s">
        <v>42</v>
      </c>
      <c r="F310" s="1" t="s">
        <v>60</v>
      </c>
      <c r="G310" s="1" t="s">
        <v>542</v>
      </c>
      <c r="H310" s="2" t="str">
        <f>VLOOKUP(G310,Payments!$A$2:$E$701, 3, FALSE)</f>
        <v>B-264</v>
      </c>
      <c r="I310" t="str">
        <f>VLOOKUP(G310,Payments!$A$2:$E$701, 5, FALSE)</f>
        <v>Bankinter</v>
      </c>
      <c r="J310" s="18">
        <v>30325</v>
      </c>
      <c r="K310" s="20">
        <v>7.0000000000000007E-2</v>
      </c>
      <c r="L310" s="18">
        <v>9400.75</v>
      </c>
      <c r="M310" s="18">
        <v>1316.1049999999998</v>
      </c>
      <c r="N310" s="20">
        <v>0.12</v>
      </c>
      <c r="O310" s="18">
        <f t="shared" si="29"/>
        <v>3384.27</v>
      </c>
      <c r="P310" s="18">
        <f>VLOOKUP(G310,Payments!$A$2:$E$701, 2, FALSE)</f>
        <v>6204.494999999999</v>
      </c>
      <c r="Q310" s="17">
        <f t="shared" si="24"/>
        <v>21997.755000000001</v>
      </c>
      <c r="R310" s="17">
        <f>VLOOKUP(G310,Payments!$A$2:$E$701, 4, FALSE)</f>
        <v>23757.575399999998</v>
      </c>
      <c r="S310" s="17">
        <f t="shared" si="25"/>
        <v>1759.8203999999969</v>
      </c>
      <c r="T310" s="21">
        <v>0.08</v>
      </c>
      <c r="U310" s="17">
        <f t="shared" si="26"/>
        <v>28202.25</v>
      </c>
      <c r="V310" s="17">
        <f t="shared" si="27"/>
        <v>14101.125</v>
      </c>
    </row>
    <row r="311" spans="1:22" x14ac:dyDescent="0.2">
      <c r="A311" s="1">
        <v>43391</v>
      </c>
      <c r="B311" s="1">
        <v>43436</v>
      </c>
      <c r="C311" s="9">
        <f t="shared" si="28"/>
        <v>45</v>
      </c>
      <c r="D311" s="1" t="s">
        <v>44</v>
      </c>
      <c r="E311" s="1" t="s">
        <v>40</v>
      </c>
      <c r="F311" s="1" t="s">
        <v>54</v>
      </c>
      <c r="G311" s="1" t="s">
        <v>543</v>
      </c>
      <c r="H311" s="2" t="str">
        <f>VLOOKUP(G311,Payments!$A$2:$E$701, 3, FALSE)</f>
        <v>B-268</v>
      </c>
      <c r="I311" t="str">
        <f>VLOOKUP(G311,Payments!$A$2:$E$701, 5, FALSE)</f>
        <v>Caixa</v>
      </c>
      <c r="J311" s="18">
        <v>29612</v>
      </c>
      <c r="K311" s="20">
        <v>0.08</v>
      </c>
      <c r="L311" s="18">
        <v>11844.8</v>
      </c>
      <c r="M311" s="18">
        <v>923.89440000000002</v>
      </c>
      <c r="N311" s="20">
        <v>0.11</v>
      </c>
      <c r="O311" s="18">
        <f t="shared" si="29"/>
        <v>2996.7344000000003</v>
      </c>
      <c r="P311" s="18">
        <f>VLOOKUP(G311,Payments!$A$2:$E$701, 2, FALSE)</f>
        <v>5721.0383999999995</v>
      </c>
      <c r="Q311" s="17">
        <f t="shared" si="24"/>
        <v>21522.001600000003</v>
      </c>
      <c r="R311" s="17">
        <f>VLOOKUP(G311,Payments!$A$2:$E$701, 4, FALSE)</f>
        <v>22813.321696000006</v>
      </c>
      <c r="S311" s="17">
        <f t="shared" si="25"/>
        <v>1291.3200960000031</v>
      </c>
      <c r="T311" s="21">
        <v>0.06</v>
      </c>
      <c r="U311" s="17">
        <f t="shared" si="26"/>
        <v>27243.040000000001</v>
      </c>
      <c r="V311" s="17">
        <f t="shared" si="27"/>
        <v>11477.611199999999</v>
      </c>
    </row>
    <row r="312" spans="1:22" x14ac:dyDescent="0.2">
      <c r="A312" s="1">
        <v>43391</v>
      </c>
      <c r="B312" s="1">
        <v>43456</v>
      </c>
      <c r="C312" s="9">
        <f t="shared" si="28"/>
        <v>65</v>
      </c>
      <c r="D312" s="1" t="s">
        <v>45</v>
      </c>
      <c r="E312" s="1" t="s">
        <v>23</v>
      </c>
      <c r="F312" s="1" t="s">
        <v>62</v>
      </c>
      <c r="G312" s="1" t="s">
        <v>544</v>
      </c>
      <c r="H312" s="2" t="str">
        <f>VLOOKUP(G312,Payments!$A$2:$E$701, 3, FALSE)</f>
        <v>B-298</v>
      </c>
      <c r="I312" t="str">
        <f>VLOOKUP(G312,Payments!$A$2:$E$701, 5, FALSE)</f>
        <v>Bankinter</v>
      </c>
      <c r="J312" s="18">
        <v>21003</v>
      </c>
      <c r="K312" s="20">
        <v>7.0000000000000007E-2</v>
      </c>
      <c r="L312" s="18">
        <v>7351.05</v>
      </c>
      <c r="M312" s="18">
        <v>852.72179999999992</v>
      </c>
      <c r="N312" s="20">
        <v>0.12</v>
      </c>
      <c r="O312" s="18">
        <f t="shared" si="29"/>
        <v>2343.9348</v>
      </c>
      <c r="P312" s="18">
        <f>VLOOKUP(G312,Payments!$A$2:$E$701, 2, FALSE)</f>
        <v>4297.2137999999995</v>
      </c>
      <c r="Q312" s="17">
        <f t="shared" si="24"/>
        <v>15235.576200000001</v>
      </c>
      <c r="R312" s="17">
        <f>VLOOKUP(G312,Payments!$A$2:$E$701, 4, FALSE)</f>
        <v>16454.422295999997</v>
      </c>
      <c r="S312" s="17">
        <f t="shared" si="25"/>
        <v>1218.8460959999957</v>
      </c>
      <c r="T312" s="21">
        <v>0.08</v>
      </c>
      <c r="U312" s="17">
        <f t="shared" si="26"/>
        <v>19532.79</v>
      </c>
      <c r="V312" s="17">
        <f t="shared" si="27"/>
        <v>8985.0834000000032</v>
      </c>
    </row>
    <row r="313" spans="1:22" x14ac:dyDescent="0.2">
      <c r="A313" s="1">
        <v>43416</v>
      </c>
      <c r="B313" s="1">
        <v>43479</v>
      </c>
      <c r="C313" s="9">
        <f t="shared" si="28"/>
        <v>63</v>
      </c>
      <c r="D313" s="1" t="s">
        <v>46</v>
      </c>
      <c r="E313" s="1" t="s">
        <v>37</v>
      </c>
      <c r="F313" s="1" t="s">
        <v>87</v>
      </c>
      <c r="G313" s="1" t="s">
        <v>545</v>
      </c>
      <c r="H313" s="2" t="str">
        <f>VLOOKUP(G313,Payments!$A$2:$E$701, 3, FALSE)</f>
        <v>B-337</v>
      </c>
      <c r="I313" t="str">
        <f>VLOOKUP(G313,Payments!$A$2:$E$701, 5, FALSE)</f>
        <v>Laboral</v>
      </c>
      <c r="J313" s="18">
        <v>31139</v>
      </c>
      <c r="K313" s="20">
        <v>0.14000000000000001</v>
      </c>
      <c r="L313" s="18">
        <v>10587.26</v>
      </c>
      <c r="M313" s="18">
        <v>1619.2280000000001</v>
      </c>
      <c r="N313" s="20">
        <v>0.14000000000000001</v>
      </c>
      <c r="O313" s="18">
        <f t="shared" si="29"/>
        <v>3749.1356000000005</v>
      </c>
      <c r="P313" s="18">
        <f>VLOOKUP(G313,Payments!$A$2:$E$701, 2, FALSE)</f>
        <v>6159.2942000000003</v>
      </c>
      <c r="Q313" s="17">
        <f t="shared" si="24"/>
        <v>20620.245800000001</v>
      </c>
      <c r="R313" s="17">
        <f>VLOOKUP(G313,Payments!$A$2:$E$701, 4, FALSE)</f>
        <v>22476.067922000002</v>
      </c>
      <c r="S313" s="17">
        <f t="shared" si="25"/>
        <v>1855.8221220000014</v>
      </c>
      <c r="T313" s="21">
        <v>0.09</v>
      </c>
      <c r="U313" s="17">
        <f t="shared" si="26"/>
        <v>26779.54</v>
      </c>
      <c r="V313" s="17">
        <f t="shared" si="27"/>
        <v>10823.9164</v>
      </c>
    </row>
    <row r="314" spans="1:22" x14ac:dyDescent="0.2">
      <c r="A314" s="1">
        <v>43394</v>
      </c>
      <c r="B314" s="1">
        <v>43429</v>
      </c>
      <c r="C314" s="9">
        <f t="shared" si="28"/>
        <v>35</v>
      </c>
      <c r="D314" s="1" t="s">
        <v>47</v>
      </c>
      <c r="E314" s="1" t="s">
        <v>29</v>
      </c>
      <c r="F314" s="1" t="s">
        <v>58</v>
      </c>
      <c r="G314" s="1" t="s">
        <v>546</v>
      </c>
      <c r="H314" s="2" t="str">
        <f>VLOOKUP(G314,Payments!$A$2:$E$701, 3, FALSE)</f>
        <v>B-289</v>
      </c>
      <c r="I314" t="str">
        <f>VLOOKUP(G314,Payments!$A$2:$E$701, 5, FALSE)</f>
        <v>Laboral</v>
      </c>
      <c r="J314" s="18">
        <v>26989</v>
      </c>
      <c r="K314" s="20">
        <v>0.16</v>
      </c>
      <c r="L314" s="18">
        <v>8366.59</v>
      </c>
      <c r="M314" s="18">
        <v>715.20849999999996</v>
      </c>
      <c r="N314" s="20">
        <v>0.15</v>
      </c>
      <c r="O314" s="18">
        <f t="shared" si="29"/>
        <v>3400.614</v>
      </c>
      <c r="P314" s="18">
        <f>VLOOKUP(G314,Payments!$A$2:$E$701, 2, FALSE)</f>
        <v>4080.7368000000001</v>
      </c>
      <c r="Q314" s="17">
        <f t="shared" si="24"/>
        <v>18590.023200000003</v>
      </c>
      <c r="R314" s="17">
        <f>VLOOKUP(G314,Payments!$A$2:$E$701, 4, FALSE)</f>
        <v>20263.125287999999</v>
      </c>
      <c r="S314" s="17">
        <f t="shared" si="25"/>
        <v>1673.102087999996</v>
      </c>
      <c r="T314" s="21">
        <v>0.09</v>
      </c>
      <c r="U314" s="17">
        <f t="shared" si="26"/>
        <v>22670.760000000002</v>
      </c>
      <c r="V314" s="17">
        <f t="shared" si="27"/>
        <v>10188.3475</v>
      </c>
    </row>
    <row r="315" spans="1:22" x14ac:dyDescent="0.2">
      <c r="A315" s="1">
        <v>43457</v>
      </c>
      <c r="B315" s="1">
        <v>43533</v>
      </c>
      <c r="C315" s="9">
        <f t="shared" si="28"/>
        <v>76</v>
      </c>
      <c r="D315" s="1" t="s">
        <v>46</v>
      </c>
      <c r="E315" s="1" t="s">
        <v>37</v>
      </c>
      <c r="F315" s="1" t="s">
        <v>77</v>
      </c>
      <c r="G315" s="1" t="s">
        <v>547</v>
      </c>
      <c r="H315" s="2" t="str">
        <f>VLOOKUP(G315,Payments!$A$2:$E$701, 3, FALSE)</f>
        <v>B-367</v>
      </c>
      <c r="I315" t="str">
        <f>VLOOKUP(G315,Payments!$A$2:$E$701, 5, FALSE)</f>
        <v>Popular</v>
      </c>
      <c r="J315" s="18">
        <v>18713</v>
      </c>
      <c r="K315" s="20">
        <v>0.15</v>
      </c>
      <c r="L315" s="18">
        <v>7485.2</v>
      </c>
      <c r="M315" s="18">
        <v>589.45949999999993</v>
      </c>
      <c r="N315" s="20">
        <v>0.12</v>
      </c>
      <c r="O315" s="18">
        <f t="shared" si="29"/>
        <v>1908.7259999999999</v>
      </c>
      <c r="P315" s="18">
        <f>VLOOKUP(G315,Payments!$A$2:$E$701, 2, FALSE)</f>
        <v>3340.2705000000001</v>
      </c>
      <c r="Q315" s="17">
        <f t="shared" si="24"/>
        <v>12565.779499999999</v>
      </c>
      <c r="R315" s="17">
        <f>VLOOKUP(G315,Payments!$A$2:$E$701, 4, FALSE)</f>
        <v>13571.041859999999</v>
      </c>
      <c r="S315" s="17">
        <f t="shared" si="25"/>
        <v>1005.2623600000006</v>
      </c>
      <c r="T315" s="21">
        <v>0.08</v>
      </c>
      <c r="U315" s="17">
        <f t="shared" si="26"/>
        <v>15906.05</v>
      </c>
      <c r="V315" s="17">
        <f t="shared" si="27"/>
        <v>5922.6644999999999</v>
      </c>
    </row>
    <row r="316" spans="1:22" x14ac:dyDescent="0.2">
      <c r="A316" s="1">
        <v>43413</v>
      </c>
      <c r="B316" s="1">
        <v>43460</v>
      </c>
      <c r="C316" s="9">
        <f t="shared" si="28"/>
        <v>47</v>
      </c>
      <c r="D316" s="1" t="s">
        <v>45</v>
      </c>
      <c r="E316" s="1" t="s">
        <v>36</v>
      </c>
      <c r="F316" s="1" t="s">
        <v>56</v>
      </c>
      <c r="G316" s="1" t="s">
        <v>548</v>
      </c>
      <c r="H316" s="2" t="str">
        <f>VLOOKUP(G316,Payments!$A$2:$E$701, 3, FALSE)</f>
        <v>B-306</v>
      </c>
      <c r="I316" t="str">
        <f>VLOOKUP(G316,Payments!$A$2:$E$701, 5, FALSE)</f>
        <v>Popular</v>
      </c>
      <c r="J316" s="18">
        <v>22441</v>
      </c>
      <c r="K316" s="20">
        <v>0.14000000000000001</v>
      </c>
      <c r="L316" s="18">
        <v>8976.4</v>
      </c>
      <c r="M316" s="18">
        <v>1032.2859999999998</v>
      </c>
      <c r="N316" s="20">
        <v>0.11</v>
      </c>
      <c r="O316" s="18">
        <f t="shared" si="29"/>
        <v>2122.9186</v>
      </c>
      <c r="P316" s="18">
        <f>VLOOKUP(G316,Payments!$A$2:$E$701, 2, FALSE)</f>
        <v>3473.8667999999998</v>
      </c>
      <c r="Q316" s="17">
        <f t="shared" si="24"/>
        <v>15825.393199999999</v>
      </c>
      <c r="R316" s="17">
        <f>VLOOKUP(G316,Payments!$A$2:$E$701, 4, FALSE)</f>
        <v>16933.170724</v>
      </c>
      <c r="S316" s="17">
        <f t="shared" si="25"/>
        <v>1107.777524000001</v>
      </c>
      <c r="T316" s="21">
        <v>7.0000000000000007E-2</v>
      </c>
      <c r="U316" s="17">
        <f t="shared" si="26"/>
        <v>19299.259999999998</v>
      </c>
      <c r="V316" s="17">
        <f t="shared" si="27"/>
        <v>7167.6553999999978</v>
      </c>
    </row>
    <row r="317" spans="1:22" x14ac:dyDescent="0.2">
      <c r="A317" s="1">
        <v>43375</v>
      </c>
      <c r="B317" s="1">
        <v>43441</v>
      </c>
      <c r="C317" s="9">
        <f t="shared" si="28"/>
        <v>66</v>
      </c>
      <c r="D317" s="1" t="s">
        <v>47</v>
      </c>
      <c r="E317" s="1" t="s">
        <v>28</v>
      </c>
      <c r="F317" s="1" t="s">
        <v>104</v>
      </c>
      <c r="G317" s="1" t="s">
        <v>549</v>
      </c>
      <c r="H317" s="2" t="str">
        <f>VLOOKUP(G317,Payments!$A$2:$E$701, 3, FALSE)</f>
        <v>B-358</v>
      </c>
      <c r="I317" t="str">
        <f>VLOOKUP(G317,Payments!$A$2:$E$701, 5, FALSE)</f>
        <v>Sabadell</v>
      </c>
      <c r="J317" s="18">
        <v>34876</v>
      </c>
      <c r="K317" s="20">
        <v>0.1</v>
      </c>
      <c r="L317" s="18">
        <v>11509.08</v>
      </c>
      <c r="M317" s="18">
        <v>1987.932</v>
      </c>
      <c r="N317" s="20">
        <v>0.15</v>
      </c>
      <c r="O317" s="18">
        <f t="shared" si="29"/>
        <v>4708.26</v>
      </c>
      <c r="P317" s="18">
        <f>VLOOKUP(G317,Payments!$A$2:$E$701, 2, FALSE)</f>
        <v>7219.3320000000003</v>
      </c>
      <c r="Q317" s="17">
        <f t="shared" si="24"/>
        <v>24169.067999999999</v>
      </c>
      <c r="R317" s="17">
        <f>VLOOKUP(G317,Payments!$A$2:$E$701, 4, FALSE)</f>
        <v>25619.212080000001</v>
      </c>
      <c r="S317" s="17">
        <f t="shared" si="25"/>
        <v>1450.1440800000018</v>
      </c>
      <c r="T317" s="21">
        <v>0.06</v>
      </c>
      <c r="U317" s="17">
        <f t="shared" si="26"/>
        <v>31388.400000000001</v>
      </c>
      <c r="V317" s="17">
        <f t="shared" si="27"/>
        <v>13183.127999999999</v>
      </c>
    </row>
    <row r="318" spans="1:22" x14ac:dyDescent="0.2">
      <c r="A318" s="1">
        <v>43400</v>
      </c>
      <c r="B318" s="1">
        <v>43464</v>
      </c>
      <c r="C318" s="9">
        <f t="shared" si="28"/>
        <v>64</v>
      </c>
      <c r="D318" s="1" t="s">
        <v>44</v>
      </c>
      <c r="E318" s="1" t="s">
        <v>35</v>
      </c>
      <c r="F318" s="1" t="s">
        <v>62</v>
      </c>
      <c r="G318" s="1" t="s">
        <v>550</v>
      </c>
      <c r="H318" s="2" t="str">
        <f>VLOOKUP(G318,Payments!$A$2:$E$701, 3, FALSE)</f>
        <v>B-402</v>
      </c>
      <c r="I318" t="str">
        <f>VLOOKUP(G318,Payments!$A$2:$E$701, 5, FALSE)</f>
        <v>Santander</v>
      </c>
      <c r="J318" s="18">
        <v>24287</v>
      </c>
      <c r="K318" s="20">
        <v>0.13</v>
      </c>
      <c r="L318" s="18">
        <v>7771.84</v>
      </c>
      <c r="M318" s="18">
        <v>667.89250000000004</v>
      </c>
      <c r="N318" s="20">
        <v>0.1</v>
      </c>
      <c r="O318" s="18">
        <f t="shared" si="29"/>
        <v>2112.9690000000001</v>
      </c>
      <c r="P318" s="18">
        <f>VLOOKUP(G318,Payments!$A$2:$E$701, 2, FALSE)</f>
        <v>3803.3442</v>
      </c>
      <c r="Q318" s="17">
        <f t="shared" si="24"/>
        <v>17326.345799999999</v>
      </c>
      <c r="R318" s="17">
        <f>VLOOKUP(G318,Payments!$A$2:$E$701, 4, FALSE)</f>
        <v>18192.663089999998</v>
      </c>
      <c r="S318" s="17">
        <f t="shared" si="25"/>
        <v>866.31728999999905</v>
      </c>
      <c r="T318" s="21">
        <v>0.05</v>
      </c>
      <c r="U318" s="17">
        <f t="shared" si="26"/>
        <v>21129.69</v>
      </c>
      <c r="V318" s="17">
        <f t="shared" si="27"/>
        <v>10576.988499999996</v>
      </c>
    </row>
    <row r="319" spans="1:22" x14ac:dyDescent="0.2">
      <c r="A319" s="1">
        <v>43403</v>
      </c>
      <c r="B319" s="1">
        <v>43439</v>
      </c>
      <c r="C319" s="9">
        <f t="shared" si="28"/>
        <v>36</v>
      </c>
      <c r="D319" s="1" t="s">
        <v>46</v>
      </c>
      <c r="E319" s="1" t="s">
        <v>30</v>
      </c>
      <c r="F319" s="1" t="s">
        <v>109</v>
      </c>
      <c r="G319" s="1" t="s">
        <v>551</v>
      </c>
      <c r="H319" s="2" t="str">
        <f>VLOOKUP(G319,Payments!$A$2:$E$701, 3, FALSE)</f>
        <v>B-256</v>
      </c>
      <c r="I319" t="str">
        <f>VLOOKUP(G319,Payments!$A$2:$E$701, 5, FALSE)</f>
        <v>Sabadell</v>
      </c>
      <c r="J319" s="18">
        <v>30959</v>
      </c>
      <c r="K319" s="20">
        <v>7.0000000000000007E-2</v>
      </c>
      <c r="L319" s="18">
        <v>9597.2900000000009</v>
      </c>
      <c r="M319" s="18">
        <v>959.72899999999993</v>
      </c>
      <c r="N319" s="20">
        <v>0.14000000000000001</v>
      </c>
      <c r="O319" s="18">
        <f t="shared" si="29"/>
        <v>4030.8618000000001</v>
      </c>
      <c r="P319" s="18">
        <f>VLOOKUP(G319,Payments!$A$2:$E$701, 2, FALSE)</f>
        <v>5470.4553000000005</v>
      </c>
      <c r="Q319" s="17">
        <f t="shared" si="24"/>
        <v>23321.414699999998</v>
      </c>
      <c r="R319" s="17">
        <f>VLOOKUP(G319,Payments!$A$2:$E$701, 4, FALSE)</f>
        <v>25187.127875999999</v>
      </c>
      <c r="S319" s="17">
        <f t="shared" si="25"/>
        <v>1865.7131760000011</v>
      </c>
      <c r="T319" s="21">
        <v>0.08</v>
      </c>
      <c r="U319" s="17">
        <f t="shared" si="26"/>
        <v>28791.87</v>
      </c>
      <c r="V319" s="17">
        <f t="shared" si="27"/>
        <v>14203.9892</v>
      </c>
    </row>
    <row r="320" spans="1:22" x14ac:dyDescent="0.2">
      <c r="A320" s="1">
        <v>43374</v>
      </c>
      <c r="B320" s="1">
        <v>43442</v>
      </c>
      <c r="C320" s="9">
        <f t="shared" si="28"/>
        <v>68</v>
      </c>
      <c r="D320" s="1" t="s">
        <v>43</v>
      </c>
      <c r="E320" s="1" t="s">
        <v>38</v>
      </c>
      <c r="F320" s="1" t="s">
        <v>112</v>
      </c>
      <c r="G320" s="1" t="s">
        <v>552</v>
      </c>
      <c r="H320" s="2" t="str">
        <f>VLOOKUP(G320,Payments!$A$2:$E$701, 3, FALSE)</f>
        <v>B-301</v>
      </c>
      <c r="I320" t="str">
        <f>VLOOKUP(G320,Payments!$A$2:$E$701, 5, FALSE)</f>
        <v>Santander</v>
      </c>
      <c r="J320" s="18">
        <v>26959</v>
      </c>
      <c r="K320" s="20">
        <v>0.17</v>
      </c>
      <c r="L320" s="18">
        <v>10244.42</v>
      </c>
      <c r="M320" s="18">
        <v>1213.1549999999997</v>
      </c>
      <c r="N320" s="20">
        <v>0.15</v>
      </c>
      <c r="O320" s="18">
        <f t="shared" si="29"/>
        <v>3356.3955000000001</v>
      </c>
      <c r="P320" s="18">
        <f>VLOOKUP(G320,Payments!$A$2:$E$701, 2, FALSE)</f>
        <v>4027.6745999999998</v>
      </c>
      <c r="Q320" s="17">
        <f t="shared" si="24"/>
        <v>18348.295400000003</v>
      </c>
      <c r="R320" s="17">
        <f>VLOOKUP(G320,Payments!$A$2:$E$701, 4, FALSE)</f>
        <v>19265.710169999998</v>
      </c>
      <c r="S320" s="17">
        <f t="shared" si="25"/>
        <v>917.41476999999577</v>
      </c>
      <c r="T320" s="21">
        <v>0.05</v>
      </c>
      <c r="U320" s="17">
        <f t="shared" si="26"/>
        <v>22375.97</v>
      </c>
      <c r="V320" s="17">
        <f t="shared" si="27"/>
        <v>7561.9995000000035</v>
      </c>
    </row>
    <row r="321" spans="1:22" x14ac:dyDescent="0.2">
      <c r="A321" s="1">
        <v>43448</v>
      </c>
      <c r="B321" s="1">
        <v>43527</v>
      </c>
      <c r="C321" s="9">
        <f t="shared" si="28"/>
        <v>79</v>
      </c>
      <c r="D321" s="1" t="s">
        <v>43</v>
      </c>
      <c r="E321" s="1" t="s">
        <v>24</v>
      </c>
      <c r="F321" s="1" t="s">
        <v>71</v>
      </c>
      <c r="G321" s="1" t="s">
        <v>553</v>
      </c>
      <c r="H321" s="2" t="str">
        <f>VLOOKUP(G321,Payments!$A$2:$E$701, 3, FALSE)</f>
        <v>B-269</v>
      </c>
      <c r="I321" t="str">
        <f>VLOOKUP(G321,Payments!$A$2:$E$701, 5, FALSE)</f>
        <v>Popular</v>
      </c>
      <c r="J321" s="18">
        <v>27545</v>
      </c>
      <c r="K321" s="20">
        <v>0.08</v>
      </c>
      <c r="L321" s="18">
        <v>11018</v>
      </c>
      <c r="M321" s="18">
        <v>1432.34</v>
      </c>
      <c r="N321" s="20">
        <v>0.11</v>
      </c>
      <c r="O321" s="18">
        <f t="shared" si="29"/>
        <v>2787.5540000000001</v>
      </c>
      <c r="P321" s="18">
        <f>VLOOKUP(G321,Payments!$A$2:$E$701, 2, FALSE)</f>
        <v>4561.4520000000002</v>
      </c>
      <c r="Q321" s="17">
        <f t="shared" si="24"/>
        <v>20779.948</v>
      </c>
      <c r="R321" s="17">
        <f>VLOOKUP(G321,Payments!$A$2:$E$701, 4, FALSE)</f>
        <v>22234.54436</v>
      </c>
      <c r="S321" s="17">
        <f t="shared" si="25"/>
        <v>1454.5963599999995</v>
      </c>
      <c r="T321" s="21">
        <v>7.0000000000000007E-2</v>
      </c>
      <c r="U321" s="17">
        <f t="shared" si="26"/>
        <v>25341.4</v>
      </c>
      <c r="V321" s="17">
        <f t="shared" si="27"/>
        <v>10103.506000000001</v>
      </c>
    </row>
    <row r="322" spans="1:22" x14ac:dyDescent="0.2">
      <c r="A322" s="1">
        <v>43406</v>
      </c>
      <c r="B322" s="1">
        <v>43478</v>
      </c>
      <c r="C322" s="9">
        <f t="shared" si="28"/>
        <v>72</v>
      </c>
      <c r="D322" s="1" t="s">
        <v>44</v>
      </c>
      <c r="E322" s="1" t="s">
        <v>29</v>
      </c>
      <c r="F322" s="1" t="s">
        <v>54</v>
      </c>
      <c r="G322" s="1" t="s">
        <v>554</v>
      </c>
      <c r="H322" s="2" t="str">
        <f>VLOOKUP(G322,Payments!$A$2:$E$701, 3, FALSE)</f>
        <v>B-380</v>
      </c>
      <c r="I322" t="str">
        <f>VLOOKUP(G322,Payments!$A$2:$E$701, 5, FALSE)</f>
        <v>Popular</v>
      </c>
      <c r="J322" s="18">
        <v>29393</v>
      </c>
      <c r="K322" s="20">
        <v>0.16</v>
      </c>
      <c r="L322" s="18">
        <v>10581.48</v>
      </c>
      <c r="M322" s="18">
        <v>1128.6912</v>
      </c>
      <c r="N322" s="20">
        <v>0.13</v>
      </c>
      <c r="O322" s="18">
        <f t="shared" si="29"/>
        <v>3209.7156</v>
      </c>
      <c r="P322" s="18">
        <f>VLOOKUP(G322,Payments!$A$2:$E$701, 2, FALSE)</f>
        <v>4938.0239999999994</v>
      </c>
      <c r="Q322" s="17">
        <f t="shared" ref="Q322:Q385" si="30" xml:space="preserve"> (U322-P322)</f>
        <v>19752.095999999998</v>
      </c>
      <c r="R322" s="17">
        <f>VLOOKUP(G322,Payments!$A$2:$E$701, 4, FALSE)</f>
        <v>21332.26368</v>
      </c>
      <c r="S322" s="17">
        <f t="shared" ref="S322:S385" si="31" xml:space="preserve"> R322- (U322-P322)</f>
        <v>1580.1676800000023</v>
      </c>
      <c r="T322" s="21">
        <v>0.08</v>
      </c>
      <c r="U322" s="17">
        <f t="shared" ref="U322:U385" si="32" xml:space="preserve"> J322 - (J322*K322)</f>
        <v>24690.12</v>
      </c>
      <c r="V322" s="17">
        <f t="shared" ref="V322:V385" si="33">U322- (U322 *N322) -M322 -L322</f>
        <v>9770.2331999999988</v>
      </c>
    </row>
    <row r="323" spans="1:22" x14ac:dyDescent="0.2">
      <c r="A323" s="1">
        <v>43377</v>
      </c>
      <c r="B323" s="1">
        <v>43422</v>
      </c>
      <c r="C323" s="9">
        <f t="shared" ref="C323:C386" si="34">B323-A323</f>
        <v>45</v>
      </c>
      <c r="D323" s="1" t="s">
        <v>47</v>
      </c>
      <c r="E323" s="1" t="s">
        <v>21</v>
      </c>
      <c r="F323" s="1" t="s">
        <v>56</v>
      </c>
      <c r="G323" s="1" t="s">
        <v>555</v>
      </c>
      <c r="H323" s="2" t="str">
        <f>VLOOKUP(G323,Payments!$A$2:$E$701, 3, FALSE)</f>
        <v>B-272</v>
      </c>
      <c r="I323" t="str">
        <f>VLOOKUP(G323,Payments!$A$2:$E$701, 5, FALSE)</f>
        <v>Kutxa</v>
      </c>
      <c r="J323" s="18">
        <v>28929</v>
      </c>
      <c r="K323" s="20">
        <v>0.15</v>
      </c>
      <c r="L323" s="18">
        <v>8678.7000000000007</v>
      </c>
      <c r="M323" s="18">
        <v>1431.9854999999998</v>
      </c>
      <c r="N323" s="20">
        <v>0.11</v>
      </c>
      <c r="O323" s="18">
        <f t="shared" ref="O323:O386" si="35">(U323*N323)</f>
        <v>2704.8615</v>
      </c>
      <c r="P323" s="18">
        <f>VLOOKUP(G323,Payments!$A$2:$E$701, 2, FALSE)</f>
        <v>5655.6194999999998</v>
      </c>
      <c r="Q323" s="17">
        <f t="shared" si="30"/>
        <v>18934.030500000001</v>
      </c>
      <c r="R323" s="17">
        <f>VLOOKUP(G323,Payments!$A$2:$E$701, 4, FALSE)</f>
        <v>20448.752939999998</v>
      </c>
      <c r="S323" s="17">
        <f t="shared" si="31"/>
        <v>1514.7224399999977</v>
      </c>
      <c r="T323" s="21">
        <v>0.08</v>
      </c>
      <c r="U323" s="17">
        <f t="shared" si="32"/>
        <v>24589.65</v>
      </c>
      <c r="V323" s="17">
        <f t="shared" si="33"/>
        <v>11774.103000000003</v>
      </c>
    </row>
    <row r="324" spans="1:22" x14ac:dyDescent="0.2">
      <c r="A324" s="1">
        <v>43428</v>
      </c>
      <c r="B324" s="1">
        <v>43491</v>
      </c>
      <c r="C324" s="9">
        <f t="shared" si="34"/>
        <v>63</v>
      </c>
      <c r="D324" s="1" t="s">
        <v>44</v>
      </c>
      <c r="E324" s="1" t="s">
        <v>33</v>
      </c>
      <c r="F324" s="1" t="s">
        <v>56</v>
      </c>
      <c r="G324" s="1" t="s">
        <v>556</v>
      </c>
      <c r="H324" s="2" t="str">
        <f>VLOOKUP(G324,Payments!$A$2:$E$701, 3, FALSE)</f>
        <v>B-362</v>
      </c>
      <c r="I324" t="str">
        <f>VLOOKUP(G324,Payments!$A$2:$E$701, 5, FALSE)</f>
        <v>Kutxa</v>
      </c>
      <c r="J324" s="18">
        <v>26948</v>
      </c>
      <c r="K324" s="20">
        <v>0.14000000000000001</v>
      </c>
      <c r="L324" s="18">
        <v>9970.76</v>
      </c>
      <c r="M324" s="18">
        <v>792.27119999999991</v>
      </c>
      <c r="N324" s="20">
        <v>0.15</v>
      </c>
      <c r="O324" s="18">
        <f t="shared" si="35"/>
        <v>3476.2919999999999</v>
      </c>
      <c r="P324" s="18">
        <f>VLOOKUP(G324,Payments!$A$2:$E$701, 2, FALSE)</f>
        <v>5330.3143999999993</v>
      </c>
      <c r="Q324" s="17">
        <f t="shared" si="30"/>
        <v>17844.9656</v>
      </c>
      <c r="R324" s="17">
        <f>VLOOKUP(G324,Payments!$A$2:$E$701, 4, FALSE)</f>
        <v>18915.663536</v>
      </c>
      <c r="S324" s="17">
        <f t="shared" si="31"/>
        <v>1070.6979360000005</v>
      </c>
      <c r="T324" s="21">
        <v>0.06</v>
      </c>
      <c r="U324" s="17">
        <f t="shared" si="32"/>
        <v>23175.279999999999</v>
      </c>
      <c r="V324" s="17">
        <f t="shared" si="33"/>
        <v>8935.9567999999981</v>
      </c>
    </row>
    <row r="325" spans="1:22" x14ac:dyDescent="0.2">
      <c r="A325" s="1">
        <v>43398</v>
      </c>
      <c r="B325" s="1">
        <v>43465</v>
      </c>
      <c r="C325" s="9">
        <f t="shared" si="34"/>
        <v>67</v>
      </c>
      <c r="D325" s="1" t="s">
        <v>45</v>
      </c>
      <c r="E325" s="1" t="s">
        <v>25</v>
      </c>
      <c r="F325" s="1" t="s">
        <v>104</v>
      </c>
      <c r="G325" s="1" t="s">
        <v>557</v>
      </c>
      <c r="H325" s="2" t="str">
        <f>VLOOKUP(G325,Payments!$A$2:$E$701, 3, FALSE)</f>
        <v>B-293</v>
      </c>
      <c r="I325" t="str">
        <f>VLOOKUP(G325,Payments!$A$2:$E$701, 5, FALSE)</f>
        <v>BBVA</v>
      </c>
      <c r="J325" s="18">
        <v>27686</v>
      </c>
      <c r="K325" s="20">
        <v>0.16</v>
      </c>
      <c r="L325" s="18">
        <v>9690.1</v>
      </c>
      <c r="M325" s="18">
        <v>813.96839999999986</v>
      </c>
      <c r="N325" s="20">
        <v>0.15</v>
      </c>
      <c r="O325" s="18">
        <f t="shared" si="35"/>
        <v>3488.4359999999997</v>
      </c>
      <c r="P325" s="18">
        <f>VLOOKUP(G325,Payments!$A$2:$E$701, 2, FALSE)</f>
        <v>4651.2479999999996</v>
      </c>
      <c r="Q325" s="17">
        <f t="shared" si="30"/>
        <v>18604.991999999998</v>
      </c>
      <c r="R325" s="17">
        <f>VLOOKUP(G325,Payments!$A$2:$E$701, 4, FALSE)</f>
        <v>19721.291519999999</v>
      </c>
      <c r="S325" s="17">
        <f t="shared" si="31"/>
        <v>1116.2995200000005</v>
      </c>
      <c r="T325" s="21">
        <v>0.06</v>
      </c>
      <c r="U325" s="17">
        <f t="shared" si="32"/>
        <v>23256.239999999998</v>
      </c>
      <c r="V325" s="17">
        <f t="shared" si="33"/>
        <v>9263.7355999999945</v>
      </c>
    </row>
    <row r="326" spans="1:22" x14ac:dyDescent="0.2">
      <c r="A326" s="1">
        <v>43416</v>
      </c>
      <c r="B326" s="1">
        <v>43476</v>
      </c>
      <c r="C326" s="9">
        <f t="shared" si="34"/>
        <v>60</v>
      </c>
      <c r="D326" s="1" t="s">
        <v>45</v>
      </c>
      <c r="E326" s="1" t="s">
        <v>31</v>
      </c>
      <c r="F326" s="1" t="s">
        <v>62</v>
      </c>
      <c r="G326" s="1" t="s">
        <v>558</v>
      </c>
      <c r="H326" s="2" t="str">
        <f>VLOOKUP(G326,Payments!$A$2:$E$701, 3, FALSE)</f>
        <v>B-321</v>
      </c>
      <c r="I326" t="str">
        <f>VLOOKUP(G326,Payments!$A$2:$E$701, 5, FALSE)</f>
        <v>Caixa</v>
      </c>
      <c r="J326" s="18">
        <v>21971</v>
      </c>
      <c r="K326" s="20">
        <v>0.09</v>
      </c>
      <c r="L326" s="18">
        <v>8788.4</v>
      </c>
      <c r="M326" s="18">
        <v>1008.4689000000002</v>
      </c>
      <c r="N326" s="20">
        <v>0.12</v>
      </c>
      <c r="O326" s="18">
        <f t="shared" si="35"/>
        <v>2399.2332000000001</v>
      </c>
      <c r="P326" s="18">
        <f>VLOOKUP(G326,Payments!$A$2:$E$701, 2, FALSE)</f>
        <v>3598.8498</v>
      </c>
      <c r="Q326" s="17">
        <f t="shared" si="30"/>
        <v>16394.760200000001</v>
      </c>
      <c r="R326" s="17">
        <f>VLOOKUP(G326,Payments!$A$2:$E$701, 4, FALSE)</f>
        <v>17870.288618000002</v>
      </c>
      <c r="S326" s="17">
        <f t="shared" si="31"/>
        <v>1475.5284180000017</v>
      </c>
      <c r="T326" s="21">
        <v>0.09</v>
      </c>
      <c r="U326" s="17">
        <f t="shared" si="32"/>
        <v>19993.61</v>
      </c>
      <c r="V326" s="17">
        <f t="shared" si="33"/>
        <v>7797.5079000000023</v>
      </c>
    </row>
    <row r="327" spans="1:22" x14ac:dyDescent="0.2">
      <c r="A327" s="1">
        <v>43390</v>
      </c>
      <c r="B327" s="1">
        <v>43446</v>
      </c>
      <c r="C327" s="9">
        <f t="shared" si="34"/>
        <v>56</v>
      </c>
      <c r="D327" s="1" t="s">
        <v>43</v>
      </c>
      <c r="E327" s="1" t="s">
        <v>32</v>
      </c>
      <c r="F327" s="1" t="s">
        <v>66</v>
      </c>
      <c r="G327" s="1" t="s">
        <v>559</v>
      </c>
      <c r="H327" s="2" t="str">
        <f>VLOOKUP(G327,Payments!$A$2:$E$701, 3, FALSE)</f>
        <v>B-291</v>
      </c>
      <c r="I327" t="str">
        <f>VLOOKUP(G327,Payments!$A$2:$E$701, 5, FALSE)</f>
        <v>Unicaja</v>
      </c>
      <c r="J327" s="18">
        <v>22030</v>
      </c>
      <c r="K327" s="20">
        <v>0.14000000000000001</v>
      </c>
      <c r="L327" s="18">
        <v>6829.3</v>
      </c>
      <c r="M327" s="18">
        <v>969.32</v>
      </c>
      <c r="N327" s="20">
        <v>0.13</v>
      </c>
      <c r="O327" s="18">
        <f t="shared" si="35"/>
        <v>2462.9540000000002</v>
      </c>
      <c r="P327" s="18">
        <f>VLOOKUP(G327,Payments!$A$2:$E$701, 2, FALSE)</f>
        <v>4168.076</v>
      </c>
      <c r="Q327" s="17">
        <f t="shared" si="30"/>
        <v>14777.723999999998</v>
      </c>
      <c r="R327" s="17">
        <f>VLOOKUP(G327,Payments!$A$2:$E$701, 4, FALSE)</f>
        <v>15516.610199999999</v>
      </c>
      <c r="S327" s="17">
        <f t="shared" si="31"/>
        <v>738.88620000000083</v>
      </c>
      <c r="T327" s="21">
        <v>0.05</v>
      </c>
      <c r="U327" s="17">
        <f t="shared" si="32"/>
        <v>18945.8</v>
      </c>
      <c r="V327" s="17">
        <f t="shared" si="33"/>
        <v>8684.2259999999987</v>
      </c>
    </row>
    <row r="328" spans="1:22" x14ac:dyDescent="0.2">
      <c r="A328" s="1">
        <v>43375</v>
      </c>
      <c r="B328" s="1">
        <v>43408</v>
      </c>
      <c r="C328" s="9">
        <f t="shared" si="34"/>
        <v>33</v>
      </c>
      <c r="D328" s="1" t="s">
        <v>47</v>
      </c>
      <c r="E328" s="1" t="s">
        <v>33</v>
      </c>
      <c r="F328" s="1" t="s">
        <v>81</v>
      </c>
      <c r="G328" s="1" t="s">
        <v>560</v>
      </c>
      <c r="H328" s="2" t="str">
        <f>VLOOKUP(G328,Payments!$A$2:$E$701, 3, FALSE)</f>
        <v>B-283</v>
      </c>
      <c r="I328" t="str">
        <f>VLOOKUP(G328,Payments!$A$2:$E$701, 5, FALSE)</f>
        <v>Popular</v>
      </c>
      <c r="J328" s="18">
        <v>28964</v>
      </c>
      <c r="K328" s="20">
        <v>7.0000000000000007E-2</v>
      </c>
      <c r="L328" s="18">
        <v>8978.84</v>
      </c>
      <c r="M328" s="18">
        <v>897.88399999999979</v>
      </c>
      <c r="N328" s="20">
        <v>0.13</v>
      </c>
      <c r="O328" s="18">
        <f t="shared" si="35"/>
        <v>3501.7476000000001</v>
      </c>
      <c r="P328" s="18">
        <f>VLOOKUP(G328,Payments!$A$2:$E$701, 2, FALSE)</f>
        <v>5926.0343999999996</v>
      </c>
      <c r="Q328" s="17">
        <f t="shared" si="30"/>
        <v>21010.4856</v>
      </c>
      <c r="R328" s="17">
        <f>VLOOKUP(G328,Payments!$A$2:$E$701, 4, FALSE)</f>
        <v>22901.429303999998</v>
      </c>
      <c r="S328" s="17">
        <f t="shared" si="31"/>
        <v>1890.9437039999975</v>
      </c>
      <c r="T328" s="21">
        <v>0.09</v>
      </c>
      <c r="U328" s="17">
        <f t="shared" si="32"/>
        <v>26936.52</v>
      </c>
      <c r="V328" s="17">
        <f t="shared" si="33"/>
        <v>13558.048400000003</v>
      </c>
    </row>
    <row r="329" spans="1:22" x14ac:dyDescent="0.2">
      <c r="A329" s="1">
        <v>43464</v>
      </c>
      <c r="B329" s="1">
        <v>43542</v>
      </c>
      <c r="C329" s="9">
        <f t="shared" si="34"/>
        <v>78</v>
      </c>
      <c r="D329" s="1" t="s">
        <v>45</v>
      </c>
      <c r="E329" s="1" t="s">
        <v>39</v>
      </c>
      <c r="F329" s="1" t="s">
        <v>77</v>
      </c>
      <c r="G329" s="1" t="s">
        <v>561</v>
      </c>
      <c r="H329" s="2" t="str">
        <f>VLOOKUP(G329,Payments!$A$2:$E$701, 3, FALSE)</f>
        <v>B-401</v>
      </c>
      <c r="I329" t="str">
        <f>VLOOKUP(G329,Payments!$A$2:$E$701, 5, FALSE)</f>
        <v>Laboral</v>
      </c>
      <c r="J329" s="18">
        <v>31658</v>
      </c>
      <c r="K329" s="20">
        <v>0.12</v>
      </c>
      <c r="L329" s="18">
        <v>12663.2</v>
      </c>
      <c r="M329" s="18">
        <v>1367.6256000000001</v>
      </c>
      <c r="N329" s="20">
        <v>0.12</v>
      </c>
      <c r="O329" s="18">
        <f t="shared" si="35"/>
        <v>3343.0848000000001</v>
      </c>
      <c r="P329" s="18">
        <f>VLOOKUP(G329,Payments!$A$2:$E$701, 2, FALSE)</f>
        <v>5014.6271999999999</v>
      </c>
      <c r="Q329" s="17">
        <f t="shared" si="30"/>
        <v>22844.412800000002</v>
      </c>
      <c r="R329" s="17">
        <f>VLOOKUP(G329,Payments!$A$2:$E$701, 4, FALSE)</f>
        <v>24215.077568000004</v>
      </c>
      <c r="S329" s="17">
        <f t="shared" si="31"/>
        <v>1370.6647680000024</v>
      </c>
      <c r="T329" s="21">
        <v>0.06</v>
      </c>
      <c r="U329" s="17">
        <f t="shared" si="32"/>
        <v>27859.040000000001</v>
      </c>
      <c r="V329" s="17">
        <f t="shared" si="33"/>
        <v>10485.1296</v>
      </c>
    </row>
    <row r="330" spans="1:22" x14ac:dyDescent="0.2">
      <c r="A330" s="1">
        <v>43383</v>
      </c>
      <c r="B330" s="1">
        <v>43439</v>
      </c>
      <c r="C330" s="9">
        <f t="shared" si="34"/>
        <v>56</v>
      </c>
      <c r="D330" s="1" t="s">
        <v>45</v>
      </c>
      <c r="E330" s="1" t="s">
        <v>41</v>
      </c>
      <c r="F330" s="1" t="s">
        <v>81</v>
      </c>
      <c r="G330" s="1" t="s">
        <v>562</v>
      </c>
      <c r="H330" s="2" t="str">
        <f>VLOOKUP(G330,Payments!$A$2:$E$701, 3, FALSE)</f>
        <v>B-266</v>
      </c>
      <c r="I330" t="str">
        <f>VLOOKUP(G330,Payments!$A$2:$E$701, 5, FALSE)</f>
        <v>Popular</v>
      </c>
      <c r="J330" s="18">
        <v>29260</v>
      </c>
      <c r="K330" s="20">
        <v>0.13</v>
      </c>
      <c r="L330" s="18">
        <v>11118.8</v>
      </c>
      <c r="M330" s="18">
        <v>716.87</v>
      </c>
      <c r="N330" s="20">
        <v>0.15</v>
      </c>
      <c r="O330" s="18">
        <f t="shared" si="35"/>
        <v>3818.43</v>
      </c>
      <c r="P330" s="18">
        <f>VLOOKUP(G330,Payments!$A$2:$E$701, 2, FALSE)</f>
        <v>4582.116</v>
      </c>
      <c r="Q330" s="17">
        <f t="shared" si="30"/>
        <v>20874.084000000003</v>
      </c>
      <c r="R330" s="17">
        <f>VLOOKUP(G330,Payments!$A$2:$E$701, 4, FALSE)</f>
        <v>22752.751560000004</v>
      </c>
      <c r="S330" s="17">
        <f t="shared" si="31"/>
        <v>1878.6675600000017</v>
      </c>
      <c r="T330" s="21">
        <v>0.09</v>
      </c>
      <c r="U330" s="17">
        <f t="shared" si="32"/>
        <v>25456.2</v>
      </c>
      <c r="V330" s="17">
        <f t="shared" si="33"/>
        <v>9802.1000000000022</v>
      </c>
    </row>
    <row r="331" spans="1:22" x14ac:dyDescent="0.2">
      <c r="A331" s="1">
        <v>43458</v>
      </c>
      <c r="B331" s="1">
        <v>43502</v>
      </c>
      <c r="C331" s="9">
        <f t="shared" si="34"/>
        <v>44</v>
      </c>
      <c r="D331" s="1" t="s">
        <v>43</v>
      </c>
      <c r="E331" s="1" t="s">
        <v>32</v>
      </c>
      <c r="F331" s="1" t="s">
        <v>54</v>
      </c>
      <c r="G331" s="1" t="s">
        <v>563</v>
      </c>
      <c r="H331" s="2" t="str">
        <f>VLOOKUP(G331,Payments!$A$2:$E$701, 3, FALSE)</f>
        <v>B-279</v>
      </c>
      <c r="I331" t="str">
        <f>VLOOKUP(G331,Payments!$A$2:$E$701, 5, FALSE)</f>
        <v>Sabadell</v>
      </c>
      <c r="J331" s="18">
        <v>29880</v>
      </c>
      <c r="K331" s="20">
        <v>0.09</v>
      </c>
      <c r="L331" s="18">
        <v>11055.6</v>
      </c>
      <c r="M331" s="18">
        <v>1129.4639999999999</v>
      </c>
      <c r="N331" s="20">
        <v>0.12</v>
      </c>
      <c r="O331" s="18">
        <f t="shared" si="35"/>
        <v>3262.8959999999997</v>
      </c>
      <c r="P331" s="18">
        <f>VLOOKUP(G331,Payments!$A$2:$E$701, 2, FALSE)</f>
        <v>5981.9759999999997</v>
      </c>
      <c r="Q331" s="17">
        <f t="shared" si="30"/>
        <v>21208.824000000001</v>
      </c>
      <c r="R331" s="17">
        <f>VLOOKUP(G331,Payments!$A$2:$E$701, 4, FALSE)</f>
        <v>22481.353440000003</v>
      </c>
      <c r="S331" s="17">
        <f t="shared" si="31"/>
        <v>1272.5294400000021</v>
      </c>
      <c r="T331" s="21">
        <v>0.06</v>
      </c>
      <c r="U331" s="17">
        <f t="shared" si="32"/>
        <v>27190.799999999999</v>
      </c>
      <c r="V331" s="17">
        <f t="shared" si="33"/>
        <v>11742.839999999998</v>
      </c>
    </row>
    <row r="332" spans="1:22" x14ac:dyDescent="0.2">
      <c r="A332" s="1">
        <v>43444</v>
      </c>
      <c r="B332" s="1">
        <v>43493</v>
      </c>
      <c r="C332" s="9">
        <f t="shared" si="34"/>
        <v>49</v>
      </c>
      <c r="D332" s="1" t="s">
        <v>45</v>
      </c>
      <c r="E332" s="1" t="s">
        <v>37</v>
      </c>
      <c r="F332" s="1" t="s">
        <v>54</v>
      </c>
      <c r="G332" s="1" t="s">
        <v>564</v>
      </c>
      <c r="H332" s="2" t="str">
        <f>VLOOKUP(G332,Payments!$A$2:$E$701, 3, FALSE)</f>
        <v>B-324</v>
      </c>
      <c r="I332" t="str">
        <f>VLOOKUP(G332,Payments!$A$2:$E$701, 5, FALSE)</f>
        <v>Laboral</v>
      </c>
      <c r="J332" s="18">
        <v>34123</v>
      </c>
      <c r="K332" s="20">
        <v>0.09</v>
      </c>
      <c r="L332" s="18">
        <v>13307.97</v>
      </c>
      <c r="M332" s="18">
        <v>1774.3959999999997</v>
      </c>
      <c r="N332" s="20">
        <v>0.15</v>
      </c>
      <c r="O332" s="18">
        <f t="shared" si="35"/>
        <v>4657.7894999999999</v>
      </c>
      <c r="P332" s="18">
        <f>VLOOKUP(G332,Payments!$A$2:$E$701, 2, FALSE)</f>
        <v>7141.9439000000002</v>
      </c>
      <c r="Q332" s="17">
        <f t="shared" si="30"/>
        <v>23909.986100000002</v>
      </c>
      <c r="R332" s="17">
        <f>VLOOKUP(G332,Payments!$A$2:$E$701, 4, FALSE)</f>
        <v>25344.585266000002</v>
      </c>
      <c r="S332" s="17">
        <f t="shared" si="31"/>
        <v>1434.599166</v>
      </c>
      <c r="T332" s="21">
        <v>0.06</v>
      </c>
      <c r="U332" s="17">
        <f t="shared" si="32"/>
        <v>31051.93</v>
      </c>
      <c r="V332" s="17">
        <f t="shared" si="33"/>
        <v>11311.774500000001</v>
      </c>
    </row>
    <row r="333" spans="1:22" x14ac:dyDescent="0.2">
      <c r="A333" s="1">
        <v>43413</v>
      </c>
      <c r="B333" s="1">
        <v>43452</v>
      </c>
      <c r="C333" s="9">
        <f t="shared" si="34"/>
        <v>39</v>
      </c>
      <c r="D333" s="1" t="s">
        <v>43</v>
      </c>
      <c r="E333" s="1" t="s">
        <v>26</v>
      </c>
      <c r="F333" s="1" t="s">
        <v>104</v>
      </c>
      <c r="G333" s="1" t="s">
        <v>565</v>
      </c>
      <c r="H333" s="2" t="str">
        <f>VLOOKUP(G333,Payments!$A$2:$E$701, 3, FALSE)</f>
        <v>B-317</v>
      </c>
      <c r="I333" t="str">
        <f>VLOOKUP(G333,Payments!$A$2:$E$701, 5, FALSE)</f>
        <v>Kutxa</v>
      </c>
      <c r="J333" s="18">
        <v>20279</v>
      </c>
      <c r="K333" s="20">
        <v>0.12</v>
      </c>
      <c r="L333" s="18">
        <v>6489.28</v>
      </c>
      <c r="M333" s="18">
        <v>908.49920000000009</v>
      </c>
      <c r="N333" s="20">
        <v>0.11</v>
      </c>
      <c r="O333" s="18">
        <f t="shared" si="35"/>
        <v>1963.0072</v>
      </c>
      <c r="P333" s="18">
        <f>VLOOKUP(G333,Payments!$A$2:$E$701, 2, FALSE)</f>
        <v>3569.1040000000003</v>
      </c>
      <c r="Q333" s="17">
        <f t="shared" si="30"/>
        <v>14276.416000000001</v>
      </c>
      <c r="R333" s="17">
        <f>VLOOKUP(G333,Payments!$A$2:$E$701, 4, FALSE)</f>
        <v>15561.293440000003</v>
      </c>
      <c r="S333" s="17">
        <f t="shared" si="31"/>
        <v>1284.877440000002</v>
      </c>
      <c r="T333" s="21">
        <v>0.09</v>
      </c>
      <c r="U333" s="17">
        <f t="shared" si="32"/>
        <v>17845.52</v>
      </c>
      <c r="V333" s="17">
        <f t="shared" si="33"/>
        <v>8484.7335999999996</v>
      </c>
    </row>
    <row r="334" spans="1:22" x14ac:dyDescent="0.2">
      <c r="A334" s="1">
        <v>43445</v>
      </c>
      <c r="B334" s="1">
        <v>43489</v>
      </c>
      <c r="C334" s="9">
        <f t="shared" si="34"/>
        <v>44</v>
      </c>
      <c r="D334" s="1" t="s">
        <v>43</v>
      </c>
      <c r="E334" s="1" t="s">
        <v>32</v>
      </c>
      <c r="F334" s="1" t="s">
        <v>118</v>
      </c>
      <c r="G334" s="1" t="s">
        <v>566</v>
      </c>
      <c r="H334" s="2" t="str">
        <f>VLOOKUP(G334,Payments!$A$2:$E$701, 3, FALSE)</f>
        <v>B-258</v>
      </c>
      <c r="I334" t="str">
        <f>VLOOKUP(G334,Payments!$A$2:$E$701, 5, FALSE)</f>
        <v>Santander</v>
      </c>
      <c r="J334" s="18">
        <v>32756</v>
      </c>
      <c r="K334" s="20">
        <v>0.09</v>
      </c>
      <c r="L334" s="18">
        <v>12447.28</v>
      </c>
      <c r="M334" s="18">
        <v>1736.068</v>
      </c>
      <c r="N334" s="20">
        <v>0.14000000000000001</v>
      </c>
      <c r="O334" s="18">
        <f t="shared" si="35"/>
        <v>4173.1144000000004</v>
      </c>
      <c r="P334" s="18">
        <f>VLOOKUP(G334,Payments!$A$2:$E$701, 2, FALSE)</f>
        <v>6855.8308000000006</v>
      </c>
      <c r="Q334" s="17">
        <f t="shared" si="30"/>
        <v>22952.129199999999</v>
      </c>
      <c r="R334" s="17">
        <f>VLOOKUP(G334,Payments!$A$2:$E$701, 4, FALSE)</f>
        <v>24099.735660000006</v>
      </c>
      <c r="S334" s="17">
        <f t="shared" si="31"/>
        <v>1147.6064600000063</v>
      </c>
      <c r="T334" s="21">
        <v>0.05</v>
      </c>
      <c r="U334" s="17">
        <f t="shared" si="32"/>
        <v>29807.96</v>
      </c>
      <c r="V334" s="17">
        <f t="shared" si="33"/>
        <v>11451.497600000001</v>
      </c>
    </row>
    <row r="335" spans="1:22" x14ac:dyDescent="0.2">
      <c r="A335" s="1">
        <v>43434</v>
      </c>
      <c r="B335" s="1">
        <v>43495</v>
      </c>
      <c r="C335" s="9">
        <f t="shared" si="34"/>
        <v>61</v>
      </c>
      <c r="D335" s="1" t="s">
        <v>46</v>
      </c>
      <c r="E335" s="1" t="s">
        <v>33</v>
      </c>
      <c r="F335" s="1" t="s">
        <v>92</v>
      </c>
      <c r="G335" s="1" t="s">
        <v>567</v>
      </c>
      <c r="H335" s="2" t="str">
        <f>VLOOKUP(G335,Payments!$A$2:$E$701, 3, FALSE)</f>
        <v>B-245</v>
      </c>
      <c r="I335" t="str">
        <f>VLOOKUP(G335,Payments!$A$2:$E$701, 5, FALSE)</f>
        <v>Bankia</v>
      </c>
      <c r="J335" s="18">
        <v>21601</v>
      </c>
      <c r="K335" s="20">
        <v>0.11</v>
      </c>
      <c r="L335" s="18">
        <v>7344.34</v>
      </c>
      <c r="M335" s="18">
        <v>594.02750000000003</v>
      </c>
      <c r="N335" s="20">
        <v>0.13</v>
      </c>
      <c r="O335" s="18">
        <f t="shared" si="35"/>
        <v>2499.2357000000002</v>
      </c>
      <c r="P335" s="18">
        <f>VLOOKUP(G335,Payments!$A$2:$E$701, 2, FALSE)</f>
        <v>4229.4757999999993</v>
      </c>
      <c r="Q335" s="17">
        <f t="shared" si="30"/>
        <v>14995.414199999999</v>
      </c>
      <c r="R335" s="17">
        <f>VLOOKUP(G335,Payments!$A$2:$E$701, 4, FALSE)</f>
        <v>16045.093194000001</v>
      </c>
      <c r="S335" s="17">
        <f t="shared" si="31"/>
        <v>1049.6789940000017</v>
      </c>
      <c r="T335" s="21">
        <v>7.0000000000000007E-2</v>
      </c>
      <c r="U335" s="17">
        <f t="shared" si="32"/>
        <v>19224.89</v>
      </c>
      <c r="V335" s="17">
        <f t="shared" si="33"/>
        <v>8787.286799999998</v>
      </c>
    </row>
    <row r="336" spans="1:22" x14ac:dyDescent="0.2">
      <c r="A336" s="1">
        <v>43389</v>
      </c>
      <c r="B336" s="1">
        <v>43455</v>
      </c>
      <c r="C336" s="9">
        <f t="shared" si="34"/>
        <v>66</v>
      </c>
      <c r="D336" s="1" t="s">
        <v>46</v>
      </c>
      <c r="E336" s="1" t="s">
        <v>31</v>
      </c>
      <c r="F336" s="1" t="s">
        <v>109</v>
      </c>
      <c r="G336" s="1" t="s">
        <v>568</v>
      </c>
      <c r="H336" s="2" t="str">
        <f>VLOOKUP(G336,Payments!$A$2:$E$701, 3, FALSE)</f>
        <v>B-309</v>
      </c>
      <c r="I336" t="str">
        <f>VLOOKUP(G336,Payments!$A$2:$E$701, 5, FALSE)</f>
        <v>Sabadell</v>
      </c>
      <c r="J336" s="18">
        <v>33090</v>
      </c>
      <c r="K336" s="20">
        <v>0.12</v>
      </c>
      <c r="L336" s="18">
        <v>11581.5</v>
      </c>
      <c r="M336" s="18">
        <v>1052.2620000000002</v>
      </c>
      <c r="N336" s="20">
        <v>0.1</v>
      </c>
      <c r="O336" s="18">
        <f t="shared" si="35"/>
        <v>2911.92</v>
      </c>
      <c r="P336" s="18">
        <f>VLOOKUP(G336,Payments!$A$2:$E$701, 2, FALSE)</f>
        <v>5532.6480000000001</v>
      </c>
      <c r="Q336" s="17">
        <f t="shared" si="30"/>
        <v>23586.552</v>
      </c>
      <c r="R336" s="17">
        <f>VLOOKUP(G336,Payments!$A$2:$E$701, 4, FALSE)</f>
        <v>25473.476160000002</v>
      </c>
      <c r="S336" s="17">
        <f t="shared" si="31"/>
        <v>1886.9241600000023</v>
      </c>
      <c r="T336" s="21">
        <v>0.08</v>
      </c>
      <c r="U336" s="17">
        <f t="shared" si="32"/>
        <v>29119.200000000001</v>
      </c>
      <c r="V336" s="17">
        <f t="shared" si="33"/>
        <v>13573.518</v>
      </c>
    </row>
    <row r="337" spans="1:22" x14ac:dyDescent="0.2">
      <c r="A337" s="1">
        <v>43376</v>
      </c>
      <c r="B337" s="1">
        <v>43411</v>
      </c>
      <c r="C337" s="9">
        <f t="shared" si="34"/>
        <v>35</v>
      </c>
      <c r="D337" s="1" t="s">
        <v>47</v>
      </c>
      <c r="E337" s="1" t="s">
        <v>37</v>
      </c>
      <c r="F337" s="1" t="s">
        <v>118</v>
      </c>
      <c r="G337" s="1" t="s">
        <v>569</v>
      </c>
      <c r="H337" s="2" t="str">
        <f>VLOOKUP(G337,Payments!$A$2:$E$701, 3, FALSE)</f>
        <v>B-257</v>
      </c>
      <c r="I337" t="str">
        <f>VLOOKUP(G337,Payments!$A$2:$E$701, 5, FALSE)</f>
        <v>Bankinter</v>
      </c>
      <c r="J337" s="18">
        <v>33411</v>
      </c>
      <c r="K337" s="20">
        <v>0.08</v>
      </c>
      <c r="L337" s="18">
        <v>11693.85</v>
      </c>
      <c r="M337" s="18">
        <v>1904.4270000000004</v>
      </c>
      <c r="N337" s="20">
        <v>0.15</v>
      </c>
      <c r="O337" s="18">
        <f t="shared" si="35"/>
        <v>4610.7179999999998</v>
      </c>
      <c r="P337" s="18">
        <f>VLOOKUP(G337,Payments!$A$2:$E$701, 2, FALSE)</f>
        <v>5532.8616000000002</v>
      </c>
      <c r="Q337" s="17">
        <f t="shared" si="30"/>
        <v>25205.258399999999</v>
      </c>
      <c r="R337" s="17">
        <f>VLOOKUP(G337,Payments!$A$2:$E$701, 4, FALSE)</f>
        <v>27473.731656000004</v>
      </c>
      <c r="S337" s="17">
        <f t="shared" si="31"/>
        <v>2268.4732560000048</v>
      </c>
      <c r="T337" s="21">
        <v>0.09</v>
      </c>
      <c r="U337" s="17">
        <f t="shared" si="32"/>
        <v>30738.12</v>
      </c>
      <c r="V337" s="17">
        <f t="shared" si="33"/>
        <v>12529.124999999998</v>
      </c>
    </row>
    <row r="338" spans="1:22" x14ac:dyDescent="0.2">
      <c r="A338" s="1">
        <v>43415</v>
      </c>
      <c r="B338" s="1">
        <v>43460</v>
      </c>
      <c r="C338" s="9">
        <f t="shared" si="34"/>
        <v>45</v>
      </c>
      <c r="D338" s="1" t="s">
        <v>45</v>
      </c>
      <c r="E338" s="1" t="s">
        <v>30</v>
      </c>
      <c r="F338" s="1" t="s">
        <v>118</v>
      </c>
      <c r="G338" s="1" t="s">
        <v>570</v>
      </c>
      <c r="H338" s="2" t="str">
        <f>VLOOKUP(G338,Payments!$A$2:$E$701, 3, FALSE)</f>
        <v>B-365</v>
      </c>
      <c r="I338" t="str">
        <f>VLOOKUP(G338,Payments!$A$2:$E$701, 5, FALSE)</f>
        <v>Bankia</v>
      </c>
      <c r="J338" s="18">
        <v>16161</v>
      </c>
      <c r="K338" s="20">
        <v>0.12</v>
      </c>
      <c r="L338" s="18">
        <v>5171.5200000000004</v>
      </c>
      <c r="M338" s="18">
        <v>814.51440000000002</v>
      </c>
      <c r="N338" s="20">
        <v>0.13</v>
      </c>
      <c r="O338" s="18">
        <f t="shared" si="35"/>
        <v>1848.8184000000001</v>
      </c>
      <c r="P338" s="18">
        <f>VLOOKUP(G338,Payments!$A$2:$E$701, 2, FALSE)</f>
        <v>3270.9864000000002</v>
      </c>
      <c r="Q338" s="17">
        <f t="shared" si="30"/>
        <v>10950.693600000001</v>
      </c>
      <c r="R338" s="17">
        <f>VLOOKUP(G338,Payments!$A$2:$E$701, 4, FALSE)</f>
        <v>11826.749088</v>
      </c>
      <c r="S338" s="17">
        <f t="shared" si="31"/>
        <v>876.05548799999997</v>
      </c>
      <c r="T338" s="21">
        <v>0.08</v>
      </c>
      <c r="U338" s="17">
        <f t="shared" si="32"/>
        <v>14221.68</v>
      </c>
      <c r="V338" s="17">
        <f t="shared" si="33"/>
        <v>6386.8271999999997</v>
      </c>
    </row>
    <row r="339" spans="1:22" x14ac:dyDescent="0.2">
      <c r="A339" s="1">
        <v>43391</v>
      </c>
      <c r="B339" s="1">
        <v>43429</v>
      </c>
      <c r="C339" s="9">
        <f t="shared" si="34"/>
        <v>38</v>
      </c>
      <c r="D339" s="1" t="s">
        <v>47</v>
      </c>
      <c r="E339" s="1" t="s">
        <v>35</v>
      </c>
      <c r="F339" s="1" t="s">
        <v>118</v>
      </c>
      <c r="G339" s="1" t="s">
        <v>571</v>
      </c>
      <c r="H339" s="2" t="str">
        <f>VLOOKUP(G339,Payments!$A$2:$E$701, 3, FALSE)</f>
        <v>B-300</v>
      </c>
      <c r="I339" t="str">
        <f>VLOOKUP(G339,Payments!$A$2:$E$701, 5, FALSE)</f>
        <v>Laboral</v>
      </c>
      <c r="J339" s="18">
        <v>26675</v>
      </c>
      <c r="K339" s="20">
        <v>0.1</v>
      </c>
      <c r="L339" s="18">
        <v>9336.25</v>
      </c>
      <c r="M339" s="18">
        <v>1320.4124999999999</v>
      </c>
      <c r="N339" s="20">
        <v>0.12</v>
      </c>
      <c r="O339" s="18">
        <f t="shared" si="35"/>
        <v>2880.9</v>
      </c>
      <c r="P339" s="18">
        <f>VLOOKUP(G339,Payments!$A$2:$E$701, 2, FALSE)</f>
        <v>5281.65</v>
      </c>
      <c r="Q339" s="17">
        <f t="shared" si="30"/>
        <v>18725.849999999999</v>
      </c>
      <c r="R339" s="17">
        <f>VLOOKUP(G339,Payments!$A$2:$E$701, 4, FALSE)</f>
        <v>20223.918000000001</v>
      </c>
      <c r="S339" s="17">
        <f t="shared" si="31"/>
        <v>1498.0680000000029</v>
      </c>
      <c r="T339" s="21">
        <v>0.08</v>
      </c>
      <c r="U339" s="17">
        <f t="shared" si="32"/>
        <v>24007.5</v>
      </c>
      <c r="V339" s="17">
        <f t="shared" si="33"/>
        <v>10469.9375</v>
      </c>
    </row>
    <row r="340" spans="1:22" x14ac:dyDescent="0.2">
      <c r="A340" s="1">
        <v>43420</v>
      </c>
      <c r="B340" s="1">
        <v>43487</v>
      </c>
      <c r="C340" s="9">
        <f t="shared" si="34"/>
        <v>67</v>
      </c>
      <c r="D340" s="1" t="s">
        <v>45</v>
      </c>
      <c r="E340" s="1" t="s">
        <v>29</v>
      </c>
      <c r="F340" s="1" t="s">
        <v>71</v>
      </c>
      <c r="G340" s="1" t="s">
        <v>572</v>
      </c>
      <c r="H340" s="2" t="str">
        <f>VLOOKUP(G340,Payments!$A$2:$E$701, 3, FALSE)</f>
        <v>B-290</v>
      </c>
      <c r="I340" t="str">
        <f>VLOOKUP(G340,Payments!$A$2:$E$701, 5, FALSE)</f>
        <v>Caixa</v>
      </c>
      <c r="J340" s="18">
        <v>33332</v>
      </c>
      <c r="K340" s="20">
        <v>0.12</v>
      </c>
      <c r="L340" s="18">
        <v>12332.84</v>
      </c>
      <c r="M340" s="18">
        <v>1699.932</v>
      </c>
      <c r="N340" s="20">
        <v>0.11</v>
      </c>
      <c r="O340" s="18">
        <f t="shared" si="35"/>
        <v>3226.5376000000001</v>
      </c>
      <c r="P340" s="18">
        <f>VLOOKUP(G340,Payments!$A$2:$E$701, 2, FALSE)</f>
        <v>5866.4319999999998</v>
      </c>
      <c r="Q340" s="17">
        <f t="shared" si="30"/>
        <v>23465.727999999999</v>
      </c>
      <c r="R340" s="17">
        <f>VLOOKUP(G340,Payments!$A$2:$E$701, 4, FALSE)</f>
        <v>24639.0144</v>
      </c>
      <c r="S340" s="17">
        <f t="shared" si="31"/>
        <v>1173.2864000000009</v>
      </c>
      <c r="T340" s="21">
        <v>0.05</v>
      </c>
      <c r="U340" s="17">
        <f t="shared" si="32"/>
        <v>29332.16</v>
      </c>
      <c r="V340" s="17">
        <f t="shared" si="33"/>
        <v>12072.850399999999</v>
      </c>
    </row>
    <row r="341" spans="1:22" x14ac:dyDescent="0.2">
      <c r="A341" s="1">
        <v>43444</v>
      </c>
      <c r="B341" s="1">
        <v>43474</v>
      </c>
      <c r="C341" s="9">
        <f t="shared" si="34"/>
        <v>30</v>
      </c>
      <c r="D341" s="1" t="s">
        <v>46</v>
      </c>
      <c r="E341" s="1" t="s">
        <v>35</v>
      </c>
      <c r="F341" s="1" t="s">
        <v>58</v>
      </c>
      <c r="G341" s="1" t="s">
        <v>573</v>
      </c>
      <c r="H341" s="2" t="str">
        <f>VLOOKUP(G341,Payments!$A$2:$E$701, 3, FALSE)</f>
        <v>B-379</v>
      </c>
      <c r="I341" t="str">
        <f>VLOOKUP(G341,Payments!$A$2:$E$701, 5, FALSE)</f>
        <v>Laboral</v>
      </c>
      <c r="J341" s="18">
        <v>21840</v>
      </c>
      <c r="K341" s="20">
        <v>0.13</v>
      </c>
      <c r="L341" s="18">
        <v>8517.6</v>
      </c>
      <c r="M341" s="18">
        <v>943.48799999999983</v>
      </c>
      <c r="N341" s="20">
        <v>0.13</v>
      </c>
      <c r="O341" s="18">
        <f t="shared" si="35"/>
        <v>2470.1039999999998</v>
      </c>
      <c r="P341" s="18">
        <f>VLOOKUP(G341,Payments!$A$2:$E$701, 2, FALSE)</f>
        <v>4180.1759999999995</v>
      </c>
      <c r="Q341" s="17">
        <f t="shared" si="30"/>
        <v>14820.624</v>
      </c>
      <c r="R341" s="17">
        <f>VLOOKUP(G341,Payments!$A$2:$E$701, 4, FALSE)</f>
        <v>15858.06768</v>
      </c>
      <c r="S341" s="17">
        <f t="shared" si="31"/>
        <v>1037.4436800000003</v>
      </c>
      <c r="T341" s="21">
        <v>7.0000000000000007E-2</v>
      </c>
      <c r="U341" s="17">
        <f t="shared" si="32"/>
        <v>19000.8</v>
      </c>
      <c r="V341" s="17">
        <f t="shared" si="33"/>
        <v>7069.6080000000002</v>
      </c>
    </row>
    <row r="342" spans="1:22" x14ac:dyDescent="0.2">
      <c r="A342" s="1">
        <v>43460</v>
      </c>
      <c r="B342" s="1">
        <v>43506</v>
      </c>
      <c r="C342" s="9">
        <f t="shared" si="34"/>
        <v>46</v>
      </c>
      <c r="D342" s="1" t="s">
        <v>43</v>
      </c>
      <c r="E342" s="1" t="s">
        <v>41</v>
      </c>
      <c r="F342" s="1" t="s">
        <v>77</v>
      </c>
      <c r="G342" s="1" t="s">
        <v>574</v>
      </c>
      <c r="H342" s="2" t="str">
        <f>VLOOKUP(G342,Payments!$A$2:$E$701, 3, FALSE)</f>
        <v>B-303</v>
      </c>
      <c r="I342" t="str">
        <f>VLOOKUP(G342,Payments!$A$2:$E$701, 5, FALSE)</f>
        <v>Laboral</v>
      </c>
      <c r="J342" s="18">
        <v>33309</v>
      </c>
      <c r="K342" s="20">
        <v>0.08</v>
      </c>
      <c r="L342" s="18">
        <v>13323.6</v>
      </c>
      <c r="M342" s="18">
        <v>866.03399999999999</v>
      </c>
      <c r="N342" s="20">
        <v>0.13</v>
      </c>
      <c r="O342" s="18">
        <f t="shared" si="35"/>
        <v>3983.7563999999998</v>
      </c>
      <c r="P342" s="18">
        <f>VLOOKUP(G342,Payments!$A$2:$E$701, 2, FALSE)</f>
        <v>5515.9704000000002</v>
      </c>
      <c r="Q342" s="17">
        <f t="shared" si="30"/>
        <v>25128.309600000001</v>
      </c>
      <c r="R342" s="17">
        <f>VLOOKUP(G342,Payments!$A$2:$E$701, 4, FALSE)</f>
        <v>26384.72508</v>
      </c>
      <c r="S342" s="17">
        <f t="shared" si="31"/>
        <v>1256.4154799999997</v>
      </c>
      <c r="T342" s="21">
        <v>0.05</v>
      </c>
      <c r="U342" s="17">
        <f t="shared" si="32"/>
        <v>30644.28</v>
      </c>
      <c r="V342" s="17">
        <f t="shared" si="33"/>
        <v>12470.8896</v>
      </c>
    </row>
    <row r="343" spans="1:22" x14ac:dyDescent="0.2">
      <c r="A343" s="1">
        <v>43427</v>
      </c>
      <c r="B343" s="1">
        <v>43497</v>
      </c>
      <c r="C343" s="9">
        <f t="shared" si="34"/>
        <v>70</v>
      </c>
      <c r="D343" s="1" t="s">
        <v>44</v>
      </c>
      <c r="E343" s="1" t="s">
        <v>30</v>
      </c>
      <c r="F343" s="1" t="s">
        <v>58</v>
      </c>
      <c r="G343" s="1" t="s">
        <v>575</v>
      </c>
      <c r="H343" s="2" t="str">
        <f>VLOOKUP(G343,Payments!$A$2:$E$701, 3, FALSE)</f>
        <v>B-317</v>
      </c>
      <c r="I343" t="str">
        <f>VLOOKUP(G343,Payments!$A$2:$E$701, 5, FALSE)</f>
        <v>Sabadell</v>
      </c>
      <c r="J343" s="18">
        <v>17638</v>
      </c>
      <c r="K343" s="20">
        <v>7.0000000000000007E-2</v>
      </c>
      <c r="L343" s="18">
        <v>5467.78</v>
      </c>
      <c r="M343" s="18">
        <v>984.20040000000006</v>
      </c>
      <c r="N343" s="20">
        <v>0.15</v>
      </c>
      <c r="O343" s="18">
        <f t="shared" si="35"/>
        <v>2460.5009999999997</v>
      </c>
      <c r="P343" s="18">
        <f>VLOOKUP(G343,Payments!$A$2:$E$701, 2, FALSE)</f>
        <v>3772.7682</v>
      </c>
      <c r="Q343" s="17">
        <f t="shared" si="30"/>
        <v>12630.5718</v>
      </c>
      <c r="R343" s="17">
        <f>VLOOKUP(G343,Payments!$A$2:$E$701, 4, FALSE)</f>
        <v>13388.406108000001</v>
      </c>
      <c r="S343" s="17">
        <f t="shared" si="31"/>
        <v>757.83430800000133</v>
      </c>
      <c r="T343" s="21">
        <v>0.06</v>
      </c>
      <c r="U343" s="17">
        <f t="shared" si="32"/>
        <v>16403.34</v>
      </c>
      <c r="V343" s="17">
        <f t="shared" si="33"/>
        <v>7490.8586000000005</v>
      </c>
    </row>
    <row r="344" spans="1:22" x14ac:dyDescent="0.2">
      <c r="A344" s="1">
        <v>43422</v>
      </c>
      <c r="B344" s="1">
        <v>43492</v>
      </c>
      <c r="C344" s="9">
        <f t="shared" si="34"/>
        <v>70</v>
      </c>
      <c r="D344" s="1" t="s">
        <v>46</v>
      </c>
      <c r="E344" s="1" t="s">
        <v>30</v>
      </c>
      <c r="F344" s="1" t="s">
        <v>60</v>
      </c>
      <c r="G344" s="1" t="s">
        <v>576</v>
      </c>
      <c r="H344" s="2" t="str">
        <f>VLOOKUP(G344,Payments!$A$2:$E$701, 3, FALSE)</f>
        <v>B-369</v>
      </c>
      <c r="I344" t="str">
        <f>VLOOKUP(G344,Payments!$A$2:$E$701, 5, FALSE)</f>
        <v>Bankia</v>
      </c>
      <c r="J344" s="18">
        <v>23653</v>
      </c>
      <c r="K344" s="20">
        <v>0.13</v>
      </c>
      <c r="L344" s="18">
        <v>7095.9</v>
      </c>
      <c r="M344" s="18">
        <v>1078.5768</v>
      </c>
      <c r="N344" s="20">
        <v>0.12</v>
      </c>
      <c r="O344" s="18">
        <f t="shared" si="35"/>
        <v>2469.3732</v>
      </c>
      <c r="P344" s="18">
        <f>VLOOKUP(G344,Payments!$A$2:$E$701, 2, FALSE)</f>
        <v>3909.8409000000001</v>
      </c>
      <c r="Q344" s="17">
        <f t="shared" si="30"/>
        <v>16668.269100000001</v>
      </c>
      <c r="R344" s="17">
        <f>VLOOKUP(G344,Payments!$A$2:$E$701, 4, FALSE)</f>
        <v>18168.413319000003</v>
      </c>
      <c r="S344" s="17">
        <f t="shared" si="31"/>
        <v>1500.1442190000016</v>
      </c>
      <c r="T344" s="21">
        <v>0.09</v>
      </c>
      <c r="U344" s="17">
        <f t="shared" si="32"/>
        <v>20578.11</v>
      </c>
      <c r="V344" s="17">
        <f t="shared" si="33"/>
        <v>9934.26</v>
      </c>
    </row>
    <row r="345" spans="1:22" x14ac:dyDescent="0.2">
      <c r="A345" s="1">
        <v>43437</v>
      </c>
      <c r="B345" s="1">
        <v>43490</v>
      </c>
      <c r="C345" s="9">
        <f t="shared" si="34"/>
        <v>53</v>
      </c>
      <c r="D345" s="1" t="s">
        <v>45</v>
      </c>
      <c r="E345" s="1" t="s">
        <v>42</v>
      </c>
      <c r="F345" s="1" t="s">
        <v>56</v>
      </c>
      <c r="G345" s="1" t="s">
        <v>577</v>
      </c>
      <c r="H345" s="2" t="str">
        <f>VLOOKUP(G345,Payments!$A$2:$E$701, 3, FALSE)</f>
        <v>B-290</v>
      </c>
      <c r="I345" t="str">
        <f>VLOOKUP(G345,Payments!$A$2:$E$701, 5, FALSE)</f>
        <v>Laboral</v>
      </c>
      <c r="J345" s="18">
        <v>20495</v>
      </c>
      <c r="K345" s="20">
        <v>0.14000000000000001</v>
      </c>
      <c r="L345" s="18">
        <v>7583.15</v>
      </c>
      <c r="M345" s="18">
        <v>602.553</v>
      </c>
      <c r="N345" s="20">
        <v>0.1</v>
      </c>
      <c r="O345" s="18">
        <f t="shared" si="35"/>
        <v>1762.5700000000002</v>
      </c>
      <c r="P345" s="18">
        <f>VLOOKUP(G345,Payments!$A$2:$E$701, 2, FALSE)</f>
        <v>3877.6540000000005</v>
      </c>
      <c r="Q345" s="17">
        <f t="shared" si="30"/>
        <v>13748.046</v>
      </c>
      <c r="R345" s="17">
        <f>VLOOKUP(G345,Payments!$A$2:$E$701, 4, FALSE)</f>
        <v>14710.409220000001</v>
      </c>
      <c r="S345" s="17">
        <f t="shared" si="31"/>
        <v>962.36322000000109</v>
      </c>
      <c r="T345" s="21">
        <v>7.0000000000000007E-2</v>
      </c>
      <c r="U345" s="17">
        <f t="shared" si="32"/>
        <v>17625.7</v>
      </c>
      <c r="V345" s="17">
        <f t="shared" si="33"/>
        <v>7677.4270000000015</v>
      </c>
    </row>
    <row r="346" spans="1:22" x14ac:dyDescent="0.2">
      <c r="A346" s="1">
        <v>43405</v>
      </c>
      <c r="B346" s="1">
        <v>43456</v>
      </c>
      <c r="C346" s="9">
        <f t="shared" si="34"/>
        <v>51</v>
      </c>
      <c r="D346" s="1" t="s">
        <v>47</v>
      </c>
      <c r="E346" s="1" t="s">
        <v>24</v>
      </c>
      <c r="F346" s="1" t="s">
        <v>64</v>
      </c>
      <c r="G346" s="1" t="s">
        <v>578</v>
      </c>
      <c r="H346" s="2" t="str">
        <f>VLOOKUP(G346,Payments!$A$2:$E$701, 3, FALSE)</f>
        <v>B-344</v>
      </c>
      <c r="I346" t="str">
        <f>VLOOKUP(G346,Payments!$A$2:$E$701, 5, FALSE)</f>
        <v>Kutxa</v>
      </c>
      <c r="J346" s="18">
        <v>16946</v>
      </c>
      <c r="K346" s="20">
        <v>0.06</v>
      </c>
      <c r="L346" s="18">
        <v>6778.4</v>
      </c>
      <c r="M346" s="18">
        <v>732.06719999999996</v>
      </c>
      <c r="N346" s="20">
        <v>0.14000000000000001</v>
      </c>
      <c r="O346" s="18">
        <f t="shared" si="35"/>
        <v>2230.0936000000002</v>
      </c>
      <c r="P346" s="18">
        <f>VLOOKUP(G346,Payments!$A$2:$E$701, 2, FALSE)</f>
        <v>3663.7252000000003</v>
      </c>
      <c r="Q346" s="17">
        <f t="shared" si="30"/>
        <v>12265.514799999999</v>
      </c>
      <c r="R346" s="17">
        <f>VLOOKUP(G346,Payments!$A$2:$E$701, 4, FALSE)</f>
        <v>13369.411131999999</v>
      </c>
      <c r="S346" s="17">
        <f t="shared" si="31"/>
        <v>1103.8963320000003</v>
      </c>
      <c r="T346" s="21">
        <v>0.09</v>
      </c>
      <c r="U346" s="17">
        <f t="shared" si="32"/>
        <v>15929.24</v>
      </c>
      <c r="V346" s="17">
        <f t="shared" si="33"/>
        <v>6188.6792000000005</v>
      </c>
    </row>
    <row r="347" spans="1:22" x14ac:dyDescent="0.2">
      <c r="A347" s="1">
        <v>43434</v>
      </c>
      <c r="B347" s="1">
        <v>43509</v>
      </c>
      <c r="C347" s="9">
        <f t="shared" si="34"/>
        <v>75</v>
      </c>
      <c r="D347" s="1" t="s">
        <v>43</v>
      </c>
      <c r="E347" s="1" t="s">
        <v>22</v>
      </c>
      <c r="F347" s="1" t="s">
        <v>69</v>
      </c>
      <c r="G347" s="1" t="s">
        <v>579</v>
      </c>
      <c r="H347" s="2" t="str">
        <f>VLOOKUP(G347,Payments!$A$2:$E$701, 3, FALSE)</f>
        <v>B-347</v>
      </c>
      <c r="I347" t="str">
        <f>VLOOKUP(G347,Payments!$A$2:$E$701, 5, FALSE)</f>
        <v>Kutxa</v>
      </c>
      <c r="J347" s="18">
        <v>21216</v>
      </c>
      <c r="K347" s="20">
        <v>0.05</v>
      </c>
      <c r="L347" s="18">
        <v>8062.08</v>
      </c>
      <c r="M347" s="18">
        <v>1209.3120000000001</v>
      </c>
      <c r="N347" s="20">
        <v>0.15</v>
      </c>
      <c r="O347" s="18">
        <f t="shared" si="35"/>
        <v>3023.28</v>
      </c>
      <c r="P347" s="18">
        <f>VLOOKUP(G347,Payments!$A$2:$E$701, 2, FALSE)</f>
        <v>4434.1440000000002</v>
      </c>
      <c r="Q347" s="17">
        <f t="shared" si="30"/>
        <v>15721.056</v>
      </c>
      <c r="R347" s="17">
        <f>VLOOKUP(G347,Payments!$A$2:$E$701, 4, FALSE)</f>
        <v>16664.319360000001</v>
      </c>
      <c r="S347" s="17">
        <f t="shared" si="31"/>
        <v>943.26336000000083</v>
      </c>
      <c r="T347" s="21">
        <v>0.06</v>
      </c>
      <c r="U347" s="17">
        <f t="shared" si="32"/>
        <v>20155.2</v>
      </c>
      <c r="V347" s="17">
        <f t="shared" si="33"/>
        <v>7860.5280000000021</v>
      </c>
    </row>
    <row r="348" spans="1:22" x14ac:dyDescent="0.2">
      <c r="A348" s="1">
        <v>43425</v>
      </c>
      <c r="B348" s="1">
        <v>43482</v>
      </c>
      <c r="C348" s="9">
        <f t="shared" si="34"/>
        <v>57</v>
      </c>
      <c r="D348" s="1" t="s">
        <v>46</v>
      </c>
      <c r="E348" s="1" t="s">
        <v>21</v>
      </c>
      <c r="F348" s="1" t="s">
        <v>92</v>
      </c>
      <c r="G348" s="1" t="s">
        <v>580</v>
      </c>
      <c r="H348" s="2" t="str">
        <f>VLOOKUP(G348,Payments!$A$2:$E$701, 3, FALSE)</f>
        <v>B-344</v>
      </c>
      <c r="I348" t="str">
        <f>VLOOKUP(G348,Payments!$A$2:$E$701, 5, FALSE)</f>
        <v>Bankinter</v>
      </c>
      <c r="J348" s="18">
        <v>19744</v>
      </c>
      <c r="K348" s="20">
        <v>0.12</v>
      </c>
      <c r="L348" s="18">
        <v>6515.52</v>
      </c>
      <c r="M348" s="18">
        <v>760.14400000000012</v>
      </c>
      <c r="N348" s="20">
        <v>0.13</v>
      </c>
      <c r="O348" s="18">
        <f t="shared" si="35"/>
        <v>2258.7136</v>
      </c>
      <c r="P348" s="18">
        <f>VLOOKUP(G348,Payments!$A$2:$E$701, 2, FALSE)</f>
        <v>3648.6911999999998</v>
      </c>
      <c r="Q348" s="17">
        <f t="shared" si="30"/>
        <v>13726.028800000002</v>
      </c>
      <c r="R348" s="17">
        <f>VLOOKUP(G348,Payments!$A$2:$E$701, 4, FALSE)</f>
        <v>14412.330240000003</v>
      </c>
      <c r="S348" s="17">
        <f t="shared" si="31"/>
        <v>686.30144000000109</v>
      </c>
      <c r="T348" s="21">
        <v>0.05</v>
      </c>
      <c r="U348" s="17">
        <f t="shared" si="32"/>
        <v>17374.72</v>
      </c>
      <c r="V348" s="17">
        <f t="shared" si="33"/>
        <v>7840.3424000000014</v>
      </c>
    </row>
    <row r="349" spans="1:22" x14ac:dyDescent="0.2">
      <c r="A349" s="1">
        <v>43433</v>
      </c>
      <c r="B349" s="1">
        <v>43513</v>
      </c>
      <c r="C349" s="9">
        <f t="shared" si="34"/>
        <v>80</v>
      </c>
      <c r="D349" s="1" t="s">
        <v>43</v>
      </c>
      <c r="E349" s="1" t="s">
        <v>31</v>
      </c>
      <c r="F349" s="1" t="s">
        <v>104</v>
      </c>
      <c r="G349" s="1" t="s">
        <v>581</v>
      </c>
      <c r="H349" s="2" t="str">
        <f>VLOOKUP(G349,Payments!$A$2:$E$701, 3, FALSE)</f>
        <v>B-332</v>
      </c>
      <c r="I349" t="str">
        <f>VLOOKUP(G349,Payments!$A$2:$E$701, 5, FALSE)</f>
        <v>Santander</v>
      </c>
      <c r="J349" s="18">
        <v>17262</v>
      </c>
      <c r="K349" s="20">
        <v>0.05</v>
      </c>
      <c r="L349" s="18">
        <v>5696.46</v>
      </c>
      <c r="M349" s="18">
        <v>856.19519999999989</v>
      </c>
      <c r="N349" s="20">
        <v>0.13</v>
      </c>
      <c r="O349" s="18">
        <f t="shared" si="35"/>
        <v>2131.8570000000004</v>
      </c>
      <c r="P349" s="18">
        <f>VLOOKUP(G349,Payments!$A$2:$E$701, 2, FALSE)</f>
        <v>2951.8019999999997</v>
      </c>
      <c r="Q349" s="17">
        <f t="shared" si="30"/>
        <v>13447.098000000002</v>
      </c>
      <c r="R349" s="17">
        <f>VLOOKUP(G349,Payments!$A$2:$E$701, 4, FALSE)</f>
        <v>14657.336819999999</v>
      </c>
      <c r="S349" s="17">
        <f t="shared" si="31"/>
        <v>1210.2388199999968</v>
      </c>
      <c r="T349" s="21">
        <v>0.09</v>
      </c>
      <c r="U349" s="17">
        <f t="shared" si="32"/>
        <v>16398.900000000001</v>
      </c>
      <c r="V349" s="17">
        <f t="shared" si="33"/>
        <v>7714.3878000000013</v>
      </c>
    </row>
    <row r="350" spans="1:22" x14ac:dyDescent="0.2">
      <c r="A350" s="1">
        <v>43395</v>
      </c>
      <c r="B350" s="1">
        <v>43457</v>
      </c>
      <c r="C350" s="9">
        <f t="shared" si="34"/>
        <v>62</v>
      </c>
      <c r="D350" s="1" t="s">
        <v>44</v>
      </c>
      <c r="E350" s="1" t="s">
        <v>25</v>
      </c>
      <c r="F350" s="1" t="s">
        <v>112</v>
      </c>
      <c r="G350" s="1" t="s">
        <v>582</v>
      </c>
      <c r="H350" s="2" t="str">
        <f>VLOOKUP(G350,Payments!$A$2:$E$701, 3, FALSE)</f>
        <v>B-391</v>
      </c>
      <c r="I350" t="str">
        <f>VLOOKUP(G350,Payments!$A$2:$E$701, 5, FALSE)</f>
        <v>Kutxa</v>
      </c>
      <c r="J350" s="18">
        <v>16934</v>
      </c>
      <c r="K350" s="20">
        <v>0.11</v>
      </c>
      <c r="L350" s="18">
        <v>6265.58</v>
      </c>
      <c r="M350" s="18">
        <v>616.39760000000001</v>
      </c>
      <c r="N350" s="20">
        <v>0.13</v>
      </c>
      <c r="O350" s="18">
        <f t="shared" si="35"/>
        <v>1959.2638000000002</v>
      </c>
      <c r="P350" s="18">
        <f>VLOOKUP(G350,Payments!$A$2:$E$701, 2, FALSE)</f>
        <v>2863.5394000000001</v>
      </c>
      <c r="Q350" s="17">
        <f t="shared" si="30"/>
        <v>12207.720600000001</v>
      </c>
      <c r="R350" s="17">
        <f>VLOOKUP(G350,Payments!$A$2:$E$701, 4, FALSE)</f>
        <v>13306.415454000002</v>
      </c>
      <c r="S350" s="17">
        <f t="shared" si="31"/>
        <v>1098.6948540000012</v>
      </c>
      <c r="T350" s="21">
        <v>0.09</v>
      </c>
      <c r="U350" s="17">
        <f t="shared" si="32"/>
        <v>15071.26</v>
      </c>
      <c r="V350" s="17">
        <f t="shared" si="33"/>
        <v>6230.0185999999994</v>
      </c>
    </row>
    <row r="351" spans="1:22" x14ac:dyDescent="0.2">
      <c r="A351" s="1">
        <v>43428</v>
      </c>
      <c r="B351" s="1">
        <v>43459</v>
      </c>
      <c r="C351" s="9">
        <f t="shared" si="34"/>
        <v>31</v>
      </c>
      <c r="D351" s="1" t="s">
        <v>44</v>
      </c>
      <c r="E351" s="1" t="s">
        <v>21</v>
      </c>
      <c r="F351" s="1" t="s">
        <v>104</v>
      </c>
      <c r="G351" s="1" t="s">
        <v>583</v>
      </c>
      <c r="H351" s="2" t="str">
        <f>VLOOKUP(G351,Payments!$A$2:$E$701, 3, FALSE)</f>
        <v>B-267</v>
      </c>
      <c r="I351" t="str">
        <f>VLOOKUP(G351,Payments!$A$2:$E$701, 5, FALSE)</f>
        <v>Bankia</v>
      </c>
      <c r="J351" s="18">
        <v>27818</v>
      </c>
      <c r="K351" s="20">
        <v>0.16</v>
      </c>
      <c r="L351" s="18">
        <v>8901.76</v>
      </c>
      <c r="M351" s="18">
        <v>1446.5359999999998</v>
      </c>
      <c r="N351" s="20">
        <v>0.12</v>
      </c>
      <c r="O351" s="18">
        <f t="shared" si="35"/>
        <v>2804.0544</v>
      </c>
      <c r="P351" s="18">
        <f>VLOOKUP(G351,Payments!$A$2:$E$701, 2, FALSE)</f>
        <v>4907.0951999999997</v>
      </c>
      <c r="Q351" s="17">
        <f t="shared" si="30"/>
        <v>18460.024799999999</v>
      </c>
      <c r="R351" s="17">
        <f>VLOOKUP(G351,Payments!$A$2:$E$701, 4, FALSE)</f>
        <v>19567.626287999999</v>
      </c>
      <c r="S351" s="17">
        <f t="shared" si="31"/>
        <v>1107.6014880000002</v>
      </c>
      <c r="T351" s="21">
        <v>0.06</v>
      </c>
      <c r="U351" s="17">
        <f t="shared" si="32"/>
        <v>23367.119999999999</v>
      </c>
      <c r="V351" s="17">
        <f t="shared" si="33"/>
        <v>10214.769599999998</v>
      </c>
    </row>
    <row r="352" spans="1:22" x14ac:dyDescent="0.2">
      <c r="A352" s="1">
        <v>43411</v>
      </c>
      <c r="B352" s="1">
        <v>43451</v>
      </c>
      <c r="C352" s="9">
        <f t="shared" si="34"/>
        <v>40</v>
      </c>
      <c r="D352" s="1" t="s">
        <v>47</v>
      </c>
      <c r="E352" s="1" t="s">
        <v>26</v>
      </c>
      <c r="F352" s="1" t="s">
        <v>71</v>
      </c>
      <c r="G352" s="1" t="s">
        <v>584</v>
      </c>
      <c r="H352" s="2" t="str">
        <f>VLOOKUP(G352,Payments!$A$2:$E$701, 3, FALSE)</f>
        <v>B-345</v>
      </c>
      <c r="I352" t="str">
        <f>VLOOKUP(G352,Payments!$A$2:$E$701, 5, FALSE)</f>
        <v>Sabadell</v>
      </c>
      <c r="J352" s="18">
        <v>16042</v>
      </c>
      <c r="K352" s="20">
        <v>0.1</v>
      </c>
      <c r="L352" s="18">
        <v>5775.12</v>
      </c>
      <c r="M352" s="18">
        <v>519.76080000000002</v>
      </c>
      <c r="N352" s="20">
        <v>0.13</v>
      </c>
      <c r="O352" s="18">
        <f t="shared" si="35"/>
        <v>1876.914</v>
      </c>
      <c r="P352" s="18">
        <f>VLOOKUP(G352,Payments!$A$2:$E$701, 2, FALSE)</f>
        <v>3176.3160000000003</v>
      </c>
      <c r="Q352" s="17">
        <f t="shared" si="30"/>
        <v>11261.483999999999</v>
      </c>
      <c r="R352" s="17">
        <f>VLOOKUP(G352,Payments!$A$2:$E$701, 4, FALSE)</f>
        <v>11937.173040000001</v>
      </c>
      <c r="S352" s="17">
        <f t="shared" si="31"/>
        <v>675.68904000000293</v>
      </c>
      <c r="T352" s="21">
        <v>0.06</v>
      </c>
      <c r="U352" s="17">
        <f t="shared" si="32"/>
        <v>14437.8</v>
      </c>
      <c r="V352" s="17">
        <f t="shared" si="33"/>
        <v>6266.0051999999987</v>
      </c>
    </row>
    <row r="353" spans="1:22" x14ac:dyDescent="0.2">
      <c r="A353" s="1">
        <v>43388</v>
      </c>
      <c r="B353" s="1">
        <v>43428</v>
      </c>
      <c r="C353" s="9">
        <f t="shared" si="34"/>
        <v>40</v>
      </c>
      <c r="D353" s="1" t="s">
        <v>43</v>
      </c>
      <c r="E353" s="1" t="s">
        <v>24</v>
      </c>
      <c r="F353" s="1" t="s">
        <v>60</v>
      </c>
      <c r="G353" s="1" t="s">
        <v>585</v>
      </c>
      <c r="H353" s="2" t="str">
        <f>VLOOKUP(G353,Payments!$A$2:$E$701, 3, FALSE)</f>
        <v>B-395</v>
      </c>
      <c r="I353" t="str">
        <f>VLOOKUP(G353,Payments!$A$2:$E$701, 5, FALSE)</f>
        <v>BBVA</v>
      </c>
      <c r="J353" s="18">
        <v>33416</v>
      </c>
      <c r="K353" s="20">
        <v>0.05</v>
      </c>
      <c r="L353" s="18">
        <v>10693.12</v>
      </c>
      <c r="M353" s="18">
        <v>1052.6039999999996</v>
      </c>
      <c r="N353" s="20">
        <v>0.1</v>
      </c>
      <c r="O353" s="18">
        <f t="shared" si="35"/>
        <v>3174.5200000000004</v>
      </c>
      <c r="P353" s="18">
        <f>VLOOKUP(G353,Payments!$A$2:$E$701, 2, FALSE)</f>
        <v>6983.9439999999995</v>
      </c>
      <c r="Q353" s="17">
        <f t="shared" si="30"/>
        <v>24761.256000000001</v>
      </c>
      <c r="R353" s="17">
        <f>VLOOKUP(G353,Payments!$A$2:$E$701, 4, FALSE)</f>
        <v>26742.156479999998</v>
      </c>
      <c r="S353" s="17">
        <f t="shared" si="31"/>
        <v>1980.9004799999966</v>
      </c>
      <c r="T353" s="21">
        <v>0.08</v>
      </c>
      <c r="U353" s="17">
        <f t="shared" si="32"/>
        <v>31745.200000000001</v>
      </c>
      <c r="V353" s="17">
        <f t="shared" si="33"/>
        <v>16824.955999999998</v>
      </c>
    </row>
    <row r="354" spans="1:22" x14ac:dyDescent="0.2">
      <c r="A354" s="1">
        <v>43424</v>
      </c>
      <c r="B354" s="1">
        <v>43498</v>
      </c>
      <c r="C354" s="9">
        <f t="shared" si="34"/>
        <v>74</v>
      </c>
      <c r="D354" s="1" t="s">
        <v>43</v>
      </c>
      <c r="E354" s="1" t="s">
        <v>30</v>
      </c>
      <c r="F354" s="1" t="s">
        <v>81</v>
      </c>
      <c r="G354" s="1" t="s">
        <v>586</v>
      </c>
      <c r="H354" s="2" t="str">
        <f>VLOOKUP(G354,Payments!$A$2:$E$701, 3, FALSE)</f>
        <v>B-311</v>
      </c>
      <c r="I354" t="str">
        <f>VLOOKUP(G354,Payments!$A$2:$E$701, 5, FALSE)</f>
        <v>BBVA</v>
      </c>
      <c r="J354" s="18">
        <v>25357</v>
      </c>
      <c r="K354" s="20">
        <v>0.08</v>
      </c>
      <c r="L354" s="18">
        <v>8367.81</v>
      </c>
      <c r="M354" s="18">
        <v>1047.2441000000001</v>
      </c>
      <c r="N354" s="20">
        <v>0.12</v>
      </c>
      <c r="O354" s="18">
        <f t="shared" si="35"/>
        <v>2799.4127999999996</v>
      </c>
      <c r="P354" s="18">
        <f>VLOOKUP(G354,Payments!$A$2:$E$701, 2, FALSE)</f>
        <v>4665.6880000000001</v>
      </c>
      <c r="Q354" s="17">
        <f t="shared" si="30"/>
        <v>18662.752</v>
      </c>
      <c r="R354" s="17">
        <f>VLOOKUP(G354,Payments!$A$2:$E$701, 4, FALSE)</f>
        <v>19595.889600000002</v>
      </c>
      <c r="S354" s="17">
        <f t="shared" si="31"/>
        <v>933.13760000000184</v>
      </c>
      <c r="T354" s="21">
        <v>0.05</v>
      </c>
      <c r="U354" s="17">
        <f t="shared" si="32"/>
        <v>23328.44</v>
      </c>
      <c r="V354" s="17">
        <f t="shared" si="33"/>
        <v>11113.973100000001</v>
      </c>
    </row>
    <row r="355" spans="1:22" x14ac:dyDescent="0.2">
      <c r="A355" s="1">
        <v>43415</v>
      </c>
      <c r="B355" s="1">
        <v>43449</v>
      </c>
      <c r="C355" s="9">
        <f t="shared" si="34"/>
        <v>34</v>
      </c>
      <c r="D355" s="1" t="s">
        <v>43</v>
      </c>
      <c r="E355" s="1" t="s">
        <v>41</v>
      </c>
      <c r="F355" s="1" t="s">
        <v>87</v>
      </c>
      <c r="G355" s="1" t="s">
        <v>587</v>
      </c>
      <c r="H355" s="2" t="str">
        <f>VLOOKUP(G355,Payments!$A$2:$E$701, 3, FALSE)</f>
        <v>B-246</v>
      </c>
      <c r="I355" t="str">
        <f>VLOOKUP(G355,Payments!$A$2:$E$701, 5, FALSE)</f>
        <v>Caixa</v>
      </c>
      <c r="J355" s="18">
        <v>22543</v>
      </c>
      <c r="K355" s="20">
        <v>0.09</v>
      </c>
      <c r="L355" s="18">
        <v>6762.9</v>
      </c>
      <c r="M355" s="18">
        <v>1237.6107000000002</v>
      </c>
      <c r="N355" s="20">
        <v>0.13</v>
      </c>
      <c r="O355" s="18">
        <f t="shared" si="35"/>
        <v>2666.8369000000002</v>
      </c>
      <c r="P355" s="18">
        <f>VLOOKUP(G355,Payments!$A$2:$E$701, 2, FALSE)</f>
        <v>4307.9673000000003</v>
      </c>
      <c r="Q355" s="17">
        <f t="shared" si="30"/>
        <v>16206.162700000001</v>
      </c>
      <c r="R355" s="17">
        <f>VLOOKUP(G355,Payments!$A$2:$E$701, 4, FALSE)</f>
        <v>17178.532462000003</v>
      </c>
      <c r="S355" s="17">
        <f t="shared" si="31"/>
        <v>972.36976200000208</v>
      </c>
      <c r="T355" s="21">
        <v>0.06</v>
      </c>
      <c r="U355" s="17">
        <f t="shared" si="32"/>
        <v>20514.13</v>
      </c>
      <c r="V355" s="17">
        <f t="shared" si="33"/>
        <v>9846.7824000000019</v>
      </c>
    </row>
    <row r="356" spans="1:22" x14ac:dyDescent="0.2">
      <c r="A356" s="1">
        <v>43434</v>
      </c>
      <c r="B356" s="1">
        <v>43489</v>
      </c>
      <c r="C356" s="9">
        <f t="shared" si="34"/>
        <v>55</v>
      </c>
      <c r="D356" s="1" t="s">
        <v>47</v>
      </c>
      <c r="E356" s="1" t="s">
        <v>27</v>
      </c>
      <c r="F356" s="1" t="s">
        <v>118</v>
      </c>
      <c r="G356" s="1" t="s">
        <v>588</v>
      </c>
      <c r="H356" s="2" t="str">
        <f>VLOOKUP(G356,Payments!$A$2:$E$701, 3, FALSE)</f>
        <v>B-304</v>
      </c>
      <c r="I356" t="str">
        <f>VLOOKUP(G356,Payments!$A$2:$E$701, 5, FALSE)</f>
        <v>Caixa</v>
      </c>
      <c r="J356" s="18">
        <v>25034</v>
      </c>
      <c r="K356" s="20">
        <v>0.14000000000000001</v>
      </c>
      <c r="L356" s="18">
        <v>9512.92</v>
      </c>
      <c r="M356" s="18">
        <v>961.3055999999998</v>
      </c>
      <c r="N356" s="20">
        <v>0.1</v>
      </c>
      <c r="O356" s="18">
        <f t="shared" si="35"/>
        <v>2152.924</v>
      </c>
      <c r="P356" s="18">
        <f>VLOOKUP(G356,Payments!$A$2:$E$701, 2, FALSE)</f>
        <v>4521.1404000000002</v>
      </c>
      <c r="Q356" s="17">
        <f t="shared" si="30"/>
        <v>17008.099599999998</v>
      </c>
      <c r="R356" s="17">
        <f>VLOOKUP(G356,Payments!$A$2:$E$701, 4, FALSE)</f>
        <v>18538.828563999999</v>
      </c>
      <c r="S356" s="17">
        <f t="shared" si="31"/>
        <v>1530.7289640000017</v>
      </c>
      <c r="T356" s="21">
        <v>0.09</v>
      </c>
      <c r="U356" s="17">
        <f t="shared" si="32"/>
        <v>21529.239999999998</v>
      </c>
      <c r="V356" s="17">
        <f t="shared" si="33"/>
        <v>8902.0903999999991</v>
      </c>
    </row>
    <row r="357" spans="1:22" x14ac:dyDescent="0.2">
      <c r="A357" s="1">
        <v>43386</v>
      </c>
      <c r="B357" s="1">
        <v>43458</v>
      </c>
      <c r="C357" s="9">
        <f t="shared" si="34"/>
        <v>72</v>
      </c>
      <c r="D357" s="1" t="s">
        <v>43</v>
      </c>
      <c r="E357" s="1" t="s">
        <v>34</v>
      </c>
      <c r="F357" s="1" t="s">
        <v>81</v>
      </c>
      <c r="G357" s="1" t="s">
        <v>589</v>
      </c>
      <c r="H357" s="2" t="str">
        <f>VLOOKUP(G357,Payments!$A$2:$E$701, 3, FALSE)</f>
        <v>B-289</v>
      </c>
      <c r="I357" t="str">
        <f>VLOOKUP(G357,Payments!$A$2:$E$701, 5, FALSE)</f>
        <v>Santander</v>
      </c>
      <c r="J357" s="18">
        <v>29099</v>
      </c>
      <c r="K357" s="20">
        <v>0.17</v>
      </c>
      <c r="L357" s="18">
        <v>11639.6</v>
      </c>
      <c r="M357" s="18">
        <v>1001.0055999999998</v>
      </c>
      <c r="N357" s="20">
        <v>0.1</v>
      </c>
      <c r="O357" s="18">
        <f t="shared" si="35"/>
        <v>2415.2170000000001</v>
      </c>
      <c r="P357" s="18">
        <f>VLOOKUP(G357,Payments!$A$2:$E$701, 2, FALSE)</f>
        <v>5313.4773999999998</v>
      </c>
      <c r="Q357" s="17">
        <f t="shared" si="30"/>
        <v>18838.692599999998</v>
      </c>
      <c r="R357" s="17">
        <f>VLOOKUP(G357,Payments!$A$2:$E$701, 4, FALSE)</f>
        <v>19969.014156000001</v>
      </c>
      <c r="S357" s="17">
        <f t="shared" si="31"/>
        <v>1130.3215560000026</v>
      </c>
      <c r="T357" s="21">
        <v>0.06</v>
      </c>
      <c r="U357" s="17">
        <f t="shared" si="32"/>
        <v>24152.17</v>
      </c>
      <c r="V357" s="17">
        <f t="shared" si="33"/>
        <v>9096.3473999999969</v>
      </c>
    </row>
    <row r="358" spans="1:22" x14ac:dyDescent="0.2">
      <c r="A358" s="1">
        <v>43375</v>
      </c>
      <c r="B358" s="1">
        <v>43441</v>
      </c>
      <c r="C358" s="9">
        <f t="shared" si="34"/>
        <v>66</v>
      </c>
      <c r="D358" s="1" t="s">
        <v>47</v>
      </c>
      <c r="E358" s="1" t="s">
        <v>26</v>
      </c>
      <c r="F358" s="1" t="s">
        <v>98</v>
      </c>
      <c r="G358" s="1" t="s">
        <v>590</v>
      </c>
      <c r="H358" s="2" t="str">
        <f>VLOOKUP(G358,Payments!$A$2:$E$701, 3, FALSE)</f>
        <v>B-269</v>
      </c>
      <c r="I358" t="str">
        <f>VLOOKUP(G358,Payments!$A$2:$E$701, 5, FALSE)</f>
        <v>Bankia</v>
      </c>
      <c r="J358" s="18">
        <v>30675</v>
      </c>
      <c r="K358" s="20">
        <v>7.0000000000000007E-2</v>
      </c>
      <c r="L358" s="18">
        <v>11043</v>
      </c>
      <c r="M358" s="18">
        <v>1398.7799999999997</v>
      </c>
      <c r="N358" s="20">
        <v>0.11</v>
      </c>
      <c r="O358" s="18">
        <f t="shared" si="35"/>
        <v>3138.0525000000002</v>
      </c>
      <c r="P358" s="18">
        <f>VLOOKUP(G358,Payments!$A$2:$E$701, 2, FALSE)</f>
        <v>5134.994999999999</v>
      </c>
      <c r="Q358" s="17">
        <f t="shared" si="30"/>
        <v>23392.755000000001</v>
      </c>
      <c r="R358" s="17">
        <f>VLOOKUP(G358,Payments!$A$2:$E$701, 4, FALSE)</f>
        <v>25030.24785</v>
      </c>
      <c r="S358" s="17">
        <f t="shared" si="31"/>
        <v>1637.4928499999987</v>
      </c>
      <c r="T358" s="21">
        <v>7.0000000000000007E-2</v>
      </c>
      <c r="U358" s="17">
        <f t="shared" si="32"/>
        <v>28527.75</v>
      </c>
      <c r="V358" s="17">
        <f t="shared" si="33"/>
        <v>12947.9175</v>
      </c>
    </row>
    <row r="359" spans="1:22" x14ac:dyDescent="0.2">
      <c r="A359" s="1">
        <v>43463</v>
      </c>
      <c r="B359" s="1">
        <v>43525</v>
      </c>
      <c r="C359" s="9">
        <f t="shared" si="34"/>
        <v>62</v>
      </c>
      <c r="D359" s="1" t="s">
        <v>43</v>
      </c>
      <c r="E359" s="1" t="s">
        <v>26</v>
      </c>
      <c r="F359" s="1" t="s">
        <v>58</v>
      </c>
      <c r="G359" s="1" t="s">
        <v>591</v>
      </c>
      <c r="H359" s="2" t="str">
        <f>VLOOKUP(G359,Payments!$A$2:$E$701, 3, FALSE)</f>
        <v>B-276</v>
      </c>
      <c r="I359" t="str">
        <f>VLOOKUP(G359,Payments!$A$2:$E$701, 5, FALSE)</f>
        <v>BBVA</v>
      </c>
      <c r="J359" s="18">
        <v>33497</v>
      </c>
      <c r="K359" s="20">
        <v>0.08</v>
      </c>
      <c r="L359" s="18">
        <v>12058.92</v>
      </c>
      <c r="M359" s="18">
        <v>1875.8320000000001</v>
      </c>
      <c r="N359" s="20">
        <v>0.13</v>
      </c>
      <c r="O359" s="18">
        <f t="shared" si="35"/>
        <v>4006.2411999999999</v>
      </c>
      <c r="P359" s="18">
        <f>VLOOKUP(G359,Payments!$A$2:$E$701, 2, FALSE)</f>
        <v>6779.7928000000002</v>
      </c>
      <c r="Q359" s="17">
        <f t="shared" si="30"/>
        <v>24037.447199999999</v>
      </c>
      <c r="R359" s="17">
        <f>VLOOKUP(G359,Payments!$A$2:$E$701, 4, FALSE)</f>
        <v>25960.442976000006</v>
      </c>
      <c r="S359" s="17">
        <f t="shared" si="31"/>
        <v>1922.995776000007</v>
      </c>
      <c r="T359" s="21">
        <v>0.08</v>
      </c>
      <c r="U359" s="17">
        <f t="shared" si="32"/>
        <v>30817.239999999998</v>
      </c>
      <c r="V359" s="17">
        <f t="shared" si="33"/>
        <v>12876.246799999999</v>
      </c>
    </row>
    <row r="360" spans="1:22" x14ac:dyDescent="0.2">
      <c r="A360" s="1">
        <v>43448</v>
      </c>
      <c r="B360" s="1">
        <v>43488</v>
      </c>
      <c r="C360" s="9">
        <f t="shared" si="34"/>
        <v>40</v>
      </c>
      <c r="D360" s="1" t="s">
        <v>47</v>
      </c>
      <c r="E360" s="1" t="s">
        <v>23</v>
      </c>
      <c r="F360" s="1" t="s">
        <v>77</v>
      </c>
      <c r="G360" s="1" t="s">
        <v>592</v>
      </c>
      <c r="H360" s="2" t="str">
        <f>VLOOKUP(G360,Payments!$A$2:$E$701, 3, FALSE)</f>
        <v>B-335</v>
      </c>
      <c r="I360" t="str">
        <f>VLOOKUP(G360,Payments!$A$2:$E$701, 5, FALSE)</f>
        <v>BBVA</v>
      </c>
      <c r="J360" s="18">
        <v>16212</v>
      </c>
      <c r="K360" s="20">
        <v>7.0000000000000007E-2</v>
      </c>
      <c r="L360" s="18">
        <v>5836.32</v>
      </c>
      <c r="M360" s="18">
        <v>739.2672</v>
      </c>
      <c r="N360" s="20">
        <v>0.11</v>
      </c>
      <c r="O360" s="18">
        <f t="shared" si="35"/>
        <v>1658.4875999999999</v>
      </c>
      <c r="P360" s="18">
        <f>VLOOKUP(G360,Payments!$A$2:$E$701, 2, FALSE)</f>
        <v>3316.9752000000003</v>
      </c>
      <c r="Q360" s="17">
        <f t="shared" si="30"/>
        <v>11760.184799999999</v>
      </c>
      <c r="R360" s="17">
        <f>VLOOKUP(G360,Payments!$A$2:$E$701, 4, FALSE)</f>
        <v>12583.397735999999</v>
      </c>
      <c r="S360" s="17">
        <f t="shared" si="31"/>
        <v>823.2129359999999</v>
      </c>
      <c r="T360" s="21">
        <v>7.0000000000000007E-2</v>
      </c>
      <c r="U360" s="17">
        <f t="shared" si="32"/>
        <v>15077.16</v>
      </c>
      <c r="V360" s="17">
        <f t="shared" si="33"/>
        <v>6843.0851999999995</v>
      </c>
    </row>
    <row r="361" spans="1:22" x14ac:dyDescent="0.2">
      <c r="A361" s="1">
        <v>43391</v>
      </c>
      <c r="B361" s="1">
        <v>43434</v>
      </c>
      <c r="C361" s="9">
        <f t="shared" si="34"/>
        <v>43</v>
      </c>
      <c r="D361" s="1" t="s">
        <v>43</v>
      </c>
      <c r="E361" s="1" t="s">
        <v>27</v>
      </c>
      <c r="F361" s="1" t="s">
        <v>87</v>
      </c>
      <c r="G361" s="1" t="s">
        <v>593</v>
      </c>
      <c r="H361" s="2" t="str">
        <f>VLOOKUP(G361,Payments!$A$2:$E$701, 3, FALSE)</f>
        <v>B-289</v>
      </c>
      <c r="I361" t="str">
        <f>VLOOKUP(G361,Payments!$A$2:$E$701, 5, FALSE)</f>
        <v>Kutxa</v>
      </c>
      <c r="J361" s="18">
        <v>17689</v>
      </c>
      <c r="K361" s="20">
        <v>0.12</v>
      </c>
      <c r="L361" s="18">
        <v>6544.93</v>
      </c>
      <c r="M361" s="18">
        <v>451.06949999999995</v>
      </c>
      <c r="N361" s="20">
        <v>0.13</v>
      </c>
      <c r="O361" s="18">
        <f t="shared" si="35"/>
        <v>2023.6215999999999</v>
      </c>
      <c r="P361" s="18">
        <f>VLOOKUP(G361,Payments!$A$2:$E$701, 2, FALSE)</f>
        <v>2957.6008000000002</v>
      </c>
      <c r="Q361" s="17">
        <f t="shared" si="30"/>
        <v>12608.7192</v>
      </c>
      <c r="R361" s="17">
        <f>VLOOKUP(G361,Payments!$A$2:$E$701, 4, FALSE)</f>
        <v>13617.416736000001</v>
      </c>
      <c r="S361" s="17">
        <f t="shared" si="31"/>
        <v>1008.6975360000015</v>
      </c>
      <c r="T361" s="21">
        <v>0.08</v>
      </c>
      <c r="U361" s="17">
        <f t="shared" si="32"/>
        <v>15566.32</v>
      </c>
      <c r="V361" s="17">
        <f t="shared" si="33"/>
        <v>6546.6988999999994</v>
      </c>
    </row>
    <row r="362" spans="1:22" x14ac:dyDescent="0.2">
      <c r="A362" s="1">
        <v>43425</v>
      </c>
      <c r="B362" s="1">
        <v>43504</v>
      </c>
      <c r="C362" s="9">
        <f t="shared" si="34"/>
        <v>79</v>
      </c>
      <c r="D362" s="1" t="s">
        <v>47</v>
      </c>
      <c r="E362" s="1" t="s">
        <v>41</v>
      </c>
      <c r="F362" s="1" t="s">
        <v>64</v>
      </c>
      <c r="G362" s="1" t="s">
        <v>594</v>
      </c>
      <c r="H362" s="2" t="str">
        <f>VLOOKUP(G362,Payments!$A$2:$E$701, 3, FALSE)</f>
        <v>B-383</v>
      </c>
      <c r="I362" t="str">
        <f>VLOOKUP(G362,Payments!$A$2:$E$701, 5, FALSE)</f>
        <v>Caixa</v>
      </c>
      <c r="J362" s="18">
        <v>30737</v>
      </c>
      <c r="K362" s="20">
        <v>0.06</v>
      </c>
      <c r="L362" s="18">
        <v>11680.06</v>
      </c>
      <c r="M362" s="18">
        <v>1204.8904</v>
      </c>
      <c r="N362" s="20">
        <v>0.14000000000000001</v>
      </c>
      <c r="O362" s="18">
        <f t="shared" si="35"/>
        <v>4044.9892000000004</v>
      </c>
      <c r="P362" s="18">
        <f>VLOOKUP(G362,Payments!$A$2:$E$701, 2, FALSE)</f>
        <v>6067.4838</v>
      </c>
      <c r="Q362" s="17">
        <f t="shared" si="30"/>
        <v>22825.296199999997</v>
      </c>
      <c r="R362" s="17">
        <f>VLOOKUP(G362,Payments!$A$2:$E$701, 4, FALSE)</f>
        <v>24879.572858</v>
      </c>
      <c r="S362" s="17">
        <f t="shared" si="31"/>
        <v>2054.2766580000025</v>
      </c>
      <c r="T362" s="21">
        <v>0.09</v>
      </c>
      <c r="U362" s="17">
        <f t="shared" si="32"/>
        <v>28892.78</v>
      </c>
      <c r="V362" s="17">
        <f t="shared" si="33"/>
        <v>11962.840399999999</v>
      </c>
    </row>
    <row r="363" spans="1:22" x14ac:dyDescent="0.2">
      <c r="A363" s="1">
        <v>43415</v>
      </c>
      <c r="B363" s="1">
        <v>43484</v>
      </c>
      <c r="C363" s="9">
        <f t="shared" si="34"/>
        <v>69</v>
      </c>
      <c r="D363" s="1" t="s">
        <v>45</v>
      </c>
      <c r="E363" s="1" t="s">
        <v>38</v>
      </c>
      <c r="F363" s="1" t="s">
        <v>81</v>
      </c>
      <c r="G363" s="1" t="s">
        <v>595</v>
      </c>
      <c r="H363" s="2" t="str">
        <f>VLOOKUP(G363,Payments!$A$2:$E$701, 3, FALSE)</f>
        <v>B-294</v>
      </c>
      <c r="I363" t="str">
        <f>VLOOKUP(G363,Payments!$A$2:$E$701, 5, FALSE)</f>
        <v>Sabadell</v>
      </c>
      <c r="J363" s="18">
        <v>27052</v>
      </c>
      <c r="K363" s="20">
        <v>0.14000000000000001</v>
      </c>
      <c r="L363" s="18">
        <v>8386.1200000000008</v>
      </c>
      <c r="M363" s="18">
        <v>743.93</v>
      </c>
      <c r="N363" s="20">
        <v>0.14000000000000001</v>
      </c>
      <c r="O363" s="18">
        <f t="shared" si="35"/>
        <v>3257.0608000000007</v>
      </c>
      <c r="P363" s="18">
        <f>VLOOKUP(G363,Payments!$A$2:$E$701, 2, FALSE)</f>
        <v>4885.5911999999998</v>
      </c>
      <c r="Q363" s="17">
        <f t="shared" si="30"/>
        <v>18379.128800000002</v>
      </c>
      <c r="R363" s="17">
        <f>VLOOKUP(G363,Payments!$A$2:$E$701, 4, FALSE)</f>
        <v>19481.876528000004</v>
      </c>
      <c r="S363" s="17">
        <f t="shared" si="31"/>
        <v>1102.7477280000021</v>
      </c>
      <c r="T363" s="21">
        <v>0.06</v>
      </c>
      <c r="U363" s="17">
        <f t="shared" si="32"/>
        <v>23264.720000000001</v>
      </c>
      <c r="V363" s="17">
        <f t="shared" si="33"/>
        <v>10877.609200000001</v>
      </c>
    </row>
    <row r="364" spans="1:22" x14ac:dyDescent="0.2">
      <c r="A364" s="1">
        <v>43450</v>
      </c>
      <c r="B364" s="1">
        <v>43502</v>
      </c>
      <c r="C364" s="9">
        <f t="shared" si="34"/>
        <v>52</v>
      </c>
      <c r="D364" s="1" t="s">
        <v>46</v>
      </c>
      <c r="E364" s="1" t="s">
        <v>22</v>
      </c>
      <c r="F364" s="1" t="s">
        <v>112</v>
      </c>
      <c r="G364" s="1" t="s">
        <v>596</v>
      </c>
      <c r="H364" s="2" t="str">
        <f>VLOOKUP(G364,Payments!$A$2:$E$701, 3, FALSE)</f>
        <v>B-301</v>
      </c>
      <c r="I364" t="str">
        <f>VLOOKUP(G364,Payments!$A$2:$E$701, 5, FALSE)</f>
        <v>Bankia</v>
      </c>
      <c r="J364" s="18">
        <v>20647</v>
      </c>
      <c r="K364" s="20">
        <v>0.08</v>
      </c>
      <c r="L364" s="18">
        <v>7639.39</v>
      </c>
      <c r="M364" s="18">
        <v>908.46800000000019</v>
      </c>
      <c r="N364" s="20">
        <v>0.14000000000000001</v>
      </c>
      <c r="O364" s="18">
        <f t="shared" si="35"/>
        <v>2659.3336000000004</v>
      </c>
      <c r="P364" s="18">
        <f>VLOOKUP(G364,Payments!$A$2:$E$701, 2, FALSE)</f>
        <v>3799.0480000000007</v>
      </c>
      <c r="Q364" s="17">
        <f t="shared" si="30"/>
        <v>15196.192000000001</v>
      </c>
      <c r="R364" s="17">
        <f>VLOOKUP(G364,Payments!$A$2:$E$701, 4, FALSE)</f>
        <v>16563.849280000002</v>
      </c>
      <c r="S364" s="17">
        <f t="shared" si="31"/>
        <v>1367.6572800000013</v>
      </c>
      <c r="T364" s="21">
        <v>0.09</v>
      </c>
      <c r="U364" s="17">
        <f t="shared" si="32"/>
        <v>18995.240000000002</v>
      </c>
      <c r="V364" s="17">
        <f t="shared" si="33"/>
        <v>7788.0484000000006</v>
      </c>
    </row>
    <row r="365" spans="1:22" x14ac:dyDescent="0.2">
      <c r="A365" s="1">
        <v>43428</v>
      </c>
      <c r="B365" s="1">
        <v>43478</v>
      </c>
      <c r="C365" s="9">
        <f t="shared" si="34"/>
        <v>50</v>
      </c>
      <c r="D365" s="1" t="s">
        <v>45</v>
      </c>
      <c r="E365" s="1" t="s">
        <v>29</v>
      </c>
      <c r="F365" s="1" t="s">
        <v>104</v>
      </c>
      <c r="G365" s="1" t="s">
        <v>597</v>
      </c>
      <c r="H365" s="2" t="str">
        <f>VLOOKUP(G365,Payments!$A$2:$E$701, 3, FALSE)</f>
        <v>B-267</v>
      </c>
      <c r="I365" t="str">
        <f>VLOOKUP(G365,Payments!$A$2:$E$701, 5, FALSE)</f>
        <v>Caixa</v>
      </c>
      <c r="J365" s="18">
        <v>18808</v>
      </c>
      <c r="K365" s="20">
        <v>0.06</v>
      </c>
      <c r="L365" s="18">
        <v>6958.96</v>
      </c>
      <c r="M365" s="18">
        <v>857.64480000000015</v>
      </c>
      <c r="N365" s="20">
        <v>0.13</v>
      </c>
      <c r="O365" s="18">
        <f t="shared" si="35"/>
        <v>2298.3376000000003</v>
      </c>
      <c r="P365" s="18">
        <f>VLOOKUP(G365,Payments!$A$2:$E$701, 2, FALSE)</f>
        <v>4066.2896000000001</v>
      </c>
      <c r="Q365" s="17">
        <f t="shared" si="30"/>
        <v>13613.2304</v>
      </c>
      <c r="R365" s="17">
        <f>VLOOKUP(G365,Payments!$A$2:$E$701, 4, FALSE)</f>
        <v>14293.891920000002</v>
      </c>
      <c r="S365" s="17">
        <f t="shared" si="31"/>
        <v>680.66152000000147</v>
      </c>
      <c r="T365" s="21">
        <v>0.05</v>
      </c>
      <c r="U365" s="17">
        <f t="shared" si="32"/>
        <v>17679.52</v>
      </c>
      <c r="V365" s="17">
        <f t="shared" si="33"/>
        <v>7564.5775999999996</v>
      </c>
    </row>
    <row r="366" spans="1:22" x14ac:dyDescent="0.2">
      <c r="A366" s="1">
        <v>43446</v>
      </c>
      <c r="B366" s="1">
        <v>43518</v>
      </c>
      <c r="C366" s="9">
        <f t="shared" si="34"/>
        <v>72</v>
      </c>
      <c r="D366" s="1" t="s">
        <v>45</v>
      </c>
      <c r="E366" s="1" t="s">
        <v>33</v>
      </c>
      <c r="F366" s="1" t="s">
        <v>58</v>
      </c>
      <c r="G366" s="1" t="s">
        <v>598</v>
      </c>
      <c r="H366" s="2" t="str">
        <f>VLOOKUP(G366,Payments!$A$2:$E$701, 3, FALSE)</f>
        <v>B-317</v>
      </c>
      <c r="I366" t="str">
        <f>VLOOKUP(G366,Payments!$A$2:$E$701, 5, FALSE)</f>
        <v>Laboral</v>
      </c>
      <c r="J366" s="18">
        <v>34591</v>
      </c>
      <c r="K366" s="20">
        <v>0.17</v>
      </c>
      <c r="L366" s="18">
        <v>12452.76</v>
      </c>
      <c r="M366" s="18">
        <v>1625.7769999999998</v>
      </c>
      <c r="N366" s="20">
        <v>0.13</v>
      </c>
      <c r="O366" s="18">
        <f t="shared" si="35"/>
        <v>3732.3688999999999</v>
      </c>
      <c r="P366" s="18">
        <f>VLOOKUP(G366,Payments!$A$2:$E$701, 2, FALSE)</f>
        <v>6603.4218999999994</v>
      </c>
      <c r="Q366" s="17">
        <f t="shared" si="30"/>
        <v>22107.108099999998</v>
      </c>
      <c r="R366" s="17">
        <f>VLOOKUP(G366,Payments!$A$2:$E$701, 4, FALSE)</f>
        <v>23433.534585999998</v>
      </c>
      <c r="S366" s="17">
        <f t="shared" si="31"/>
        <v>1326.4264860000003</v>
      </c>
      <c r="T366" s="21">
        <v>0.06</v>
      </c>
      <c r="U366" s="17">
        <f t="shared" si="32"/>
        <v>28710.53</v>
      </c>
      <c r="V366" s="17">
        <f t="shared" si="33"/>
        <v>10899.624099999999</v>
      </c>
    </row>
    <row r="367" spans="1:22" x14ac:dyDescent="0.2">
      <c r="A367" s="1">
        <v>43422</v>
      </c>
      <c r="B367" s="1">
        <v>43486</v>
      </c>
      <c r="C367" s="9">
        <f t="shared" si="34"/>
        <v>64</v>
      </c>
      <c r="D367" s="1" t="s">
        <v>43</v>
      </c>
      <c r="E367" s="1" t="s">
        <v>21</v>
      </c>
      <c r="F367" s="1" t="s">
        <v>98</v>
      </c>
      <c r="G367" s="1" t="s">
        <v>599</v>
      </c>
      <c r="H367" s="2" t="str">
        <f>VLOOKUP(G367,Payments!$A$2:$E$701, 3, FALSE)</f>
        <v>B-270</v>
      </c>
      <c r="I367" t="str">
        <f>VLOOKUP(G367,Payments!$A$2:$E$701, 5, FALSE)</f>
        <v>Laboral</v>
      </c>
      <c r="J367" s="18">
        <v>29822</v>
      </c>
      <c r="K367" s="20">
        <v>0.1</v>
      </c>
      <c r="L367" s="18">
        <v>11630.58</v>
      </c>
      <c r="M367" s="18">
        <v>760.4609999999999</v>
      </c>
      <c r="N367" s="20">
        <v>0.14000000000000001</v>
      </c>
      <c r="O367" s="18">
        <f t="shared" si="35"/>
        <v>3757.5720000000001</v>
      </c>
      <c r="P367" s="18">
        <f>VLOOKUP(G367,Payments!$A$2:$E$701, 2, FALSE)</f>
        <v>4831.1639999999998</v>
      </c>
      <c r="Q367" s="17">
        <f t="shared" si="30"/>
        <v>22008.635999999999</v>
      </c>
      <c r="R367" s="17">
        <f>VLOOKUP(G367,Payments!$A$2:$E$701, 4, FALSE)</f>
        <v>23989.413240000002</v>
      </c>
      <c r="S367" s="17">
        <f t="shared" si="31"/>
        <v>1980.7772400000031</v>
      </c>
      <c r="T367" s="21">
        <v>0.09</v>
      </c>
      <c r="U367" s="17">
        <f t="shared" si="32"/>
        <v>26839.8</v>
      </c>
      <c r="V367" s="17">
        <f t="shared" si="33"/>
        <v>10691.187</v>
      </c>
    </row>
    <row r="368" spans="1:22" x14ac:dyDescent="0.2">
      <c r="A368" s="1">
        <v>43402</v>
      </c>
      <c r="B368" s="1">
        <v>43482</v>
      </c>
      <c r="C368" s="9">
        <f t="shared" si="34"/>
        <v>80</v>
      </c>
      <c r="D368" s="1" t="s">
        <v>47</v>
      </c>
      <c r="E368" s="1" t="s">
        <v>38</v>
      </c>
      <c r="F368" s="1" t="s">
        <v>71</v>
      </c>
      <c r="G368" s="1" t="s">
        <v>600</v>
      </c>
      <c r="H368" s="2" t="str">
        <f>VLOOKUP(G368,Payments!$A$2:$E$701, 3, FALSE)</f>
        <v>B-262</v>
      </c>
      <c r="I368" t="str">
        <f>VLOOKUP(G368,Payments!$A$2:$E$701, 5, FALSE)</f>
        <v>Santander</v>
      </c>
      <c r="J368" s="18">
        <v>17428</v>
      </c>
      <c r="K368" s="20">
        <v>0.05</v>
      </c>
      <c r="L368" s="18">
        <v>6971.2</v>
      </c>
      <c r="M368" s="18">
        <v>670.97799999999984</v>
      </c>
      <c r="N368" s="20">
        <v>0.14000000000000001</v>
      </c>
      <c r="O368" s="18">
        <f t="shared" si="35"/>
        <v>2317.924</v>
      </c>
      <c r="P368" s="18">
        <f>VLOOKUP(G368,Payments!$A$2:$E$701, 2, FALSE)</f>
        <v>3311.32</v>
      </c>
      <c r="Q368" s="17">
        <f t="shared" si="30"/>
        <v>13245.279999999999</v>
      </c>
      <c r="R368" s="17">
        <f>VLOOKUP(G368,Payments!$A$2:$E$701, 4, FALSE)</f>
        <v>14172.4496</v>
      </c>
      <c r="S368" s="17">
        <f t="shared" si="31"/>
        <v>927.16960000000108</v>
      </c>
      <c r="T368" s="21">
        <v>7.0000000000000007E-2</v>
      </c>
      <c r="U368" s="17">
        <f t="shared" si="32"/>
        <v>16556.599999999999</v>
      </c>
      <c r="V368" s="17">
        <f t="shared" si="33"/>
        <v>6596.4980000000005</v>
      </c>
    </row>
    <row r="369" spans="1:22" x14ac:dyDescent="0.2">
      <c r="A369" s="1">
        <v>43441</v>
      </c>
      <c r="B369" s="1">
        <v>43514</v>
      </c>
      <c r="C369" s="9">
        <f t="shared" si="34"/>
        <v>73</v>
      </c>
      <c r="D369" s="1" t="s">
        <v>46</v>
      </c>
      <c r="E369" s="1" t="s">
        <v>26</v>
      </c>
      <c r="F369" s="1" t="s">
        <v>58</v>
      </c>
      <c r="G369" s="1" t="s">
        <v>601</v>
      </c>
      <c r="H369" s="2" t="str">
        <f>VLOOKUP(G369,Payments!$A$2:$E$701, 3, FALSE)</f>
        <v>B-278</v>
      </c>
      <c r="I369" t="str">
        <f>VLOOKUP(G369,Payments!$A$2:$E$701, 5, FALSE)</f>
        <v>Popular</v>
      </c>
      <c r="J369" s="18">
        <v>17376</v>
      </c>
      <c r="K369" s="20">
        <v>0.06</v>
      </c>
      <c r="L369" s="18">
        <v>6776.64</v>
      </c>
      <c r="M369" s="18">
        <v>764.54399999999998</v>
      </c>
      <c r="N369" s="20">
        <v>0.1</v>
      </c>
      <c r="O369" s="18">
        <f t="shared" si="35"/>
        <v>1633.3440000000001</v>
      </c>
      <c r="P369" s="18">
        <f>VLOOKUP(G369,Payments!$A$2:$E$701, 2, FALSE)</f>
        <v>3266.6880000000001</v>
      </c>
      <c r="Q369" s="17">
        <f t="shared" si="30"/>
        <v>13066.752</v>
      </c>
      <c r="R369" s="17">
        <f>VLOOKUP(G369,Payments!$A$2:$E$701, 4, FALSE)</f>
        <v>14112.09216</v>
      </c>
      <c r="S369" s="17">
        <f t="shared" si="31"/>
        <v>1045.3401599999997</v>
      </c>
      <c r="T369" s="21">
        <v>0.08</v>
      </c>
      <c r="U369" s="17">
        <f t="shared" si="32"/>
        <v>16333.44</v>
      </c>
      <c r="V369" s="17">
        <f t="shared" si="33"/>
        <v>7158.9120000000012</v>
      </c>
    </row>
    <row r="370" spans="1:22" x14ac:dyDescent="0.2">
      <c r="A370" s="1">
        <v>43453</v>
      </c>
      <c r="B370" s="1">
        <v>43521</v>
      </c>
      <c r="C370" s="9">
        <f t="shared" si="34"/>
        <v>68</v>
      </c>
      <c r="D370" s="1" t="s">
        <v>47</v>
      </c>
      <c r="E370" s="1" t="s">
        <v>40</v>
      </c>
      <c r="F370" s="1" t="s">
        <v>71</v>
      </c>
      <c r="G370" s="1" t="s">
        <v>602</v>
      </c>
      <c r="H370" s="2" t="str">
        <f>VLOOKUP(G370,Payments!$A$2:$E$701, 3, FALSE)</f>
        <v>B-397</v>
      </c>
      <c r="I370" t="str">
        <f>VLOOKUP(G370,Payments!$A$2:$E$701, 5, FALSE)</f>
        <v>Santander</v>
      </c>
      <c r="J370" s="18">
        <v>17674</v>
      </c>
      <c r="K370" s="20">
        <v>0.09</v>
      </c>
      <c r="L370" s="18">
        <v>6716.12</v>
      </c>
      <c r="M370" s="18">
        <v>468.36100000000005</v>
      </c>
      <c r="N370" s="20">
        <v>0.15</v>
      </c>
      <c r="O370" s="18">
        <f t="shared" si="35"/>
        <v>2412.5009999999997</v>
      </c>
      <c r="P370" s="18">
        <f>VLOOKUP(G370,Payments!$A$2:$E$701, 2, FALSE)</f>
        <v>2895.0012000000002</v>
      </c>
      <c r="Q370" s="17">
        <f t="shared" si="30"/>
        <v>13188.3388</v>
      </c>
      <c r="R370" s="17">
        <f>VLOOKUP(G370,Payments!$A$2:$E$701, 4, FALSE)</f>
        <v>13847.755740000001</v>
      </c>
      <c r="S370" s="17">
        <f t="shared" si="31"/>
        <v>659.41694000000098</v>
      </c>
      <c r="T370" s="21">
        <v>0.05</v>
      </c>
      <c r="U370" s="17">
        <f t="shared" si="32"/>
        <v>16083.34</v>
      </c>
      <c r="V370" s="17">
        <f t="shared" si="33"/>
        <v>6486.3579999999993</v>
      </c>
    </row>
    <row r="371" spans="1:22" x14ac:dyDescent="0.2">
      <c r="A371" s="1">
        <v>43387</v>
      </c>
      <c r="B371" s="1">
        <v>43453</v>
      </c>
      <c r="C371" s="9">
        <f t="shared" si="34"/>
        <v>66</v>
      </c>
      <c r="D371" s="1" t="s">
        <v>47</v>
      </c>
      <c r="E371" s="1" t="s">
        <v>41</v>
      </c>
      <c r="F371" s="1" t="s">
        <v>71</v>
      </c>
      <c r="G371" s="1" t="s">
        <v>603</v>
      </c>
      <c r="H371" s="2" t="str">
        <f>VLOOKUP(G371,Payments!$A$2:$E$701, 3, FALSE)</f>
        <v>B-375</v>
      </c>
      <c r="I371" t="str">
        <f>VLOOKUP(G371,Payments!$A$2:$E$701, 5, FALSE)</f>
        <v>Bankinter</v>
      </c>
      <c r="J371" s="18">
        <v>27805</v>
      </c>
      <c r="K371" s="20">
        <v>0.16</v>
      </c>
      <c r="L371" s="18">
        <v>11122</v>
      </c>
      <c r="M371" s="18">
        <v>978.7360000000001</v>
      </c>
      <c r="N371" s="20">
        <v>0.12</v>
      </c>
      <c r="O371" s="18">
        <f t="shared" si="35"/>
        <v>2802.7440000000001</v>
      </c>
      <c r="P371" s="18">
        <f>VLOOKUP(G371,Payments!$A$2:$E$701, 2, FALSE)</f>
        <v>4904.8019999999997</v>
      </c>
      <c r="Q371" s="17">
        <f t="shared" si="30"/>
        <v>18451.398000000001</v>
      </c>
      <c r="R371" s="17">
        <f>VLOOKUP(G371,Payments!$A$2:$E$701, 4, FALSE)</f>
        <v>19558.481880000003</v>
      </c>
      <c r="S371" s="17">
        <f t="shared" si="31"/>
        <v>1107.083880000002</v>
      </c>
      <c r="T371" s="21">
        <v>0.06</v>
      </c>
      <c r="U371" s="17">
        <f t="shared" si="32"/>
        <v>23356.2</v>
      </c>
      <c r="V371" s="17">
        <f t="shared" si="33"/>
        <v>8452.7200000000012</v>
      </c>
    </row>
    <row r="372" spans="1:22" x14ac:dyDescent="0.2">
      <c r="A372" s="1">
        <v>43400</v>
      </c>
      <c r="B372" s="1">
        <v>43479</v>
      </c>
      <c r="C372" s="9">
        <f t="shared" si="34"/>
        <v>79</v>
      </c>
      <c r="D372" s="1" t="s">
        <v>45</v>
      </c>
      <c r="E372" s="1" t="s">
        <v>25</v>
      </c>
      <c r="F372" s="1" t="s">
        <v>69</v>
      </c>
      <c r="G372" s="1" t="s">
        <v>604</v>
      </c>
      <c r="H372" s="2" t="str">
        <f>VLOOKUP(G372,Payments!$A$2:$E$701, 3, FALSE)</f>
        <v>B-282</v>
      </c>
      <c r="I372" t="str">
        <f>VLOOKUP(G372,Payments!$A$2:$E$701, 5, FALSE)</f>
        <v>Bankinter</v>
      </c>
      <c r="J372" s="18">
        <v>27942</v>
      </c>
      <c r="K372" s="20">
        <v>0.13</v>
      </c>
      <c r="L372" s="18">
        <v>10897.38</v>
      </c>
      <c r="M372" s="18">
        <v>1072.9728000000002</v>
      </c>
      <c r="N372" s="20">
        <v>0.15</v>
      </c>
      <c r="O372" s="18">
        <f t="shared" si="35"/>
        <v>3646.431</v>
      </c>
      <c r="P372" s="18">
        <f>VLOOKUP(G372,Payments!$A$2:$E$701, 2, FALSE)</f>
        <v>4618.8126000000002</v>
      </c>
      <c r="Q372" s="17">
        <f t="shared" si="30"/>
        <v>19690.7274</v>
      </c>
      <c r="R372" s="17">
        <f>VLOOKUP(G372,Payments!$A$2:$E$701, 4, FALSE)</f>
        <v>21462.892866000002</v>
      </c>
      <c r="S372" s="17">
        <f t="shared" si="31"/>
        <v>1772.1654660000022</v>
      </c>
      <c r="T372" s="21">
        <v>0.09</v>
      </c>
      <c r="U372" s="17">
        <f t="shared" si="32"/>
        <v>24309.54</v>
      </c>
      <c r="V372" s="17">
        <f t="shared" si="33"/>
        <v>8692.7562000000016</v>
      </c>
    </row>
    <row r="373" spans="1:22" x14ac:dyDescent="0.2">
      <c r="A373" s="1">
        <v>43434</v>
      </c>
      <c r="B373" s="1">
        <v>43473</v>
      </c>
      <c r="C373" s="9">
        <f t="shared" si="34"/>
        <v>39</v>
      </c>
      <c r="D373" s="1" t="s">
        <v>44</v>
      </c>
      <c r="E373" s="1" t="s">
        <v>42</v>
      </c>
      <c r="F373" s="1" t="s">
        <v>112</v>
      </c>
      <c r="G373" s="1" t="s">
        <v>605</v>
      </c>
      <c r="H373" s="2" t="str">
        <f>VLOOKUP(G373,Payments!$A$2:$E$701, 3, FALSE)</f>
        <v>B-355</v>
      </c>
      <c r="I373" t="str">
        <f>VLOOKUP(G373,Payments!$A$2:$E$701, 5, FALSE)</f>
        <v>Sabadell</v>
      </c>
      <c r="J373" s="18">
        <v>22838</v>
      </c>
      <c r="K373" s="20">
        <v>0.11</v>
      </c>
      <c r="L373" s="18">
        <v>8450.06</v>
      </c>
      <c r="M373" s="18">
        <v>712.54559999999992</v>
      </c>
      <c r="N373" s="20">
        <v>0.15</v>
      </c>
      <c r="O373" s="18">
        <f t="shared" si="35"/>
        <v>3048.873</v>
      </c>
      <c r="P373" s="18">
        <f>VLOOKUP(G373,Payments!$A$2:$E$701, 2, FALSE)</f>
        <v>4268.4222</v>
      </c>
      <c r="Q373" s="17">
        <f t="shared" si="30"/>
        <v>16057.397799999999</v>
      </c>
      <c r="R373" s="17">
        <f>VLOOKUP(G373,Payments!$A$2:$E$701, 4, FALSE)</f>
        <v>17020.841668000001</v>
      </c>
      <c r="S373" s="17">
        <f t="shared" si="31"/>
        <v>963.44386800000211</v>
      </c>
      <c r="T373" s="21">
        <v>0.06</v>
      </c>
      <c r="U373" s="17">
        <f t="shared" si="32"/>
        <v>20325.82</v>
      </c>
      <c r="V373" s="17">
        <f t="shared" si="33"/>
        <v>8114.3413999999993</v>
      </c>
    </row>
    <row r="374" spans="1:22" x14ac:dyDescent="0.2">
      <c r="A374" s="1">
        <v>43445</v>
      </c>
      <c r="B374" s="1">
        <v>43525</v>
      </c>
      <c r="C374" s="9">
        <f t="shared" si="34"/>
        <v>80</v>
      </c>
      <c r="D374" s="1" t="s">
        <v>43</v>
      </c>
      <c r="E374" s="1" t="s">
        <v>25</v>
      </c>
      <c r="F374" s="1" t="s">
        <v>92</v>
      </c>
      <c r="G374" s="1" t="s">
        <v>606</v>
      </c>
      <c r="H374" s="2" t="str">
        <f>VLOOKUP(G374,Payments!$A$2:$E$701, 3, FALSE)</f>
        <v>B-309</v>
      </c>
      <c r="I374" t="str">
        <f>VLOOKUP(G374,Payments!$A$2:$E$701, 5, FALSE)</f>
        <v>Bankia</v>
      </c>
      <c r="J374" s="18">
        <v>17441</v>
      </c>
      <c r="K374" s="20">
        <v>0.1</v>
      </c>
      <c r="L374" s="18">
        <v>5755.53</v>
      </c>
      <c r="M374" s="18">
        <v>994.13699999999983</v>
      </c>
      <c r="N374" s="20">
        <v>0.12</v>
      </c>
      <c r="O374" s="18">
        <f t="shared" si="35"/>
        <v>1883.6279999999999</v>
      </c>
      <c r="P374" s="18">
        <f>VLOOKUP(G374,Payments!$A$2:$E$701, 2, FALSE)</f>
        <v>2982.4109999999996</v>
      </c>
      <c r="Q374" s="17">
        <f t="shared" si="30"/>
        <v>12714.489</v>
      </c>
      <c r="R374" s="17">
        <f>VLOOKUP(G374,Payments!$A$2:$E$701, 4, FALSE)</f>
        <v>13477.358340000001</v>
      </c>
      <c r="S374" s="17">
        <f t="shared" si="31"/>
        <v>762.8693400000011</v>
      </c>
      <c r="T374" s="21">
        <v>0.06</v>
      </c>
      <c r="U374" s="17">
        <f t="shared" si="32"/>
        <v>15696.9</v>
      </c>
      <c r="V374" s="17">
        <f t="shared" si="33"/>
        <v>7063.6049999999987</v>
      </c>
    </row>
    <row r="375" spans="1:22" x14ac:dyDescent="0.2">
      <c r="A375" s="1">
        <v>43455</v>
      </c>
      <c r="B375" s="1">
        <v>43527</v>
      </c>
      <c r="C375" s="9">
        <f t="shared" si="34"/>
        <v>72</v>
      </c>
      <c r="D375" s="1" t="s">
        <v>46</v>
      </c>
      <c r="E375" s="1" t="s">
        <v>33</v>
      </c>
      <c r="F375" s="1" t="s">
        <v>92</v>
      </c>
      <c r="G375" s="1" t="s">
        <v>607</v>
      </c>
      <c r="H375" s="2" t="str">
        <f>VLOOKUP(G375,Payments!$A$2:$E$701, 3, FALSE)</f>
        <v>B-278</v>
      </c>
      <c r="I375" t="str">
        <f>VLOOKUP(G375,Payments!$A$2:$E$701, 5, FALSE)</f>
        <v>Bankia</v>
      </c>
      <c r="J375" s="18">
        <v>21020</v>
      </c>
      <c r="K375" s="20">
        <v>0.06</v>
      </c>
      <c r="L375" s="18">
        <v>6936.6</v>
      </c>
      <c r="M375" s="18">
        <v>1153.9979999999998</v>
      </c>
      <c r="N375" s="20">
        <v>0.12</v>
      </c>
      <c r="O375" s="18">
        <f t="shared" si="35"/>
        <v>2371.056</v>
      </c>
      <c r="P375" s="18">
        <f>VLOOKUP(G375,Payments!$A$2:$E$701, 2, FALSE)</f>
        <v>4149.348</v>
      </c>
      <c r="Q375" s="17">
        <f t="shared" si="30"/>
        <v>15609.451999999999</v>
      </c>
      <c r="R375" s="17">
        <f>VLOOKUP(G375,Payments!$A$2:$E$701, 4, FALSE)</f>
        <v>16702.11364</v>
      </c>
      <c r="S375" s="17">
        <f t="shared" si="31"/>
        <v>1092.6616400000003</v>
      </c>
      <c r="T375" s="21">
        <v>7.0000000000000007E-2</v>
      </c>
      <c r="U375" s="17">
        <f t="shared" si="32"/>
        <v>19758.8</v>
      </c>
      <c r="V375" s="17">
        <f t="shared" si="33"/>
        <v>9297.1459999999988</v>
      </c>
    </row>
    <row r="376" spans="1:22" x14ac:dyDescent="0.2">
      <c r="A376" s="1">
        <v>43394</v>
      </c>
      <c r="B376" s="1">
        <v>43442</v>
      </c>
      <c r="C376" s="9">
        <f t="shared" si="34"/>
        <v>48</v>
      </c>
      <c r="D376" s="1" t="s">
        <v>45</v>
      </c>
      <c r="E376" s="1" t="s">
        <v>32</v>
      </c>
      <c r="F376" s="1" t="s">
        <v>98</v>
      </c>
      <c r="G376" s="1" t="s">
        <v>608</v>
      </c>
      <c r="H376" s="2" t="str">
        <f>VLOOKUP(G376,Payments!$A$2:$E$701, 3, FALSE)</f>
        <v>B-395</v>
      </c>
      <c r="I376" t="str">
        <f>VLOOKUP(G376,Payments!$A$2:$E$701, 5, FALSE)</f>
        <v>Sabadell</v>
      </c>
      <c r="J376" s="18">
        <v>21202</v>
      </c>
      <c r="K376" s="20">
        <v>0.12</v>
      </c>
      <c r="L376" s="18">
        <v>7632.72</v>
      </c>
      <c r="M376" s="18">
        <v>771.75279999999987</v>
      </c>
      <c r="N376" s="20">
        <v>0.15</v>
      </c>
      <c r="O376" s="18">
        <f t="shared" si="35"/>
        <v>2798.6640000000002</v>
      </c>
      <c r="P376" s="18">
        <f>VLOOKUP(G376,Payments!$A$2:$E$701, 2, FALSE)</f>
        <v>3544.9743999999996</v>
      </c>
      <c r="Q376" s="17">
        <f t="shared" si="30"/>
        <v>15112.785600000003</v>
      </c>
      <c r="R376" s="17">
        <f>VLOOKUP(G376,Payments!$A$2:$E$701, 4, FALSE)</f>
        <v>16019.552736</v>
      </c>
      <c r="S376" s="17">
        <f t="shared" si="31"/>
        <v>906.76713599999675</v>
      </c>
      <c r="T376" s="21">
        <v>0.06</v>
      </c>
      <c r="U376" s="17">
        <f t="shared" si="32"/>
        <v>18657.760000000002</v>
      </c>
      <c r="V376" s="17">
        <f t="shared" si="33"/>
        <v>7454.6232000000009</v>
      </c>
    </row>
    <row r="377" spans="1:22" x14ac:dyDescent="0.2">
      <c r="A377" s="1">
        <v>43440</v>
      </c>
      <c r="B377" s="1">
        <v>43519</v>
      </c>
      <c r="C377" s="9">
        <f t="shared" si="34"/>
        <v>79</v>
      </c>
      <c r="D377" s="1" t="s">
        <v>45</v>
      </c>
      <c r="E377" s="1" t="s">
        <v>32</v>
      </c>
      <c r="F377" s="1" t="s">
        <v>98</v>
      </c>
      <c r="G377" s="1" t="s">
        <v>609</v>
      </c>
      <c r="H377" s="2" t="str">
        <f>VLOOKUP(G377,Payments!$A$2:$E$701, 3, FALSE)</f>
        <v>B-300</v>
      </c>
      <c r="I377" t="str">
        <f>VLOOKUP(G377,Payments!$A$2:$E$701, 5, FALSE)</f>
        <v>Bankia</v>
      </c>
      <c r="J377" s="18">
        <v>16819</v>
      </c>
      <c r="K377" s="20">
        <v>0.17</v>
      </c>
      <c r="L377" s="18">
        <v>5886.65</v>
      </c>
      <c r="M377" s="18">
        <v>403.65599999999989</v>
      </c>
      <c r="N377" s="20">
        <v>0.13</v>
      </c>
      <c r="O377" s="18">
        <f t="shared" si="35"/>
        <v>1814.7701000000002</v>
      </c>
      <c r="P377" s="18">
        <f>VLOOKUP(G377,Payments!$A$2:$E$701, 2, FALSE)</f>
        <v>2512.7585999999997</v>
      </c>
      <c r="Q377" s="17">
        <f t="shared" si="30"/>
        <v>11447.011400000001</v>
      </c>
      <c r="R377" s="17">
        <f>VLOOKUP(G377,Payments!$A$2:$E$701, 4, FALSE)</f>
        <v>12362.772312000001</v>
      </c>
      <c r="S377" s="17">
        <f t="shared" si="31"/>
        <v>915.76091199999973</v>
      </c>
      <c r="T377" s="21">
        <v>0.08</v>
      </c>
      <c r="U377" s="17">
        <f t="shared" si="32"/>
        <v>13959.77</v>
      </c>
      <c r="V377" s="17">
        <f t="shared" si="33"/>
        <v>5854.693900000002</v>
      </c>
    </row>
    <row r="378" spans="1:22" x14ac:dyDescent="0.2">
      <c r="A378" s="1">
        <v>43385</v>
      </c>
      <c r="B378" s="1">
        <v>43465</v>
      </c>
      <c r="C378" s="9">
        <f t="shared" si="34"/>
        <v>80</v>
      </c>
      <c r="D378" s="1" t="s">
        <v>45</v>
      </c>
      <c r="E378" s="1" t="s">
        <v>23</v>
      </c>
      <c r="F378" s="1" t="s">
        <v>92</v>
      </c>
      <c r="G378" s="1" t="s">
        <v>610</v>
      </c>
      <c r="H378" s="2" t="str">
        <f>VLOOKUP(G378,Payments!$A$2:$E$701, 3, FALSE)</f>
        <v>B-267</v>
      </c>
      <c r="I378" t="str">
        <f>VLOOKUP(G378,Payments!$A$2:$E$701, 5, FALSE)</f>
        <v>Bankia</v>
      </c>
      <c r="J378" s="18">
        <v>30546</v>
      </c>
      <c r="K378" s="20">
        <v>0.12</v>
      </c>
      <c r="L378" s="18">
        <v>10080.18</v>
      </c>
      <c r="M378" s="18">
        <v>1680.03</v>
      </c>
      <c r="N378" s="20">
        <v>0.13</v>
      </c>
      <c r="O378" s="18">
        <f t="shared" si="35"/>
        <v>3494.4623999999999</v>
      </c>
      <c r="P378" s="18">
        <f>VLOOKUP(G378,Payments!$A$2:$E$701, 2, FALSE)</f>
        <v>4838.4863999999998</v>
      </c>
      <c r="Q378" s="17">
        <f t="shared" si="30"/>
        <v>22041.993600000002</v>
      </c>
      <c r="R378" s="17">
        <f>VLOOKUP(G378,Payments!$A$2:$E$701, 4, FALSE)</f>
        <v>23805.353088000003</v>
      </c>
      <c r="S378" s="17">
        <f t="shared" si="31"/>
        <v>1763.3594880000019</v>
      </c>
      <c r="T378" s="21">
        <v>0.08</v>
      </c>
      <c r="U378" s="17">
        <f t="shared" si="32"/>
        <v>26880.48</v>
      </c>
      <c r="V378" s="17">
        <f t="shared" si="33"/>
        <v>11625.8076</v>
      </c>
    </row>
    <row r="379" spans="1:22" x14ac:dyDescent="0.2">
      <c r="A379" s="1">
        <v>43464</v>
      </c>
      <c r="B379" s="1">
        <v>43537</v>
      </c>
      <c r="C379" s="9">
        <f t="shared" si="34"/>
        <v>73</v>
      </c>
      <c r="D379" s="1" t="s">
        <v>45</v>
      </c>
      <c r="E379" s="1" t="s">
        <v>39</v>
      </c>
      <c r="F379" s="1" t="s">
        <v>58</v>
      </c>
      <c r="G379" s="1" t="s">
        <v>611</v>
      </c>
      <c r="H379" s="2" t="str">
        <f>VLOOKUP(G379,Payments!$A$2:$E$701, 3, FALSE)</f>
        <v>B-311</v>
      </c>
      <c r="I379" t="str">
        <f>VLOOKUP(G379,Payments!$A$2:$E$701, 5, FALSE)</f>
        <v>Bankia</v>
      </c>
      <c r="J379" s="18">
        <v>21529</v>
      </c>
      <c r="K379" s="20">
        <v>0.14000000000000001</v>
      </c>
      <c r="L379" s="18">
        <v>6889.28</v>
      </c>
      <c r="M379" s="18">
        <v>581.28300000000002</v>
      </c>
      <c r="N379" s="20">
        <v>0.15</v>
      </c>
      <c r="O379" s="18">
        <f t="shared" si="35"/>
        <v>2777.2409999999995</v>
      </c>
      <c r="P379" s="18">
        <f>VLOOKUP(G379,Payments!$A$2:$E$701, 2, FALSE)</f>
        <v>3702.9879999999998</v>
      </c>
      <c r="Q379" s="17">
        <f t="shared" si="30"/>
        <v>14811.951999999999</v>
      </c>
      <c r="R379" s="17">
        <f>VLOOKUP(G379,Payments!$A$2:$E$701, 4, FALSE)</f>
        <v>15996.908160000001</v>
      </c>
      <c r="S379" s="17">
        <f t="shared" si="31"/>
        <v>1184.9561600000015</v>
      </c>
      <c r="T379" s="21">
        <v>0.08</v>
      </c>
      <c r="U379" s="17">
        <f t="shared" si="32"/>
        <v>18514.939999999999</v>
      </c>
      <c r="V379" s="17">
        <f t="shared" si="33"/>
        <v>8267.1359999999986</v>
      </c>
    </row>
    <row r="380" spans="1:22" x14ac:dyDescent="0.2">
      <c r="A380" s="1">
        <v>43419</v>
      </c>
      <c r="B380" s="1">
        <v>43457</v>
      </c>
      <c r="C380" s="9">
        <f t="shared" si="34"/>
        <v>38</v>
      </c>
      <c r="D380" s="1" t="s">
        <v>47</v>
      </c>
      <c r="E380" s="1" t="s">
        <v>38</v>
      </c>
      <c r="F380" s="1" t="s">
        <v>112</v>
      </c>
      <c r="G380" s="1" t="s">
        <v>612</v>
      </c>
      <c r="H380" s="2" t="str">
        <f>VLOOKUP(G380,Payments!$A$2:$E$701, 3, FALSE)</f>
        <v>B-381</v>
      </c>
      <c r="I380" t="str">
        <f>VLOOKUP(G380,Payments!$A$2:$E$701, 5, FALSE)</f>
        <v>Bankia</v>
      </c>
      <c r="J380" s="18">
        <v>20425</v>
      </c>
      <c r="K380" s="20">
        <v>0.09</v>
      </c>
      <c r="L380" s="18">
        <v>7353</v>
      </c>
      <c r="M380" s="18">
        <v>1123.375</v>
      </c>
      <c r="N380" s="20">
        <v>0.13</v>
      </c>
      <c r="O380" s="18">
        <f t="shared" si="35"/>
        <v>2416.2775000000001</v>
      </c>
      <c r="P380" s="18">
        <f>VLOOKUP(G380,Payments!$A$2:$E$701, 2, FALSE)</f>
        <v>3903.2175000000002</v>
      </c>
      <c r="Q380" s="17">
        <f t="shared" si="30"/>
        <v>14683.532499999999</v>
      </c>
      <c r="R380" s="17">
        <f>VLOOKUP(G380,Payments!$A$2:$E$701, 4, FALSE)</f>
        <v>15417.709124999999</v>
      </c>
      <c r="S380" s="17">
        <f t="shared" si="31"/>
        <v>734.17662500000006</v>
      </c>
      <c r="T380" s="21">
        <v>0.05</v>
      </c>
      <c r="U380" s="17">
        <f t="shared" si="32"/>
        <v>18586.75</v>
      </c>
      <c r="V380" s="17">
        <f t="shared" si="33"/>
        <v>7694.0974999999999</v>
      </c>
    </row>
    <row r="381" spans="1:22" x14ac:dyDescent="0.2">
      <c r="A381" s="1">
        <v>43396</v>
      </c>
      <c r="B381" s="1">
        <v>43462</v>
      </c>
      <c r="C381" s="9">
        <f t="shared" si="34"/>
        <v>66</v>
      </c>
      <c r="D381" s="1" t="s">
        <v>45</v>
      </c>
      <c r="E381" s="1" t="s">
        <v>27</v>
      </c>
      <c r="F381" s="1" t="s">
        <v>60</v>
      </c>
      <c r="G381" s="1" t="s">
        <v>613</v>
      </c>
      <c r="H381" s="2" t="str">
        <f>VLOOKUP(G381,Payments!$A$2:$E$701, 3, FALSE)</f>
        <v>B-402</v>
      </c>
      <c r="I381" t="str">
        <f>VLOOKUP(G381,Payments!$A$2:$E$701, 5, FALSE)</f>
        <v>Popular</v>
      </c>
      <c r="J381" s="18">
        <v>27230</v>
      </c>
      <c r="K381" s="20">
        <v>0.17</v>
      </c>
      <c r="L381" s="18">
        <v>9530.5</v>
      </c>
      <c r="M381" s="18">
        <v>1176.3359999999998</v>
      </c>
      <c r="N381" s="20">
        <v>0.12</v>
      </c>
      <c r="O381" s="18">
        <f t="shared" si="35"/>
        <v>2712.1080000000002</v>
      </c>
      <c r="P381" s="18">
        <f>VLOOKUP(G381,Payments!$A$2:$E$701, 2, FALSE)</f>
        <v>4294.1709999999994</v>
      </c>
      <c r="Q381" s="17">
        <f t="shared" si="30"/>
        <v>18306.729000000003</v>
      </c>
      <c r="R381" s="17">
        <f>VLOOKUP(G381,Payments!$A$2:$E$701, 4, FALSE)</f>
        <v>19405.132740000001</v>
      </c>
      <c r="S381" s="17">
        <f t="shared" si="31"/>
        <v>1098.4037399999979</v>
      </c>
      <c r="T381" s="21">
        <v>0.06</v>
      </c>
      <c r="U381" s="17">
        <f t="shared" si="32"/>
        <v>22600.9</v>
      </c>
      <c r="V381" s="17">
        <f t="shared" si="33"/>
        <v>9181.9560000000019</v>
      </c>
    </row>
    <row r="382" spans="1:22" x14ac:dyDescent="0.2">
      <c r="A382" s="1">
        <v>43444</v>
      </c>
      <c r="B382" s="1">
        <v>43482</v>
      </c>
      <c r="C382" s="9">
        <f t="shared" si="34"/>
        <v>38</v>
      </c>
      <c r="D382" s="1" t="s">
        <v>45</v>
      </c>
      <c r="E382" s="1" t="s">
        <v>34</v>
      </c>
      <c r="F382" s="1" t="s">
        <v>104</v>
      </c>
      <c r="G382" s="1" t="s">
        <v>614</v>
      </c>
      <c r="H382" s="2" t="str">
        <f>VLOOKUP(G382,Payments!$A$2:$E$701, 3, FALSE)</f>
        <v>B-324</v>
      </c>
      <c r="I382" t="str">
        <f>VLOOKUP(G382,Payments!$A$2:$E$701, 5, FALSE)</f>
        <v>Popular</v>
      </c>
      <c r="J382" s="18">
        <v>20785</v>
      </c>
      <c r="K382" s="20">
        <v>0.14000000000000001</v>
      </c>
      <c r="L382" s="18">
        <v>6859.05</v>
      </c>
      <c r="M382" s="18">
        <v>771.12349999999992</v>
      </c>
      <c r="N382" s="20">
        <v>0.11</v>
      </c>
      <c r="O382" s="18">
        <f t="shared" si="35"/>
        <v>1966.2609999999997</v>
      </c>
      <c r="P382" s="18">
        <f>VLOOKUP(G382,Payments!$A$2:$E$701, 2, FALSE)</f>
        <v>3575.02</v>
      </c>
      <c r="Q382" s="17">
        <f t="shared" si="30"/>
        <v>14300.079999999998</v>
      </c>
      <c r="R382" s="17">
        <f>VLOOKUP(G382,Payments!$A$2:$E$701, 4, FALSE)</f>
        <v>15158.084799999999</v>
      </c>
      <c r="S382" s="17">
        <f t="shared" si="31"/>
        <v>858.00480000000061</v>
      </c>
      <c r="T382" s="21">
        <v>0.06</v>
      </c>
      <c r="U382" s="17">
        <f t="shared" si="32"/>
        <v>17875.099999999999</v>
      </c>
      <c r="V382" s="17">
        <f t="shared" si="33"/>
        <v>8278.6654999999992</v>
      </c>
    </row>
    <row r="383" spans="1:22" x14ac:dyDescent="0.2">
      <c r="A383" s="1">
        <v>43397</v>
      </c>
      <c r="B383" s="1">
        <v>43452</v>
      </c>
      <c r="C383" s="9">
        <f t="shared" si="34"/>
        <v>55</v>
      </c>
      <c r="D383" s="1" t="s">
        <v>44</v>
      </c>
      <c r="E383" s="1" t="s">
        <v>31</v>
      </c>
      <c r="F383" s="1" t="s">
        <v>66</v>
      </c>
      <c r="G383" s="1" t="s">
        <v>615</v>
      </c>
      <c r="H383" s="2" t="str">
        <f>VLOOKUP(G383,Payments!$A$2:$E$701, 3, FALSE)</f>
        <v>B-357</v>
      </c>
      <c r="I383" t="str">
        <f>VLOOKUP(G383,Payments!$A$2:$E$701, 5, FALSE)</f>
        <v>Caixa</v>
      </c>
      <c r="J383" s="18">
        <v>17696</v>
      </c>
      <c r="K383" s="20">
        <v>0.08</v>
      </c>
      <c r="L383" s="18">
        <v>5662.72</v>
      </c>
      <c r="M383" s="18">
        <v>1061.7600000000002</v>
      </c>
      <c r="N383" s="20">
        <v>0.14000000000000001</v>
      </c>
      <c r="O383" s="18">
        <f t="shared" si="35"/>
        <v>2279.2448000000004</v>
      </c>
      <c r="P383" s="18">
        <f>VLOOKUP(G383,Payments!$A$2:$E$701, 2, FALSE)</f>
        <v>3744.4736000000003</v>
      </c>
      <c r="Q383" s="17">
        <f t="shared" si="30"/>
        <v>12535.846399999999</v>
      </c>
      <c r="R383" s="17">
        <f>VLOOKUP(G383,Payments!$A$2:$E$701, 4, FALSE)</f>
        <v>13162.638720000003</v>
      </c>
      <c r="S383" s="17">
        <f t="shared" si="31"/>
        <v>626.79232000000411</v>
      </c>
      <c r="T383" s="21">
        <v>0.05</v>
      </c>
      <c r="U383" s="17">
        <f t="shared" si="32"/>
        <v>16280.32</v>
      </c>
      <c r="V383" s="17">
        <f t="shared" si="33"/>
        <v>7276.5951999999988</v>
      </c>
    </row>
    <row r="384" spans="1:22" x14ac:dyDescent="0.2">
      <c r="A384" s="1">
        <v>43374</v>
      </c>
      <c r="B384" s="1">
        <v>43433</v>
      </c>
      <c r="C384" s="9">
        <f t="shared" si="34"/>
        <v>59</v>
      </c>
      <c r="D384" s="1" t="s">
        <v>46</v>
      </c>
      <c r="E384" s="1" t="s">
        <v>32</v>
      </c>
      <c r="F384" s="1" t="s">
        <v>62</v>
      </c>
      <c r="G384" s="1" t="s">
        <v>616</v>
      </c>
      <c r="H384" s="2" t="str">
        <f>VLOOKUP(G384,Payments!$A$2:$E$701, 3, FALSE)</f>
        <v>B-357</v>
      </c>
      <c r="I384" t="str">
        <f>VLOOKUP(G384,Payments!$A$2:$E$701, 5, FALSE)</f>
        <v>Bankinter</v>
      </c>
      <c r="J384" s="18">
        <v>29711</v>
      </c>
      <c r="K384" s="20">
        <v>0.06</v>
      </c>
      <c r="L384" s="18">
        <v>11884.4</v>
      </c>
      <c r="M384" s="18">
        <v>802.197</v>
      </c>
      <c r="N384" s="20">
        <v>0.1</v>
      </c>
      <c r="O384" s="18">
        <f t="shared" si="35"/>
        <v>2792.8340000000003</v>
      </c>
      <c r="P384" s="18">
        <f>VLOOKUP(G384,Payments!$A$2:$E$701, 2, FALSE)</f>
        <v>5027.1012000000001</v>
      </c>
      <c r="Q384" s="17">
        <f t="shared" si="30"/>
        <v>22901.238799999999</v>
      </c>
      <c r="R384" s="17">
        <f>VLOOKUP(G384,Payments!$A$2:$E$701, 4, FALSE)</f>
        <v>24733.337904</v>
      </c>
      <c r="S384" s="17">
        <f t="shared" si="31"/>
        <v>1832.0991040000008</v>
      </c>
      <c r="T384" s="21">
        <v>0.08</v>
      </c>
      <c r="U384" s="17">
        <f t="shared" si="32"/>
        <v>27928.34</v>
      </c>
      <c r="V384" s="17">
        <f t="shared" si="33"/>
        <v>12448.909000000001</v>
      </c>
    </row>
    <row r="385" spans="1:22" x14ac:dyDescent="0.2">
      <c r="A385" s="1">
        <v>43398</v>
      </c>
      <c r="B385" s="1">
        <v>43467</v>
      </c>
      <c r="C385" s="9">
        <f t="shared" si="34"/>
        <v>69</v>
      </c>
      <c r="D385" s="1" t="s">
        <v>45</v>
      </c>
      <c r="E385" s="1" t="s">
        <v>39</v>
      </c>
      <c r="F385" s="1" t="s">
        <v>54</v>
      </c>
      <c r="G385" s="1" t="s">
        <v>617</v>
      </c>
      <c r="H385" s="2" t="str">
        <f>VLOOKUP(G385,Payments!$A$2:$E$701, 3, FALSE)</f>
        <v>B-323</v>
      </c>
      <c r="I385" t="str">
        <f>VLOOKUP(G385,Payments!$A$2:$E$701, 5, FALSE)</f>
        <v>Caixa</v>
      </c>
      <c r="J385" s="18">
        <v>17267</v>
      </c>
      <c r="K385" s="20">
        <v>0.09</v>
      </c>
      <c r="L385" s="18">
        <v>5180.1000000000004</v>
      </c>
      <c r="M385" s="18">
        <v>947.95830000000001</v>
      </c>
      <c r="N385" s="20">
        <v>0.13</v>
      </c>
      <c r="O385" s="18">
        <f t="shared" si="35"/>
        <v>2042.6860999999999</v>
      </c>
      <c r="P385" s="18">
        <f>VLOOKUP(G385,Payments!$A$2:$E$701, 2, FALSE)</f>
        <v>2828.3346000000001</v>
      </c>
      <c r="Q385" s="17">
        <f t="shared" si="30"/>
        <v>12884.635399999999</v>
      </c>
      <c r="R385" s="17">
        <f>VLOOKUP(G385,Payments!$A$2:$E$701, 4, FALSE)</f>
        <v>13657.713524000003</v>
      </c>
      <c r="S385" s="17">
        <f t="shared" si="31"/>
        <v>773.0781240000033</v>
      </c>
      <c r="T385" s="21">
        <v>0.06</v>
      </c>
      <c r="U385" s="17">
        <f t="shared" si="32"/>
        <v>15712.97</v>
      </c>
      <c r="V385" s="17">
        <f t="shared" si="33"/>
        <v>7542.2255999999979</v>
      </c>
    </row>
    <row r="386" spans="1:22" x14ac:dyDescent="0.2">
      <c r="A386" s="1">
        <v>43418</v>
      </c>
      <c r="B386" s="1">
        <v>43493</v>
      </c>
      <c r="C386" s="9">
        <f t="shared" si="34"/>
        <v>75</v>
      </c>
      <c r="D386" s="1" t="s">
        <v>46</v>
      </c>
      <c r="E386" s="1" t="s">
        <v>30</v>
      </c>
      <c r="F386" s="1" t="s">
        <v>56</v>
      </c>
      <c r="G386" s="1" t="s">
        <v>618</v>
      </c>
      <c r="H386" s="2" t="str">
        <f>VLOOKUP(G386,Payments!$A$2:$E$701, 3, FALSE)</f>
        <v>B-254</v>
      </c>
      <c r="I386" t="str">
        <f>VLOOKUP(G386,Payments!$A$2:$E$701, 5, FALSE)</f>
        <v>Bankia</v>
      </c>
      <c r="J386" s="18">
        <v>28419</v>
      </c>
      <c r="K386" s="20">
        <v>0.17</v>
      </c>
      <c r="L386" s="18">
        <v>11367.6</v>
      </c>
      <c r="M386" s="18">
        <v>611.00850000000003</v>
      </c>
      <c r="N386" s="20">
        <v>0.15</v>
      </c>
      <c r="O386" s="18">
        <f t="shared" si="35"/>
        <v>3538.1655000000001</v>
      </c>
      <c r="P386" s="18">
        <f>VLOOKUP(G386,Payments!$A$2:$E$701, 2, FALSE)</f>
        <v>4953.4317000000001</v>
      </c>
      <c r="Q386" s="17">
        <f t="shared" ref="Q386:Q449" si="36" xml:space="preserve"> (U386-P386)</f>
        <v>18634.338299999999</v>
      </c>
      <c r="R386" s="17">
        <f>VLOOKUP(G386,Payments!$A$2:$E$701, 4, FALSE)</f>
        <v>19752.398598</v>
      </c>
      <c r="S386" s="17">
        <f t="shared" ref="S386:S449" si="37" xml:space="preserve"> R386- (U386-P386)</f>
        <v>1118.0602980000003</v>
      </c>
      <c r="T386" s="21">
        <v>0.06</v>
      </c>
      <c r="U386" s="17">
        <f t="shared" ref="U386:U449" si="38" xml:space="preserve"> J386 - (J386*K386)</f>
        <v>23587.77</v>
      </c>
      <c r="V386" s="17">
        <f t="shared" ref="V386:V449" si="39">U386- (U386 *N386) -M386 -L386</f>
        <v>8070.996000000001</v>
      </c>
    </row>
    <row r="387" spans="1:22" x14ac:dyDescent="0.2">
      <c r="A387" s="1">
        <v>43396</v>
      </c>
      <c r="B387" s="1">
        <v>43452</v>
      </c>
      <c r="C387" s="9">
        <f t="shared" ref="C387:C450" si="40">B387-A387</f>
        <v>56</v>
      </c>
      <c r="D387" s="1" t="s">
        <v>46</v>
      </c>
      <c r="E387" s="1" t="s">
        <v>23</v>
      </c>
      <c r="F387" s="1" t="s">
        <v>81</v>
      </c>
      <c r="G387" s="1" t="s">
        <v>619</v>
      </c>
      <c r="H387" s="2" t="str">
        <f>VLOOKUP(G387,Payments!$A$2:$E$701, 3, FALSE)</f>
        <v>B-397</v>
      </c>
      <c r="I387" t="str">
        <f>VLOOKUP(G387,Payments!$A$2:$E$701, 5, FALSE)</f>
        <v>Caixa</v>
      </c>
      <c r="J387" s="18">
        <v>28919</v>
      </c>
      <c r="K387" s="20">
        <v>0.09</v>
      </c>
      <c r="L387" s="18">
        <v>9832.4599999999991</v>
      </c>
      <c r="M387" s="18">
        <v>1318.7064</v>
      </c>
      <c r="N387" s="20">
        <v>0.1</v>
      </c>
      <c r="O387" s="18">
        <f t="shared" ref="O387:O450" si="41">(U387*N387)</f>
        <v>2631.6290000000004</v>
      </c>
      <c r="P387" s="18">
        <f>VLOOKUP(G387,Payments!$A$2:$E$701, 2, FALSE)</f>
        <v>5526.4209000000001</v>
      </c>
      <c r="Q387" s="17">
        <f t="shared" si="36"/>
        <v>20789.8691</v>
      </c>
      <c r="R387" s="17">
        <f>VLOOKUP(G387,Payments!$A$2:$E$701, 4, FALSE)</f>
        <v>22453.058628000002</v>
      </c>
      <c r="S387" s="17">
        <f t="shared" si="37"/>
        <v>1663.1895280000026</v>
      </c>
      <c r="T387" s="21">
        <v>0.08</v>
      </c>
      <c r="U387" s="17">
        <f t="shared" si="38"/>
        <v>26316.29</v>
      </c>
      <c r="V387" s="17">
        <f t="shared" si="39"/>
        <v>12533.494600000002</v>
      </c>
    </row>
    <row r="388" spans="1:22" x14ac:dyDescent="0.2">
      <c r="A388" s="1">
        <v>43454</v>
      </c>
      <c r="B388" s="1">
        <v>43517</v>
      </c>
      <c r="C388" s="9">
        <f t="shared" si="40"/>
        <v>63</v>
      </c>
      <c r="D388" s="1" t="s">
        <v>43</v>
      </c>
      <c r="E388" s="1" t="s">
        <v>28</v>
      </c>
      <c r="F388" s="1" t="s">
        <v>92</v>
      </c>
      <c r="G388" s="1" t="s">
        <v>620</v>
      </c>
      <c r="H388" s="2" t="str">
        <f>VLOOKUP(G388,Payments!$A$2:$E$701, 3, FALSE)</f>
        <v>B-265</v>
      </c>
      <c r="I388" t="str">
        <f>VLOOKUP(G388,Payments!$A$2:$E$701, 5, FALSE)</f>
        <v>Bankia</v>
      </c>
      <c r="J388" s="18">
        <v>25472</v>
      </c>
      <c r="K388" s="20">
        <v>0.08</v>
      </c>
      <c r="L388" s="18">
        <v>7641.6</v>
      </c>
      <c r="M388" s="18">
        <v>1263.4112</v>
      </c>
      <c r="N388" s="20">
        <v>0.11</v>
      </c>
      <c r="O388" s="18">
        <f t="shared" si="41"/>
        <v>2577.7664</v>
      </c>
      <c r="P388" s="18">
        <f>VLOOKUP(G388,Payments!$A$2:$E$701, 2, FALSE)</f>
        <v>5389.8752000000004</v>
      </c>
      <c r="Q388" s="17">
        <f t="shared" si="36"/>
        <v>18044.364800000003</v>
      </c>
      <c r="R388" s="17">
        <f>VLOOKUP(G388,Payments!$A$2:$E$701, 4, FALSE)</f>
        <v>19668.357632000003</v>
      </c>
      <c r="S388" s="17">
        <f t="shared" si="37"/>
        <v>1623.9928319999999</v>
      </c>
      <c r="T388" s="21">
        <v>0.09</v>
      </c>
      <c r="U388" s="17">
        <f t="shared" si="38"/>
        <v>23434.240000000002</v>
      </c>
      <c r="V388" s="17">
        <f t="shared" si="39"/>
        <v>11951.462400000002</v>
      </c>
    </row>
    <row r="389" spans="1:22" x14ac:dyDescent="0.2">
      <c r="A389" s="1">
        <v>43399</v>
      </c>
      <c r="B389" s="1">
        <v>43473</v>
      </c>
      <c r="C389" s="9">
        <f t="shared" si="40"/>
        <v>74</v>
      </c>
      <c r="D389" s="1" t="s">
        <v>45</v>
      </c>
      <c r="E389" s="1" t="s">
        <v>35</v>
      </c>
      <c r="F389" s="1" t="s">
        <v>104</v>
      </c>
      <c r="G389" s="1" t="s">
        <v>621</v>
      </c>
      <c r="H389" s="2" t="str">
        <f>VLOOKUP(G389,Payments!$A$2:$E$701, 3, FALSE)</f>
        <v>B-400</v>
      </c>
      <c r="I389" t="str">
        <f>VLOOKUP(G389,Payments!$A$2:$E$701, 5, FALSE)</f>
        <v>Caixa</v>
      </c>
      <c r="J389" s="18">
        <v>33250</v>
      </c>
      <c r="K389" s="20">
        <v>0.09</v>
      </c>
      <c r="L389" s="18">
        <v>11637.5</v>
      </c>
      <c r="M389" s="18">
        <v>931</v>
      </c>
      <c r="N389" s="20">
        <v>0.14000000000000001</v>
      </c>
      <c r="O389" s="18">
        <f t="shared" si="41"/>
        <v>4236.05</v>
      </c>
      <c r="P389" s="18">
        <f>VLOOKUP(G389,Payments!$A$2:$E$701, 2, FALSE)</f>
        <v>6656.65</v>
      </c>
      <c r="Q389" s="17">
        <f t="shared" si="36"/>
        <v>23600.85</v>
      </c>
      <c r="R389" s="17">
        <f>VLOOKUP(G389,Payments!$A$2:$E$701, 4, FALSE)</f>
        <v>24780.892499999998</v>
      </c>
      <c r="S389" s="17">
        <f t="shared" si="37"/>
        <v>1180.0424999999996</v>
      </c>
      <c r="T389" s="21">
        <v>0.05</v>
      </c>
      <c r="U389" s="17">
        <f t="shared" si="38"/>
        <v>30257.5</v>
      </c>
      <c r="V389" s="17">
        <f t="shared" si="39"/>
        <v>13452.95</v>
      </c>
    </row>
    <row r="390" spans="1:22" x14ac:dyDescent="0.2">
      <c r="A390" s="1">
        <v>43424</v>
      </c>
      <c r="B390" s="1">
        <v>43460</v>
      </c>
      <c r="C390" s="9">
        <f t="shared" si="40"/>
        <v>36</v>
      </c>
      <c r="D390" s="1" t="s">
        <v>43</v>
      </c>
      <c r="E390" s="1" t="s">
        <v>34</v>
      </c>
      <c r="F390" s="1" t="s">
        <v>56</v>
      </c>
      <c r="G390" s="1" t="s">
        <v>622</v>
      </c>
      <c r="H390" s="2" t="str">
        <f>VLOOKUP(G390,Payments!$A$2:$E$701, 3, FALSE)</f>
        <v>B-327</v>
      </c>
      <c r="I390" t="str">
        <f>VLOOKUP(G390,Payments!$A$2:$E$701, 5, FALSE)</f>
        <v>Caixa</v>
      </c>
      <c r="J390" s="18">
        <v>19742</v>
      </c>
      <c r="K390" s="20">
        <v>0.16</v>
      </c>
      <c r="L390" s="18">
        <v>6909.7</v>
      </c>
      <c r="M390" s="18">
        <v>967.35799999999983</v>
      </c>
      <c r="N390" s="20">
        <v>0.11</v>
      </c>
      <c r="O390" s="18">
        <f t="shared" si="41"/>
        <v>1824.1607999999999</v>
      </c>
      <c r="P390" s="18">
        <f>VLOOKUP(G390,Payments!$A$2:$E$701, 2, FALSE)</f>
        <v>3648.3215999999998</v>
      </c>
      <c r="Q390" s="17">
        <f t="shared" si="36"/>
        <v>12934.9584</v>
      </c>
      <c r="R390" s="17">
        <f>VLOOKUP(G390,Payments!$A$2:$E$701, 4, FALSE)</f>
        <v>13969.755072</v>
      </c>
      <c r="S390" s="17">
        <f t="shared" si="37"/>
        <v>1034.7966720000004</v>
      </c>
      <c r="T390" s="21">
        <v>0.08</v>
      </c>
      <c r="U390" s="17">
        <f t="shared" si="38"/>
        <v>16583.28</v>
      </c>
      <c r="V390" s="17">
        <f t="shared" si="39"/>
        <v>6882.0611999999992</v>
      </c>
    </row>
    <row r="391" spans="1:22" x14ac:dyDescent="0.2">
      <c r="A391" s="1">
        <v>43420</v>
      </c>
      <c r="B391" s="1">
        <v>43462</v>
      </c>
      <c r="C391" s="9">
        <f t="shared" si="40"/>
        <v>42</v>
      </c>
      <c r="D391" s="1" t="s">
        <v>47</v>
      </c>
      <c r="E391" s="1" t="s">
        <v>36</v>
      </c>
      <c r="F391" s="1" t="s">
        <v>84</v>
      </c>
      <c r="G391" s="1" t="s">
        <v>623</v>
      </c>
      <c r="H391" s="2" t="str">
        <f>VLOOKUP(G391,Payments!$A$2:$E$701, 3, FALSE)</f>
        <v>B-384</v>
      </c>
      <c r="I391" t="str">
        <f>VLOOKUP(G391,Payments!$A$2:$E$701, 5, FALSE)</f>
        <v>Bankinter</v>
      </c>
      <c r="J391" s="18">
        <v>25557</v>
      </c>
      <c r="K391" s="20">
        <v>0.05</v>
      </c>
      <c r="L391" s="18">
        <v>8944.9500000000007</v>
      </c>
      <c r="M391" s="18">
        <v>766.70999999999981</v>
      </c>
      <c r="N391" s="20">
        <v>0.12</v>
      </c>
      <c r="O391" s="18">
        <f t="shared" si="41"/>
        <v>2913.498</v>
      </c>
      <c r="P391" s="18">
        <f>VLOOKUP(G391,Payments!$A$2:$E$701, 2, FALSE)</f>
        <v>5584.2044999999998</v>
      </c>
      <c r="Q391" s="17">
        <f t="shared" si="36"/>
        <v>18694.945500000002</v>
      </c>
      <c r="R391" s="17">
        <f>VLOOKUP(G391,Payments!$A$2:$E$701, 4, FALSE)</f>
        <v>19816.642229999998</v>
      </c>
      <c r="S391" s="17">
        <f t="shared" si="37"/>
        <v>1121.696729999996</v>
      </c>
      <c r="T391" s="21">
        <v>0.06</v>
      </c>
      <c r="U391" s="17">
        <f t="shared" si="38"/>
        <v>24279.15</v>
      </c>
      <c r="V391" s="17">
        <f t="shared" si="39"/>
        <v>11653.992000000002</v>
      </c>
    </row>
    <row r="392" spans="1:22" x14ac:dyDescent="0.2">
      <c r="A392" s="1">
        <v>43410</v>
      </c>
      <c r="B392" s="1">
        <v>43475</v>
      </c>
      <c r="C392" s="9">
        <f t="shared" si="40"/>
        <v>65</v>
      </c>
      <c r="D392" s="1" t="s">
        <v>45</v>
      </c>
      <c r="E392" s="1" t="s">
        <v>35</v>
      </c>
      <c r="F392" s="1" t="s">
        <v>109</v>
      </c>
      <c r="G392" s="1" t="s">
        <v>624</v>
      </c>
      <c r="H392" s="2" t="str">
        <f>VLOOKUP(G392,Payments!$A$2:$E$701, 3, FALSE)</f>
        <v>B-370</v>
      </c>
      <c r="I392" t="str">
        <f>VLOOKUP(G392,Payments!$A$2:$E$701, 5, FALSE)</f>
        <v>Kutxa</v>
      </c>
      <c r="J392" s="18">
        <v>19436</v>
      </c>
      <c r="K392" s="20">
        <v>0.13</v>
      </c>
      <c r="L392" s="18">
        <v>6413.88</v>
      </c>
      <c r="M392" s="18">
        <v>839.63519999999994</v>
      </c>
      <c r="N392" s="20">
        <v>0.15</v>
      </c>
      <c r="O392" s="18">
        <f t="shared" si="41"/>
        <v>2536.3979999999997</v>
      </c>
      <c r="P392" s="18">
        <f>VLOOKUP(G392,Payments!$A$2:$E$701, 2, FALSE)</f>
        <v>3720.0503999999996</v>
      </c>
      <c r="Q392" s="17">
        <f t="shared" si="36"/>
        <v>13189.2696</v>
      </c>
      <c r="R392" s="17">
        <f>VLOOKUP(G392,Payments!$A$2:$E$701, 4, FALSE)</f>
        <v>14376.303864000001</v>
      </c>
      <c r="S392" s="17">
        <f t="shared" si="37"/>
        <v>1187.0342640000017</v>
      </c>
      <c r="T392" s="21">
        <v>0.09</v>
      </c>
      <c r="U392" s="17">
        <f t="shared" si="38"/>
        <v>16909.32</v>
      </c>
      <c r="V392" s="17">
        <f t="shared" si="39"/>
        <v>7119.4067999999997</v>
      </c>
    </row>
    <row r="393" spans="1:22" x14ac:dyDescent="0.2">
      <c r="A393" s="1">
        <v>43439</v>
      </c>
      <c r="B393" s="1">
        <v>43470</v>
      </c>
      <c r="C393" s="9">
        <f t="shared" si="40"/>
        <v>31</v>
      </c>
      <c r="D393" s="1" t="s">
        <v>44</v>
      </c>
      <c r="E393" s="1" t="s">
        <v>35</v>
      </c>
      <c r="F393" s="1" t="s">
        <v>77</v>
      </c>
      <c r="G393" s="1" t="s">
        <v>625</v>
      </c>
      <c r="H393" s="2" t="str">
        <f>VLOOKUP(G393,Payments!$A$2:$E$701, 3, FALSE)</f>
        <v>B-376</v>
      </c>
      <c r="I393" t="str">
        <f>VLOOKUP(G393,Payments!$A$2:$E$701, 5, FALSE)</f>
        <v>Caixa</v>
      </c>
      <c r="J393" s="18">
        <v>29385</v>
      </c>
      <c r="K393" s="20">
        <v>0.11</v>
      </c>
      <c r="L393" s="18">
        <v>9109.35</v>
      </c>
      <c r="M393" s="18">
        <v>1704.3300000000004</v>
      </c>
      <c r="N393" s="20">
        <v>0.1</v>
      </c>
      <c r="O393" s="18">
        <f t="shared" si="41"/>
        <v>2615.2650000000003</v>
      </c>
      <c r="P393" s="18">
        <f>VLOOKUP(G393,Payments!$A$2:$E$701, 2, FALSE)</f>
        <v>6015.1095000000005</v>
      </c>
      <c r="Q393" s="17">
        <f t="shared" si="36"/>
        <v>20137.540500000003</v>
      </c>
      <c r="R393" s="17">
        <f>VLOOKUP(G393,Payments!$A$2:$E$701, 4, FALSE)</f>
        <v>21748.543740000005</v>
      </c>
      <c r="S393" s="17">
        <f t="shared" si="37"/>
        <v>1611.0032400000018</v>
      </c>
      <c r="T393" s="21">
        <v>0.08</v>
      </c>
      <c r="U393" s="17">
        <f t="shared" si="38"/>
        <v>26152.65</v>
      </c>
      <c r="V393" s="17">
        <f t="shared" si="39"/>
        <v>12723.705</v>
      </c>
    </row>
    <row r="394" spans="1:22" x14ac:dyDescent="0.2">
      <c r="A394" s="1">
        <v>43445</v>
      </c>
      <c r="B394" s="1">
        <v>43518</v>
      </c>
      <c r="C394" s="9">
        <f t="shared" si="40"/>
        <v>73</v>
      </c>
      <c r="D394" s="1" t="s">
        <v>43</v>
      </c>
      <c r="E394" s="1" t="s">
        <v>31</v>
      </c>
      <c r="F394" s="1" t="s">
        <v>109</v>
      </c>
      <c r="G394" s="1" t="s">
        <v>626</v>
      </c>
      <c r="H394" s="2" t="str">
        <f>VLOOKUP(G394,Payments!$A$2:$E$701, 3, FALSE)</f>
        <v>B-374</v>
      </c>
      <c r="I394" t="str">
        <f>VLOOKUP(G394,Payments!$A$2:$E$701, 5, FALSE)</f>
        <v>Laboral</v>
      </c>
      <c r="J394" s="18">
        <v>25910</v>
      </c>
      <c r="K394" s="20">
        <v>0.09</v>
      </c>
      <c r="L394" s="18">
        <v>8550.2999999999993</v>
      </c>
      <c r="M394" s="18">
        <v>1051.9460000000001</v>
      </c>
      <c r="N394" s="20">
        <v>0.14000000000000001</v>
      </c>
      <c r="O394" s="18">
        <f t="shared" si="41"/>
        <v>3300.9340000000002</v>
      </c>
      <c r="P394" s="18">
        <f>VLOOKUP(G394,Payments!$A$2:$E$701, 2, FALSE)</f>
        <v>5187.1820000000007</v>
      </c>
      <c r="Q394" s="17">
        <f t="shared" si="36"/>
        <v>18390.917999999998</v>
      </c>
      <c r="R394" s="17">
        <f>VLOOKUP(G394,Payments!$A$2:$E$701, 4, FALSE)</f>
        <v>19494.373080000001</v>
      </c>
      <c r="S394" s="17">
        <f t="shared" si="37"/>
        <v>1103.4550800000034</v>
      </c>
      <c r="T394" s="21">
        <v>0.06</v>
      </c>
      <c r="U394" s="17">
        <f t="shared" si="38"/>
        <v>23578.1</v>
      </c>
      <c r="V394" s="17">
        <f t="shared" si="39"/>
        <v>10674.919999999998</v>
      </c>
    </row>
    <row r="395" spans="1:22" x14ac:dyDescent="0.2">
      <c r="A395" s="1">
        <v>43404</v>
      </c>
      <c r="B395" s="1">
        <v>43458</v>
      </c>
      <c r="C395" s="9">
        <f t="shared" si="40"/>
        <v>54</v>
      </c>
      <c r="D395" s="1" t="s">
        <v>43</v>
      </c>
      <c r="E395" s="1" t="s">
        <v>21</v>
      </c>
      <c r="F395" s="1" t="s">
        <v>87</v>
      </c>
      <c r="G395" s="1" t="s">
        <v>627</v>
      </c>
      <c r="H395" s="2" t="str">
        <f>VLOOKUP(G395,Payments!$A$2:$E$701, 3, FALSE)</f>
        <v>B-290</v>
      </c>
      <c r="I395" t="str">
        <f>VLOOKUP(G395,Payments!$A$2:$E$701, 5, FALSE)</f>
        <v>Laboral</v>
      </c>
      <c r="J395" s="18">
        <v>30187</v>
      </c>
      <c r="K395" s="20">
        <v>0.1</v>
      </c>
      <c r="L395" s="18">
        <v>9056.1</v>
      </c>
      <c r="M395" s="18">
        <v>905.6099999999999</v>
      </c>
      <c r="N395" s="20">
        <v>0.12</v>
      </c>
      <c r="O395" s="18">
        <f t="shared" si="41"/>
        <v>3260.1959999999999</v>
      </c>
      <c r="P395" s="18">
        <f>VLOOKUP(G395,Payments!$A$2:$E$701, 2, FALSE)</f>
        <v>5433.66</v>
      </c>
      <c r="Q395" s="17">
        <f t="shared" si="36"/>
        <v>21734.639999999999</v>
      </c>
      <c r="R395" s="17">
        <f>VLOOKUP(G395,Payments!$A$2:$E$701, 4, FALSE)</f>
        <v>23690.757600000001</v>
      </c>
      <c r="S395" s="17">
        <f t="shared" si="37"/>
        <v>1956.1176000000014</v>
      </c>
      <c r="T395" s="21">
        <v>0.09</v>
      </c>
      <c r="U395" s="17">
        <f t="shared" si="38"/>
        <v>27168.3</v>
      </c>
      <c r="V395" s="17">
        <f t="shared" si="39"/>
        <v>13946.393999999998</v>
      </c>
    </row>
    <row r="396" spans="1:22" x14ac:dyDescent="0.2">
      <c r="A396" s="1">
        <v>43430</v>
      </c>
      <c r="B396" s="1">
        <v>43460</v>
      </c>
      <c r="C396" s="9">
        <f t="shared" si="40"/>
        <v>30</v>
      </c>
      <c r="D396" s="1" t="s">
        <v>43</v>
      </c>
      <c r="E396" s="1" t="s">
        <v>24</v>
      </c>
      <c r="F396" s="1" t="s">
        <v>84</v>
      </c>
      <c r="G396" s="1" t="s">
        <v>628</v>
      </c>
      <c r="H396" s="2" t="str">
        <f>VLOOKUP(G396,Payments!$A$2:$E$701, 3, FALSE)</f>
        <v>B-389</v>
      </c>
      <c r="I396" t="str">
        <f>VLOOKUP(G396,Payments!$A$2:$E$701, 5, FALSE)</f>
        <v>Bankinter</v>
      </c>
      <c r="J396" s="18">
        <v>16374</v>
      </c>
      <c r="K396" s="20">
        <v>0.17</v>
      </c>
      <c r="L396" s="18">
        <v>6058.38</v>
      </c>
      <c r="M396" s="18">
        <v>451.92239999999998</v>
      </c>
      <c r="N396" s="20">
        <v>0.11</v>
      </c>
      <c r="O396" s="18">
        <f t="shared" si="41"/>
        <v>1494.9462000000001</v>
      </c>
      <c r="P396" s="18">
        <f>VLOOKUP(G396,Payments!$A$2:$E$701, 2, FALSE)</f>
        <v>2853.9882000000002</v>
      </c>
      <c r="Q396" s="17">
        <f t="shared" si="36"/>
        <v>10736.4318</v>
      </c>
      <c r="R396" s="17">
        <f>VLOOKUP(G396,Payments!$A$2:$E$701, 4, FALSE)</f>
        <v>11487.982026000001</v>
      </c>
      <c r="S396" s="17">
        <f t="shared" si="37"/>
        <v>751.5502260000012</v>
      </c>
      <c r="T396" s="21">
        <v>7.0000000000000007E-2</v>
      </c>
      <c r="U396" s="17">
        <f t="shared" si="38"/>
        <v>13590.42</v>
      </c>
      <c r="V396" s="17">
        <f t="shared" si="39"/>
        <v>5585.1714000000002</v>
      </c>
    </row>
    <row r="397" spans="1:22" x14ac:dyDescent="0.2">
      <c r="A397" s="1">
        <v>43391</v>
      </c>
      <c r="B397" s="1">
        <v>43459</v>
      </c>
      <c r="C397" s="9">
        <f t="shared" si="40"/>
        <v>68</v>
      </c>
      <c r="D397" s="1" t="s">
        <v>46</v>
      </c>
      <c r="E397" s="1" t="s">
        <v>40</v>
      </c>
      <c r="F397" s="1" t="s">
        <v>69</v>
      </c>
      <c r="G397" s="1" t="s">
        <v>629</v>
      </c>
      <c r="H397" s="2" t="str">
        <f>VLOOKUP(G397,Payments!$A$2:$E$701, 3, FALSE)</f>
        <v>B-302</v>
      </c>
      <c r="I397" t="str">
        <f>VLOOKUP(G397,Payments!$A$2:$E$701, 5, FALSE)</f>
        <v>Laboral</v>
      </c>
      <c r="J397" s="18">
        <v>25765</v>
      </c>
      <c r="K397" s="20">
        <v>0.1</v>
      </c>
      <c r="L397" s="18">
        <v>7729.5</v>
      </c>
      <c r="M397" s="18">
        <v>1545.9</v>
      </c>
      <c r="N397" s="20">
        <v>0.14000000000000001</v>
      </c>
      <c r="O397" s="18">
        <f t="shared" si="41"/>
        <v>3246.3900000000003</v>
      </c>
      <c r="P397" s="18">
        <f>VLOOKUP(G397,Payments!$A$2:$E$701, 2, FALSE)</f>
        <v>5101.47</v>
      </c>
      <c r="Q397" s="17">
        <f t="shared" si="36"/>
        <v>18087.03</v>
      </c>
      <c r="R397" s="17">
        <f>VLOOKUP(G397,Payments!$A$2:$E$701, 4, FALSE)</f>
        <v>19353.122100000001</v>
      </c>
      <c r="S397" s="17">
        <f t="shared" si="37"/>
        <v>1266.0921000000017</v>
      </c>
      <c r="T397" s="21">
        <v>7.0000000000000007E-2</v>
      </c>
      <c r="U397" s="17">
        <f t="shared" si="38"/>
        <v>23188.5</v>
      </c>
      <c r="V397" s="17">
        <f t="shared" si="39"/>
        <v>10666.71</v>
      </c>
    </row>
    <row r="398" spans="1:22" x14ac:dyDescent="0.2">
      <c r="A398" s="1">
        <v>43464</v>
      </c>
      <c r="B398" s="1">
        <v>43540</v>
      </c>
      <c r="C398" s="9">
        <f t="shared" si="40"/>
        <v>76</v>
      </c>
      <c r="D398" s="1" t="s">
        <v>44</v>
      </c>
      <c r="E398" s="1" t="s">
        <v>32</v>
      </c>
      <c r="F398" s="1" t="s">
        <v>98</v>
      </c>
      <c r="G398" s="1" t="s">
        <v>630</v>
      </c>
      <c r="H398" s="2" t="str">
        <f>VLOOKUP(G398,Payments!$A$2:$E$701, 3, FALSE)</f>
        <v>B-246</v>
      </c>
      <c r="I398" t="str">
        <f>VLOOKUP(G398,Payments!$A$2:$E$701, 5, FALSE)</f>
        <v>Sabadell</v>
      </c>
      <c r="J398" s="18">
        <v>22251</v>
      </c>
      <c r="K398" s="20">
        <v>0.11</v>
      </c>
      <c r="L398" s="18">
        <v>6675.3</v>
      </c>
      <c r="M398" s="18">
        <v>656.40449999999998</v>
      </c>
      <c r="N398" s="20">
        <v>0.15</v>
      </c>
      <c r="O398" s="18">
        <f t="shared" si="41"/>
        <v>2970.5084999999999</v>
      </c>
      <c r="P398" s="18">
        <f>VLOOKUP(G398,Payments!$A$2:$E$701, 2, FALSE)</f>
        <v>4554.7797</v>
      </c>
      <c r="Q398" s="17">
        <f t="shared" si="36"/>
        <v>15248.6103</v>
      </c>
      <c r="R398" s="17">
        <f>VLOOKUP(G398,Payments!$A$2:$E$701, 4, FALSE)</f>
        <v>16620.985227000001</v>
      </c>
      <c r="S398" s="17">
        <f t="shared" si="37"/>
        <v>1372.3749270000008</v>
      </c>
      <c r="T398" s="21">
        <v>0.09</v>
      </c>
      <c r="U398" s="17">
        <f t="shared" si="38"/>
        <v>19803.39</v>
      </c>
      <c r="V398" s="17">
        <f t="shared" si="39"/>
        <v>9501.1769999999997</v>
      </c>
    </row>
    <row r="399" spans="1:22" x14ac:dyDescent="0.2">
      <c r="A399" s="1">
        <v>43453</v>
      </c>
      <c r="B399" s="1">
        <v>43502</v>
      </c>
      <c r="C399" s="9">
        <f t="shared" si="40"/>
        <v>49</v>
      </c>
      <c r="D399" s="1" t="s">
        <v>46</v>
      </c>
      <c r="E399" s="1" t="s">
        <v>28</v>
      </c>
      <c r="F399" s="1" t="s">
        <v>56</v>
      </c>
      <c r="G399" s="1" t="s">
        <v>631</v>
      </c>
      <c r="H399" s="2" t="str">
        <f>VLOOKUP(G399,Payments!$A$2:$E$701, 3, FALSE)</f>
        <v>B-392</v>
      </c>
      <c r="I399" t="str">
        <f>VLOOKUP(G399,Payments!$A$2:$E$701, 5, FALSE)</f>
        <v>Sabadell</v>
      </c>
      <c r="J399" s="18">
        <v>21032</v>
      </c>
      <c r="K399" s="20">
        <v>0.11</v>
      </c>
      <c r="L399" s="18">
        <v>7781.84</v>
      </c>
      <c r="M399" s="18">
        <v>984.29759999999999</v>
      </c>
      <c r="N399" s="20">
        <v>0.13</v>
      </c>
      <c r="O399" s="18">
        <f t="shared" si="41"/>
        <v>2433.4023999999999</v>
      </c>
      <c r="P399" s="18">
        <f>VLOOKUP(G399,Payments!$A$2:$E$701, 2, FALSE)</f>
        <v>3743.6959999999999</v>
      </c>
      <c r="Q399" s="17">
        <f t="shared" si="36"/>
        <v>14974.784</v>
      </c>
      <c r="R399" s="17">
        <f>VLOOKUP(G399,Payments!$A$2:$E$701, 4, FALSE)</f>
        <v>16322.514560000001</v>
      </c>
      <c r="S399" s="17">
        <f t="shared" si="37"/>
        <v>1347.7305600000018</v>
      </c>
      <c r="T399" s="21">
        <v>0.09</v>
      </c>
      <c r="U399" s="17">
        <f t="shared" si="38"/>
        <v>18718.48</v>
      </c>
      <c r="V399" s="17">
        <f t="shared" si="39"/>
        <v>7518.9400000000005</v>
      </c>
    </row>
    <row r="400" spans="1:22" x14ac:dyDescent="0.2">
      <c r="A400" s="1">
        <v>43399</v>
      </c>
      <c r="B400" s="1">
        <v>43460</v>
      </c>
      <c r="C400" s="9">
        <f t="shared" si="40"/>
        <v>61</v>
      </c>
      <c r="D400" s="1" t="s">
        <v>44</v>
      </c>
      <c r="E400" s="1" t="s">
        <v>39</v>
      </c>
      <c r="F400" s="1" t="s">
        <v>58</v>
      </c>
      <c r="G400" s="1" t="s">
        <v>632</v>
      </c>
      <c r="H400" s="2" t="str">
        <f>VLOOKUP(G400,Payments!$A$2:$E$701, 3, FALSE)</f>
        <v>B-370</v>
      </c>
      <c r="I400" t="str">
        <f>VLOOKUP(G400,Payments!$A$2:$E$701, 5, FALSE)</f>
        <v>Sabadell</v>
      </c>
      <c r="J400" s="18">
        <v>34015</v>
      </c>
      <c r="K400" s="20">
        <v>0.06</v>
      </c>
      <c r="L400" s="18">
        <v>13606</v>
      </c>
      <c r="M400" s="18">
        <v>1285.7669999999998</v>
      </c>
      <c r="N400" s="20">
        <v>0.14000000000000001</v>
      </c>
      <c r="O400" s="18">
        <f t="shared" si="41"/>
        <v>4476.3739999999998</v>
      </c>
      <c r="P400" s="18">
        <f>VLOOKUP(G400,Payments!$A$2:$E$701, 2, FALSE)</f>
        <v>6714.5609999999997</v>
      </c>
      <c r="Q400" s="17">
        <f t="shared" si="36"/>
        <v>25259.538999999997</v>
      </c>
      <c r="R400" s="17">
        <f>VLOOKUP(G400,Payments!$A$2:$E$701, 4, FALSE)</f>
        <v>26775.111339999999</v>
      </c>
      <c r="S400" s="17">
        <f t="shared" si="37"/>
        <v>1515.5723400000024</v>
      </c>
      <c r="T400" s="21">
        <v>0.06</v>
      </c>
      <c r="U400" s="17">
        <f t="shared" si="38"/>
        <v>31974.1</v>
      </c>
      <c r="V400" s="17">
        <f t="shared" si="39"/>
        <v>12605.958999999999</v>
      </c>
    </row>
    <row r="401" spans="1:22" x14ac:dyDescent="0.2">
      <c r="A401" s="1">
        <v>43436</v>
      </c>
      <c r="B401" s="1">
        <v>43481</v>
      </c>
      <c r="C401" s="9">
        <f t="shared" si="40"/>
        <v>45</v>
      </c>
      <c r="D401" s="1" t="s">
        <v>47</v>
      </c>
      <c r="E401" s="1" t="s">
        <v>24</v>
      </c>
      <c r="F401" s="1" t="s">
        <v>112</v>
      </c>
      <c r="G401" s="1" t="s">
        <v>633</v>
      </c>
      <c r="H401" s="2" t="str">
        <f>VLOOKUP(G401,Payments!$A$2:$E$701, 3, FALSE)</f>
        <v>B-280</v>
      </c>
      <c r="I401" t="str">
        <f>VLOOKUP(G401,Payments!$A$2:$E$701, 5, FALSE)</f>
        <v>Laboral</v>
      </c>
      <c r="J401" s="18">
        <v>27989</v>
      </c>
      <c r="K401" s="20">
        <v>7.0000000000000007E-2</v>
      </c>
      <c r="L401" s="18">
        <v>8396.7000000000007</v>
      </c>
      <c r="M401" s="18">
        <v>1763.3069999999996</v>
      </c>
      <c r="N401" s="20">
        <v>0.14000000000000001</v>
      </c>
      <c r="O401" s="18">
        <f t="shared" si="41"/>
        <v>3644.1678000000006</v>
      </c>
      <c r="P401" s="18">
        <f>VLOOKUP(G401,Payments!$A$2:$E$701, 2, FALSE)</f>
        <v>5466.2516999999989</v>
      </c>
      <c r="Q401" s="17">
        <f t="shared" si="36"/>
        <v>20563.518300000003</v>
      </c>
      <c r="R401" s="17">
        <f>VLOOKUP(G401,Payments!$A$2:$E$701, 4, FALSE)</f>
        <v>21591.694214999996</v>
      </c>
      <c r="S401" s="17">
        <f t="shared" si="37"/>
        <v>1028.1759149999925</v>
      </c>
      <c r="T401" s="21">
        <v>0.05</v>
      </c>
      <c r="U401" s="17">
        <f t="shared" si="38"/>
        <v>26029.77</v>
      </c>
      <c r="V401" s="17">
        <f t="shared" si="39"/>
        <v>12225.5952</v>
      </c>
    </row>
    <row r="402" spans="1:22" x14ac:dyDescent="0.2">
      <c r="A402" s="1">
        <v>43411</v>
      </c>
      <c r="B402" s="1">
        <v>43454</v>
      </c>
      <c r="C402" s="9">
        <f t="shared" si="40"/>
        <v>43</v>
      </c>
      <c r="D402" s="1" t="s">
        <v>47</v>
      </c>
      <c r="E402" s="1" t="s">
        <v>23</v>
      </c>
      <c r="F402" s="1" t="s">
        <v>81</v>
      </c>
      <c r="G402" s="1" t="s">
        <v>634</v>
      </c>
      <c r="H402" s="2" t="str">
        <f>VLOOKUP(G402,Payments!$A$2:$E$701, 3, FALSE)</f>
        <v>B-367</v>
      </c>
      <c r="I402" t="str">
        <f>VLOOKUP(G402,Payments!$A$2:$E$701, 5, FALSE)</f>
        <v>Bankinter</v>
      </c>
      <c r="J402" s="18">
        <v>26235</v>
      </c>
      <c r="K402" s="20">
        <v>0.15</v>
      </c>
      <c r="L402" s="18">
        <v>8919.9</v>
      </c>
      <c r="M402" s="18">
        <v>936.58949999999993</v>
      </c>
      <c r="N402" s="20">
        <v>0.1</v>
      </c>
      <c r="O402" s="18">
        <f t="shared" si="41"/>
        <v>2229.9749999999999</v>
      </c>
      <c r="P402" s="18">
        <f>VLOOKUP(G402,Payments!$A$2:$E$701, 2, FALSE)</f>
        <v>5128.9425000000001</v>
      </c>
      <c r="Q402" s="17">
        <f t="shared" si="36"/>
        <v>17170.807499999999</v>
      </c>
      <c r="R402" s="17">
        <f>VLOOKUP(G402,Payments!$A$2:$E$701, 4, FALSE)</f>
        <v>18544.472099999999</v>
      </c>
      <c r="S402" s="17">
        <f t="shared" si="37"/>
        <v>1373.6646000000001</v>
      </c>
      <c r="T402" s="21">
        <v>0.08</v>
      </c>
      <c r="U402" s="17">
        <f t="shared" si="38"/>
        <v>22299.75</v>
      </c>
      <c r="V402" s="17">
        <f t="shared" si="39"/>
        <v>10213.285500000004</v>
      </c>
    </row>
    <row r="403" spans="1:22" x14ac:dyDescent="0.2">
      <c r="A403" s="1">
        <v>43392</v>
      </c>
      <c r="B403" s="1">
        <v>43444</v>
      </c>
      <c r="C403" s="9">
        <f t="shared" si="40"/>
        <v>52</v>
      </c>
      <c r="D403" s="1" t="s">
        <v>43</v>
      </c>
      <c r="E403" s="1" t="s">
        <v>34</v>
      </c>
      <c r="F403" s="1" t="s">
        <v>112</v>
      </c>
      <c r="G403" s="1" t="s">
        <v>635</v>
      </c>
      <c r="H403" s="2" t="str">
        <f>VLOOKUP(G403,Payments!$A$2:$E$701, 3, FALSE)</f>
        <v>B-275</v>
      </c>
      <c r="I403" t="str">
        <f>VLOOKUP(G403,Payments!$A$2:$E$701, 5, FALSE)</f>
        <v>Popular</v>
      </c>
      <c r="J403" s="18">
        <v>19960</v>
      </c>
      <c r="K403" s="20">
        <v>0.1</v>
      </c>
      <c r="L403" s="18">
        <v>7984</v>
      </c>
      <c r="M403" s="18">
        <v>598.79999999999995</v>
      </c>
      <c r="N403" s="20">
        <v>0.12</v>
      </c>
      <c r="O403" s="18">
        <f t="shared" si="41"/>
        <v>2155.6799999999998</v>
      </c>
      <c r="P403" s="18">
        <f>VLOOKUP(G403,Payments!$A$2:$E$701, 2, FALSE)</f>
        <v>3413.16</v>
      </c>
      <c r="Q403" s="17">
        <f t="shared" si="36"/>
        <v>14550.84</v>
      </c>
      <c r="R403" s="17">
        <f>VLOOKUP(G403,Payments!$A$2:$E$701, 4, FALSE)</f>
        <v>15860.415600000002</v>
      </c>
      <c r="S403" s="17">
        <f t="shared" si="37"/>
        <v>1309.5756000000019</v>
      </c>
      <c r="T403" s="21">
        <v>0.09</v>
      </c>
      <c r="U403" s="17">
        <f t="shared" si="38"/>
        <v>17964</v>
      </c>
      <c r="V403" s="17">
        <f t="shared" si="39"/>
        <v>7225.52</v>
      </c>
    </row>
    <row r="404" spans="1:22" x14ac:dyDescent="0.2">
      <c r="A404" s="1">
        <v>43414</v>
      </c>
      <c r="B404" s="1">
        <v>43493</v>
      </c>
      <c r="C404" s="9">
        <f t="shared" si="40"/>
        <v>79</v>
      </c>
      <c r="D404" s="1" t="s">
        <v>44</v>
      </c>
      <c r="E404" s="1" t="s">
        <v>31</v>
      </c>
      <c r="F404" s="1" t="s">
        <v>77</v>
      </c>
      <c r="G404" s="1" t="s">
        <v>636</v>
      </c>
      <c r="H404" s="2" t="str">
        <f>VLOOKUP(G404,Payments!$A$2:$E$701, 3, FALSE)</f>
        <v>B-363</v>
      </c>
      <c r="I404" t="str">
        <f>VLOOKUP(G404,Payments!$A$2:$E$701, 5, FALSE)</f>
        <v>Bankia</v>
      </c>
      <c r="J404" s="18">
        <v>30458</v>
      </c>
      <c r="K404" s="20">
        <v>0.12</v>
      </c>
      <c r="L404" s="18">
        <v>10355.719999999999</v>
      </c>
      <c r="M404" s="18">
        <v>1151.3123999999998</v>
      </c>
      <c r="N404" s="20">
        <v>0.15</v>
      </c>
      <c r="O404" s="18">
        <f t="shared" si="41"/>
        <v>4020.4560000000001</v>
      </c>
      <c r="P404" s="18">
        <f>VLOOKUP(G404,Payments!$A$2:$E$701, 2, FALSE)</f>
        <v>6164.6992</v>
      </c>
      <c r="Q404" s="17">
        <f t="shared" si="36"/>
        <v>20638.340800000002</v>
      </c>
      <c r="R404" s="17">
        <f>VLOOKUP(G404,Payments!$A$2:$E$701, 4, FALSE)</f>
        <v>22495.791472000004</v>
      </c>
      <c r="S404" s="17">
        <f t="shared" si="37"/>
        <v>1857.4506720000027</v>
      </c>
      <c r="T404" s="21">
        <v>0.09</v>
      </c>
      <c r="U404" s="17">
        <f t="shared" si="38"/>
        <v>26803.040000000001</v>
      </c>
      <c r="V404" s="17">
        <f t="shared" si="39"/>
        <v>11275.551600000004</v>
      </c>
    </row>
    <row r="405" spans="1:22" x14ac:dyDescent="0.2">
      <c r="A405" s="1">
        <v>43454</v>
      </c>
      <c r="B405" s="1">
        <v>43521</v>
      </c>
      <c r="C405" s="9">
        <f t="shared" si="40"/>
        <v>67</v>
      </c>
      <c r="D405" s="1" t="s">
        <v>47</v>
      </c>
      <c r="E405" s="1" t="s">
        <v>26</v>
      </c>
      <c r="F405" s="1" t="s">
        <v>87</v>
      </c>
      <c r="G405" s="1" t="s">
        <v>637</v>
      </c>
      <c r="H405" s="2" t="str">
        <f>VLOOKUP(G405,Payments!$A$2:$E$701, 3, FALSE)</f>
        <v>B-262</v>
      </c>
      <c r="I405" t="str">
        <f>VLOOKUP(G405,Payments!$A$2:$E$701, 5, FALSE)</f>
        <v>Santander</v>
      </c>
      <c r="J405" s="18">
        <v>27476</v>
      </c>
      <c r="K405" s="20">
        <v>0.1</v>
      </c>
      <c r="L405" s="18">
        <v>10715.64</v>
      </c>
      <c r="M405" s="18">
        <v>840.76560000000018</v>
      </c>
      <c r="N405" s="20">
        <v>0.1</v>
      </c>
      <c r="O405" s="18">
        <f t="shared" si="41"/>
        <v>2472.84</v>
      </c>
      <c r="P405" s="18">
        <f>VLOOKUP(G405,Payments!$A$2:$E$701, 2, FALSE)</f>
        <v>5687.5320000000011</v>
      </c>
      <c r="Q405" s="17">
        <f t="shared" si="36"/>
        <v>19040.868000000002</v>
      </c>
      <c r="R405" s="17">
        <f>VLOOKUP(G405,Payments!$A$2:$E$701, 4, FALSE)</f>
        <v>19992.911400000005</v>
      </c>
      <c r="S405" s="17">
        <f t="shared" si="37"/>
        <v>952.04340000000229</v>
      </c>
      <c r="T405" s="21">
        <v>0.05</v>
      </c>
      <c r="U405" s="17">
        <f t="shared" si="38"/>
        <v>24728.400000000001</v>
      </c>
      <c r="V405" s="17">
        <f t="shared" si="39"/>
        <v>10699.154400000003</v>
      </c>
    </row>
    <row r="406" spans="1:22" x14ac:dyDescent="0.2">
      <c r="A406" s="1">
        <v>43428</v>
      </c>
      <c r="B406" s="1">
        <v>43489</v>
      </c>
      <c r="C406" s="9">
        <f t="shared" si="40"/>
        <v>61</v>
      </c>
      <c r="D406" s="1" t="s">
        <v>43</v>
      </c>
      <c r="E406" s="1" t="s">
        <v>30</v>
      </c>
      <c r="F406" s="1" t="s">
        <v>60</v>
      </c>
      <c r="G406" s="1" t="s">
        <v>638</v>
      </c>
      <c r="H406" s="2" t="str">
        <f>VLOOKUP(G406,Payments!$A$2:$E$701, 3, FALSE)</f>
        <v>B-248</v>
      </c>
      <c r="I406" t="str">
        <f>VLOOKUP(G406,Payments!$A$2:$E$701, 5, FALSE)</f>
        <v>Caixa</v>
      </c>
      <c r="J406" s="18">
        <v>23441</v>
      </c>
      <c r="K406" s="20">
        <v>0.09</v>
      </c>
      <c r="L406" s="18">
        <v>7969.94</v>
      </c>
      <c r="M406" s="18">
        <v>1202.5233000000001</v>
      </c>
      <c r="N406" s="20">
        <v>0.1</v>
      </c>
      <c r="O406" s="18">
        <f t="shared" si="41"/>
        <v>2133.1310000000003</v>
      </c>
      <c r="P406" s="18">
        <f>VLOOKUP(G406,Payments!$A$2:$E$701, 2, FALSE)</f>
        <v>4479.5751</v>
      </c>
      <c r="Q406" s="17">
        <f t="shared" si="36"/>
        <v>16851.734900000003</v>
      </c>
      <c r="R406" s="17">
        <f>VLOOKUP(G406,Payments!$A$2:$E$701, 4, FALSE)</f>
        <v>17694.321645000004</v>
      </c>
      <c r="S406" s="17">
        <f t="shared" si="37"/>
        <v>842.58674500000052</v>
      </c>
      <c r="T406" s="21">
        <v>0.05</v>
      </c>
      <c r="U406" s="17">
        <f t="shared" si="38"/>
        <v>21331.31</v>
      </c>
      <c r="V406" s="17">
        <f t="shared" si="39"/>
        <v>10025.715700000001</v>
      </c>
    </row>
    <row r="407" spans="1:22" x14ac:dyDescent="0.2">
      <c r="A407" s="1">
        <v>43438</v>
      </c>
      <c r="B407" s="1">
        <v>43480</v>
      </c>
      <c r="C407" s="9">
        <f t="shared" si="40"/>
        <v>42</v>
      </c>
      <c r="D407" s="1" t="s">
        <v>43</v>
      </c>
      <c r="E407" s="1" t="s">
        <v>29</v>
      </c>
      <c r="F407" s="1" t="s">
        <v>56</v>
      </c>
      <c r="G407" s="1" t="s">
        <v>639</v>
      </c>
      <c r="H407" s="2" t="str">
        <f>VLOOKUP(G407,Payments!$A$2:$E$701, 3, FALSE)</f>
        <v>B-353</v>
      </c>
      <c r="I407" t="str">
        <f>VLOOKUP(G407,Payments!$A$2:$E$701, 5, FALSE)</f>
        <v>Sabadell</v>
      </c>
      <c r="J407" s="18">
        <v>33845</v>
      </c>
      <c r="K407" s="20">
        <v>7.0000000000000007E-2</v>
      </c>
      <c r="L407" s="18">
        <v>10491.95</v>
      </c>
      <c r="M407" s="18">
        <v>1678.7119999999998</v>
      </c>
      <c r="N407" s="20">
        <v>0.12</v>
      </c>
      <c r="O407" s="18">
        <f t="shared" si="41"/>
        <v>3777.1019999999999</v>
      </c>
      <c r="P407" s="18">
        <f>VLOOKUP(G407,Payments!$A$2:$E$701, 2, FALSE)</f>
        <v>6924.6869999999999</v>
      </c>
      <c r="Q407" s="17">
        <f t="shared" si="36"/>
        <v>24551.163</v>
      </c>
      <c r="R407" s="17">
        <f>VLOOKUP(G407,Payments!$A$2:$E$701, 4, FALSE)</f>
        <v>26269.744410000003</v>
      </c>
      <c r="S407" s="17">
        <f t="shared" si="37"/>
        <v>1718.5814100000025</v>
      </c>
      <c r="T407" s="21">
        <v>7.0000000000000007E-2</v>
      </c>
      <c r="U407" s="17">
        <f t="shared" si="38"/>
        <v>31475.85</v>
      </c>
      <c r="V407" s="17">
        <f t="shared" si="39"/>
        <v>15528.085999999999</v>
      </c>
    </row>
    <row r="408" spans="1:22" x14ac:dyDescent="0.2">
      <c r="A408" s="1">
        <v>43414</v>
      </c>
      <c r="B408" s="1">
        <v>43461</v>
      </c>
      <c r="C408" s="9">
        <f t="shared" si="40"/>
        <v>47</v>
      </c>
      <c r="D408" s="1" t="s">
        <v>45</v>
      </c>
      <c r="E408" s="1" t="s">
        <v>42</v>
      </c>
      <c r="F408" s="1" t="s">
        <v>81</v>
      </c>
      <c r="G408" s="1" t="s">
        <v>640</v>
      </c>
      <c r="H408" s="2" t="str">
        <f>VLOOKUP(G408,Payments!$A$2:$E$701, 3, FALSE)</f>
        <v>B-351</v>
      </c>
      <c r="I408" t="str">
        <f>VLOOKUP(G408,Payments!$A$2:$E$701, 5, FALSE)</f>
        <v>Sabadell</v>
      </c>
      <c r="J408" s="18">
        <v>34625</v>
      </c>
      <c r="K408" s="20">
        <v>0.13</v>
      </c>
      <c r="L408" s="18">
        <v>13503.75</v>
      </c>
      <c r="M408" s="18">
        <v>997.2</v>
      </c>
      <c r="N408" s="20">
        <v>0.13</v>
      </c>
      <c r="O408" s="18">
        <f t="shared" si="41"/>
        <v>3916.0875000000001</v>
      </c>
      <c r="P408" s="18">
        <f>VLOOKUP(G408,Payments!$A$2:$E$701, 2, FALSE)</f>
        <v>5422.2749999999996</v>
      </c>
      <c r="Q408" s="17">
        <f t="shared" si="36"/>
        <v>24701.474999999999</v>
      </c>
      <c r="R408" s="17">
        <f>VLOOKUP(G408,Payments!$A$2:$E$701, 4, FALSE)</f>
        <v>26924.607749999999</v>
      </c>
      <c r="S408" s="17">
        <f t="shared" si="37"/>
        <v>2223.1327500000007</v>
      </c>
      <c r="T408" s="21">
        <v>0.09</v>
      </c>
      <c r="U408" s="17">
        <f t="shared" si="38"/>
        <v>30123.75</v>
      </c>
      <c r="V408" s="17">
        <f t="shared" si="39"/>
        <v>11706.712499999998</v>
      </c>
    </row>
    <row r="409" spans="1:22" x14ac:dyDescent="0.2">
      <c r="A409" s="1">
        <v>43449</v>
      </c>
      <c r="B409" s="1">
        <v>43490</v>
      </c>
      <c r="C409" s="9">
        <f t="shared" si="40"/>
        <v>41</v>
      </c>
      <c r="D409" s="1" t="s">
        <v>47</v>
      </c>
      <c r="E409" s="1" t="s">
        <v>30</v>
      </c>
      <c r="F409" s="1" t="s">
        <v>81</v>
      </c>
      <c r="G409" s="1" t="s">
        <v>641</v>
      </c>
      <c r="H409" s="2" t="str">
        <f>VLOOKUP(G409,Payments!$A$2:$E$701, 3, FALSE)</f>
        <v>B-336</v>
      </c>
      <c r="I409" t="str">
        <f>VLOOKUP(G409,Payments!$A$2:$E$701, 5, FALSE)</f>
        <v>Popular</v>
      </c>
      <c r="J409" s="18">
        <v>23380</v>
      </c>
      <c r="K409" s="20">
        <v>0.13</v>
      </c>
      <c r="L409" s="18">
        <v>9352</v>
      </c>
      <c r="M409" s="18">
        <v>879.08799999999985</v>
      </c>
      <c r="N409" s="20">
        <v>0.14000000000000001</v>
      </c>
      <c r="O409" s="18">
        <f t="shared" si="41"/>
        <v>2847.6840000000002</v>
      </c>
      <c r="P409" s="18">
        <f>VLOOKUP(G409,Payments!$A$2:$E$701, 2, FALSE)</f>
        <v>3864.7139999999995</v>
      </c>
      <c r="Q409" s="17">
        <f t="shared" si="36"/>
        <v>16475.885999999999</v>
      </c>
      <c r="R409" s="17">
        <f>VLOOKUP(G409,Payments!$A$2:$E$701, 4, FALSE)</f>
        <v>17958.71574</v>
      </c>
      <c r="S409" s="17">
        <f t="shared" si="37"/>
        <v>1482.829740000001</v>
      </c>
      <c r="T409" s="21">
        <v>0.09</v>
      </c>
      <c r="U409" s="17">
        <f t="shared" si="38"/>
        <v>20340.599999999999</v>
      </c>
      <c r="V409" s="17">
        <f t="shared" si="39"/>
        <v>7261.8279999999977</v>
      </c>
    </row>
    <row r="410" spans="1:22" x14ac:dyDescent="0.2">
      <c r="A410" s="1">
        <v>43436</v>
      </c>
      <c r="B410" s="1">
        <v>43486</v>
      </c>
      <c r="C410" s="9">
        <f t="shared" si="40"/>
        <v>50</v>
      </c>
      <c r="D410" s="1" t="s">
        <v>44</v>
      </c>
      <c r="E410" s="1" t="s">
        <v>30</v>
      </c>
      <c r="F410" s="1" t="s">
        <v>139</v>
      </c>
      <c r="G410" s="1" t="s">
        <v>642</v>
      </c>
      <c r="H410" s="2" t="str">
        <f>VLOOKUP(G410,Payments!$A$2:$E$701, 3, FALSE)</f>
        <v>B-312</v>
      </c>
      <c r="I410" t="str">
        <f>VLOOKUP(G410,Payments!$A$2:$E$701, 5, FALSE)</f>
        <v>Bankinter</v>
      </c>
      <c r="J410" s="18">
        <v>24428</v>
      </c>
      <c r="K410" s="20">
        <v>0.1</v>
      </c>
      <c r="L410" s="18">
        <v>8061.24</v>
      </c>
      <c r="M410" s="18">
        <v>1392.396</v>
      </c>
      <c r="N410" s="20">
        <v>0.13</v>
      </c>
      <c r="O410" s="18">
        <f t="shared" si="41"/>
        <v>2858.076</v>
      </c>
      <c r="P410" s="18">
        <f>VLOOKUP(G410,Payments!$A$2:$E$701, 2, FALSE)</f>
        <v>5056.5960000000005</v>
      </c>
      <c r="Q410" s="17">
        <f t="shared" si="36"/>
        <v>16928.603999999999</v>
      </c>
      <c r="R410" s="17">
        <f>VLOOKUP(G410,Payments!$A$2:$E$701, 4, FALSE)</f>
        <v>18282.892319999999</v>
      </c>
      <c r="S410" s="17">
        <f t="shared" si="37"/>
        <v>1354.2883199999997</v>
      </c>
      <c r="T410" s="21">
        <v>0.08</v>
      </c>
      <c r="U410" s="17">
        <f t="shared" si="38"/>
        <v>21985.200000000001</v>
      </c>
      <c r="V410" s="17">
        <f t="shared" si="39"/>
        <v>9673.4879999999994</v>
      </c>
    </row>
    <row r="411" spans="1:22" x14ac:dyDescent="0.2">
      <c r="A411" s="1">
        <v>43385</v>
      </c>
      <c r="B411" s="1">
        <v>43454</v>
      </c>
      <c r="C411" s="9">
        <f t="shared" si="40"/>
        <v>69</v>
      </c>
      <c r="D411" s="1" t="s">
        <v>47</v>
      </c>
      <c r="E411" s="1" t="s">
        <v>30</v>
      </c>
      <c r="F411" s="1" t="s">
        <v>58</v>
      </c>
      <c r="G411" s="1" t="s">
        <v>643</v>
      </c>
      <c r="H411" s="2" t="str">
        <f>VLOOKUP(G411,Payments!$A$2:$E$701, 3, FALSE)</f>
        <v>B-262</v>
      </c>
      <c r="I411" t="str">
        <f>VLOOKUP(G411,Payments!$A$2:$E$701, 5, FALSE)</f>
        <v>BBVA</v>
      </c>
      <c r="J411" s="18">
        <v>16785</v>
      </c>
      <c r="K411" s="20">
        <v>0.08</v>
      </c>
      <c r="L411" s="18">
        <v>6042.6</v>
      </c>
      <c r="M411" s="18">
        <v>657.97199999999998</v>
      </c>
      <c r="N411" s="20">
        <v>0.1</v>
      </c>
      <c r="O411" s="18">
        <f t="shared" si="41"/>
        <v>1544.2200000000003</v>
      </c>
      <c r="P411" s="18">
        <f>VLOOKUP(G411,Payments!$A$2:$E$701, 2, FALSE)</f>
        <v>2934.018</v>
      </c>
      <c r="Q411" s="17">
        <f t="shared" si="36"/>
        <v>12508.182000000001</v>
      </c>
      <c r="R411" s="17">
        <f>VLOOKUP(G411,Payments!$A$2:$E$701, 4, FALSE)</f>
        <v>13633.918380000001</v>
      </c>
      <c r="S411" s="17">
        <f t="shared" si="37"/>
        <v>1125.7363800000003</v>
      </c>
      <c r="T411" s="21">
        <v>0.09</v>
      </c>
      <c r="U411" s="17">
        <f t="shared" si="38"/>
        <v>15442.2</v>
      </c>
      <c r="V411" s="17">
        <f t="shared" si="39"/>
        <v>7197.4079999999994</v>
      </c>
    </row>
    <row r="412" spans="1:22" x14ac:dyDescent="0.2">
      <c r="A412" s="1">
        <v>43405</v>
      </c>
      <c r="B412" s="1">
        <v>43461</v>
      </c>
      <c r="C412" s="9">
        <f t="shared" si="40"/>
        <v>56</v>
      </c>
      <c r="D412" s="1" t="s">
        <v>44</v>
      </c>
      <c r="E412" s="1" t="s">
        <v>32</v>
      </c>
      <c r="F412" s="1" t="s">
        <v>109</v>
      </c>
      <c r="G412" s="1" t="s">
        <v>644</v>
      </c>
      <c r="H412" s="2" t="str">
        <f>VLOOKUP(G412,Payments!$A$2:$E$701, 3, FALSE)</f>
        <v>B-293</v>
      </c>
      <c r="I412" t="str">
        <f>VLOOKUP(G412,Payments!$A$2:$E$701, 5, FALSE)</f>
        <v>Laboral</v>
      </c>
      <c r="J412" s="18">
        <v>24642</v>
      </c>
      <c r="K412" s="20">
        <v>0.15</v>
      </c>
      <c r="L412" s="18">
        <v>8131.86</v>
      </c>
      <c r="M412" s="18">
        <v>1153.2456</v>
      </c>
      <c r="N412" s="20">
        <v>0.12</v>
      </c>
      <c r="O412" s="18">
        <f t="shared" si="41"/>
        <v>2513.4839999999999</v>
      </c>
      <c r="P412" s="18">
        <f>VLOOKUP(G412,Payments!$A$2:$E$701, 2, FALSE)</f>
        <v>4817.5110000000004</v>
      </c>
      <c r="Q412" s="17">
        <f t="shared" si="36"/>
        <v>16128.189</v>
      </c>
      <c r="R412" s="17">
        <f>VLOOKUP(G412,Payments!$A$2:$E$701, 4, FALSE)</f>
        <v>17579.726010000002</v>
      </c>
      <c r="S412" s="17">
        <f t="shared" si="37"/>
        <v>1451.5370100000018</v>
      </c>
      <c r="T412" s="21">
        <v>0.09</v>
      </c>
      <c r="U412" s="17">
        <f t="shared" si="38"/>
        <v>20945.7</v>
      </c>
      <c r="V412" s="17">
        <f t="shared" si="39"/>
        <v>9147.1104000000014</v>
      </c>
    </row>
    <row r="413" spans="1:22" x14ac:dyDescent="0.2">
      <c r="A413" s="1">
        <v>43390</v>
      </c>
      <c r="B413" s="1">
        <v>43458</v>
      </c>
      <c r="C413" s="9">
        <f t="shared" si="40"/>
        <v>68</v>
      </c>
      <c r="D413" s="1" t="s">
        <v>43</v>
      </c>
      <c r="E413" s="1" t="s">
        <v>40</v>
      </c>
      <c r="F413" s="1" t="s">
        <v>104</v>
      </c>
      <c r="G413" s="1" t="s">
        <v>645</v>
      </c>
      <c r="H413" s="2" t="str">
        <f>VLOOKUP(G413,Payments!$A$2:$E$701, 3, FALSE)</f>
        <v>B-386</v>
      </c>
      <c r="I413" t="str">
        <f>VLOOKUP(G413,Payments!$A$2:$E$701, 5, FALSE)</f>
        <v>Kutxa</v>
      </c>
      <c r="J413" s="18">
        <v>34364</v>
      </c>
      <c r="K413" s="20">
        <v>7.0000000000000007E-2</v>
      </c>
      <c r="L413" s="18">
        <v>12714.68</v>
      </c>
      <c r="M413" s="18">
        <v>1731.9455999999998</v>
      </c>
      <c r="N413" s="20">
        <v>0.14000000000000001</v>
      </c>
      <c r="O413" s="18">
        <f t="shared" si="41"/>
        <v>4474.1928000000007</v>
      </c>
      <c r="P413" s="18">
        <f>VLOOKUP(G413,Payments!$A$2:$E$701, 2, FALSE)</f>
        <v>7030.8743999999997</v>
      </c>
      <c r="Q413" s="17">
        <f t="shared" si="36"/>
        <v>24927.6456</v>
      </c>
      <c r="R413" s="17">
        <f>VLOOKUP(G413,Payments!$A$2:$E$701, 4, FALSE)</f>
        <v>26174.027879999998</v>
      </c>
      <c r="S413" s="17">
        <f t="shared" si="37"/>
        <v>1246.382279999998</v>
      </c>
      <c r="T413" s="21">
        <v>0.05</v>
      </c>
      <c r="U413" s="17">
        <f t="shared" si="38"/>
        <v>31958.52</v>
      </c>
      <c r="V413" s="17">
        <f t="shared" si="39"/>
        <v>13037.7016</v>
      </c>
    </row>
    <row r="414" spans="1:22" x14ac:dyDescent="0.2">
      <c r="A414" s="1">
        <v>43374</v>
      </c>
      <c r="B414" s="1">
        <v>43445</v>
      </c>
      <c r="C414" s="9">
        <f t="shared" si="40"/>
        <v>71</v>
      </c>
      <c r="D414" s="1" t="s">
        <v>43</v>
      </c>
      <c r="E414" s="1" t="s">
        <v>32</v>
      </c>
      <c r="F414" s="1" t="s">
        <v>71</v>
      </c>
      <c r="G414" s="1" t="s">
        <v>646</v>
      </c>
      <c r="H414" s="2" t="str">
        <f>VLOOKUP(G414,Payments!$A$2:$E$701, 3, FALSE)</f>
        <v>B-246</v>
      </c>
      <c r="I414" t="str">
        <f>VLOOKUP(G414,Payments!$A$2:$E$701, 5, FALSE)</f>
        <v>Bankinter</v>
      </c>
      <c r="J414" s="18">
        <v>17782</v>
      </c>
      <c r="K414" s="20">
        <v>0.11</v>
      </c>
      <c r="L414" s="18">
        <v>6579.34</v>
      </c>
      <c r="M414" s="18">
        <v>832.19759999999997</v>
      </c>
      <c r="N414" s="20">
        <v>0.13</v>
      </c>
      <c r="O414" s="18">
        <f t="shared" si="41"/>
        <v>2057.3773999999999</v>
      </c>
      <c r="P414" s="18">
        <f>VLOOKUP(G414,Payments!$A$2:$E$701, 2, FALSE)</f>
        <v>3323.4558000000002</v>
      </c>
      <c r="Q414" s="17">
        <f t="shared" si="36"/>
        <v>12502.5242</v>
      </c>
      <c r="R414" s="17">
        <f>VLOOKUP(G414,Payments!$A$2:$E$701, 4, FALSE)</f>
        <v>13627.751378000001</v>
      </c>
      <c r="S414" s="17">
        <f t="shared" si="37"/>
        <v>1125.227178000001</v>
      </c>
      <c r="T414" s="21">
        <v>0.09</v>
      </c>
      <c r="U414" s="17">
        <f t="shared" si="38"/>
        <v>15825.98</v>
      </c>
      <c r="V414" s="17">
        <f t="shared" si="39"/>
        <v>6357.0650000000005</v>
      </c>
    </row>
    <row r="415" spans="1:22" x14ac:dyDescent="0.2">
      <c r="A415" s="1">
        <v>43437</v>
      </c>
      <c r="B415" s="1">
        <v>43473</v>
      </c>
      <c r="C415" s="9">
        <f t="shared" si="40"/>
        <v>36</v>
      </c>
      <c r="D415" s="1" t="s">
        <v>47</v>
      </c>
      <c r="E415" s="1" t="s">
        <v>25</v>
      </c>
      <c r="F415" s="1" t="s">
        <v>98</v>
      </c>
      <c r="G415" s="1" t="s">
        <v>647</v>
      </c>
      <c r="H415" s="2" t="str">
        <f>VLOOKUP(G415,Payments!$A$2:$E$701, 3, FALSE)</f>
        <v>B-312</v>
      </c>
      <c r="I415" t="str">
        <f>VLOOKUP(G415,Payments!$A$2:$E$701, 5, FALSE)</f>
        <v>Kutxa</v>
      </c>
      <c r="J415" s="18">
        <v>17190</v>
      </c>
      <c r="K415" s="20">
        <v>0.09</v>
      </c>
      <c r="L415" s="18">
        <v>6704.1</v>
      </c>
      <c r="M415" s="18">
        <v>804.49199999999996</v>
      </c>
      <c r="N415" s="20">
        <v>0.13</v>
      </c>
      <c r="O415" s="18">
        <f t="shared" si="41"/>
        <v>2033.577</v>
      </c>
      <c r="P415" s="18">
        <f>VLOOKUP(G415,Payments!$A$2:$E$701, 2, FALSE)</f>
        <v>3441.4380000000001</v>
      </c>
      <c r="Q415" s="17">
        <f t="shared" si="36"/>
        <v>12201.462</v>
      </c>
      <c r="R415" s="17">
        <f>VLOOKUP(G415,Payments!$A$2:$E$701, 4, FALSE)</f>
        <v>12811.535099999999</v>
      </c>
      <c r="S415" s="17">
        <f t="shared" si="37"/>
        <v>610.07309999999961</v>
      </c>
      <c r="T415" s="21">
        <v>0.05</v>
      </c>
      <c r="U415" s="17">
        <f t="shared" si="38"/>
        <v>15642.9</v>
      </c>
      <c r="V415" s="17">
        <f t="shared" si="39"/>
        <v>6100.7309999999998</v>
      </c>
    </row>
    <row r="416" spans="1:22" x14ac:dyDescent="0.2">
      <c r="A416" s="1">
        <v>43457</v>
      </c>
      <c r="B416" s="1">
        <v>43527</v>
      </c>
      <c r="C416" s="9">
        <f t="shared" si="40"/>
        <v>70</v>
      </c>
      <c r="D416" s="1" t="s">
        <v>45</v>
      </c>
      <c r="E416" s="1" t="s">
        <v>37</v>
      </c>
      <c r="F416" s="1" t="s">
        <v>92</v>
      </c>
      <c r="G416" s="1" t="s">
        <v>648</v>
      </c>
      <c r="H416" s="2" t="str">
        <f>VLOOKUP(G416,Payments!$A$2:$E$701, 3, FALSE)</f>
        <v>B-370</v>
      </c>
      <c r="I416" t="str">
        <f>VLOOKUP(G416,Payments!$A$2:$E$701, 5, FALSE)</f>
        <v>Caixa</v>
      </c>
      <c r="J416" s="18">
        <v>30211</v>
      </c>
      <c r="K416" s="20">
        <v>0.09</v>
      </c>
      <c r="L416" s="18">
        <v>10573.85</v>
      </c>
      <c r="M416" s="18">
        <v>1522.6344000000004</v>
      </c>
      <c r="N416" s="20">
        <v>0.1</v>
      </c>
      <c r="O416" s="18">
        <f t="shared" si="41"/>
        <v>2749.2010000000005</v>
      </c>
      <c r="P416" s="18">
        <f>VLOOKUP(G416,Payments!$A$2:$E$701, 2, FALSE)</f>
        <v>5223.4819000000007</v>
      </c>
      <c r="Q416" s="17">
        <f t="shared" si="36"/>
        <v>22268.528100000003</v>
      </c>
      <c r="R416" s="17">
        <f>VLOOKUP(G416,Payments!$A$2:$E$701, 4, FALSE)</f>
        <v>23827.325067000005</v>
      </c>
      <c r="S416" s="17">
        <f t="shared" si="37"/>
        <v>1558.796967000002</v>
      </c>
      <c r="T416" s="21">
        <v>7.0000000000000007E-2</v>
      </c>
      <c r="U416" s="17">
        <f t="shared" si="38"/>
        <v>27492.010000000002</v>
      </c>
      <c r="V416" s="17">
        <f t="shared" si="39"/>
        <v>12646.324600000002</v>
      </c>
    </row>
    <row r="417" spans="1:22" x14ac:dyDescent="0.2">
      <c r="A417" s="1">
        <v>43412</v>
      </c>
      <c r="B417" s="1">
        <v>43467</v>
      </c>
      <c r="C417" s="9">
        <f t="shared" si="40"/>
        <v>55</v>
      </c>
      <c r="D417" s="1" t="s">
        <v>47</v>
      </c>
      <c r="E417" s="1" t="s">
        <v>38</v>
      </c>
      <c r="F417" s="1" t="s">
        <v>87</v>
      </c>
      <c r="G417" s="1" t="s">
        <v>649</v>
      </c>
      <c r="H417" s="2" t="str">
        <f>VLOOKUP(G417,Payments!$A$2:$E$701, 3, FALSE)</f>
        <v>B-383</v>
      </c>
      <c r="I417" t="str">
        <f>VLOOKUP(G417,Payments!$A$2:$E$701, 5, FALSE)</f>
        <v>Laboral</v>
      </c>
      <c r="J417" s="18">
        <v>31488</v>
      </c>
      <c r="K417" s="20">
        <v>0.16</v>
      </c>
      <c r="L417" s="18">
        <v>11020.8</v>
      </c>
      <c r="M417" s="18">
        <v>1080.0383999999999</v>
      </c>
      <c r="N417" s="20">
        <v>0.12</v>
      </c>
      <c r="O417" s="18">
        <f t="shared" si="41"/>
        <v>3173.9903999999997</v>
      </c>
      <c r="P417" s="18">
        <f>VLOOKUP(G417,Payments!$A$2:$E$701, 2, FALSE)</f>
        <v>5289.9839999999995</v>
      </c>
      <c r="Q417" s="17">
        <f t="shared" si="36"/>
        <v>21159.935999999998</v>
      </c>
      <c r="R417" s="17">
        <f>VLOOKUP(G417,Payments!$A$2:$E$701, 4, FALSE)</f>
        <v>22429.532159999999</v>
      </c>
      <c r="S417" s="17">
        <f t="shared" si="37"/>
        <v>1269.596160000001</v>
      </c>
      <c r="T417" s="21">
        <v>0.06</v>
      </c>
      <c r="U417" s="17">
        <f t="shared" si="38"/>
        <v>26449.919999999998</v>
      </c>
      <c r="V417" s="17">
        <f t="shared" si="39"/>
        <v>11175.091199999999</v>
      </c>
    </row>
    <row r="418" spans="1:22" x14ac:dyDescent="0.2">
      <c r="A418" s="1">
        <v>43385</v>
      </c>
      <c r="B418" s="1">
        <v>43416</v>
      </c>
      <c r="C418" s="9">
        <f t="shared" si="40"/>
        <v>31</v>
      </c>
      <c r="D418" s="1" t="s">
        <v>43</v>
      </c>
      <c r="E418" s="1" t="s">
        <v>34</v>
      </c>
      <c r="F418" s="1" t="s">
        <v>112</v>
      </c>
      <c r="G418" s="1" t="s">
        <v>650</v>
      </c>
      <c r="H418" s="2" t="str">
        <f>VLOOKUP(G418,Payments!$A$2:$E$701, 3, FALSE)</f>
        <v>B-264</v>
      </c>
      <c r="I418" t="str">
        <f>VLOOKUP(G418,Payments!$A$2:$E$701, 5, FALSE)</f>
        <v>Bankia</v>
      </c>
      <c r="J418" s="18">
        <v>29438</v>
      </c>
      <c r="K418" s="20">
        <v>0.16</v>
      </c>
      <c r="L418" s="18">
        <v>9714.5400000000009</v>
      </c>
      <c r="M418" s="18">
        <v>750.66899999999998</v>
      </c>
      <c r="N418" s="20">
        <v>0.12</v>
      </c>
      <c r="O418" s="18">
        <f t="shared" si="41"/>
        <v>2967.3503999999998</v>
      </c>
      <c r="P418" s="18">
        <f>VLOOKUP(G418,Payments!$A$2:$E$701, 2, FALSE)</f>
        <v>4945.5839999999998</v>
      </c>
      <c r="Q418" s="17">
        <f t="shared" si="36"/>
        <v>19782.335999999999</v>
      </c>
      <c r="R418" s="17">
        <f>VLOOKUP(G418,Payments!$A$2:$E$701, 4, FALSE)</f>
        <v>20969.276160000001</v>
      </c>
      <c r="S418" s="17">
        <f t="shared" si="37"/>
        <v>1186.9401600000019</v>
      </c>
      <c r="T418" s="21">
        <v>0.06</v>
      </c>
      <c r="U418" s="17">
        <f t="shared" si="38"/>
        <v>24727.919999999998</v>
      </c>
      <c r="V418" s="17">
        <f t="shared" si="39"/>
        <v>11295.360599999996</v>
      </c>
    </row>
    <row r="419" spans="1:22" x14ac:dyDescent="0.2">
      <c r="A419" s="1">
        <v>43377</v>
      </c>
      <c r="B419" s="1">
        <v>43438</v>
      </c>
      <c r="C419" s="9">
        <f t="shared" si="40"/>
        <v>61</v>
      </c>
      <c r="D419" s="1" t="s">
        <v>47</v>
      </c>
      <c r="E419" s="1" t="s">
        <v>27</v>
      </c>
      <c r="F419" s="1" t="s">
        <v>87</v>
      </c>
      <c r="G419" s="1" t="s">
        <v>651</v>
      </c>
      <c r="H419" s="2" t="str">
        <f>VLOOKUP(G419,Payments!$A$2:$E$701, 3, FALSE)</f>
        <v>B-381</v>
      </c>
      <c r="I419" t="str">
        <f>VLOOKUP(G419,Payments!$A$2:$E$701, 5, FALSE)</f>
        <v>BBVA</v>
      </c>
      <c r="J419" s="18">
        <v>16919</v>
      </c>
      <c r="K419" s="20">
        <v>0.05</v>
      </c>
      <c r="L419" s="18">
        <v>6260.03</v>
      </c>
      <c r="M419" s="18">
        <v>588.78120000000001</v>
      </c>
      <c r="N419" s="20">
        <v>0.13</v>
      </c>
      <c r="O419" s="18">
        <f t="shared" si="41"/>
        <v>2089.4965000000002</v>
      </c>
      <c r="P419" s="18">
        <f>VLOOKUP(G419,Payments!$A$2:$E$701, 2, FALSE)</f>
        <v>3214.61</v>
      </c>
      <c r="Q419" s="17">
        <f t="shared" si="36"/>
        <v>12858.439999999999</v>
      </c>
      <c r="R419" s="17">
        <f>VLOOKUP(G419,Payments!$A$2:$E$701, 4, FALSE)</f>
        <v>14015.6996</v>
      </c>
      <c r="S419" s="17">
        <f t="shared" si="37"/>
        <v>1157.2596000000012</v>
      </c>
      <c r="T419" s="21">
        <v>0.09</v>
      </c>
      <c r="U419" s="17">
        <f t="shared" si="38"/>
        <v>16073.05</v>
      </c>
      <c r="V419" s="17">
        <f t="shared" si="39"/>
        <v>7134.742299999999</v>
      </c>
    </row>
    <row r="420" spans="1:22" x14ac:dyDescent="0.2">
      <c r="A420" s="1">
        <v>43403</v>
      </c>
      <c r="B420" s="1">
        <v>43470</v>
      </c>
      <c r="C420" s="9">
        <f t="shared" si="40"/>
        <v>67</v>
      </c>
      <c r="D420" s="1" t="s">
        <v>43</v>
      </c>
      <c r="E420" s="1" t="s">
        <v>27</v>
      </c>
      <c r="F420" s="1" t="s">
        <v>56</v>
      </c>
      <c r="G420" s="1" t="s">
        <v>652</v>
      </c>
      <c r="H420" s="2" t="str">
        <f>VLOOKUP(G420,Payments!$A$2:$E$701, 3, FALSE)</f>
        <v>B-339</v>
      </c>
      <c r="I420" t="str">
        <f>VLOOKUP(G420,Payments!$A$2:$E$701, 5, FALSE)</f>
        <v>Caixa</v>
      </c>
      <c r="J420" s="18">
        <v>32078</v>
      </c>
      <c r="K420" s="20">
        <v>0.09</v>
      </c>
      <c r="L420" s="18">
        <v>12189.64</v>
      </c>
      <c r="M420" s="18">
        <v>1360.1071999999999</v>
      </c>
      <c r="N420" s="20">
        <v>0.11</v>
      </c>
      <c r="O420" s="18">
        <f t="shared" si="41"/>
        <v>3211.0077999999999</v>
      </c>
      <c r="P420" s="18">
        <f>VLOOKUP(G420,Payments!$A$2:$E$701, 2, FALSE)</f>
        <v>5254.3764000000001</v>
      </c>
      <c r="Q420" s="17">
        <f t="shared" si="36"/>
        <v>23936.603599999999</v>
      </c>
      <c r="R420" s="17">
        <f>VLOOKUP(G420,Payments!$A$2:$E$701, 4, FALSE)</f>
        <v>25372.799815999999</v>
      </c>
      <c r="S420" s="17">
        <f t="shared" si="37"/>
        <v>1436.1962160000003</v>
      </c>
      <c r="T420" s="21">
        <v>0.06</v>
      </c>
      <c r="U420" s="17">
        <f t="shared" si="38"/>
        <v>29190.98</v>
      </c>
      <c r="V420" s="17">
        <f t="shared" si="39"/>
        <v>12430.225000000002</v>
      </c>
    </row>
    <row r="421" spans="1:22" x14ac:dyDescent="0.2">
      <c r="A421" s="1">
        <v>43450</v>
      </c>
      <c r="B421" s="1">
        <v>43501</v>
      </c>
      <c r="C421" s="9">
        <f t="shared" si="40"/>
        <v>51</v>
      </c>
      <c r="D421" s="1" t="s">
        <v>44</v>
      </c>
      <c r="E421" s="1" t="s">
        <v>36</v>
      </c>
      <c r="F421" s="1" t="s">
        <v>109</v>
      </c>
      <c r="G421" s="1" t="s">
        <v>653</v>
      </c>
      <c r="H421" s="2" t="str">
        <f>VLOOKUP(G421,Payments!$A$2:$E$701, 3, FALSE)</f>
        <v>B-306</v>
      </c>
      <c r="I421" t="str">
        <f>VLOOKUP(G421,Payments!$A$2:$E$701, 5, FALSE)</f>
        <v>Kutxa</v>
      </c>
      <c r="J421" s="18">
        <v>28459</v>
      </c>
      <c r="K421" s="20">
        <v>0.06</v>
      </c>
      <c r="L421" s="18">
        <v>11099.01</v>
      </c>
      <c r="M421" s="18">
        <v>1565.2449999999999</v>
      </c>
      <c r="N421" s="20">
        <v>0.12</v>
      </c>
      <c r="O421" s="18">
        <f t="shared" si="41"/>
        <v>3210.1751999999997</v>
      </c>
      <c r="P421" s="18">
        <f>VLOOKUP(G421,Payments!$A$2:$E$701, 2, FALSE)</f>
        <v>6152.8357999999998</v>
      </c>
      <c r="Q421" s="17">
        <f t="shared" si="36"/>
        <v>20598.624199999998</v>
      </c>
      <c r="R421" s="17">
        <f>VLOOKUP(G421,Payments!$A$2:$E$701, 4, FALSE)</f>
        <v>21628.555410000001</v>
      </c>
      <c r="S421" s="17">
        <f t="shared" si="37"/>
        <v>1029.9312100000025</v>
      </c>
      <c r="T421" s="21">
        <v>0.05</v>
      </c>
      <c r="U421" s="17">
        <f t="shared" si="38"/>
        <v>26751.46</v>
      </c>
      <c r="V421" s="17">
        <f t="shared" si="39"/>
        <v>10877.029800000002</v>
      </c>
    </row>
    <row r="422" spans="1:22" x14ac:dyDescent="0.2">
      <c r="A422" s="1">
        <v>43387</v>
      </c>
      <c r="B422" s="1">
        <v>43447</v>
      </c>
      <c r="C422" s="9">
        <f t="shared" si="40"/>
        <v>60</v>
      </c>
      <c r="D422" s="1" t="s">
        <v>43</v>
      </c>
      <c r="E422" s="1" t="s">
        <v>35</v>
      </c>
      <c r="F422" s="1" t="s">
        <v>87</v>
      </c>
      <c r="G422" s="1" t="s">
        <v>654</v>
      </c>
      <c r="H422" s="2" t="str">
        <f>VLOOKUP(G422,Payments!$A$2:$E$701, 3, FALSE)</f>
        <v>B-349</v>
      </c>
      <c r="I422" t="str">
        <f>VLOOKUP(G422,Payments!$A$2:$E$701, 5, FALSE)</f>
        <v>Santander</v>
      </c>
      <c r="J422" s="18">
        <v>26323</v>
      </c>
      <c r="K422" s="20">
        <v>7.0000000000000007E-2</v>
      </c>
      <c r="L422" s="18">
        <v>9213.0499999999993</v>
      </c>
      <c r="M422" s="18">
        <v>763.36699999999996</v>
      </c>
      <c r="N422" s="20">
        <v>0.14000000000000001</v>
      </c>
      <c r="O422" s="18">
        <f t="shared" si="41"/>
        <v>3427.2546000000002</v>
      </c>
      <c r="P422" s="18">
        <f>VLOOKUP(G422,Payments!$A$2:$E$701, 2, FALSE)</f>
        <v>4651.2740999999996</v>
      </c>
      <c r="Q422" s="17">
        <f t="shared" si="36"/>
        <v>19829.115900000001</v>
      </c>
      <c r="R422" s="17">
        <f>VLOOKUP(G422,Payments!$A$2:$E$701, 4, FALSE)</f>
        <v>21613.736331000004</v>
      </c>
      <c r="S422" s="17">
        <f t="shared" si="37"/>
        <v>1784.620431000003</v>
      </c>
      <c r="T422" s="21">
        <v>0.09</v>
      </c>
      <c r="U422" s="17">
        <f t="shared" si="38"/>
        <v>24480.39</v>
      </c>
      <c r="V422" s="17">
        <f t="shared" si="39"/>
        <v>11076.718400000002</v>
      </c>
    </row>
    <row r="423" spans="1:22" x14ac:dyDescent="0.2">
      <c r="A423" s="1">
        <v>43397</v>
      </c>
      <c r="B423" s="1">
        <v>43459</v>
      </c>
      <c r="C423" s="9">
        <f t="shared" si="40"/>
        <v>62</v>
      </c>
      <c r="D423" s="1" t="s">
        <v>44</v>
      </c>
      <c r="E423" s="1" t="s">
        <v>33</v>
      </c>
      <c r="F423" s="1" t="s">
        <v>98</v>
      </c>
      <c r="G423" s="1" t="s">
        <v>655</v>
      </c>
      <c r="H423" s="2" t="str">
        <f>VLOOKUP(G423,Payments!$A$2:$E$701, 3, FALSE)</f>
        <v>B-370</v>
      </c>
      <c r="I423" t="str">
        <f>VLOOKUP(G423,Payments!$A$2:$E$701, 5, FALSE)</f>
        <v>Caixa</v>
      </c>
      <c r="J423" s="18">
        <v>28409</v>
      </c>
      <c r="K423" s="20">
        <v>0.15</v>
      </c>
      <c r="L423" s="18">
        <v>11363.6</v>
      </c>
      <c r="M423" s="18">
        <v>1278.4049999999997</v>
      </c>
      <c r="N423" s="20">
        <v>0.1</v>
      </c>
      <c r="O423" s="18">
        <f t="shared" si="41"/>
        <v>2414.7650000000003</v>
      </c>
      <c r="P423" s="18">
        <f>VLOOKUP(G423,Payments!$A$2:$E$701, 2, FALSE)</f>
        <v>4346.5769999999993</v>
      </c>
      <c r="Q423" s="17">
        <f t="shared" si="36"/>
        <v>19801.073000000004</v>
      </c>
      <c r="R423" s="17">
        <f>VLOOKUP(G423,Payments!$A$2:$E$701, 4, FALSE)</f>
        <v>20791.126649999998</v>
      </c>
      <c r="S423" s="17">
        <f t="shared" si="37"/>
        <v>990.05364999999438</v>
      </c>
      <c r="T423" s="21">
        <v>0.05</v>
      </c>
      <c r="U423" s="17">
        <f t="shared" si="38"/>
        <v>24147.65</v>
      </c>
      <c r="V423" s="17">
        <f t="shared" si="39"/>
        <v>9090.8800000000028</v>
      </c>
    </row>
    <row r="424" spans="1:22" x14ac:dyDescent="0.2">
      <c r="A424" s="1">
        <v>43462</v>
      </c>
      <c r="B424" s="1">
        <v>43498</v>
      </c>
      <c r="C424" s="9">
        <f t="shared" si="40"/>
        <v>36</v>
      </c>
      <c r="D424" s="1" t="s">
        <v>44</v>
      </c>
      <c r="E424" s="1" t="s">
        <v>27</v>
      </c>
      <c r="F424" s="1" t="s">
        <v>69</v>
      </c>
      <c r="G424" s="1" t="s">
        <v>656</v>
      </c>
      <c r="H424" s="2" t="str">
        <f>VLOOKUP(G424,Payments!$A$2:$E$701, 3, FALSE)</f>
        <v>B-333</v>
      </c>
      <c r="I424" t="str">
        <f>VLOOKUP(G424,Payments!$A$2:$E$701, 5, FALSE)</f>
        <v>Sabadell</v>
      </c>
      <c r="J424" s="18">
        <v>18764</v>
      </c>
      <c r="K424" s="20">
        <v>0.13</v>
      </c>
      <c r="L424" s="18">
        <v>7130.32</v>
      </c>
      <c r="M424" s="18">
        <v>735.54880000000003</v>
      </c>
      <c r="N424" s="20">
        <v>0.15</v>
      </c>
      <c r="O424" s="18">
        <f t="shared" si="41"/>
        <v>2448.7019999999998</v>
      </c>
      <c r="P424" s="18">
        <f>VLOOKUP(G424,Payments!$A$2:$E$701, 2, FALSE)</f>
        <v>3754.6764000000003</v>
      </c>
      <c r="Q424" s="17">
        <f t="shared" si="36"/>
        <v>12570.0036</v>
      </c>
      <c r="R424" s="17">
        <f>VLOOKUP(G424,Payments!$A$2:$E$701, 4, FALSE)</f>
        <v>13575.603888000001</v>
      </c>
      <c r="S424" s="17">
        <f t="shared" si="37"/>
        <v>1005.6002880000015</v>
      </c>
      <c r="T424" s="21">
        <v>0.08</v>
      </c>
      <c r="U424" s="17">
        <f t="shared" si="38"/>
        <v>16324.68</v>
      </c>
      <c r="V424" s="17">
        <f t="shared" si="39"/>
        <v>6010.1092000000008</v>
      </c>
    </row>
    <row r="425" spans="1:22" x14ac:dyDescent="0.2">
      <c r="A425" s="1">
        <v>43389</v>
      </c>
      <c r="B425" s="1">
        <v>43463</v>
      </c>
      <c r="C425" s="9">
        <f t="shared" si="40"/>
        <v>74</v>
      </c>
      <c r="D425" s="1" t="s">
        <v>46</v>
      </c>
      <c r="E425" s="1" t="s">
        <v>21</v>
      </c>
      <c r="F425" s="1" t="s">
        <v>84</v>
      </c>
      <c r="G425" s="1" t="s">
        <v>657</v>
      </c>
      <c r="H425" s="2" t="str">
        <f>VLOOKUP(G425,Payments!$A$2:$E$701, 3, FALSE)</f>
        <v>B-283</v>
      </c>
      <c r="I425" t="str">
        <f>VLOOKUP(G425,Payments!$A$2:$E$701, 5, FALSE)</f>
        <v>Laboral</v>
      </c>
      <c r="J425" s="18">
        <v>19037</v>
      </c>
      <c r="K425" s="20">
        <v>0.15</v>
      </c>
      <c r="L425" s="18">
        <v>6853.32</v>
      </c>
      <c r="M425" s="18">
        <v>466.40649999999994</v>
      </c>
      <c r="N425" s="20">
        <v>0.13</v>
      </c>
      <c r="O425" s="18">
        <f t="shared" si="41"/>
        <v>2103.5885000000003</v>
      </c>
      <c r="P425" s="18">
        <f>VLOOKUP(G425,Payments!$A$2:$E$701, 2, FALSE)</f>
        <v>3074.4755</v>
      </c>
      <c r="Q425" s="17">
        <f t="shared" si="36"/>
        <v>13106.9745</v>
      </c>
      <c r="R425" s="17">
        <f>VLOOKUP(G425,Payments!$A$2:$E$701, 4, FALSE)</f>
        <v>13893.392969999999</v>
      </c>
      <c r="S425" s="17">
        <f t="shared" si="37"/>
        <v>786.41846999999871</v>
      </c>
      <c r="T425" s="21">
        <v>0.06</v>
      </c>
      <c r="U425" s="17">
        <f t="shared" si="38"/>
        <v>16181.45</v>
      </c>
      <c r="V425" s="17">
        <f t="shared" si="39"/>
        <v>6758.135000000002</v>
      </c>
    </row>
    <row r="426" spans="1:22" x14ac:dyDescent="0.2">
      <c r="A426" s="1">
        <v>43387</v>
      </c>
      <c r="B426" s="1">
        <v>43456</v>
      </c>
      <c r="C426" s="9">
        <f t="shared" si="40"/>
        <v>69</v>
      </c>
      <c r="D426" s="1" t="s">
        <v>43</v>
      </c>
      <c r="E426" s="1" t="s">
        <v>36</v>
      </c>
      <c r="F426" s="1" t="s">
        <v>71</v>
      </c>
      <c r="G426" s="1" t="s">
        <v>658</v>
      </c>
      <c r="H426" s="2" t="str">
        <f>VLOOKUP(G426,Payments!$A$2:$E$701, 3, FALSE)</f>
        <v>B-363</v>
      </c>
      <c r="I426" t="str">
        <f>VLOOKUP(G426,Payments!$A$2:$E$701, 5, FALSE)</f>
        <v>Laboral</v>
      </c>
      <c r="J426" s="18">
        <v>24565</v>
      </c>
      <c r="K426" s="20">
        <v>0.17</v>
      </c>
      <c r="L426" s="18">
        <v>9580.35</v>
      </c>
      <c r="M426" s="18">
        <v>972.77400000000011</v>
      </c>
      <c r="N426" s="20">
        <v>0.11</v>
      </c>
      <c r="O426" s="18">
        <f t="shared" si="41"/>
        <v>2242.7845000000002</v>
      </c>
      <c r="P426" s="18">
        <f>VLOOKUP(G426,Payments!$A$2:$E$701, 2, FALSE)</f>
        <v>3873.9004999999997</v>
      </c>
      <c r="Q426" s="17">
        <f t="shared" si="36"/>
        <v>16515.049500000001</v>
      </c>
      <c r="R426" s="17">
        <f>VLOOKUP(G426,Payments!$A$2:$E$701, 4, FALSE)</f>
        <v>17505.95247</v>
      </c>
      <c r="S426" s="17">
        <f t="shared" si="37"/>
        <v>990.90296999999919</v>
      </c>
      <c r="T426" s="21">
        <v>0.06</v>
      </c>
      <c r="U426" s="17">
        <f t="shared" si="38"/>
        <v>20388.95</v>
      </c>
      <c r="V426" s="17">
        <f t="shared" si="39"/>
        <v>7593.0414999999975</v>
      </c>
    </row>
    <row r="427" spans="1:22" x14ac:dyDescent="0.2">
      <c r="A427" s="1">
        <v>43425</v>
      </c>
      <c r="B427" s="1">
        <v>43469</v>
      </c>
      <c r="C427" s="9">
        <f t="shared" si="40"/>
        <v>44</v>
      </c>
      <c r="D427" s="1" t="s">
        <v>45</v>
      </c>
      <c r="E427" s="1" t="s">
        <v>36</v>
      </c>
      <c r="F427" s="1" t="s">
        <v>104</v>
      </c>
      <c r="G427" s="1" t="s">
        <v>659</v>
      </c>
      <c r="H427" s="2" t="str">
        <f>VLOOKUP(G427,Payments!$A$2:$E$701, 3, FALSE)</f>
        <v>B-338</v>
      </c>
      <c r="I427" t="str">
        <f>VLOOKUP(G427,Payments!$A$2:$E$701, 5, FALSE)</f>
        <v>Bankinter</v>
      </c>
      <c r="J427" s="18">
        <v>34837</v>
      </c>
      <c r="K427" s="20">
        <v>0.06</v>
      </c>
      <c r="L427" s="18">
        <v>10799.47</v>
      </c>
      <c r="M427" s="18">
        <v>1536.3116999999997</v>
      </c>
      <c r="N427" s="20">
        <v>0.1</v>
      </c>
      <c r="O427" s="18">
        <f t="shared" si="41"/>
        <v>3274.6779999999999</v>
      </c>
      <c r="P427" s="18">
        <f>VLOOKUP(G427,Payments!$A$2:$E$701, 2, FALSE)</f>
        <v>6876.8238000000001</v>
      </c>
      <c r="Q427" s="17">
        <f t="shared" si="36"/>
        <v>25869.956200000001</v>
      </c>
      <c r="R427" s="17">
        <f>VLOOKUP(G427,Payments!$A$2:$E$701, 4, FALSE)</f>
        <v>28198.252258000004</v>
      </c>
      <c r="S427" s="17">
        <f t="shared" si="37"/>
        <v>2328.2960580000035</v>
      </c>
      <c r="T427" s="21">
        <v>0.09</v>
      </c>
      <c r="U427" s="17">
        <f t="shared" si="38"/>
        <v>32746.78</v>
      </c>
      <c r="V427" s="17">
        <f t="shared" si="39"/>
        <v>17136.320299999999</v>
      </c>
    </row>
    <row r="428" spans="1:22" x14ac:dyDescent="0.2">
      <c r="A428" s="1">
        <v>43389</v>
      </c>
      <c r="B428" s="1">
        <v>43442</v>
      </c>
      <c r="C428" s="9">
        <f t="shared" si="40"/>
        <v>53</v>
      </c>
      <c r="D428" s="1" t="s">
        <v>43</v>
      </c>
      <c r="E428" s="1" t="s">
        <v>39</v>
      </c>
      <c r="F428" s="1" t="s">
        <v>71</v>
      </c>
      <c r="G428" s="1" t="s">
        <v>660</v>
      </c>
      <c r="H428" s="2" t="str">
        <f>VLOOKUP(G428,Payments!$A$2:$E$701, 3, FALSE)</f>
        <v>B-260</v>
      </c>
      <c r="I428" t="str">
        <f>VLOOKUP(G428,Payments!$A$2:$E$701, 5, FALSE)</f>
        <v>Kutxa</v>
      </c>
      <c r="J428" s="18">
        <v>27960</v>
      </c>
      <c r="K428" s="20">
        <v>7.0000000000000007E-2</v>
      </c>
      <c r="L428" s="18">
        <v>9506.4</v>
      </c>
      <c r="M428" s="18">
        <v>1319.7120000000002</v>
      </c>
      <c r="N428" s="20">
        <v>0.12</v>
      </c>
      <c r="O428" s="18">
        <f t="shared" si="41"/>
        <v>3120.3359999999998</v>
      </c>
      <c r="P428" s="18">
        <f>VLOOKUP(G428,Payments!$A$2:$E$701, 2, FALSE)</f>
        <v>5980.6440000000002</v>
      </c>
      <c r="Q428" s="17">
        <f t="shared" si="36"/>
        <v>20022.155999999999</v>
      </c>
      <c r="R428" s="17">
        <f>VLOOKUP(G428,Payments!$A$2:$E$701, 4, FALSE)</f>
        <v>21223.485359999999</v>
      </c>
      <c r="S428" s="17">
        <f t="shared" si="37"/>
        <v>1201.3293599999997</v>
      </c>
      <c r="T428" s="21">
        <v>0.06</v>
      </c>
      <c r="U428" s="17">
        <f t="shared" si="38"/>
        <v>26002.799999999999</v>
      </c>
      <c r="V428" s="17">
        <f t="shared" si="39"/>
        <v>12056.352000000001</v>
      </c>
    </row>
    <row r="429" spans="1:22" x14ac:dyDescent="0.2">
      <c r="A429" s="1">
        <v>43439</v>
      </c>
      <c r="B429" s="1">
        <v>43507</v>
      </c>
      <c r="C429" s="9">
        <f t="shared" si="40"/>
        <v>68</v>
      </c>
      <c r="D429" s="1" t="s">
        <v>44</v>
      </c>
      <c r="E429" s="1" t="s">
        <v>22</v>
      </c>
      <c r="F429" s="1" t="s">
        <v>84</v>
      </c>
      <c r="G429" s="1" t="s">
        <v>661</v>
      </c>
      <c r="H429" s="2" t="str">
        <f>VLOOKUP(G429,Payments!$A$2:$E$701, 3, FALSE)</f>
        <v>B-259</v>
      </c>
      <c r="I429" t="str">
        <f>VLOOKUP(G429,Payments!$A$2:$E$701, 5, FALSE)</f>
        <v>Unicaja</v>
      </c>
      <c r="J429" s="18">
        <v>26718</v>
      </c>
      <c r="K429" s="20">
        <v>0.1</v>
      </c>
      <c r="L429" s="18">
        <v>8282.58</v>
      </c>
      <c r="M429" s="18">
        <v>788.18100000000004</v>
      </c>
      <c r="N429" s="20">
        <v>0.15</v>
      </c>
      <c r="O429" s="18">
        <f t="shared" si="41"/>
        <v>3606.93</v>
      </c>
      <c r="P429" s="18">
        <f>VLOOKUP(G429,Payments!$A$2:$E$701, 2, FALSE)</f>
        <v>5290.1640000000007</v>
      </c>
      <c r="Q429" s="17">
        <f t="shared" si="36"/>
        <v>18756.036</v>
      </c>
      <c r="R429" s="17">
        <f>VLOOKUP(G429,Payments!$A$2:$E$701, 4, FALSE)</f>
        <v>20068.95852</v>
      </c>
      <c r="S429" s="17">
        <f t="shared" si="37"/>
        <v>1312.9225200000001</v>
      </c>
      <c r="T429" s="21">
        <v>7.0000000000000007E-2</v>
      </c>
      <c r="U429" s="17">
        <f t="shared" si="38"/>
        <v>24046.2</v>
      </c>
      <c r="V429" s="17">
        <f t="shared" si="39"/>
        <v>11368.509</v>
      </c>
    </row>
    <row r="430" spans="1:22" x14ac:dyDescent="0.2">
      <c r="A430" s="1">
        <v>43449</v>
      </c>
      <c r="B430" s="1">
        <v>43501</v>
      </c>
      <c r="C430" s="9">
        <f t="shared" si="40"/>
        <v>52</v>
      </c>
      <c r="D430" s="1" t="s">
        <v>45</v>
      </c>
      <c r="E430" s="1" t="s">
        <v>21</v>
      </c>
      <c r="F430" s="1" t="s">
        <v>98</v>
      </c>
      <c r="G430" s="1" t="s">
        <v>662</v>
      </c>
      <c r="H430" s="2" t="str">
        <f>VLOOKUP(G430,Payments!$A$2:$E$701, 3, FALSE)</f>
        <v>B-340</v>
      </c>
      <c r="I430" t="str">
        <f>VLOOKUP(G430,Payments!$A$2:$E$701, 5, FALSE)</f>
        <v>Santander</v>
      </c>
      <c r="J430" s="18">
        <v>33972</v>
      </c>
      <c r="K430" s="20">
        <v>0.06</v>
      </c>
      <c r="L430" s="18">
        <v>10871.04</v>
      </c>
      <c r="M430" s="18">
        <v>1685.0111999999997</v>
      </c>
      <c r="N430" s="20">
        <v>0.14000000000000001</v>
      </c>
      <c r="O430" s="18">
        <f t="shared" si="41"/>
        <v>4470.7152000000006</v>
      </c>
      <c r="P430" s="18">
        <f>VLOOKUP(G430,Payments!$A$2:$E$701, 2, FALSE)</f>
        <v>6386.7359999999999</v>
      </c>
      <c r="Q430" s="17">
        <f t="shared" si="36"/>
        <v>25546.944</v>
      </c>
      <c r="R430" s="17">
        <f>VLOOKUP(G430,Payments!$A$2:$E$701, 4, FALSE)</f>
        <v>26824.291199999996</v>
      </c>
      <c r="S430" s="17">
        <f t="shared" si="37"/>
        <v>1277.3471999999965</v>
      </c>
      <c r="T430" s="21">
        <v>0.05</v>
      </c>
      <c r="U430" s="17">
        <f t="shared" si="38"/>
        <v>31933.68</v>
      </c>
      <c r="V430" s="17">
        <f t="shared" si="39"/>
        <v>14906.9136</v>
      </c>
    </row>
    <row r="431" spans="1:22" x14ac:dyDescent="0.2">
      <c r="A431" s="1">
        <v>43394</v>
      </c>
      <c r="B431" s="1">
        <v>43443</v>
      </c>
      <c r="C431" s="9">
        <f t="shared" si="40"/>
        <v>49</v>
      </c>
      <c r="D431" s="1" t="s">
        <v>44</v>
      </c>
      <c r="E431" s="1" t="s">
        <v>23</v>
      </c>
      <c r="F431" s="1" t="s">
        <v>118</v>
      </c>
      <c r="G431" s="1" t="s">
        <v>663</v>
      </c>
      <c r="H431" s="2" t="str">
        <f>VLOOKUP(G431,Payments!$A$2:$E$701, 3, FALSE)</f>
        <v>B-376</v>
      </c>
      <c r="I431" t="str">
        <f>VLOOKUP(G431,Payments!$A$2:$E$701, 5, FALSE)</f>
        <v>Bankia</v>
      </c>
      <c r="J431" s="18">
        <v>31072</v>
      </c>
      <c r="K431" s="20">
        <v>0.16</v>
      </c>
      <c r="L431" s="18">
        <v>10564.48</v>
      </c>
      <c r="M431" s="18">
        <v>1553.6</v>
      </c>
      <c r="N431" s="20">
        <v>0.11</v>
      </c>
      <c r="O431" s="18">
        <f t="shared" si="41"/>
        <v>2871.0527999999999</v>
      </c>
      <c r="P431" s="18">
        <f>VLOOKUP(G431,Payments!$A$2:$E$701, 2, FALSE)</f>
        <v>6003.1104000000005</v>
      </c>
      <c r="Q431" s="17">
        <f t="shared" si="36"/>
        <v>20097.369599999998</v>
      </c>
      <c r="R431" s="17">
        <f>VLOOKUP(G431,Payments!$A$2:$E$701, 4, FALSE)</f>
        <v>21705.159167999998</v>
      </c>
      <c r="S431" s="17">
        <f t="shared" si="37"/>
        <v>1607.7895680000001</v>
      </c>
      <c r="T431" s="21">
        <v>0.08</v>
      </c>
      <c r="U431" s="17">
        <f t="shared" si="38"/>
        <v>26100.48</v>
      </c>
      <c r="V431" s="17">
        <f t="shared" si="39"/>
        <v>11111.3472</v>
      </c>
    </row>
    <row r="432" spans="1:22" x14ac:dyDescent="0.2">
      <c r="A432" s="1">
        <v>43375</v>
      </c>
      <c r="B432" s="1">
        <v>43415</v>
      </c>
      <c r="C432" s="9">
        <f t="shared" si="40"/>
        <v>40</v>
      </c>
      <c r="D432" s="1" t="s">
        <v>44</v>
      </c>
      <c r="E432" s="1" t="s">
        <v>32</v>
      </c>
      <c r="F432" s="1" t="s">
        <v>77</v>
      </c>
      <c r="G432" s="1" t="s">
        <v>664</v>
      </c>
      <c r="H432" s="2" t="str">
        <f>VLOOKUP(G432,Payments!$A$2:$E$701, 3, FALSE)</f>
        <v>B-269</v>
      </c>
      <c r="I432" t="str">
        <f>VLOOKUP(G432,Payments!$A$2:$E$701, 5, FALSE)</f>
        <v>Bankia</v>
      </c>
      <c r="J432" s="18">
        <v>32154</v>
      </c>
      <c r="K432" s="20">
        <v>0.08</v>
      </c>
      <c r="L432" s="18">
        <v>9967.74</v>
      </c>
      <c r="M432" s="18">
        <v>1176.8364000000001</v>
      </c>
      <c r="N432" s="20">
        <v>0.11</v>
      </c>
      <c r="O432" s="18">
        <f t="shared" si="41"/>
        <v>3253.9848000000002</v>
      </c>
      <c r="P432" s="18">
        <f>VLOOKUP(G432,Payments!$A$2:$E$701, 2, FALSE)</f>
        <v>5324.7024000000001</v>
      </c>
      <c r="Q432" s="17">
        <f t="shared" si="36"/>
        <v>24256.977599999998</v>
      </c>
      <c r="R432" s="17">
        <f>VLOOKUP(G432,Payments!$A$2:$E$701, 4, FALSE)</f>
        <v>25954.966032</v>
      </c>
      <c r="S432" s="17">
        <f t="shared" si="37"/>
        <v>1697.9884320000019</v>
      </c>
      <c r="T432" s="21">
        <v>7.0000000000000007E-2</v>
      </c>
      <c r="U432" s="17">
        <f t="shared" si="38"/>
        <v>29581.68</v>
      </c>
      <c r="V432" s="17">
        <f t="shared" si="39"/>
        <v>15183.118800000002</v>
      </c>
    </row>
    <row r="433" spans="1:22" x14ac:dyDescent="0.2">
      <c r="A433" s="1">
        <v>43418</v>
      </c>
      <c r="B433" s="1">
        <v>43449</v>
      </c>
      <c r="C433" s="9">
        <f t="shared" si="40"/>
        <v>31</v>
      </c>
      <c r="D433" s="1" t="s">
        <v>44</v>
      </c>
      <c r="E433" s="1" t="s">
        <v>34</v>
      </c>
      <c r="F433" s="1" t="s">
        <v>54</v>
      </c>
      <c r="G433" s="1" t="s">
        <v>665</v>
      </c>
      <c r="H433" s="2" t="str">
        <f>VLOOKUP(G433,Payments!$A$2:$E$701, 3, FALSE)</f>
        <v>B-321</v>
      </c>
      <c r="I433" t="str">
        <f>VLOOKUP(G433,Payments!$A$2:$E$701, 5, FALSE)</f>
        <v>Bankia</v>
      </c>
      <c r="J433" s="18">
        <v>19235</v>
      </c>
      <c r="K433" s="20">
        <v>0.09</v>
      </c>
      <c r="L433" s="18">
        <v>5770.5</v>
      </c>
      <c r="M433" s="18">
        <v>1173.3350000000003</v>
      </c>
      <c r="N433" s="20">
        <v>0.11</v>
      </c>
      <c r="O433" s="18">
        <f t="shared" si="41"/>
        <v>1925.4234999999999</v>
      </c>
      <c r="P433" s="18">
        <f>VLOOKUP(G433,Payments!$A$2:$E$701, 2, FALSE)</f>
        <v>4025.8855000000003</v>
      </c>
      <c r="Q433" s="17">
        <f t="shared" si="36"/>
        <v>13477.964499999998</v>
      </c>
      <c r="R433" s="17">
        <f>VLOOKUP(G433,Payments!$A$2:$E$701, 4, FALSE)</f>
        <v>14286.642370000003</v>
      </c>
      <c r="S433" s="17">
        <f t="shared" si="37"/>
        <v>808.67787000000499</v>
      </c>
      <c r="T433" s="21">
        <v>0.06</v>
      </c>
      <c r="U433" s="17">
        <f t="shared" si="38"/>
        <v>17503.849999999999</v>
      </c>
      <c r="V433" s="17">
        <f t="shared" si="39"/>
        <v>8634.5914999999968</v>
      </c>
    </row>
    <row r="434" spans="1:22" x14ac:dyDescent="0.2">
      <c r="A434" s="1">
        <v>43374</v>
      </c>
      <c r="B434" s="1">
        <v>43418</v>
      </c>
      <c r="C434" s="9">
        <f t="shared" si="40"/>
        <v>44</v>
      </c>
      <c r="D434" s="1" t="s">
        <v>45</v>
      </c>
      <c r="E434" s="1" t="s">
        <v>31</v>
      </c>
      <c r="F434" s="1" t="s">
        <v>87</v>
      </c>
      <c r="G434" s="1" t="s">
        <v>666</v>
      </c>
      <c r="H434" s="2" t="str">
        <f>VLOOKUP(G434,Payments!$A$2:$E$701, 3, FALSE)</f>
        <v>B-338</v>
      </c>
      <c r="I434" t="str">
        <f>VLOOKUP(G434,Payments!$A$2:$E$701, 5, FALSE)</f>
        <v>Bankinter</v>
      </c>
      <c r="J434" s="18">
        <v>20870</v>
      </c>
      <c r="K434" s="20">
        <v>0.11</v>
      </c>
      <c r="L434" s="18">
        <v>7930.6</v>
      </c>
      <c r="M434" s="18">
        <v>1064.3699999999999</v>
      </c>
      <c r="N434" s="20">
        <v>0.13</v>
      </c>
      <c r="O434" s="18">
        <f t="shared" si="41"/>
        <v>2414.6590000000001</v>
      </c>
      <c r="P434" s="18">
        <f>VLOOKUP(G434,Payments!$A$2:$E$701, 2, FALSE)</f>
        <v>3714.86</v>
      </c>
      <c r="Q434" s="17">
        <f t="shared" si="36"/>
        <v>14859.439999999999</v>
      </c>
      <c r="R434" s="17">
        <f>VLOOKUP(G434,Payments!$A$2:$E$701, 4, FALSE)</f>
        <v>16048.1952</v>
      </c>
      <c r="S434" s="17">
        <f t="shared" si="37"/>
        <v>1188.7552000000014</v>
      </c>
      <c r="T434" s="21">
        <v>0.08</v>
      </c>
      <c r="U434" s="17">
        <f t="shared" si="38"/>
        <v>18574.3</v>
      </c>
      <c r="V434" s="17">
        <f t="shared" si="39"/>
        <v>7164.6710000000003</v>
      </c>
    </row>
    <row r="435" spans="1:22" x14ac:dyDescent="0.2">
      <c r="A435" s="1">
        <v>43388</v>
      </c>
      <c r="B435" s="1">
        <v>43463</v>
      </c>
      <c r="C435" s="9">
        <f t="shared" si="40"/>
        <v>75</v>
      </c>
      <c r="D435" s="1" t="s">
        <v>44</v>
      </c>
      <c r="E435" s="1" t="s">
        <v>32</v>
      </c>
      <c r="F435" s="1" t="s">
        <v>54</v>
      </c>
      <c r="G435" s="1" t="s">
        <v>667</v>
      </c>
      <c r="H435" s="2" t="str">
        <f>VLOOKUP(G435,Payments!$A$2:$E$701, 3, FALSE)</f>
        <v>B-351</v>
      </c>
      <c r="I435" t="str">
        <f>VLOOKUP(G435,Payments!$A$2:$E$701, 5, FALSE)</f>
        <v>Bankinter</v>
      </c>
      <c r="J435" s="18">
        <v>18264</v>
      </c>
      <c r="K435" s="20">
        <v>0.09</v>
      </c>
      <c r="L435" s="18">
        <v>6209.76</v>
      </c>
      <c r="M435" s="18">
        <v>936.94320000000005</v>
      </c>
      <c r="N435" s="20">
        <v>0.14000000000000001</v>
      </c>
      <c r="O435" s="18">
        <f t="shared" si="41"/>
        <v>2326.8336000000004</v>
      </c>
      <c r="P435" s="18">
        <f>VLOOKUP(G435,Payments!$A$2:$E$701, 2, FALSE)</f>
        <v>3157.8456000000006</v>
      </c>
      <c r="Q435" s="17">
        <f t="shared" si="36"/>
        <v>13462.394400000001</v>
      </c>
      <c r="R435" s="17">
        <f>VLOOKUP(G435,Payments!$A$2:$E$701, 4, FALSE)</f>
        <v>14270.138064000002</v>
      </c>
      <c r="S435" s="17">
        <f t="shared" si="37"/>
        <v>807.74366400000144</v>
      </c>
      <c r="T435" s="21">
        <v>0.06</v>
      </c>
      <c r="U435" s="17">
        <f t="shared" si="38"/>
        <v>16620.240000000002</v>
      </c>
      <c r="V435" s="17">
        <f t="shared" si="39"/>
        <v>7146.7032000000017</v>
      </c>
    </row>
    <row r="436" spans="1:22" x14ac:dyDescent="0.2">
      <c r="A436" s="1">
        <v>43455</v>
      </c>
      <c r="B436" s="1">
        <v>43492</v>
      </c>
      <c r="C436" s="9">
        <f t="shared" si="40"/>
        <v>37</v>
      </c>
      <c r="D436" s="1" t="s">
        <v>46</v>
      </c>
      <c r="E436" s="1" t="s">
        <v>25</v>
      </c>
      <c r="F436" s="1" t="s">
        <v>81</v>
      </c>
      <c r="G436" s="1" t="s">
        <v>668</v>
      </c>
      <c r="H436" s="2" t="str">
        <f>VLOOKUP(G436,Payments!$A$2:$E$701, 3, FALSE)</f>
        <v>B-303</v>
      </c>
      <c r="I436" t="str">
        <f>VLOOKUP(G436,Payments!$A$2:$E$701, 5, FALSE)</f>
        <v>Caixa</v>
      </c>
      <c r="J436" s="18">
        <v>23550</v>
      </c>
      <c r="K436" s="20">
        <v>0.11</v>
      </c>
      <c r="L436" s="18">
        <v>7300.5</v>
      </c>
      <c r="M436" s="18">
        <v>956.13</v>
      </c>
      <c r="N436" s="20">
        <v>0.12</v>
      </c>
      <c r="O436" s="18">
        <f t="shared" si="41"/>
        <v>2515.14</v>
      </c>
      <c r="P436" s="18">
        <f>VLOOKUP(G436,Payments!$A$2:$E$701, 2, FALSE)</f>
        <v>4820.6850000000004</v>
      </c>
      <c r="Q436" s="17">
        <f t="shared" si="36"/>
        <v>16138.814999999999</v>
      </c>
      <c r="R436" s="17">
        <f>VLOOKUP(G436,Payments!$A$2:$E$701, 4, FALSE)</f>
        <v>17268.532049999998</v>
      </c>
      <c r="S436" s="17">
        <f t="shared" si="37"/>
        <v>1129.7170499999993</v>
      </c>
      <c r="T436" s="21">
        <v>7.0000000000000007E-2</v>
      </c>
      <c r="U436" s="17">
        <f t="shared" si="38"/>
        <v>20959.5</v>
      </c>
      <c r="V436" s="17">
        <f t="shared" si="39"/>
        <v>10187.73</v>
      </c>
    </row>
    <row r="437" spans="1:22" x14ac:dyDescent="0.2">
      <c r="A437" s="1">
        <v>43430</v>
      </c>
      <c r="B437" s="1">
        <v>43506</v>
      </c>
      <c r="C437" s="9">
        <f t="shared" si="40"/>
        <v>76</v>
      </c>
      <c r="D437" s="1" t="s">
        <v>45</v>
      </c>
      <c r="E437" s="1" t="s">
        <v>21</v>
      </c>
      <c r="F437" s="1" t="s">
        <v>56</v>
      </c>
      <c r="G437" s="1" t="s">
        <v>669</v>
      </c>
      <c r="H437" s="2" t="str">
        <f>VLOOKUP(G437,Payments!$A$2:$E$701, 3, FALSE)</f>
        <v>B-316</v>
      </c>
      <c r="I437" t="str">
        <f>VLOOKUP(G437,Payments!$A$2:$E$701, 5, FALSE)</f>
        <v>Bankia</v>
      </c>
      <c r="J437" s="18">
        <v>26191</v>
      </c>
      <c r="K437" s="20">
        <v>0.11</v>
      </c>
      <c r="L437" s="18">
        <v>10476.4</v>
      </c>
      <c r="M437" s="18">
        <v>1283.3590000000002</v>
      </c>
      <c r="N437" s="20">
        <v>0.1</v>
      </c>
      <c r="O437" s="18">
        <f t="shared" si="41"/>
        <v>2330.9989999999998</v>
      </c>
      <c r="P437" s="18">
        <f>VLOOKUP(G437,Payments!$A$2:$E$701, 2, FALSE)</f>
        <v>5361.2977000000001</v>
      </c>
      <c r="Q437" s="17">
        <f t="shared" si="36"/>
        <v>17948.692299999999</v>
      </c>
      <c r="R437" s="17">
        <f>VLOOKUP(G437,Payments!$A$2:$E$701, 4, FALSE)</f>
        <v>19384.587684000006</v>
      </c>
      <c r="S437" s="17">
        <f t="shared" si="37"/>
        <v>1435.8953840000067</v>
      </c>
      <c r="T437" s="21">
        <v>0.08</v>
      </c>
      <c r="U437" s="17">
        <f t="shared" si="38"/>
        <v>23309.989999999998</v>
      </c>
      <c r="V437" s="17">
        <f t="shared" si="39"/>
        <v>9219.2319999999982</v>
      </c>
    </row>
    <row r="438" spans="1:22" x14ac:dyDescent="0.2">
      <c r="A438" s="1">
        <v>43393</v>
      </c>
      <c r="B438" s="1">
        <v>43425</v>
      </c>
      <c r="C438" s="9">
        <f t="shared" si="40"/>
        <v>32</v>
      </c>
      <c r="D438" s="1" t="s">
        <v>43</v>
      </c>
      <c r="E438" s="1" t="s">
        <v>40</v>
      </c>
      <c r="F438" s="1" t="s">
        <v>77</v>
      </c>
      <c r="G438" s="1" t="s">
        <v>670</v>
      </c>
      <c r="H438" s="2" t="str">
        <f>VLOOKUP(G438,Payments!$A$2:$E$701, 3, FALSE)</f>
        <v>B-392</v>
      </c>
      <c r="I438" t="str">
        <f>VLOOKUP(G438,Payments!$A$2:$E$701, 5, FALSE)</f>
        <v>Caixa</v>
      </c>
      <c r="J438" s="18">
        <v>30363</v>
      </c>
      <c r="K438" s="20">
        <v>0.13</v>
      </c>
      <c r="L438" s="18">
        <v>12145.2</v>
      </c>
      <c r="M438" s="18">
        <v>1284.3549</v>
      </c>
      <c r="N438" s="20">
        <v>0.14000000000000001</v>
      </c>
      <c r="O438" s="18">
        <f t="shared" si="41"/>
        <v>3698.2134000000005</v>
      </c>
      <c r="P438" s="18">
        <f>VLOOKUP(G438,Payments!$A$2:$E$701, 2, FALSE)</f>
        <v>5547.3200999999999</v>
      </c>
      <c r="Q438" s="17">
        <f t="shared" si="36"/>
        <v>20868.4899</v>
      </c>
      <c r="R438" s="17">
        <f>VLOOKUP(G438,Payments!$A$2:$E$701, 4, FALSE)</f>
        <v>22537.969092000003</v>
      </c>
      <c r="S438" s="17">
        <f t="shared" si="37"/>
        <v>1669.4791920000025</v>
      </c>
      <c r="T438" s="21">
        <v>0.08</v>
      </c>
      <c r="U438" s="17">
        <f t="shared" si="38"/>
        <v>26415.81</v>
      </c>
      <c r="V438" s="17">
        <f t="shared" si="39"/>
        <v>9288.0417000000016</v>
      </c>
    </row>
    <row r="439" spans="1:22" x14ac:dyDescent="0.2">
      <c r="A439" s="1">
        <v>43439</v>
      </c>
      <c r="B439" s="1">
        <v>43495</v>
      </c>
      <c r="C439" s="9">
        <f t="shared" si="40"/>
        <v>56</v>
      </c>
      <c r="D439" s="1" t="s">
        <v>43</v>
      </c>
      <c r="E439" s="1" t="s">
        <v>32</v>
      </c>
      <c r="F439" s="1" t="s">
        <v>60</v>
      </c>
      <c r="G439" s="1" t="s">
        <v>671</v>
      </c>
      <c r="H439" s="2" t="str">
        <f>VLOOKUP(G439,Payments!$A$2:$E$701, 3, FALSE)</f>
        <v>B-348</v>
      </c>
      <c r="I439" t="str">
        <f>VLOOKUP(G439,Payments!$A$2:$E$701, 5, FALSE)</f>
        <v>BBVA</v>
      </c>
      <c r="J439" s="18">
        <v>23629</v>
      </c>
      <c r="K439" s="20">
        <v>0.13</v>
      </c>
      <c r="L439" s="18">
        <v>8270.15</v>
      </c>
      <c r="M439" s="18">
        <v>1105.8371999999999</v>
      </c>
      <c r="N439" s="20">
        <v>0.13</v>
      </c>
      <c r="O439" s="18">
        <f t="shared" si="41"/>
        <v>2672.4398999999999</v>
      </c>
      <c r="P439" s="18">
        <f>VLOOKUP(G439,Payments!$A$2:$E$701, 2, FALSE)</f>
        <v>4111.4459999999999</v>
      </c>
      <c r="Q439" s="17">
        <f t="shared" si="36"/>
        <v>16445.784</v>
      </c>
      <c r="R439" s="17">
        <f>VLOOKUP(G439,Payments!$A$2:$E$701, 4, FALSE)</f>
        <v>17268.073199999999</v>
      </c>
      <c r="S439" s="17">
        <f t="shared" si="37"/>
        <v>822.28919999999925</v>
      </c>
      <c r="T439" s="21">
        <v>0.05</v>
      </c>
      <c r="U439" s="17">
        <f t="shared" si="38"/>
        <v>20557.23</v>
      </c>
      <c r="V439" s="17">
        <f t="shared" si="39"/>
        <v>8508.802899999997</v>
      </c>
    </row>
    <row r="440" spans="1:22" x14ac:dyDescent="0.2">
      <c r="A440" s="1">
        <v>43443</v>
      </c>
      <c r="B440" s="1">
        <v>43473</v>
      </c>
      <c r="C440" s="9">
        <f t="shared" si="40"/>
        <v>30</v>
      </c>
      <c r="D440" s="1" t="s">
        <v>45</v>
      </c>
      <c r="E440" s="1" t="s">
        <v>42</v>
      </c>
      <c r="F440" s="1" t="s">
        <v>109</v>
      </c>
      <c r="G440" s="1" t="s">
        <v>672</v>
      </c>
      <c r="H440" s="2" t="str">
        <f>VLOOKUP(G440,Payments!$A$2:$E$701, 3, FALSE)</f>
        <v>B-315</v>
      </c>
      <c r="I440" t="str">
        <f>VLOOKUP(G440,Payments!$A$2:$E$701, 5, FALSE)</f>
        <v>Santander</v>
      </c>
      <c r="J440" s="18">
        <v>23026</v>
      </c>
      <c r="K440" s="20">
        <v>0.05</v>
      </c>
      <c r="L440" s="18">
        <v>8519.6200000000008</v>
      </c>
      <c r="M440" s="18">
        <v>934.85559999999998</v>
      </c>
      <c r="N440" s="20">
        <v>0.15</v>
      </c>
      <c r="O440" s="18">
        <f t="shared" si="41"/>
        <v>3281.2049999999999</v>
      </c>
      <c r="P440" s="18">
        <f>VLOOKUP(G440,Payments!$A$2:$E$701, 2, FALSE)</f>
        <v>4374.9399999999996</v>
      </c>
      <c r="Q440" s="17">
        <f t="shared" si="36"/>
        <v>17499.760000000002</v>
      </c>
      <c r="R440" s="17">
        <f>VLOOKUP(G440,Payments!$A$2:$E$701, 4, FALSE)</f>
        <v>18724.743200000004</v>
      </c>
      <c r="S440" s="17">
        <f t="shared" si="37"/>
        <v>1224.9832000000024</v>
      </c>
      <c r="T440" s="21">
        <v>7.0000000000000007E-2</v>
      </c>
      <c r="U440" s="17">
        <f t="shared" si="38"/>
        <v>21874.7</v>
      </c>
      <c r="V440" s="17">
        <f t="shared" si="39"/>
        <v>9139.0194000000029</v>
      </c>
    </row>
    <row r="441" spans="1:22" x14ac:dyDescent="0.2">
      <c r="A441" s="1">
        <v>43409</v>
      </c>
      <c r="B441" s="1">
        <v>43478</v>
      </c>
      <c r="C441" s="9">
        <f t="shared" si="40"/>
        <v>69</v>
      </c>
      <c r="D441" s="1" t="s">
        <v>46</v>
      </c>
      <c r="E441" s="1" t="s">
        <v>21</v>
      </c>
      <c r="F441" s="1" t="s">
        <v>69</v>
      </c>
      <c r="G441" s="1" t="s">
        <v>673</v>
      </c>
      <c r="H441" s="2" t="str">
        <f>VLOOKUP(G441,Payments!$A$2:$E$701, 3, FALSE)</f>
        <v>B-356</v>
      </c>
      <c r="I441" t="str">
        <f>VLOOKUP(G441,Payments!$A$2:$E$701, 5, FALSE)</f>
        <v>Sabadell</v>
      </c>
      <c r="J441" s="18">
        <v>28004</v>
      </c>
      <c r="K441" s="20">
        <v>0.08</v>
      </c>
      <c r="L441" s="18">
        <v>10641.52</v>
      </c>
      <c r="M441" s="18">
        <v>907.32959999999991</v>
      </c>
      <c r="N441" s="20">
        <v>0.1</v>
      </c>
      <c r="O441" s="18">
        <f t="shared" si="41"/>
        <v>2576.3680000000004</v>
      </c>
      <c r="P441" s="18">
        <f>VLOOKUP(G441,Payments!$A$2:$E$701, 2, FALSE)</f>
        <v>4895.0991999999997</v>
      </c>
      <c r="Q441" s="17">
        <f t="shared" si="36"/>
        <v>20868.5808</v>
      </c>
      <c r="R441" s="17">
        <f>VLOOKUP(G441,Payments!$A$2:$E$701, 4, FALSE)</f>
        <v>22329.381456000003</v>
      </c>
      <c r="S441" s="17">
        <f t="shared" si="37"/>
        <v>1460.8006560000031</v>
      </c>
      <c r="T441" s="21">
        <v>7.0000000000000007E-2</v>
      </c>
      <c r="U441" s="17">
        <f t="shared" si="38"/>
        <v>25763.68</v>
      </c>
      <c r="V441" s="17">
        <f t="shared" si="39"/>
        <v>11638.462399999997</v>
      </c>
    </row>
    <row r="442" spans="1:22" x14ac:dyDescent="0.2">
      <c r="A442" s="1">
        <v>43423</v>
      </c>
      <c r="B442" s="1">
        <v>43458</v>
      </c>
      <c r="C442" s="9">
        <f t="shared" si="40"/>
        <v>35</v>
      </c>
      <c r="D442" s="1" t="s">
        <v>43</v>
      </c>
      <c r="E442" s="1" t="s">
        <v>34</v>
      </c>
      <c r="F442" s="1" t="s">
        <v>77</v>
      </c>
      <c r="G442" s="1" t="s">
        <v>674</v>
      </c>
      <c r="H442" s="2" t="str">
        <f>VLOOKUP(G442,Payments!$A$2:$E$701, 3, FALSE)</f>
        <v>B-309</v>
      </c>
      <c r="I442" t="str">
        <f>VLOOKUP(G442,Payments!$A$2:$E$701, 5, FALSE)</f>
        <v>Bankinter</v>
      </c>
      <c r="J442" s="18">
        <v>24545</v>
      </c>
      <c r="K442" s="20">
        <v>0.13</v>
      </c>
      <c r="L442" s="18">
        <v>8836.2000000000007</v>
      </c>
      <c r="M442" s="18">
        <v>1001.436</v>
      </c>
      <c r="N442" s="20">
        <v>0.14000000000000001</v>
      </c>
      <c r="O442" s="18">
        <f t="shared" si="41"/>
        <v>2989.5810000000006</v>
      </c>
      <c r="P442" s="18">
        <f>VLOOKUP(G442,Payments!$A$2:$E$701, 2, FALSE)</f>
        <v>4484.3715000000002</v>
      </c>
      <c r="Q442" s="17">
        <f t="shared" si="36"/>
        <v>16869.7785</v>
      </c>
      <c r="R442" s="17">
        <f>VLOOKUP(G442,Payments!$A$2:$E$701, 4, FALSE)</f>
        <v>18388.058565000003</v>
      </c>
      <c r="S442" s="17">
        <f t="shared" si="37"/>
        <v>1518.2800650000027</v>
      </c>
      <c r="T442" s="21">
        <v>0.09</v>
      </c>
      <c r="U442" s="17">
        <f t="shared" si="38"/>
        <v>21354.15</v>
      </c>
      <c r="V442" s="17">
        <f t="shared" si="39"/>
        <v>8526.9329999999973</v>
      </c>
    </row>
    <row r="443" spans="1:22" x14ac:dyDescent="0.2">
      <c r="A443" s="1">
        <v>43413</v>
      </c>
      <c r="B443" s="1">
        <v>43492</v>
      </c>
      <c r="C443" s="9">
        <f t="shared" si="40"/>
        <v>79</v>
      </c>
      <c r="D443" s="1" t="s">
        <v>43</v>
      </c>
      <c r="E443" s="1" t="s">
        <v>27</v>
      </c>
      <c r="F443" s="1" t="s">
        <v>66</v>
      </c>
      <c r="G443" s="1" t="s">
        <v>675</v>
      </c>
      <c r="H443" s="2" t="str">
        <f>VLOOKUP(G443,Payments!$A$2:$E$701, 3, FALSE)</f>
        <v>B-381</v>
      </c>
      <c r="I443" t="str">
        <f>VLOOKUP(G443,Payments!$A$2:$E$701, 5, FALSE)</f>
        <v>Santander</v>
      </c>
      <c r="J443" s="18">
        <v>33213</v>
      </c>
      <c r="K443" s="20">
        <v>0.15</v>
      </c>
      <c r="L443" s="18">
        <v>11624.55</v>
      </c>
      <c r="M443" s="18">
        <v>1162.4549999999999</v>
      </c>
      <c r="N443" s="20">
        <v>0.14000000000000001</v>
      </c>
      <c r="O443" s="18">
        <f t="shared" si="41"/>
        <v>3952.3470000000002</v>
      </c>
      <c r="P443" s="18">
        <f>VLOOKUP(G443,Payments!$A$2:$E$701, 2, FALSE)</f>
        <v>5363.8994999999995</v>
      </c>
      <c r="Q443" s="17">
        <f t="shared" si="36"/>
        <v>22867.1505</v>
      </c>
      <c r="R443" s="17">
        <f>VLOOKUP(G443,Payments!$A$2:$E$701, 4, FALSE)</f>
        <v>24010.508024999999</v>
      </c>
      <c r="S443" s="17">
        <f t="shared" si="37"/>
        <v>1143.3575249999994</v>
      </c>
      <c r="T443" s="21">
        <v>0.05</v>
      </c>
      <c r="U443" s="17">
        <f t="shared" si="38"/>
        <v>28231.05</v>
      </c>
      <c r="V443" s="17">
        <f t="shared" si="39"/>
        <v>11491.698</v>
      </c>
    </row>
    <row r="444" spans="1:22" x14ac:dyDescent="0.2">
      <c r="A444" s="1">
        <v>43420</v>
      </c>
      <c r="B444" s="1">
        <v>43493</v>
      </c>
      <c r="C444" s="9">
        <f t="shared" si="40"/>
        <v>73</v>
      </c>
      <c r="D444" s="1" t="s">
        <v>46</v>
      </c>
      <c r="E444" s="1" t="s">
        <v>25</v>
      </c>
      <c r="F444" s="1" t="s">
        <v>112</v>
      </c>
      <c r="G444" s="1" t="s">
        <v>676</v>
      </c>
      <c r="H444" s="2" t="str">
        <f>VLOOKUP(G444,Payments!$A$2:$E$701, 3, FALSE)</f>
        <v>B-394</v>
      </c>
      <c r="I444" t="str">
        <f>VLOOKUP(G444,Payments!$A$2:$E$701, 5, FALSE)</f>
        <v>Bankinter</v>
      </c>
      <c r="J444" s="18">
        <v>20359</v>
      </c>
      <c r="K444" s="20">
        <v>0.16</v>
      </c>
      <c r="L444" s="18">
        <v>6922.06</v>
      </c>
      <c r="M444" s="18">
        <v>508.97499999999985</v>
      </c>
      <c r="N444" s="20">
        <v>0.11</v>
      </c>
      <c r="O444" s="18">
        <f t="shared" si="41"/>
        <v>1881.1716000000001</v>
      </c>
      <c r="P444" s="18">
        <f>VLOOKUP(G444,Payments!$A$2:$E$701, 2, FALSE)</f>
        <v>3249.2963999999997</v>
      </c>
      <c r="Q444" s="17">
        <f t="shared" si="36"/>
        <v>13852.263600000002</v>
      </c>
      <c r="R444" s="17">
        <f>VLOOKUP(G444,Payments!$A$2:$E$701, 4, FALSE)</f>
        <v>14683.399415999998</v>
      </c>
      <c r="S444" s="17">
        <f t="shared" si="37"/>
        <v>831.13581599999634</v>
      </c>
      <c r="T444" s="21">
        <v>0.06</v>
      </c>
      <c r="U444" s="17">
        <f t="shared" si="38"/>
        <v>17101.560000000001</v>
      </c>
      <c r="V444" s="17">
        <f t="shared" si="39"/>
        <v>7789.3534000000009</v>
      </c>
    </row>
    <row r="445" spans="1:22" x14ac:dyDescent="0.2">
      <c r="A445" s="1">
        <v>43457</v>
      </c>
      <c r="B445" s="1">
        <v>43496</v>
      </c>
      <c r="C445" s="9">
        <f t="shared" si="40"/>
        <v>39</v>
      </c>
      <c r="D445" s="1" t="s">
        <v>45</v>
      </c>
      <c r="E445" s="1" t="s">
        <v>25</v>
      </c>
      <c r="F445" s="1" t="s">
        <v>112</v>
      </c>
      <c r="G445" s="1" t="s">
        <v>677</v>
      </c>
      <c r="H445" s="2" t="str">
        <f>VLOOKUP(G445,Payments!$A$2:$E$701, 3, FALSE)</f>
        <v>B-339</v>
      </c>
      <c r="I445" t="str">
        <f>VLOOKUP(G445,Payments!$A$2:$E$701, 5, FALSE)</f>
        <v>Bankia</v>
      </c>
      <c r="J445" s="18">
        <v>17735</v>
      </c>
      <c r="K445" s="20">
        <v>7.0000000000000007E-2</v>
      </c>
      <c r="L445" s="18">
        <v>6029.9</v>
      </c>
      <c r="M445" s="18">
        <v>837.09199999999998</v>
      </c>
      <c r="N445" s="20">
        <v>0.15</v>
      </c>
      <c r="O445" s="18">
        <f t="shared" si="41"/>
        <v>2474.0324999999998</v>
      </c>
      <c r="P445" s="18">
        <f>VLOOKUP(G445,Payments!$A$2:$E$701, 2, FALSE)</f>
        <v>3298.71</v>
      </c>
      <c r="Q445" s="17">
        <f t="shared" si="36"/>
        <v>13194.84</v>
      </c>
      <c r="R445" s="17">
        <f>VLOOKUP(G445,Payments!$A$2:$E$701, 4, FALSE)</f>
        <v>13854.582</v>
      </c>
      <c r="S445" s="17">
        <f t="shared" si="37"/>
        <v>659.74200000000019</v>
      </c>
      <c r="T445" s="21">
        <v>0.05</v>
      </c>
      <c r="U445" s="17">
        <f t="shared" si="38"/>
        <v>16493.55</v>
      </c>
      <c r="V445" s="17">
        <f t="shared" si="39"/>
        <v>7152.5254999999997</v>
      </c>
    </row>
    <row r="446" spans="1:22" x14ac:dyDescent="0.2">
      <c r="A446" s="1">
        <v>43382</v>
      </c>
      <c r="B446" s="1">
        <v>43426</v>
      </c>
      <c r="C446" s="9">
        <f t="shared" si="40"/>
        <v>44</v>
      </c>
      <c r="D446" s="1" t="s">
        <v>44</v>
      </c>
      <c r="E446" s="1" t="s">
        <v>30</v>
      </c>
      <c r="F446" s="1" t="s">
        <v>84</v>
      </c>
      <c r="G446" s="1" t="s">
        <v>678</v>
      </c>
      <c r="H446" s="2" t="str">
        <f>VLOOKUP(G446,Payments!$A$2:$E$701, 3, FALSE)</f>
        <v>B-358</v>
      </c>
      <c r="I446" t="str">
        <f>VLOOKUP(G446,Payments!$A$2:$E$701, 5, FALSE)</f>
        <v>Laboral</v>
      </c>
      <c r="J446" s="18">
        <v>16998</v>
      </c>
      <c r="K446" s="20">
        <v>7.0000000000000007E-2</v>
      </c>
      <c r="L446" s="18">
        <v>6289.26</v>
      </c>
      <c r="M446" s="18">
        <v>475.94399999999996</v>
      </c>
      <c r="N446" s="20">
        <v>0.1</v>
      </c>
      <c r="O446" s="18">
        <f t="shared" si="41"/>
        <v>1580.8140000000001</v>
      </c>
      <c r="P446" s="18">
        <f>VLOOKUP(G446,Payments!$A$2:$E$701, 2, FALSE)</f>
        <v>2845.4652000000001</v>
      </c>
      <c r="Q446" s="17">
        <f t="shared" si="36"/>
        <v>12962.674799999999</v>
      </c>
      <c r="R446" s="17">
        <f>VLOOKUP(G446,Payments!$A$2:$E$701, 4, FALSE)</f>
        <v>13740.435287999999</v>
      </c>
      <c r="S446" s="17">
        <f t="shared" si="37"/>
        <v>777.7604879999999</v>
      </c>
      <c r="T446" s="21">
        <v>0.06</v>
      </c>
      <c r="U446" s="17">
        <f t="shared" si="38"/>
        <v>15808.14</v>
      </c>
      <c r="V446" s="17">
        <f t="shared" si="39"/>
        <v>7462.1219999999994</v>
      </c>
    </row>
    <row r="447" spans="1:22" x14ac:dyDescent="0.2">
      <c r="A447" s="1">
        <v>43398</v>
      </c>
      <c r="B447" s="1">
        <v>43463</v>
      </c>
      <c r="C447" s="9">
        <f t="shared" si="40"/>
        <v>65</v>
      </c>
      <c r="D447" s="1" t="s">
        <v>46</v>
      </c>
      <c r="E447" s="1" t="s">
        <v>31</v>
      </c>
      <c r="F447" s="1" t="s">
        <v>118</v>
      </c>
      <c r="G447" s="1" t="s">
        <v>679</v>
      </c>
      <c r="H447" s="2" t="str">
        <f>VLOOKUP(G447,Payments!$A$2:$E$701, 3, FALSE)</f>
        <v>B-250</v>
      </c>
      <c r="I447" t="str">
        <f>VLOOKUP(G447,Payments!$A$2:$E$701, 5, FALSE)</f>
        <v>Kutxa</v>
      </c>
      <c r="J447" s="18">
        <v>30394</v>
      </c>
      <c r="K447" s="20">
        <v>0.1</v>
      </c>
      <c r="L447" s="18">
        <v>10030.02</v>
      </c>
      <c r="M447" s="18">
        <v>1732.4580000000001</v>
      </c>
      <c r="N447" s="20">
        <v>0.13</v>
      </c>
      <c r="O447" s="18">
        <f t="shared" si="41"/>
        <v>3556.098</v>
      </c>
      <c r="P447" s="18">
        <f>VLOOKUP(G447,Payments!$A$2:$E$701, 2, FALSE)</f>
        <v>6291.5580000000009</v>
      </c>
      <c r="Q447" s="17">
        <f t="shared" si="36"/>
        <v>21063.041999999998</v>
      </c>
      <c r="R447" s="17">
        <f>VLOOKUP(G447,Payments!$A$2:$E$701, 4, FALSE)</f>
        <v>22326.824520000002</v>
      </c>
      <c r="S447" s="17">
        <f t="shared" si="37"/>
        <v>1263.7825200000043</v>
      </c>
      <c r="T447" s="21">
        <v>0.06</v>
      </c>
      <c r="U447" s="17">
        <f t="shared" si="38"/>
        <v>27354.6</v>
      </c>
      <c r="V447" s="17">
        <f t="shared" si="39"/>
        <v>12036.024000000001</v>
      </c>
    </row>
    <row r="448" spans="1:22" x14ac:dyDescent="0.2">
      <c r="A448" s="1">
        <v>43423</v>
      </c>
      <c r="B448" s="1">
        <v>43463</v>
      </c>
      <c r="C448" s="9">
        <f t="shared" si="40"/>
        <v>40</v>
      </c>
      <c r="D448" s="1" t="s">
        <v>44</v>
      </c>
      <c r="E448" s="1" t="s">
        <v>28</v>
      </c>
      <c r="F448" s="1" t="s">
        <v>104</v>
      </c>
      <c r="G448" s="1" t="s">
        <v>680</v>
      </c>
      <c r="H448" s="2" t="str">
        <f>VLOOKUP(G448,Payments!$A$2:$E$701, 3, FALSE)</f>
        <v>B-372</v>
      </c>
      <c r="I448" t="str">
        <f>VLOOKUP(G448,Payments!$A$2:$E$701, 5, FALSE)</f>
        <v>Bankia</v>
      </c>
      <c r="J448" s="18">
        <v>31240</v>
      </c>
      <c r="K448" s="20">
        <v>0.17</v>
      </c>
      <c r="L448" s="18">
        <v>9372</v>
      </c>
      <c r="M448" s="18">
        <v>993.43199999999979</v>
      </c>
      <c r="N448" s="20">
        <v>0.14000000000000001</v>
      </c>
      <c r="O448" s="18">
        <f t="shared" si="41"/>
        <v>3630.0880000000006</v>
      </c>
      <c r="P448" s="18">
        <f>VLOOKUP(G448,Payments!$A$2:$E$701, 2, FALSE)</f>
        <v>5704.4239999999991</v>
      </c>
      <c r="Q448" s="17">
        <f t="shared" si="36"/>
        <v>20224.776000000002</v>
      </c>
      <c r="R448" s="17">
        <f>VLOOKUP(G448,Payments!$A$2:$E$701, 4, FALSE)</f>
        <v>21236.014799999997</v>
      </c>
      <c r="S448" s="17">
        <f t="shared" si="37"/>
        <v>1011.2387999999955</v>
      </c>
      <c r="T448" s="21">
        <v>0.05</v>
      </c>
      <c r="U448" s="17">
        <f t="shared" si="38"/>
        <v>25929.200000000001</v>
      </c>
      <c r="V448" s="17">
        <f t="shared" si="39"/>
        <v>11933.68</v>
      </c>
    </row>
    <row r="449" spans="1:22" x14ac:dyDescent="0.2">
      <c r="A449" s="1">
        <v>43402</v>
      </c>
      <c r="B449" s="1">
        <v>43473</v>
      </c>
      <c r="C449" s="9">
        <f t="shared" si="40"/>
        <v>71</v>
      </c>
      <c r="D449" s="1" t="s">
        <v>46</v>
      </c>
      <c r="E449" s="1" t="s">
        <v>24</v>
      </c>
      <c r="F449" s="1" t="s">
        <v>77</v>
      </c>
      <c r="G449" s="1" t="s">
        <v>681</v>
      </c>
      <c r="H449" s="2" t="str">
        <f>VLOOKUP(G449,Payments!$A$2:$E$701, 3, FALSE)</f>
        <v>B-279</v>
      </c>
      <c r="I449" t="str">
        <f>VLOOKUP(G449,Payments!$A$2:$E$701, 5, FALSE)</f>
        <v>Caixa</v>
      </c>
      <c r="J449" s="18">
        <v>16861</v>
      </c>
      <c r="K449" s="20">
        <v>0.08</v>
      </c>
      <c r="L449" s="18">
        <v>5058.3</v>
      </c>
      <c r="M449" s="18">
        <v>627.22919999999999</v>
      </c>
      <c r="N449" s="20">
        <v>0.11</v>
      </c>
      <c r="O449" s="18">
        <f t="shared" si="41"/>
        <v>1706.3331999999998</v>
      </c>
      <c r="P449" s="18">
        <f>VLOOKUP(G449,Payments!$A$2:$E$701, 2, FALSE)</f>
        <v>2792.1816000000003</v>
      </c>
      <c r="Q449" s="17">
        <f t="shared" si="36"/>
        <v>12719.938399999999</v>
      </c>
      <c r="R449" s="17">
        <f>VLOOKUP(G449,Payments!$A$2:$E$701, 4, FALSE)</f>
        <v>13610.334088000001</v>
      </c>
      <c r="S449" s="17">
        <f t="shared" si="37"/>
        <v>890.39568800000234</v>
      </c>
      <c r="T449" s="21">
        <v>7.0000000000000007E-2</v>
      </c>
      <c r="U449" s="17">
        <f t="shared" si="38"/>
        <v>15512.119999999999</v>
      </c>
      <c r="V449" s="17">
        <f t="shared" si="39"/>
        <v>8120.2575999999999</v>
      </c>
    </row>
    <row r="450" spans="1:22" x14ac:dyDescent="0.2">
      <c r="A450" s="1">
        <v>43430</v>
      </c>
      <c r="B450" s="1">
        <v>43470</v>
      </c>
      <c r="C450" s="9">
        <f t="shared" si="40"/>
        <v>40</v>
      </c>
      <c r="D450" s="1" t="s">
        <v>47</v>
      </c>
      <c r="E450" s="1" t="s">
        <v>31</v>
      </c>
      <c r="F450" s="1" t="s">
        <v>56</v>
      </c>
      <c r="G450" s="1" t="s">
        <v>682</v>
      </c>
      <c r="H450" s="2" t="str">
        <f>VLOOKUP(G450,Payments!$A$2:$E$701, 3, FALSE)</f>
        <v>B-295</v>
      </c>
      <c r="I450" t="str">
        <f>VLOOKUP(G450,Payments!$A$2:$E$701, 5, FALSE)</f>
        <v>Santander</v>
      </c>
      <c r="J450" s="18">
        <v>29972</v>
      </c>
      <c r="K450" s="20">
        <v>0.11</v>
      </c>
      <c r="L450" s="18">
        <v>11089.64</v>
      </c>
      <c r="M450" s="18">
        <v>935.1264000000001</v>
      </c>
      <c r="N450" s="20">
        <v>0.1</v>
      </c>
      <c r="O450" s="18">
        <f t="shared" si="41"/>
        <v>2667.5080000000003</v>
      </c>
      <c r="P450" s="18">
        <f>VLOOKUP(G450,Payments!$A$2:$E$701, 2, FALSE)</f>
        <v>4801.5144000000009</v>
      </c>
      <c r="Q450" s="17">
        <f t="shared" ref="Q450:Q513" si="42" xml:space="preserve"> (U450-P450)</f>
        <v>21873.565600000002</v>
      </c>
      <c r="R450" s="17">
        <f>VLOOKUP(G450,Payments!$A$2:$E$701, 4, FALSE)</f>
        <v>23185.979536000003</v>
      </c>
      <c r="S450" s="17">
        <f t="shared" ref="S450:S513" si="43" xml:space="preserve"> R450- (U450-P450)</f>
        <v>1312.4139360000008</v>
      </c>
      <c r="T450" s="21">
        <v>0.06</v>
      </c>
      <c r="U450" s="17">
        <f t="shared" ref="U450:U513" si="44" xml:space="preserve"> J450 - (J450*K450)</f>
        <v>26675.08</v>
      </c>
      <c r="V450" s="17">
        <f t="shared" ref="V450:V513" si="45">U450- (U450 *N450) -M450 -L450</f>
        <v>11982.8056</v>
      </c>
    </row>
    <row r="451" spans="1:22" x14ac:dyDescent="0.2">
      <c r="A451" s="1">
        <v>43389</v>
      </c>
      <c r="B451" s="1">
        <v>43423</v>
      </c>
      <c r="C451" s="9">
        <f t="shared" ref="C451:C514" si="46">B451-A451</f>
        <v>34</v>
      </c>
      <c r="D451" s="1" t="s">
        <v>47</v>
      </c>
      <c r="E451" s="1" t="s">
        <v>21</v>
      </c>
      <c r="F451" s="1" t="s">
        <v>66</v>
      </c>
      <c r="G451" s="1" t="s">
        <v>683</v>
      </c>
      <c r="H451" s="2" t="str">
        <f>VLOOKUP(G451,Payments!$A$2:$E$701, 3, FALSE)</f>
        <v>B-272</v>
      </c>
      <c r="I451" t="str">
        <f>VLOOKUP(G451,Payments!$A$2:$E$701, 5, FALSE)</f>
        <v>Laboral</v>
      </c>
      <c r="J451" s="18">
        <v>31034</v>
      </c>
      <c r="K451" s="20">
        <v>0.12</v>
      </c>
      <c r="L451" s="18">
        <v>9310.2000000000007</v>
      </c>
      <c r="M451" s="18">
        <v>1619.9748000000002</v>
      </c>
      <c r="N451" s="20">
        <v>0.12</v>
      </c>
      <c r="O451" s="18">
        <f t="shared" ref="O451:O514" si="47">(U451*N451)</f>
        <v>3277.1903999999995</v>
      </c>
      <c r="P451" s="18">
        <f>VLOOKUP(G451,Payments!$A$2:$E$701, 2, FALSE)</f>
        <v>5188.8848000000007</v>
      </c>
      <c r="Q451" s="17">
        <f t="shared" si="42"/>
        <v>22121.035199999998</v>
      </c>
      <c r="R451" s="17">
        <f>VLOOKUP(G451,Payments!$A$2:$E$701, 4, FALSE)</f>
        <v>24111.928368000004</v>
      </c>
      <c r="S451" s="17">
        <f t="shared" si="43"/>
        <v>1990.893168000006</v>
      </c>
      <c r="T451" s="21">
        <v>0.09</v>
      </c>
      <c r="U451" s="17">
        <f t="shared" si="44"/>
        <v>27309.919999999998</v>
      </c>
      <c r="V451" s="17">
        <f t="shared" si="45"/>
        <v>13102.554799999998</v>
      </c>
    </row>
    <row r="452" spans="1:22" x14ac:dyDescent="0.2">
      <c r="A452" s="1">
        <v>43375</v>
      </c>
      <c r="B452" s="1">
        <v>43417</v>
      </c>
      <c r="C452" s="9">
        <f t="shared" si="46"/>
        <v>42</v>
      </c>
      <c r="D452" s="1" t="s">
        <v>44</v>
      </c>
      <c r="E452" s="1" t="s">
        <v>29</v>
      </c>
      <c r="F452" s="1" t="s">
        <v>69</v>
      </c>
      <c r="G452" s="1" t="s">
        <v>684</v>
      </c>
      <c r="H452" s="2" t="str">
        <f>VLOOKUP(G452,Payments!$A$2:$E$701, 3, FALSE)</f>
        <v>B-354</v>
      </c>
      <c r="I452" t="str">
        <f>VLOOKUP(G452,Payments!$A$2:$E$701, 5, FALSE)</f>
        <v>Laboral</v>
      </c>
      <c r="J452" s="18">
        <v>21377</v>
      </c>
      <c r="K452" s="20">
        <v>0.08</v>
      </c>
      <c r="L452" s="18">
        <v>8123.26</v>
      </c>
      <c r="M452" s="18">
        <v>577.17899999999997</v>
      </c>
      <c r="N452" s="20">
        <v>0.13</v>
      </c>
      <c r="O452" s="18">
        <f t="shared" si="47"/>
        <v>2556.6892000000003</v>
      </c>
      <c r="P452" s="18">
        <f>VLOOKUP(G452,Payments!$A$2:$E$701, 2, FALSE)</f>
        <v>3736.6996000000004</v>
      </c>
      <c r="Q452" s="17">
        <f t="shared" si="42"/>
        <v>15930.1404</v>
      </c>
      <c r="R452" s="17">
        <f>VLOOKUP(G452,Payments!$A$2:$E$701, 4, FALSE)</f>
        <v>17204.551632000002</v>
      </c>
      <c r="S452" s="17">
        <f t="shared" si="43"/>
        <v>1274.4112320000022</v>
      </c>
      <c r="T452" s="21">
        <v>0.08</v>
      </c>
      <c r="U452" s="17">
        <f t="shared" si="44"/>
        <v>19666.84</v>
      </c>
      <c r="V452" s="17">
        <f t="shared" si="45"/>
        <v>8409.7117999999991</v>
      </c>
    </row>
    <row r="453" spans="1:22" x14ac:dyDescent="0.2">
      <c r="A453" s="1">
        <v>43384</v>
      </c>
      <c r="B453" s="1">
        <v>43435</v>
      </c>
      <c r="C453" s="9">
        <f t="shared" si="46"/>
        <v>51</v>
      </c>
      <c r="D453" s="1" t="s">
        <v>44</v>
      </c>
      <c r="E453" s="1" t="s">
        <v>30</v>
      </c>
      <c r="F453" s="1" t="s">
        <v>69</v>
      </c>
      <c r="G453" s="1" t="s">
        <v>685</v>
      </c>
      <c r="H453" s="2" t="str">
        <f>VLOOKUP(G453,Payments!$A$2:$E$701, 3, FALSE)</f>
        <v>B-365</v>
      </c>
      <c r="I453" t="str">
        <f>VLOOKUP(G453,Payments!$A$2:$E$701, 5, FALSE)</f>
        <v>Popular</v>
      </c>
      <c r="J453" s="18">
        <v>26406</v>
      </c>
      <c r="K453" s="20">
        <v>0.1</v>
      </c>
      <c r="L453" s="18">
        <v>10298.34</v>
      </c>
      <c r="M453" s="18">
        <v>1077.3648000000001</v>
      </c>
      <c r="N453" s="20">
        <v>0.14000000000000001</v>
      </c>
      <c r="O453" s="18">
        <f t="shared" si="47"/>
        <v>3327.1560000000004</v>
      </c>
      <c r="P453" s="18">
        <f>VLOOKUP(G453,Payments!$A$2:$E$701, 2, FALSE)</f>
        <v>4515.4260000000004</v>
      </c>
      <c r="Q453" s="17">
        <f t="shared" si="42"/>
        <v>19249.974000000002</v>
      </c>
      <c r="R453" s="17">
        <f>VLOOKUP(G453,Payments!$A$2:$E$701, 4, FALSE)</f>
        <v>20789.971920000004</v>
      </c>
      <c r="S453" s="17">
        <f t="shared" si="43"/>
        <v>1539.9979200000016</v>
      </c>
      <c r="T453" s="21">
        <v>0.08</v>
      </c>
      <c r="U453" s="17">
        <f t="shared" si="44"/>
        <v>23765.4</v>
      </c>
      <c r="V453" s="17">
        <f t="shared" si="45"/>
        <v>9062.5392000000029</v>
      </c>
    </row>
    <row r="454" spans="1:22" x14ac:dyDescent="0.2">
      <c r="A454" s="1">
        <v>43395</v>
      </c>
      <c r="B454" s="1">
        <v>43475</v>
      </c>
      <c r="C454" s="9">
        <f t="shared" si="46"/>
        <v>80</v>
      </c>
      <c r="D454" s="1" t="s">
        <v>45</v>
      </c>
      <c r="E454" s="1" t="s">
        <v>36</v>
      </c>
      <c r="F454" s="1" t="s">
        <v>84</v>
      </c>
      <c r="G454" s="1" t="s">
        <v>686</v>
      </c>
      <c r="H454" s="2" t="str">
        <f>VLOOKUP(G454,Payments!$A$2:$E$701, 3, FALSE)</f>
        <v>B-373</v>
      </c>
      <c r="I454" t="str">
        <f>VLOOKUP(G454,Payments!$A$2:$E$701, 5, FALSE)</f>
        <v>Kutxa</v>
      </c>
      <c r="J454" s="18">
        <v>34722</v>
      </c>
      <c r="K454" s="20">
        <v>0.17</v>
      </c>
      <c r="L454" s="18">
        <v>11111.04</v>
      </c>
      <c r="M454" s="18">
        <v>1770.8219999999999</v>
      </c>
      <c r="N454" s="20">
        <v>0.12</v>
      </c>
      <c r="O454" s="18">
        <f t="shared" si="47"/>
        <v>3458.3111999999996</v>
      </c>
      <c r="P454" s="18">
        <f>VLOOKUP(G454,Payments!$A$2:$E$701, 2, FALSE)</f>
        <v>5475.6593999999996</v>
      </c>
      <c r="Q454" s="17">
        <f t="shared" si="42"/>
        <v>23343.600599999998</v>
      </c>
      <c r="R454" s="17">
        <f>VLOOKUP(G454,Payments!$A$2:$E$701, 4, FALSE)</f>
        <v>24744.216635999997</v>
      </c>
      <c r="S454" s="17">
        <f t="shared" si="43"/>
        <v>1400.6160359999994</v>
      </c>
      <c r="T454" s="21">
        <v>0.06</v>
      </c>
      <c r="U454" s="17">
        <f t="shared" si="44"/>
        <v>28819.26</v>
      </c>
      <c r="V454" s="17">
        <f t="shared" si="45"/>
        <v>12479.086799999997</v>
      </c>
    </row>
    <row r="455" spans="1:22" x14ac:dyDescent="0.2">
      <c r="A455" s="1">
        <v>43413</v>
      </c>
      <c r="B455" s="1">
        <v>43468</v>
      </c>
      <c r="C455" s="9">
        <f t="shared" si="46"/>
        <v>55</v>
      </c>
      <c r="D455" s="1" t="s">
        <v>43</v>
      </c>
      <c r="E455" s="1" t="s">
        <v>34</v>
      </c>
      <c r="F455" s="1" t="s">
        <v>60</v>
      </c>
      <c r="G455" s="1" t="s">
        <v>687</v>
      </c>
      <c r="H455" s="2" t="str">
        <f>VLOOKUP(G455,Payments!$A$2:$E$701, 3, FALSE)</f>
        <v>B-372</v>
      </c>
      <c r="I455" t="str">
        <f>VLOOKUP(G455,Payments!$A$2:$E$701, 5, FALSE)</f>
        <v>Kutxa</v>
      </c>
      <c r="J455" s="18">
        <v>23646</v>
      </c>
      <c r="K455" s="20">
        <v>0.08</v>
      </c>
      <c r="L455" s="18">
        <v>8512.56</v>
      </c>
      <c r="M455" s="18">
        <v>1191.7583999999999</v>
      </c>
      <c r="N455" s="20">
        <v>0.14000000000000001</v>
      </c>
      <c r="O455" s="18">
        <f t="shared" si="47"/>
        <v>3045.6048000000001</v>
      </c>
      <c r="P455" s="18">
        <f>VLOOKUP(G455,Payments!$A$2:$E$701, 2, FALSE)</f>
        <v>4785.9503999999997</v>
      </c>
      <c r="Q455" s="17">
        <f t="shared" si="42"/>
        <v>16968.369599999998</v>
      </c>
      <c r="R455" s="17">
        <f>VLOOKUP(G455,Payments!$A$2:$E$701, 4, FALSE)</f>
        <v>18495.522863999999</v>
      </c>
      <c r="S455" s="17">
        <f t="shared" si="43"/>
        <v>1527.1532640000005</v>
      </c>
      <c r="T455" s="21">
        <v>0.09</v>
      </c>
      <c r="U455" s="17">
        <f t="shared" si="44"/>
        <v>21754.32</v>
      </c>
      <c r="V455" s="17">
        <f t="shared" si="45"/>
        <v>9004.3968000000004</v>
      </c>
    </row>
    <row r="456" spans="1:22" x14ac:dyDescent="0.2">
      <c r="A456" s="1">
        <v>43418</v>
      </c>
      <c r="B456" s="1">
        <v>43448</v>
      </c>
      <c r="C456" s="9">
        <f t="shared" si="46"/>
        <v>30</v>
      </c>
      <c r="D456" s="1" t="s">
        <v>46</v>
      </c>
      <c r="E456" s="1" t="s">
        <v>29</v>
      </c>
      <c r="F456" s="1" t="s">
        <v>98</v>
      </c>
      <c r="G456" s="1" t="s">
        <v>688</v>
      </c>
      <c r="H456" s="2" t="str">
        <f>VLOOKUP(G456,Payments!$A$2:$E$701, 3, FALSE)</f>
        <v>B-328</v>
      </c>
      <c r="I456" t="str">
        <f>VLOOKUP(G456,Payments!$A$2:$E$701, 5, FALSE)</f>
        <v>Bankia</v>
      </c>
      <c r="J456" s="18">
        <v>17811</v>
      </c>
      <c r="K456" s="20">
        <v>0.17</v>
      </c>
      <c r="L456" s="18">
        <v>5877.63</v>
      </c>
      <c r="M456" s="18">
        <v>534.33000000000004</v>
      </c>
      <c r="N456" s="20">
        <v>0.14000000000000001</v>
      </c>
      <c r="O456" s="18">
        <f t="shared" si="47"/>
        <v>2069.6381999999999</v>
      </c>
      <c r="P456" s="18">
        <f>VLOOKUP(G456,Payments!$A$2:$E$701, 2, FALSE)</f>
        <v>2956.6259999999997</v>
      </c>
      <c r="Q456" s="17">
        <f t="shared" si="42"/>
        <v>11826.503999999999</v>
      </c>
      <c r="R456" s="17">
        <f>VLOOKUP(G456,Payments!$A$2:$E$701, 4, FALSE)</f>
        <v>12772.624319999999</v>
      </c>
      <c r="S456" s="17">
        <f t="shared" si="43"/>
        <v>946.12031999999999</v>
      </c>
      <c r="T456" s="21">
        <v>0.08</v>
      </c>
      <c r="U456" s="17">
        <f t="shared" si="44"/>
        <v>14783.13</v>
      </c>
      <c r="V456" s="17">
        <f t="shared" si="45"/>
        <v>6301.5317999999997</v>
      </c>
    </row>
    <row r="457" spans="1:22" x14ac:dyDescent="0.2">
      <c r="A457" s="1">
        <v>43464</v>
      </c>
      <c r="B457" s="1">
        <v>43544</v>
      </c>
      <c r="C457" s="9">
        <f t="shared" si="46"/>
        <v>80</v>
      </c>
      <c r="D457" s="1" t="s">
        <v>44</v>
      </c>
      <c r="E457" s="1" t="s">
        <v>25</v>
      </c>
      <c r="F457" s="1" t="s">
        <v>118</v>
      </c>
      <c r="G457" s="1" t="s">
        <v>689</v>
      </c>
      <c r="H457" s="2" t="str">
        <f>VLOOKUP(G457,Payments!$A$2:$E$701, 3, FALSE)</f>
        <v>B-370</v>
      </c>
      <c r="I457" t="str">
        <f>VLOOKUP(G457,Payments!$A$2:$E$701, 5, FALSE)</f>
        <v>Sabadell</v>
      </c>
      <c r="J457" s="18">
        <v>18237</v>
      </c>
      <c r="K457" s="20">
        <v>0.17</v>
      </c>
      <c r="L457" s="18">
        <v>5471.1</v>
      </c>
      <c r="M457" s="18">
        <v>483.28049999999996</v>
      </c>
      <c r="N457" s="20">
        <v>0.12</v>
      </c>
      <c r="O457" s="18">
        <f t="shared" si="47"/>
        <v>1816.4051999999999</v>
      </c>
      <c r="P457" s="18">
        <f>VLOOKUP(G457,Payments!$A$2:$E$701, 2, FALSE)</f>
        <v>2875.9748999999997</v>
      </c>
      <c r="Q457" s="17">
        <f t="shared" si="42"/>
        <v>12260.7351</v>
      </c>
      <c r="R457" s="17">
        <f>VLOOKUP(G457,Payments!$A$2:$E$701, 4, FALSE)</f>
        <v>13118.986557</v>
      </c>
      <c r="S457" s="17">
        <f t="shared" si="43"/>
        <v>858.2514570000003</v>
      </c>
      <c r="T457" s="21">
        <v>7.0000000000000007E-2</v>
      </c>
      <c r="U457" s="17">
        <f t="shared" si="44"/>
        <v>15136.71</v>
      </c>
      <c r="V457" s="17">
        <f t="shared" si="45"/>
        <v>7365.9242999999988</v>
      </c>
    </row>
    <row r="458" spans="1:22" x14ac:dyDescent="0.2">
      <c r="A458" s="1">
        <v>43428</v>
      </c>
      <c r="B458" s="1">
        <v>43502</v>
      </c>
      <c r="C458" s="9">
        <f t="shared" si="46"/>
        <v>74</v>
      </c>
      <c r="D458" s="1" t="s">
        <v>46</v>
      </c>
      <c r="E458" s="1" t="s">
        <v>21</v>
      </c>
      <c r="F458" s="1" t="s">
        <v>71</v>
      </c>
      <c r="G458" s="1" t="s">
        <v>690</v>
      </c>
      <c r="H458" s="2" t="str">
        <f>VLOOKUP(G458,Payments!$A$2:$E$701, 3, FALSE)</f>
        <v>B-350</v>
      </c>
      <c r="I458" t="str">
        <f>VLOOKUP(G458,Payments!$A$2:$E$701, 5, FALSE)</f>
        <v>Santander</v>
      </c>
      <c r="J458" s="18">
        <v>29251</v>
      </c>
      <c r="K458" s="20">
        <v>0.12</v>
      </c>
      <c r="L458" s="18">
        <v>11407.89</v>
      </c>
      <c r="M458" s="18">
        <v>1003.3093000000001</v>
      </c>
      <c r="N458" s="20">
        <v>0.15</v>
      </c>
      <c r="O458" s="18">
        <f t="shared" si="47"/>
        <v>3861.1320000000001</v>
      </c>
      <c r="P458" s="18">
        <f>VLOOKUP(G458,Payments!$A$2:$E$701, 2, FALSE)</f>
        <v>5405.5847999999996</v>
      </c>
      <c r="Q458" s="17">
        <f t="shared" si="42"/>
        <v>20335.2952</v>
      </c>
      <c r="R458" s="17">
        <f>VLOOKUP(G458,Payments!$A$2:$E$701, 4, FALSE)</f>
        <v>21962.118816000002</v>
      </c>
      <c r="S458" s="17">
        <f t="shared" si="43"/>
        <v>1626.8236160000015</v>
      </c>
      <c r="T458" s="21">
        <v>0.08</v>
      </c>
      <c r="U458" s="17">
        <f t="shared" si="44"/>
        <v>25740.880000000001</v>
      </c>
      <c r="V458" s="17">
        <f t="shared" si="45"/>
        <v>9468.5486999999994</v>
      </c>
    </row>
    <row r="459" spans="1:22" x14ac:dyDescent="0.2">
      <c r="A459" s="1">
        <v>43437</v>
      </c>
      <c r="B459" s="1">
        <v>43516</v>
      </c>
      <c r="C459" s="9">
        <f t="shared" si="46"/>
        <v>79</v>
      </c>
      <c r="D459" s="1" t="s">
        <v>46</v>
      </c>
      <c r="E459" s="1" t="s">
        <v>25</v>
      </c>
      <c r="F459" s="1" t="s">
        <v>104</v>
      </c>
      <c r="G459" s="1" t="s">
        <v>691</v>
      </c>
      <c r="H459" s="2" t="str">
        <f>VLOOKUP(G459,Payments!$A$2:$E$701, 3, FALSE)</f>
        <v>B-349</v>
      </c>
      <c r="I459" t="str">
        <f>VLOOKUP(G459,Payments!$A$2:$E$701, 5, FALSE)</f>
        <v>Caixa</v>
      </c>
      <c r="J459" s="18">
        <v>21261</v>
      </c>
      <c r="K459" s="20">
        <v>0.14000000000000001</v>
      </c>
      <c r="L459" s="18">
        <v>7441.35</v>
      </c>
      <c r="M459" s="18">
        <v>542.15549999999996</v>
      </c>
      <c r="N459" s="20">
        <v>0.11</v>
      </c>
      <c r="O459" s="18">
        <f t="shared" si="47"/>
        <v>2011.2905999999998</v>
      </c>
      <c r="P459" s="18">
        <f>VLOOKUP(G459,Payments!$A$2:$E$701, 2, FALSE)</f>
        <v>4022.5812000000001</v>
      </c>
      <c r="Q459" s="17">
        <f t="shared" si="42"/>
        <v>14261.878799999999</v>
      </c>
      <c r="R459" s="17">
        <f>VLOOKUP(G459,Payments!$A$2:$E$701, 4, FALSE)</f>
        <v>14974.972739999999</v>
      </c>
      <c r="S459" s="17">
        <f t="shared" si="43"/>
        <v>713.09394000000066</v>
      </c>
      <c r="T459" s="21">
        <v>0.05</v>
      </c>
      <c r="U459" s="17">
        <f t="shared" si="44"/>
        <v>18284.46</v>
      </c>
      <c r="V459" s="17">
        <f t="shared" si="45"/>
        <v>8289.6638999999977</v>
      </c>
    </row>
    <row r="460" spans="1:22" x14ac:dyDescent="0.2">
      <c r="A460" s="1">
        <v>43422</v>
      </c>
      <c r="B460" s="1">
        <v>43489</v>
      </c>
      <c r="C460" s="9">
        <f t="shared" si="46"/>
        <v>67</v>
      </c>
      <c r="D460" s="1" t="s">
        <v>44</v>
      </c>
      <c r="E460" s="1" t="s">
        <v>42</v>
      </c>
      <c r="F460" s="1" t="s">
        <v>58</v>
      </c>
      <c r="G460" s="1" t="s">
        <v>692</v>
      </c>
      <c r="H460" s="2" t="str">
        <f>VLOOKUP(G460,Payments!$A$2:$E$701, 3, FALSE)</f>
        <v>B-345</v>
      </c>
      <c r="I460" t="str">
        <f>VLOOKUP(G460,Payments!$A$2:$E$701, 5, FALSE)</f>
        <v>Popular</v>
      </c>
      <c r="J460" s="18">
        <v>23976</v>
      </c>
      <c r="K460" s="20">
        <v>0.16</v>
      </c>
      <c r="L460" s="18">
        <v>7192.8</v>
      </c>
      <c r="M460" s="18">
        <v>1165.2336000000003</v>
      </c>
      <c r="N460" s="20">
        <v>0.15</v>
      </c>
      <c r="O460" s="18">
        <f t="shared" si="47"/>
        <v>3020.9760000000001</v>
      </c>
      <c r="P460" s="18">
        <f>VLOOKUP(G460,Payments!$A$2:$E$701, 2, FALSE)</f>
        <v>4430.7647999999999</v>
      </c>
      <c r="Q460" s="17">
        <f t="shared" si="42"/>
        <v>15709.075199999999</v>
      </c>
      <c r="R460" s="17">
        <f>VLOOKUP(G460,Payments!$A$2:$E$701, 4, FALSE)</f>
        <v>16651.619712</v>
      </c>
      <c r="S460" s="17">
        <f t="shared" si="43"/>
        <v>942.5445120000004</v>
      </c>
      <c r="T460" s="21">
        <v>0.06</v>
      </c>
      <c r="U460" s="17">
        <f t="shared" si="44"/>
        <v>20139.84</v>
      </c>
      <c r="V460" s="17">
        <f t="shared" si="45"/>
        <v>8760.8304000000026</v>
      </c>
    </row>
    <row r="461" spans="1:22" x14ac:dyDescent="0.2">
      <c r="A461" s="1">
        <v>43403</v>
      </c>
      <c r="B461" s="1">
        <v>43463</v>
      </c>
      <c r="C461" s="9">
        <f t="shared" si="46"/>
        <v>60</v>
      </c>
      <c r="D461" s="1" t="s">
        <v>44</v>
      </c>
      <c r="E461" s="1" t="s">
        <v>32</v>
      </c>
      <c r="F461" s="1" t="s">
        <v>62</v>
      </c>
      <c r="G461" s="1" t="s">
        <v>693</v>
      </c>
      <c r="H461" s="2" t="str">
        <f>VLOOKUP(G461,Payments!$A$2:$E$701, 3, FALSE)</f>
        <v>B-251</v>
      </c>
      <c r="I461" t="str">
        <f>VLOOKUP(G461,Payments!$A$2:$E$701, 5, FALSE)</f>
        <v>Santander</v>
      </c>
      <c r="J461" s="18">
        <v>26081</v>
      </c>
      <c r="K461" s="20">
        <v>0.16</v>
      </c>
      <c r="L461" s="18">
        <v>10171.59</v>
      </c>
      <c r="M461" s="18">
        <v>1056.2805000000001</v>
      </c>
      <c r="N461" s="20">
        <v>0.12</v>
      </c>
      <c r="O461" s="18">
        <f t="shared" si="47"/>
        <v>2628.9648000000002</v>
      </c>
      <c r="P461" s="18">
        <f>VLOOKUP(G461,Payments!$A$2:$E$701, 2, FALSE)</f>
        <v>4819.7687999999998</v>
      </c>
      <c r="Q461" s="17">
        <f t="shared" si="42"/>
        <v>17088.271200000003</v>
      </c>
      <c r="R461" s="17">
        <f>VLOOKUP(G461,Payments!$A$2:$E$701, 4, FALSE)</f>
        <v>18284.450184000005</v>
      </c>
      <c r="S461" s="17">
        <f t="shared" si="43"/>
        <v>1196.1789840000019</v>
      </c>
      <c r="T461" s="21">
        <v>7.0000000000000007E-2</v>
      </c>
      <c r="U461" s="17">
        <f t="shared" si="44"/>
        <v>21908.04</v>
      </c>
      <c r="V461" s="17">
        <f t="shared" si="45"/>
        <v>8051.2046999999984</v>
      </c>
    </row>
    <row r="462" spans="1:22" x14ac:dyDescent="0.2">
      <c r="A462" s="1">
        <v>43377</v>
      </c>
      <c r="B462" s="1">
        <v>43433</v>
      </c>
      <c r="C462" s="9">
        <f t="shared" si="46"/>
        <v>56</v>
      </c>
      <c r="D462" s="1" t="s">
        <v>45</v>
      </c>
      <c r="E462" s="1" t="s">
        <v>35</v>
      </c>
      <c r="F462" s="1" t="s">
        <v>60</v>
      </c>
      <c r="G462" s="1" t="s">
        <v>694</v>
      </c>
      <c r="H462" s="2" t="str">
        <f>VLOOKUP(G462,Payments!$A$2:$E$701, 3, FALSE)</f>
        <v>B-304</v>
      </c>
      <c r="I462" t="str">
        <f>VLOOKUP(G462,Payments!$A$2:$E$701, 5, FALSE)</f>
        <v>Unicaja</v>
      </c>
      <c r="J462" s="18">
        <v>18753</v>
      </c>
      <c r="K462" s="20">
        <v>0.09</v>
      </c>
      <c r="L462" s="18">
        <v>6563.55</v>
      </c>
      <c r="M462" s="18">
        <v>840.13440000000003</v>
      </c>
      <c r="N462" s="20">
        <v>0.12</v>
      </c>
      <c r="O462" s="18">
        <f t="shared" si="47"/>
        <v>2047.8275999999998</v>
      </c>
      <c r="P462" s="18">
        <f>VLOOKUP(G462,Payments!$A$2:$E$701, 2, FALSE)</f>
        <v>3242.3937000000001</v>
      </c>
      <c r="Q462" s="17">
        <f t="shared" si="42"/>
        <v>13822.836299999999</v>
      </c>
      <c r="R462" s="17">
        <f>VLOOKUP(G462,Payments!$A$2:$E$701, 4, FALSE)</f>
        <v>14513.978115</v>
      </c>
      <c r="S462" s="17">
        <f t="shared" si="43"/>
        <v>691.14181500000086</v>
      </c>
      <c r="T462" s="21">
        <v>0.05</v>
      </c>
      <c r="U462" s="17">
        <f t="shared" si="44"/>
        <v>17065.23</v>
      </c>
      <c r="V462" s="17">
        <f t="shared" si="45"/>
        <v>7613.717999999998</v>
      </c>
    </row>
    <row r="463" spans="1:22" x14ac:dyDescent="0.2">
      <c r="A463" s="1">
        <v>43422</v>
      </c>
      <c r="B463" s="1">
        <v>43485</v>
      </c>
      <c r="C463" s="9">
        <f t="shared" si="46"/>
        <v>63</v>
      </c>
      <c r="D463" s="1" t="s">
        <v>44</v>
      </c>
      <c r="E463" s="1" t="s">
        <v>39</v>
      </c>
      <c r="F463" s="1" t="s">
        <v>66</v>
      </c>
      <c r="G463" s="1" t="s">
        <v>695</v>
      </c>
      <c r="H463" s="2" t="str">
        <f>VLOOKUP(G463,Payments!$A$2:$E$701, 3, FALSE)</f>
        <v>B-390</v>
      </c>
      <c r="I463" t="str">
        <f>VLOOKUP(G463,Payments!$A$2:$E$701, 5, FALSE)</f>
        <v>Unicaja</v>
      </c>
      <c r="J463" s="18">
        <v>32531</v>
      </c>
      <c r="K463" s="20">
        <v>0.06</v>
      </c>
      <c r="L463" s="18">
        <v>11711.16</v>
      </c>
      <c r="M463" s="18">
        <v>1320.7585999999999</v>
      </c>
      <c r="N463" s="20">
        <v>0.15</v>
      </c>
      <c r="O463" s="18">
        <f t="shared" si="47"/>
        <v>4586.8710000000001</v>
      </c>
      <c r="P463" s="18">
        <f>VLOOKUP(G463,Payments!$A$2:$E$701, 2, FALSE)</f>
        <v>7033.2021999999997</v>
      </c>
      <c r="Q463" s="17">
        <f t="shared" si="42"/>
        <v>23545.9378</v>
      </c>
      <c r="R463" s="17">
        <f>VLOOKUP(G463,Payments!$A$2:$E$701, 4, FALSE)</f>
        <v>24723.234690000001</v>
      </c>
      <c r="S463" s="17">
        <f t="shared" si="43"/>
        <v>1177.2968900000014</v>
      </c>
      <c r="T463" s="21">
        <v>0.05</v>
      </c>
      <c r="U463" s="17">
        <f t="shared" si="44"/>
        <v>30579.14</v>
      </c>
      <c r="V463" s="17">
        <f t="shared" si="45"/>
        <v>12960.350399999999</v>
      </c>
    </row>
    <row r="464" spans="1:22" x14ac:dyDescent="0.2">
      <c r="A464" s="1">
        <v>43397</v>
      </c>
      <c r="B464" s="1">
        <v>43443</v>
      </c>
      <c r="C464" s="9">
        <f t="shared" si="46"/>
        <v>46</v>
      </c>
      <c r="D464" s="1" t="s">
        <v>46</v>
      </c>
      <c r="E464" s="1" t="s">
        <v>26</v>
      </c>
      <c r="F464" s="1" t="s">
        <v>58</v>
      </c>
      <c r="G464" s="1" t="s">
        <v>696</v>
      </c>
      <c r="H464" s="2" t="str">
        <f>VLOOKUP(G464,Payments!$A$2:$E$701, 3, FALSE)</f>
        <v>B-300</v>
      </c>
      <c r="I464" t="str">
        <f>VLOOKUP(G464,Payments!$A$2:$E$701, 5, FALSE)</f>
        <v>Bankinter</v>
      </c>
      <c r="J464" s="18">
        <v>23121</v>
      </c>
      <c r="K464" s="20">
        <v>0.14000000000000001</v>
      </c>
      <c r="L464" s="18">
        <v>6936.3</v>
      </c>
      <c r="M464" s="18">
        <v>647.38800000000015</v>
      </c>
      <c r="N464" s="20">
        <v>0.1</v>
      </c>
      <c r="O464" s="18">
        <f t="shared" si="47"/>
        <v>1988.4059999999999</v>
      </c>
      <c r="P464" s="18">
        <f>VLOOKUP(G464,Payments!$A$2:$E$701, 2, FALSE)</f>
        <v>3579.1308000000004</v>
      </c>
      <c r="Q464" s="17">
        <f t="shared" si="42"/>
        <v>16304.929199999997</v>
      </c>
      <c r="R464" s="17">
        <f>VLOOKUP(G464,Payments!$A$2:$E$701, 4, FALSE)</f>
        <v>17609.323536</v>
      </c>
      <c r="S464" s="17">
        <f t="shared" si="43"/>
        <v>1304.394336000003</v>
      </c>
      <c r="T464" s="21">
        <v>0.08</v>
      </c>
      <c r="U464" s="17">
        <f t="shared" si="44"/>
        <v>19884.059999999998</v>
      </c>
      <c r="V464" s="17">
        <f t="shared" si="45"/>
        <v>10311.966</v>
      </c>
    </row>
    <row r="465" spans="1:22" x14ac:dyDescent="0.2">
      <c r="A465" s="1">
        <v>43429</v>
      </c>
      <c r="B465" s="1">
        <v>43479</v>
      </c>
      <c r="C465" s="9">
        <f t="shared" si="46"/>
        <v>50</v>
      </c>
      <c r="D465" s="1" t="s">
        <v>43</v>
      </c>
      <c r="E465" s="1" t="s">
        <v>27</v>
      </c>
      <c r="F465" s="1" t="s">
        <v>60</v>
      </c>
      <c r="G465" s="1" t="s">
        <v>697</v>
      </c>
      <c r="H465" s="2" t="str">
        <f>VLOOKUP(G465,Payments!$A$2:$E$701, 3, FALSE)</f>
        <v>B-276</v>
      </c>
      <c r="I465" t="str">
        <f>VLOOKUP(G465,Payments!$A$2:$E$701, 5, FALSE)</f>
        <v>Unicaja</v>
      </c>
      <c r="J465" s="18">
        <v>25235</v>
      </c>
      <c r="K465" s="20">
        <v>0.05</v>
      </c>
      <c r="L465" s="18">
        <v>9336.9500000000007</v>
      </c>
      <c r="M465" s="18">
        <v>731.81500000000005</v>
      </c>
      <c r="N465" s="20">
        <v>0.15</v>
      </c>
      <c r="O465" s="18">
        <f t="shared" si="47"/>
        <v>3595.9874999999997</v>
      </c>
      <c r="P465" s="18">
        <f>VLOOKUP(G465,Payments!$A$2:$E$701, 2, FALSE)</f>
        <v>5513.8474999999999</v>
      </c>
      <c r="Q465" s="17">
        <f t="shared" si="42"/>
        <v>18459.4025</v>
      </c>
      <c r="R465" s="17">
        <f>VLOOKUP(G465,Payments!$A$2:$E$701, 4, FALSE)</f>
        <v>19936.154700000003</v>
      </c>
      <c r="S465" s="17">
        <f t="shared" si="43"/>
        <v>1476.7522000000026</v>
      </c>
      <c r="T465" s="21">
        <v>0.08</v>
      </c>
      <c r="U465" s="17">
        <f t="shared" si="44"/>
        <v>23973.25</v>
      </c>
      <c r="V465" s="17">
        <f t="shared" si="45"/>
        <v>10308.497500000001</v>
      </c>
    </row>
    <row r="466" spans="1:22" x14ac:dyDescent="0.2">
      <c r="A466" s="1">
        <v>43408</v>
      </c>
      <c r="B466" s="1">
        <v>43488</v>
      </c>
      <c r="C466" s="9">
        <f t="shared" si="46"/>
        <v>80</v>
      </c>
      <c r="D466" s="1" t="s">
        <v>45</v>
      </c>
      <c r="E466" s="1" t="s">
        <v>28</v>
      </c>
      <c r="F466" s="1" t="s">
        <v>87</v>
      </c>
      <c r="G466" s="1" t="s">
        <v>698</v>
      </c>
      <c r="H466" s="2" t="str">
        <f>VLOOKUP(G466,Payments!$A$2:$E$701, 3, FALSE)</f>
        <v>B-303</v>
      </c>
      <c r="I466" t="str">
        <f>VLOOKUP(G466,Payments!$A$2:$E$701, 5, FALSE)</f>
        <v>Santander</v>
      </c>
      <c r="J466" s="18">
        <v>18364</v>
      </c>
      <c r="K466" s="20">
        <v>0.14000000000000001</v>
      </c>
      <c r="L466" s="18">
        <v>5876.48</v>
      </c>
      <c r="M466" s="18">
        <v>694.15919999999994</v>
      </c>
      <c r="N466" s="20">
        <v>0.12</v>
      </c>
      <c r="O466" s="18">
        <f t="shared" si="47"/>
        <v>1895.1648</v>
      </c>
      <c r="P466" s="18">
        <f>VLOOKUP(G466,Payments!$A$2:$E$701, 2, FALSE)</f>
        <v>2842.7471999999998</v>
      </c>
      <c r="Q466" s="17">
        <f t="shared" si="42"/>
        <v>12950.292800000001</v>
      </c>
      <c r="R466" s="17">
        <f>VLOOKUP(G466,Payments!$A$2:$E$701, 4, FALSE)</f>
        <v>14115.819152</v>
      </c>
      <c r="S466" s="17">
        <f t="shared" si="43"/>
        <v>1165.526351999999</v>
      </c>
      <c r="T466" s="21">
        <v>0.09</v>
      </c>
      <c r="U466" s="17">
        <f t="shared" si="44"/>
        <v>15793.04</v>
      </c>
      <c r="V466" s="17">
        <f t="shared" si="45"/>
        <v>7327.2360000000008</v>
      </c>
    </row>
    <row r="467" spans="1:22" x14ac:dyDescent="0.2">
      <c r="A467" s="1">
        <v>43390</v>
      </c>
      <c r="B467" s="1">
        <v>43438</v>
      </c>
      <c r="C467" s="9">
        <f t="shared" si="46"/>
        <v>48</v>
      </c>
      <c r="D467" s="1" t="s">
        <v>45</v>
      </c>
      <c r="E467" s="1" t="s">
        <v>23</v>
      </c>
      <c r="F467" s="1" t="s">
        <v>69</v>
      </c>
      <c r="G467" s="1" t="s">
        <v>699</v>
      </c>
      <c r="H467" s="2" t="str">
        <f>VLOOKUP(G467,Payments!$A$2:$E$701, 3, FALSE)</f>
        <v>B-354</v>
      </c>
      <c r="I467" t="str">
        <f>VLOOKUP(G467,Payments!$A$2:$E$701, 5, FALSE)</f>
        <v>Caixa</v>
      </c>
      <c r="J467" s="18">
        <v>23108</v>
      </c>
      <c r="K467" s="20">
        <v>0.06</v>
      </c>
      <c r="L467" s="18">
        <v>8318.8799999999992</v>
      </c>
      <c r="M467" s="18">
        <v>1072.2112000000002</v>
      </c>
      <c r="N467" s="20">
        <v>0.13</v>
      </c>
      <c r="O467" s="18">
        <f t="shared" si="47"/>
        <v>2823.7976000000003</v>
      </c>
      <c r="P467" s="18">
        <f>VLOOKUP(G467,Payments!$A$2:$E$701, 2, FALSE)</f>
        <v>4995.9495999999999</v>
      </c>
      <c r="Q467" s="17">
        <f t="shared" si="42"/>
        <v>16725.570400000001</v>
      </c>
      <c r="R467" s="17">
        <f>VLOOKUP(G467,Payments!$A$2:$E$701, 4, FALSE)</f>
        <v>17896.360328000002</v>
      </c>
      <c r="S467" s="17">
        <f t="shared" si="43"/>
        <v>1170.789928000002</v>
      </c>
      <c r="T467" s="21">
        <v>7.0000000000000007E-2</v>
      </c>
      <c r="U467" s="17">
        <f t="shared" si="44"/>
        <v>21721.52</v>
      </c>
      <c r="V467" s="17">
        <f t="shared" si="45"/>
        <v>9506.631199999998</v>
      </c>
    </row>
    <row r="468" spans="1:22" x14ac:dyDescent="0.2">
      <c r="A468" s="1">
        <v>43400</v>
      </c>
      <c r="B468" s="1">
        <v>43453</v>
      </c>
      <c r="C468" s="9">
        <f t="shared" si="46"/>
        <v>53</v>
      </c>
      <c r="D468" s="1" t="s">
        <v>46</v>
      </c>
      <c r="E468" s="1" t="s">
        <v>25</v>
      </c>
      <c r="F468" s="1" t="s">
        <v>62</v>
      </c>
      <c r="G468" s="1" t="s">
        <v>700</v>
      </c>
      <c r="H468" s="2" t="str">
        <f>VLOOKUP(G468,Payments!$A$2:$E$701, 3, FALSE)</f>
        <v>B-309</v>
      </c>
      <c r="I468" t="str">
        <f>VLOOKUP(G468,Payments!$A$2:$E$701, 5, FALSE)</f>
        <v>Bankia</v>
      </c>
      <c r="J468" s="18">
        <v>29001</v>
      </c>
      <c r="K468" s="20">
        <v>0.09</v>
      </c>
      <c r="L468" s="18">
        <v>11310.39</v>
      </c>
      <c r="M468" s="18">
        <v>754.02600000000007</v>
      </c>
      <c r="N468" s="20">
        <v>0.14000000000000001</v>
      </c>
      <c r="O468" s="18">
        <f t="shared" si="47"/>
        <v>3694.7274000000002</v>
      </c>
      <c r="P468" s="18">
        <f>VLOOKUP(G468,Payments!$A$2:$E$701, 2, FALSE)</f>
        <v>5542.0910999999996</v>
      </c>
      <c r="Q468" s="17">
        <f t="shared" si="42"/>
        <v>20848.818899999998</v>
      </c>
      <c r="R468" s="17">
        <f>VLOOKUP(G468,Payments!$A$2:$E$701, 4, FALSE)</f>
        <v>21891.259845</v>
      </c>
      <c r="S468" s="17">
        <f t="shared" si="43"/>
        <v>1042.4409450000021</v>
      </c>
      <c r="T468" s="21">
        <v>0.05</v>
      </c>
      <c r="U468" s="17">
        <f t="shared" si="44"/>
        <v>26390.91</v>
      </c>
      <c r="V468" s="17">
        <f t="shared" si="45"/>
        <v>10631.766599999999</v>
      </c>
    </row>
    <row r="469" spans="1:22" x14ac:dyDescent="0.2">
      <c r="A469" s="1">
        <v>43421</v>
      </c>
      <c r="B469" s="1">
        <v>43461</v>
      </c>
      <c r="C469" s="9">
        <f t="shared" si="46"/>
        <v>40</v>
      </c>
      <c r="D469" s="1" t="s">
        <v>44</v>
      </c>
      <c r="E469" s="1" t="s">
        <v>42</v>
      </c>
      <c r="F469" s="1" t="s">
        <v>92</v>
      </c>
      <c r="G469" s="1" t="s">
        <v>701</v>
      </c>
      <c r="H469" s="2" t="str">
        <f>VLOOKUP(G469,Payments!$A$2:$E$701, 3, FALSE)</f>
        <v>B-250</v>
      </c>
      <c r="I469" t="str">
        <f>VLOOKUP(G469,Payments!$A$2:$E$701, 5, FALSE)</f>
        <v>BBVA</v>
      </c>
      <c r="J469" s="18">
        <v>27382</v>
      </c>
      <c r="K469" s="20">
        <v>0.06</v>
      </c>
      <c r="L469" s="18">
        <v>9583.7000000000007</v>
      </c>
      <c r="M469" s="18">
        <v>1292.4303999999997</v>
      </c>
      <c r="N469" s="20">
        <v>0.12</v>
      </c>
      <c r="O469" s="18">
        <f t="shared" si="47"/>
        <v>3088.6896000000002</v>
      </c>
      <c r="P469" s="18">
        <f>VLOOKUP(G469,Payments!$A$2:$E$701, 2, FALSE)</f>
        <v>4633.0343999999996</v>
      </c>
      <c r="Q469" s="17">
        <f t="shared" si="42"/>
        <v>21106.045600000001</v>
      </c>
      <c r="R469" s="17">
        <f>VLOOKUP(G469,Payments!$A$2:$E$701, 4, FALSE)</f>
        <v>23005.589703999998</v>
      </c>
      <c r="S469" s="17">
        <f t="shared" si="43"/>
        <v>1899.5441039999969</v>
      </c>
      <c r="T469" s="21">
        <v>0.09</v>
      </c>
      <c r="U469" s="17">
        <f t="shared" si="44"/>
        <v>25739.08</v>
      </c>
      <c r="V469" s="17">
        <f t="shared" si="45"/>
        <v>11774.259999999998</v>
      </c>
    </row>
    <row r="470" spans="1:22" x14ac:dyDescent="0.2">
      <c r="A470" s="1">
        <v>43402</v>
      </c>
      <c r="B470" s="1">
        <v>43476</v>
      </c>
      <c r="C470" s="9">
        <f t="shared" si="46"/>
        <v>74</v>
      </c>
      <c r="D470" s="1" t="s">
        <v>43</v>
      </c>
      <c r="E470" s="1" t="s">
        <v>41</v>
      </c>
      <c r="F470" s="1" t="s">
        <v>92</v>
      </c>
      <c r="G470" s="1" t="s">
        <v>702</v>
      </c>
      <c r="H470" s="2" t="str">
        <f>VLOOKUP(G470,Payments!$A$2:$E$701, 3, FALSE)</f>
        <v>B-392</v>
      </c>
      <c r="I470" t="str">
        <f>VLOOKUP(G470,Payments!$A$2:$E$701, 5, FALSE)</f>
        <v>Popular</v>
      </c>
      <c r="J470" s="18">
        <v>32355</v>
      </c>
      <c r="K470" s="20">
        <v>0.13</v>
      </c>
      <c r="L470" s="18">
        <v>11971.35</v>
      </c>
      <c r="M470" s="18">
        <v>1455.9749999999997</v>
      </c>
      <c r="N470" s="20">
        <v>0.14000000000000001</v>
      </c>
      <c r="O470" s="18">
        <f t="shared" si="47"/>
        <v>3940.8390000000004</v>
      </c>
      <c r="P470" s="18">
        <f>VLOOKUP(G470,Payments!$A$2:$E$701, 2, FALSE)</f>
        <v>6192.7469999999994</v>
      </c>
      <c r="Q470" s="17">
        <f t="shared" si="42"/>
        <v>21956.102999999999</v>
      </c>
      <c r="R470" s="17">
        <f>VLOOKUP(G470,Payments!$A$2:$E$701, 4, FALSE)</f>
        <v>23932.152270000002</v>
      </c>
      <c r="S470" s="17">
        <f t="shared" si="43"/>
        <v>1976.0492700000032</v>
      </c>
      <c r="T470" s="21">
        <v>0.09</v>
      </c>
      <c r="U470" s="17">
        <f t="shared" si="44"/>
        <v>28148.85</v>
      </c>
      <c r="V470" s="17">
        <f t="shared" si="45"/>
        <v>10780.686</v>
      </c>
    </row>
    <row r="471" spans="1:22" x14ac:dyDescent="0.2">
      <c r="A471" s="1">
        <v>43426</v>
      </c>
      <c r="B471" s="1">
        <v>43505</v>
      </c>
      <c r="C471" s="9">
        <f t="shared" si="46"/>
        <v>79</v>
      </c>
      <c r="D471" s="1" t="s">
        <v>47</v>
      </c>
      <c r="E471" s="1" t="s">
        <v>33</v>
      </c>
      <c r="F471" s="1" t="s">
        <v>58</v>
      </c>
      <c r="G471" s="1" t="s">
        <v>703</v>
      </c>
      <c r="H471" s="2" t="str">
        <f>VLOOKUP(G471,Payments!$A$2:$E$701, 3, FALSE)</f>
        <v>B-307</v>
      </c>
      <c r="I471" t="str">
        <f>VLOOKUP(G471,Payments!$A$2:$E$701, 5, FALSE)</f>
        <v>Sabadell</v>
      </c>
      <c r="J471" s="18">
        <v>19149</v>
      </c>
      <c r="K471" s="20">
        <v>0.05</v>
      </c>
      <c r="L471" s="18">
        <v>6319.17</v>
      </c>
      <c r="M471" s="18">
        <v>1068.5142000000001</v>
      </c>
      <c r="N471" s="20">
        <v>0.13</v>
      </c>
      <c r="O471" s="18">
        <f t="shared" si="47"/>
        <v>2364.9014999999999</v>
      </c>
      <c r="P471" s="18">
        <f>VLOOKUP(G471,Payments!$A$2:$E$701, 2, FALSE)</f>
        <v>3274.4789999999998</v>
      </c>
      <c r="Q471" s="17">
        <f t="shared" si="42"/>
        <v>14917.071</v>
      </c>
      <c r="R471" s="17">
        <f>VLOOKUP(G471,Payments!$A$2:$E$701, 4, FALSE)</f>
        <v>16110.436680000001</v>
      </c>
      <c r="S471" s="17">
        <f t="shared" si="43"/>
        <v>1193.3656800000008</v>
      </c>
      <c r="T471" s="21">
        <v>0.08</v>
      </c>
      <c r="U471" s="17">
        <f t="shared" si="44"/>
        <v>18191.55</v>
      </c>
      <c r="V471" s="17">
        <f t="shared" si="45"/>
        <v>8438.9642999999996</v>
      </c>
    </row>
    <row r="472" spans="1:22" x14ac:dyDescent="0.2">
      <c r="A472" s="1">
        <v>43400</v>
      </c>
      <c r="B472" s="1">
        <v>43430</v>
      </c>
      <c r="C472" s="9">
        <f t="shared" si="46"/>
        <v>30</v>
      </c>
      <c r="D472" s="1" t="s">
        <v>43</v>
      </c>
      <c r="E472" s="1" t="s">
        <v>33</v>
      </c>
      <c r="F472" s="1" t="s">
        <v>66</v>
      </c>
      <c r="G472" s="1" t="s">
        <v>704</v>
      </c>
      <c r="H472" s="2" t="str">
        <f>VLOOKUP(G472,Payments!$A$2:$E$701, 3, FALSE)</f>
        <v>B-246</v>
      </c>
      <c r="I472" t="str">
        <f>VLOOKUP(G472,Payments!$A$2:$E$701, 5, FALSE)</f>
        <v>Laboral</v>
      </c>
      <c r="J472" s="18">
        <v>23431</v>
      </c>
      <c r="K472" s="20">
        <v>0.11</v>
      </c>
      <c r="L472" s="18">
        <v>7263.61</v>
      </c>
      <c r="M472" s="18">
        <v>951.29859999999996</v>
      </c>
      <c r="N472" s="20">
        <v>0.11</v>
      </c>
      <c r="O472" s="18">
        <f t="shared" si="47"/>
        <v>2293.8949000000002</v>
      </c>
      <c r="P472" s="18">
        <f>VLOOKUP(G472,Payments!$A$2:$E$701, 2, FALSE)</f>
        <v>4170.7179999999998</v>
      </c>
      <c r="Q472" s="17">
        <f t="shared" si="42"/>
        <v>16682.871999999999</v>
      </c>
      <c r="R472" s="17">
        <f>VLOOKUP(G472,Payments!$A$2:$E$701, 4, FALSE)</f>
        <v>17850.673040000001</v>
      </c>
      <c r="S472" s="17">
        <f t="shared" si="43"/>
        <v>1167.8010400000021</v>
      </c>
      <c r="T472" s="21">
        <v>7.0000000000000007E-2</v>
      </c>
      <c r="U472" s="17">
        <f t="shared" si="44"/>
        <v>20853.59</v>
      </c>
      <c r="V472" s="17">
        <f t="shared" si="45"/>
        <v>10344.786500000002</v>
      </c>
    </row>
    <row r="473" spans="1:22" x14ac:dyDescent="0.2">
      <c r="A473" s="1">
        <v>43440</v>
      </c>
      <c r="B473" s="1">
        <v>43491</v>
      </c>
      <c r="C473" s="9">
        <f t="shared" si="46"/>
        <v>51</v>
      </c>
      <c r="D473" s="1" t="s">
        <v>47</v>
      </c>
      <c r="E473" s="1" t="s">
        <v>23</v>
      </c>
      <c r="F473" s="1" t="s">
        <v>66</v>
      </c>
      <c r="G473" s="1" t="s">
        <v>705</v>
      </c>
      <c r="H473" s="2" t="str">
        <f>VLOOKUP(G473,Payments!$A$2:$E$701, 3, FALSE)</f>
        <v>B-287</v>
      </c>
      <c r="I473" t="str">
        <f>VLOOKUP(G473,Payments!$A$2:$E$701, 5, FALSE)</f>
        <v>BBVA</v>
      </c>
      <c r="J473" s="18">
        <v>29532</v>
      </c>
      <c r="K473" s="20">
        <v>0.08</v>
      </c>
      <c r="L473" s="18">
        <v>10040.879999999999</v>
      </c>
      <c r="M473" s="18">
        <v>1370.2848000000004</v>
      </c>
      <c r="N473" s="20">
        <v>0.11</v>
      </c>
      <c r="O473" s="18">
        <f t="shared" si="47"/>
        <v>2988.6383999999998</v>
      </c>
      <c r="P473" s="18">
        <f>VLOOKUP(G473,Payments!$A$2:$E$701, 2, FALSE)</f>
        <v>5162.1936000000005</v>
      </c>
      <c r="Q473" s="17">
        <f t="shared" si="42"/>
        <v>22007.246399999996</v>
      </c>
      <c r="R473" s="17">
        <f>VLOOKUP(G473,Payments!$A$2:$E$701, 4, FALSE)</f>
        <v>23767.826112000006</v>
      </c>
      <c r="S473" s="17">
        <f t="shared" si="43"/>
        <v>1760.5797120000097</v>
      </c>
      <c r="T473" s="21">
        <v>0.08</v>
      </c>
      <c r="U473" s="17">
        <f t="shared" si="44"/>
        <v>27169.439999999999</v>
      </c>
      <c r="V473" s="17">
        <f t="shared" si="45"/>
        <v>12769.636799999998</v>
      </c>
    </row>
    <row r="474" spans="1:22" x14ac:dyDescent="0.2">
      <c r="A474" s="1">
        <v>43374</v>
      </c>
      <c r="B474" s="1">
        <v>43427</v>
      </c>
      <c r="C474" s="9">
        <f t="shared" si="46"/>
        <v>53</v>
      </c>
      <c r="D474" s="1" t="s">
        <v>46</v>
      </c>
      <c r="E474" s="1" t="s">
        <v>27</v>
      </c>
      <c r="F474" s="1" t="s">
        <v>109</v>
      </c>
      <c r="G474" s="1" t="s">
        <v>706</v>
      </c>
      <c r="H474" s="2" t="str">
        <f>VLOOKUP(G474,Payments!$A$2:$E$701, 3, FALSE)</f>
        <v>B-337</v>
      </c>
      <c r="I474" t="str">
        <f>VLOOKUP(G474,Payments!$A$2:$E$701, 5, FALSE)</f>
        <v>Popular</v>
      </c>
      <c r="J474" s="18">
        <v>27859</v>
      </c>
      <c r="K474" s="20">
        <v>0.1</v>
      </c>
      <c r="L474" s="18">
        <v>8636.2900000000009</v>
      </c>
      <c r="M474" s="18">
        <v>821.84050000000002</v>
      </c>
      <c r="N474" s="20">
        <v>0.15</v>
      </c>
      <c r="O474" s="18">
        <f t="shared" si="47"/>
        <v>3760.9649999999997</v>
      </c>
      <c r="P474" s="18">
        <f>VLOOKUP(G474,Payments!$A$2:$E$701, 2, FALSE)</f>
        <v>5014.6200000000008</v>
      </c>
      <c r="Q474" s="17">
        <f t="shared" si="42"/>
        <v>20058.479999999996</v>
      </c>
      <c r="R474" s="17">
        <f>VLOOKUP(G474,Payments!$A$2:$E$701, 4, FALSE)</f>
        <v>21462.573600000003</v>
      </c>
      <c r="S474" s="17">
        <f t="shared" si="43"/>
        <v>1404.0936000000074</v>
      </c>
      <c r="T474" s="21">
        <v>7.0000000000000007E-2</v>
      </c>
      <c r="U474" s="17">
        <f t="shared" si="44"/>
        <v>25073.1</v>
      </c>
      <c r="V474" s="17">
        <f t="shared" si="45"/>
        <v>11854.004499999999</v>
      </c>
    </row>
    <row r="475" spans="1:22" x14ac:dyDescent="0.2">
      <c r="A475" s="1">
        <v>43414</v>
      </c>
      <c r="B475" s="1">
        <v>43454</v>
      </c>
      <c r="C475" s="9">
        <f t="shared" si="46"/>
        <v>40</v>
      </c>
      <c r="D475" s="1" t="s">
        <v>43</v>
      </c>
      <c r="E475" s="1" t="s">
        <v>25</v>
      </c>
      <c r="F475" s="1" t="s">
        <v>64</v>
      </c>
      <c r="G475" s="1" t="s">
        <v>707</v>
      </c>
      <c r="H475" s="2" t="str">
        <f>VLOOKUP(G475,Payments!$A$2:$E$701, 3, FALSE)</f>
        <v>B-350</v>
      </c>
      <c r="I475" t="str">
        <f>VLOOKUP(G475,Payments!$A$2:$E$701, 5, FALSE)</f>
        <v>BBVA</v>
      </c>
      <c r="J475" s="18">
        <v>28366</v>
      </c>
      <c r="K475" s="20">
        <v>0.09</v>
      </c>
      <c r="L475" s="18">
        <v>10495.42</v>
      </c>
      <c r="M475" s="18">
        <v>1072.2348000000002</v>
      </c>
      <c r="N475" s="20">
        <v>0.13</v>
      </c>
      <c r="O475" s="18">
        <f t="shared" si="47"/>
        <v>3355.6978000000004</v>
      </c>
      <c r="P475" s="18">
        <f>VLOOKUP(G475,Payments!$A$2:$E$701, 2, FALSE)</f>
        <v>5678.8732000000009</v>
      </c>
      <c r="Q475" s="17">
        <f t="shared" si="42"/>
        <v>20134.186799999999</v>
      </c>
      <c r="R475" s="17">
        <f>VLOOKUP(G475,Payments!$A$2:$E$701, 4, FALSE)</f>
        <v>21946.263612000002</v>
      </c>
      <c r="S475" s="17">
        <f t="shared" si="43"/>
        <v>1812.076812000003</v>
      </c>
      <c r="T475" s="21">
        <v>0.09</v>
      </c>
      <c r="U475" s="17">
        <f t="shared" si="44"/>
        <v>25813.06</v>
      </c>
      <c r="V475" s="17">
        <f t="shared" si="45"/>
        <v>10889.707399999998</v>
      </c>
    </row>
    <row r="476" spans="1:22" x14ac:dyDescent="0.2">
      <c r="A476" s="1">
        <v>43413</v>
      </c>
      <c r="B476" s="1">
        <v>43466</v>
      </c>
      <c r="C476" s="9">
        <f t="shared" si="46"/>
        <v>53</v>
      </c>
      <c r="D476" s="1" t="s">
        <v>46</v>
      </c>
      <c r="E476" s="1" t="s">
        <v>29</v>
      </c>
      <c r="F476" s="1" t="s">
        <v>66</v>
      </c>
      <c r="G476" s="1" t="s">
        <v>708</v>
      </c>
      <c r="H476" s="2" t="str">
        <f>VLOOKUP(G476,Payments!$A$2:$E$701, 3, FALSE)</f>
        <v>B-247</v>
      </c>
      <c r="I476" t="str">
        <f>VLOOKUP(G476,Payments!$A$2:$E$701, 5, FALSE)</f>
        <v>Sabadell</v>
      </c>
      <c r="J476" s="18">
        <v>28489</v>
      </c>
      <c r="K476" s="20">
        <v>0.08</v>
      </c>
      <c r="L476" s="18">
        <v>9971.15</v>
      </c>
      <c r="M476" s="18">
        <v>1299.0984000000001</v>
      </c>
      <c r="N476" s="20">
        <v>0.11</v>
      </c>
      <c r="O476" s="18">
        <f t="shared" si="47"/>
        <v>2883.0868</v>
      </c>
      <c r="P476" s="18">
        <f>VLOOKUP(G476,Payments!$A$2:$E$701, 2, FALSE)</f>
        <v>4979.8771999999999</v>
      </c>
      <c r="Q476" s="17">
        <f t="shared" si="42"/>
        <v>21230.002800000002</v>
      </c>
      <c r="R476" s="17">
        <f>VLOOKUP(G476,Payments!$A$2:$E$701, 4, FALSE)</f>
        <v>22716.102996000005</v>
      </c>
      <c r="S476" s="17">
        <f t="shared" si="43"/>
        <v>1486.1001960000031</v>
      </c>
      <c r="T476" s="21">
        <v>7.0000000000000007E-2</v>
      </c>
      <c r="U476" s="17">
        <f t="shared" si="44"/>
        <v>26209.88</v>
      </c>
      <c r="V476" s="17">
        <f t="shared" si="45"/>
        <v>12056.544800000001</v>
      </c>
    </row>
    <row r="477" spans="1:22" x14ac:dyDescent="0.2">
      <c r="A477" s="1">
        <v>43397</v>
      </c>
      <c r="B477" s="1">
        <v>43447</v>
      </c>
      <c r="C477" s="9">
        <f t="shared" si="46"/>
        <v>50</v>
      </c>
      <c r="D477" s="1" t="s">
        <v>45</v>
      </c>
      <c r="E477" s="1" t="s">
        <v>25</v>
      </c>
      <c r="F477" s="1" t="s">
        <v>64</v>
      </c>
      <c r="G477" s="1" t="s">
        <v>709</v>
      </c>
      <c r="H477" s="2" t="str">
        <f>VLOOKUP(G477,Payments!$A$2:$E$701, 3, FALSE)</f>
        <v>B-398</v>
      </c>
      <c r="I477" t="str">
        <f>VLOOKUP(G477,Payments!$A$2:$E$701, 5, FALSE)</f>
        <v>Popular</v>
      </c>
      <c r="J477" s="18">
        <v>25963</v>
      </c>
      <c r="K477" s="20">
        <v>0.11</v>
      </c>
      <c r="L477" s="18">
        <v>10125.57</v>
      </c>
      <c r="M477" s="18">
        <v>649.07500000000005</v>
      </c>
      <c r="N477" s="20">
        <v>0.12</v>
      </c>
      <c r="O477" s="18">
        <f t="shared" si="47"/>
        <v>2772.8483999999999</v>
      </c>
      <c r="P477" s="18">
        <f>VLOOKUP(G477,Payments!$A$2:$E$701, 2, FALSE)</f>
        <v>4852.4847</v>
      </c>
      <c r="Q477" s="17">
        <f t="shared" si="42"/>
        <v>18254.585299999999</v>
      </c>
      <c r="R477" s="17">
        <f>VLOOKUP(G477,Payments!$A$2:$E$701, 4, FALSE)</f>
        <v>19532.406271</v>
      </c>
      <c r="S477" s="17">
        <f t="shared" si="43"/>
        <v>1277.820971000001</v>
      </c>
      <c r="T477" s="21">
        <v>7.0000000000000007E-2</v>
      </c>
      <c r="U477" s="17">
        <f t="shared" si="44"/>
        <v>23107.07</v>
      </c>
      <c r="V477" s="17">
        <f t="shared" si="45"/>
        <v>9559.5766000000003</v>
      </c>
    </row>
    <row r="478" spans="1:22" x14ac:dyDescent="0.2">
      <c r="A478" s="1">
        <v>43462</v>
      </c>
      <c r="B478" s="1">
        <v>43516</v>
      </c>
      <c r="C478" s="9">
        <f t="shared" si="46"/>
        <v>54</v>
      </c>
      <c r="D478" s="1" t="s">
        <v>45</v>
      </c>
      <c r="E478" s="1" t="s">
        <v>39</v>
      </c>
      <c r="F478" s="1" t="s">
        <v>84</v>
      </c>
      <c r="G478" s="1" t="s">
        <v>710</v>
      </c>
      <c r="H478" s="2" t="str">
        <f>VLOOKUP(G478,Payments!$A$2:$E$701, 3, FALSE)</f>
        <v>B-299</v>
      </c>
      <c r="I478" t="str">
        <f>VLOOKUP(G478,Payments!$A$2:$E$701, 5, FALSE)</f>
        <v>Kutxa</v>
      </c>
      <c r="J478" s="18">
        <v>30904</v>
      </c>
      <c r="K478" s="20">
        <v>0.08</v>
      </c>
      <c r="L478" s="18">
        <v>11125.44</v>
      </c>
      <c r="M478" s="18">
        <v>1038.3743999999999</v>
      </c>
      <c r="N478" s="20">
        <v>0.11</v>
      </c>
      <c r="O478" s="18">
        <f t="shared" si="47"/>
        <v>3127.4848000000002</v>
      </c>
      <c r="P478" s="18">
        <f>VLOOKUP(G478,Payments!$A$2:$E$701, 2, FALSE)</f>
        <v>6254.9695999999994</v>
      </c>
      <c r="Q478" s="17">
        <f t="shared" si="42"/>
        <v>22176.7104</v>
      </c>
      <c r="R478" s="17">
        <f>VLOOKUP(G478,Payments!$A$2:$E$701, 4, FALSE)</f>
        <v>23285.54592</v>
      </c>
      <c r="S478" s="17">
        <f t="shared" si="43"/>
        <v>1108.8355200000005</v>
      </c>
      <c r="T478" s="21">
        <v>0.05</v>
      </c>
      <c r="U478" s="17">
        <f t="shared" si="44"/>
        <v>28431.68</v>
      </c>
      <c r="V478" s="17">
        <f t="shared" si="45"/>
        <v>13140.380800000001</v>
      </c>
    </row>
    <row r="479" spans="1:22" x14ac:dyDescent="0.2">
      <c r="A479" s="1">
        <v>43426</v>
      </c>
      <c r="B479" s="1">
        <v>43491</v>
      </c>
      <c r="C479" s="9">
        <f t="shared" si="46"/>
        <v>65</v>
      </c>
      <c r="D479" s="1" t="s">
        <v>43</v>
      </c>
      <c r="E479" s="1" t="s">
        <v>39</v>
      </c>
      <c r="F479" s="1" t="s">
        <v>54</v>
      </c>
      <c r="G479" s="1" t="s">
        <v>711</v>
      </c>
      <c r="H479" s="2" t="str">
        <f>VLOOKUP(G479,Payments!$A$2:$E$701, 3, FALSE)</f>
        <v>B-397</v>
      </c>
      <c r="I479" t="str">
        <f>VLOOKUP(G479,Payments!$A$2:$E$701, 5, FALSE)</f>
        <v>Caixa</v>
      </c>
      <c r="J479" s="18">
        <v>32700</v>
      </c>
      <c r="K479" s="20">
        <v>0.16</v>
      </c>
      <c r="L479" s="18">
        <v>13080</v>
      </c>
      <c r="M479" s="18">
        <v>1294.92</v>
      </c>
      <c r="N479" s="20">
        <v>0.11</v>
      </c>
      <c r="O479" s="18">
        <f t="shared" si="47"/>
        <v>3021.48</v>
      </c>
      <c r="P479" s="18">
        <f>VLOOKUP(G479,Payments!$A$2:$E$701, 2, FALSE)</f>
        <v>6042.96</v>
      </c>
      <c r="Q479" s="17">
        <f t="shared" si="42"/>
        <v>21425.040000000001</v>
      </c>
      <c r="R479" s="17">
        <f>VLOOKUP(G479,Payments!$A$2:$E$701, 4, FALSE)</f>
        <v>23353.293600000001</v>
      </c>
      <c r="S479" s="17">
        <f t="shared" si="43"/>
        <v>1928.2536</v>
      </c>
      <c r="T479" s="21">
        <v>0.09</v>
      </c>
      <c r="U479" s="17">
        <f t="shared" si="44"/>
        <v>27468</v>
      </c>
      <c r="V479" s="17">
        <f t="shared" si="45"/>
        <v>10071.599999999999</v>
      </c>
    </row>
    <row r="480" spans="1:22" x14ac:dyDescent="0.2">
      <c r="A480" s="1">
        <v>43454</v>
      </c>
      <c r="B480" s="1">
        <v>43484</v>
      </c>
      <c r="C480" s="9">
        <f t="shared" si="46"/>
        <v>30</v>
      </c>
      <c r="D480" s="1" t="s">
        <v>45</v>
      </c>
      <c r="E480" s="1" t="s">
        <v>34</v>
      </c>
      <c r="F480" s="1" t="s">
        <v>66</v>
      </c>
      <c r="G480" s="1" t="s">
        <v>712</v>
      </c>
      <c r="H480" s="2" t="str">
        <f>VLOOKUP(G480,Payments!$A$2:$E$701, 3, FALSE)</f>
        <v>B-266</v>
      </c>
      <c r="I480" t="str">
        <f>VLOOKUP(G480,Payments!$A$2:$E$701, 5, FALSE)</f>
        <v>Bankinter</v>
      </c>
      <c r="J480" s="18">
        <v>22937</v>
      </c>
      <c r="K480" s="20">
        <v>0.13</v>
      </c>
      <c r="L480" s="18">
        <v>6881.1</v>
      </c>
      <c r="M480" s="18">
        <v>653.70449999999994</v>
      </c>
      <c r="N480" s="20">
        <v>0.1</v>
      </c>
      <c r="O480" s="18">
        <f t="shared" si="47"/>
        <v>1995.519</v>
      </c>
      <c r="P480" s="18">
        <f>VLOOKUP(G480,Payments!$A$2:$E$701, 2, FALSE)</f>
        <v>4589.6936999999998</v>
      </c>
      <c r="Q480" s="17">
        <f t="shared" si="42"/>
        <v>15365.496299999999</v>
      </c>
      <c r="R480" s="17">
        <f>VLOOKUP(G480,Payments!$A$2:$E$701, 4, FALSE)</f>
        <v>16287.426078</v>
      </c>
      <c r="S480" s="17">
        <f t="shared" si="43"/>
        <v>921.92977800000153</v>
      </c>
      <c r="T480" s="21">
        <v>0.06</v>
      </c>
      <c r="U480" s="17">
        <f t="shared" si="44"/>
        <v>19955.189999999999</v>
      </c>
      <c r="V480" s="17">
        <f t="shared" si="45"/>
        <v>10424.866499999998</v>
      </c>
    </row>
    <row r="481" spans="1:22" x14ac:dyDescent="0.2">
      <c r="A481" s="1">
        <v>43376</v>
      </c>
      <c r="B481" s="1">
        <v>43446</v>
      </c>
      <c r="C481" s="9">
        <f t="shared" si="46"/>
        <v>70</v>
      </c>
      <c r="D481" s="1" t="s">
        <v>45</v>
      </c>
      <c r="E481" s="1" t="s">
        <v>42</v>
      </c>
      <c r="F481" s="1" t="s">
        <v>58</v>
      </c>
      <c r="G481" s="1" t="s">
        <v>713</v>
      </c>
      <c r="H481" s="2" t="str">
        <f>VLOOKUP(G481,Payments!$A$2:$E$701, 3, FALSE)</f>
        <v>B-272</v>
      </c>
      <c r="I481" t="str">
        <f>VLOOKUP(G481,Payments!$A$2:$E$701, 5, FALSE)</f>
        <v>Bankia</v>
      </c>
      <c r="J481" s="18">
        <v>20970</v>
      </c>
      <c r="K481" s="20">
        <v>0.17</v>
      </c>
      <c r="L481" s="18">
        <v>6500.7</v>
      </c>
      <c r="M481" s="18">
        <v>981.39599999999973</v>
      </c>
      <c r="N481" s="20">
        <v>0.12</v>
      </c>
      <c r="O481" s="18">
        <f t="shared" si="47"/>
        <v>2088.6119999999996</v>
      </c>
      <c r="P481" s="18">
        <f>VLOOKUP(G481,Payments!$A$2:$E$701, 2, FALSE)</f>
        <v>4003.1729999999998</v>
      </c>
      <c r="Q481" s="17">
        <f t="shared" si="42"/>
        <v>13401.927</v>
      </c>
      <c r="R481" s="17">
        <f>VLOOKUP(G481,Payments!$A$2:$E$701, 4, FALSE)</f>
        <v>14206.04262</v>
      </c>
      <c r="S481" s="17">
        <f t="shared" si="43"/>
        <v>804.11562000000049</v>
      </c>
      <c r="T481" s="21">
        <v>0.06</v>
      </c>
      <c r="U481" s="17">
        <f t="shared" si="44"/>
        <v>17405.099999999999</v>
      </c>
      <c r="V481" s="17">
        <f t="shared" si="45"/>
        <v>7834.3920000000007</v>
      </c>
    </row>
    <row r="482" spans="1:22" x14ac:dyDescent="0.2">
      <c r="A482" s="1">
        <v>43414</v>
      </c>
      <c r="B482" s="1">
        <v>43466</v>
      </c>
      <c r="C482" s="9">
        <f t="shared" si="46"/>
        <v>52</v>
      </c>
      <c r="D482" s="1" t="s">
        <v>47</v>
      </c>
      <c r="E482" s="1" t="s">
        <v>35</v>
      </c>
      <c r="F482" s="1" t="s">
        <v>139</v>
      </c>
      <c r="G482" s="1" t="s">
        <v>714</v>
      </c>
      <c r="H482" s="2" t="str">
        <f>VLOOKUP(G482,Payments!$A$2:$E$701, 3, FALSE)</f>
        <v>B-248</v>
      </c>
      <c r="I482" t="str">
        <f>VLOOKUP(G482,Payments!$A$2:$E$701, 5, FALSE)</f>
        <v>Unicaja</v>
      </c>
      <c r="J482" s="18">
        <v>23878</v>
      </c>
      <c r="K482" s="20">
        <v>0.08</v>
      </c>
      <c r="L482" s="18">
        <v>8596.08</v>
      </c>
      <c r="M482" s="18">
        <v>1337.1680000000001</v>
      </c>
      <c r="N482" s="20">
        <v>0.11</v>
      </c>
      <c r="O482" s="18">
        <f t="shared" si="47"/>
        <v>2416.4535999999998</v>
      </c>
      <c r="P482" s="18">
        <f>VLOOKUP(G482,Payments!$A$2:$E$701, 2, FALSE)</f>
        <v>3954.1968000000006</v>
      </c>
      <c r="Q482" s="17">
        <f t="shared" si="42"/>
        <v>18013.563199999997</v>
      </c>
      <c r="R482" s="17">
        <f>VLOOKUP(G482,Payments!$A$2:$E$701, 4, FALSE)</f>
        <v>18914.24136</v>
      </c>
      <c r="S482" s="17">
        <f t="shared" si="43"/>
        <v>900.67816000000312</v>
      </c>
      <c r="T482" s="21">
        <v>0.05</v>
      </c>
      <c r="U482" s="17">
        <f t="shared" si="44"/>
        <v>21967.759999999998</v>
      </c>
      <c r="V482" s="17">
        <f t="shared" si="45"/>
        <v>9618.0583999999963</v>
      </c>
    </row>
    <row r="483" spans="1:22" x14ac:dyDescent="0.2">
      <c r="A483" s="1">
        <v>43432</v>
      </c>
      <c r="B483" s="1">
        <v>43501</v>
      </c>
      <c r="C483" s="9">
        <f t="shared" si="46"/>
        <v>69</v>
      </c>
      <c r="D483" s="1" t="s">
        <v>46</v>
      </c>
      <c r="E483" s="1" t="s">
        <v>23</v>
      </c>
      <c r="F483" s="1" t="s">
        <v>60</v>
      </c>
      <c r="G483" s="1" t="s">
        <v>715</v>
      </c>
      <c r="H483" s="2" t="str">
        <f>VLOOKUP(G483,Payments!$A$2:$E$701, 3, FALSE)</f>
        <v>B-396</v>
      </c>
      <c r="I483" t="str">
        <f>VLOOKUP(G483,Payments!$A$2:$E$701, 5, FALSE)</f>
        <v>Kutxa</v>
      </c>
      <c r="J483" s="18">
        <v>23983</v>
      </c>
      <c r="K483" s="20">
        <v>0.14000000000000001</v>
      </c>
      <c r="L483" s="18">
        <v>7434.73</v>
      </c>
      <c r="M483" s="18">
        <v>659.53250000000003</v>
      </c>
      <c r="N483" s="20">
        <v>0.13</v>
      </c>
      <c r="O483" s="18">
        <f t="shared" si="47"/>
        <v>2681.2994000000003</v>
      </c>
      <c r="P483" s="18">
        <f>VLOOKUP(G483,Payments!$A$2:$E$701, 2, FALSE)</f>
        <v>4331.3298000000004</v>
      </c>
      <c r="Q483" s="17">
        <f t="shared" si="42"/>
        <v>16294.050200000001</v>
      </c>
      <c r="R483" s="17">
        <f>VLOOKUP(G483,Payments!$A$2:$E$701, 4, FALSE)</f>
        <v>17108.752710000001</v>
      </c>
      <c r="S483" s="17">
        <f t="shared" si="43"/>
        <v>814.70250999999917</v>
      </c>
      <c r="T483" s="21">
        <v>0.05</v>
      </c>
      <c r="U483" s="17">
        <f t="shared" si="44"/>
        <v>20625.38</v>
      </c>
      <c r="V483" s="17">
        <f t="shared" si="45"/>
        <v>9849.8181000000004</v>
      </c>
    </row>
    <row r="484" spans="1:22" x14ac:dyDescent="0.2">
      <c r="A484" s="1">
        <v>43380</v>
      </c>
      <c r="B484" s="1">
        <v>43415</v>
      </c>
      <c r="C484" s="9">
        <f t="shared" si="46"/>
        <v>35</v>
      </c>
      <c r="D484" s="1" t="s">
        <v>44</v>
      </c>
      <c r="E484" s="1" t="s">
        <v>42</v>
      </c>
      <c r="F484" s="1" t="s">
        <v>69</v>
      </c>
      <c r="G484" s="1" t="s">
        <v>716</v>
      </c>
      <c r="H484" s="2" t="str">
        <f>VLOOKUP(G484,Payments!$A$2:$E$701, 3, FALSE)</f>
        <v>B-263</v>
      </c>
      <c r="I484" t="str">
        <f>VLOOKUP(G484,Payments!$A$2:$E$701, 5, FALSE)</f>
        <v>Kutxa</v>
      </c>
      <c r="J484" s="18">
        <v>16935</v>
      </c>
      <c r="K484" s="20">
        <v>0.11</v>
      </c>
      <c r="L484" s="18">
        <v>6096.6</v>
      </c>
      <c r="M484" s="18">
        <v>538.5329999999999</v>
      </c>
      <c r="N484" s="20">
        <v>0.11</v>
      </c>
      <c r="O484" s="18">
        <f t="shared" si="47"/>
        <v>1657.9365</v>
      </c>
      <c r="P484" s="18">
        <f>VLOOKUP(G484,Payments!$A$2:$E$701, 2, FALSE)</f>
        <v>3315.873</v>
      </c>
      <c r="Q484" s="17">
        <f t="shared" si="42"/>
        <v>11756.277</v>
      </c>
      <c r="R484" s="17">
        <f>VLOOKUP(G484,Payments!$A$2:$E$701, 4, FALSE)</f>
        <v>12814.341930000001</v>
      </c>
      <c r="S484" s="17">
        <f t="shared" si="43"/>
        <v>1058.0649300000005</v>
      </c>
      <c r="T484" s="21">
        <v>0.09</v>
      </c>
      <c r="U484" s="17">
        <f t="shared" si="44"/>
        <v>15072.15</v>
      </c>
      <c r="V484" s="17">
        <f t="shared" si="45"/>
        <v>6779.0805</v>
      </c>
    </row>
    <row r="485" spans="1:22" x14ac:dyDescent="0.2">
      <c r="A485" s="1">
        <v>43434</v>
      </c>
      <c r="B485" s="1">
        <v>43487</v>
      </c>
      <c r="C485" s="9">
        <f t="shared" si="46"/>
        <v>53</v>
      </c>
      <c r="D485" s="1" t="s">
        <v>43</v>
      </c>
      <c r="E485" s="1" t="s">
        <v>36</v>
      </c>
      <c r="F485" s="1" t="s">
        <v>112</v>
      </c>
      <c r="G485" s="1" t="s">
        <v>717</v>
      </c>
      <c r="H485" s="2" t="str">
        <f>VLOOKUP(G485,Payments!$A$2:$E$701, 3, FALSE)</f>
        <v>B-248</v>
      </c>
      <c r="I485" t="str">
        <f>VLOOKUP(G485,Payments!$A$2:$E$701, 5, FALSE)</f>
        <v>Bankinter</v>
      </c>
      <c r="J485" s="18">
        <v>17484</v>
      </c>
      <c r="K485" s="20">
        <v>0.05</v>
      </c>
      <c r="L485" s="18">
        <v>5245.2</v>
      </c>
      <c r="M485" s="18">
        <v>681.87599999999986</v>
      </c>
      <c r="N485" s="20">
        <v>0.12</v>
      </c>
      <c r="O485" s="18">
        <f t="shared" si="47"/>
        <v>1993.1759999999999</v>
      </c>
      <c r="P485" s="18">
        <f>VLOOKUP(G485,Payments!$A$2:$E$701, 2, FALSE)</f>
        <v>3155.8620000000001</v>
      </c>
      <c r="Q485" s="17">
        <f t="shared" si="42"/>
        <v>13453.937999999998</v>
      </c>
      <c r="R485" s="17">
        <f>VLOOKUP(G485,Payments!$A$2:$E$701, 4, FALSE)</f>
        <v>14664.79242</v>
      </c>
      <c r="S485" s="17">
        <f t="shared" si="43"/>
        <v>1210.8544200000015</v>
      </c>
      <c r="T485" s="21">
        <v>0.09</v>
      </c>
      <c r="U485" s="17">
        <f t="shared" si="44"/>
        <v>16609.8</v>
      </c>
      <c r="V485" s="17">
        <f t="shared" si="45"/>
        <v>8689.5479999999989</v>
      </c>
    </row>
    <row r="486" spans="1:22" x14ac:dyDescent="0.2">
      <c r="A486" s="1">
        <v>43416</v>
      </c>
      <c r="B486" s="1">
        <v>43461</v>
      </c>
      <c r="C486" s="9">
        <f t="shared" si="46"/>
        <v>45</v>
      </c>
      <c r="D486" s="1" t="s">
        <v>43</v>
      </c>
      <c r="E486" s="1" t="s">
        <v>32</v>
      </c>
      <c r="F486" s="1" t="s">
        <v>81</v>
      </c>
      <c r="G486" s="1" t="s">
        <v>718</v>
      </c>
      <c r="H486" s="2" t="str">
        <f>VLOOKUP(G486,Payments!$A$2:$E$701, 3, FALSE)</f>
        <v>B-271</v>
      </c>
      <c r="I486" t="str">
        <f>VLOOKUP(G486,Payments!$A$2:$E$701, 5, FALSE)</f>
        <v>Bankinter</v>
      </c>
      <c r="J486" s="18">
        <v>30928</v>
      </c>
      <c r="K486" s="20">
        <v>0.14000000000000001</v>
      </c>
      <c r="L486" s="18">
        <v>11443.36</v>
      </c>
      <c r="M486" s="18">
        <v>1515.4719999999998</v>
      </c>
      <c r="N486" s="20">
        <v>0.14000000000000001</v>
      </c>
      <c r="O486" s="18">
        <f t="shared" si="47"/>
        <v>3723.7312000000006</v>
      </c>
      <c r="P486" s="18">
        <f>VLOOKUP(G486,Payments!$A$2:$E$701, 2, FALSE)</f>
        <v>5053.6351999999997</v>
      </c>
      <c r="Q486" s="17">
        <f t="shared" si="42"/>
        <v>21544.444800000001</v>
      </c>
      <c r="R486" s="17">
        <f>VLOOKUP(G486,Payments!$A$2:$E$701, 4, FALSE)</f>
        <v>23483.444831999997</v>
      </c>
      <c r="S486" s="17">
        <f t="shared" si="43"/>
        <v>1939.0000319999963</v>
      </c>
      <c r="T486" s="21">
        <v>0.09</v>
      </c>
      <c r="U486" s="17">
        <f t="shared" si="44"/>
        <v>26598.080000000002</v>
      </c>
      <c r="V486" s="17">
        <f t="shared" si="45"/>
        <v>9915.5167999999976</v>
      </c>
    </row>
    <row r="487" spans="1:22" x14ac:dyDescent="0.2">
      <c r="A487" s="1">
        <v>43413</v>
      </c>
      <c r="B487" s="1">
        <v>43486</v>
      </c>
      <c r="C487" s="9">
        <f t="shared" si="46"/>
        <v>73</v>
      </c>
      <c r="D487" s="1" t="s">
        <v>47</v>
      </c>
      <c r="E487" s="1" t="s">
        <v>33</v>
      </c>
      <c r="F487" s="1" t="s">
        <v>56</v>
      </c>
      <c r="G487" s="1" t="s">
        <v>719</v>
      </c>
      <c r="H487" s="2" t="str">
        <f>VLOOKUP(G487,Payments!$A$2:$E$701, 3, FALSE)</f>
        <v>B-362</v>
      </c>
      <c r="I487" t="str">
        <f>VLOOKUP(G487,Payments!$A$2:$E$701, 5, FALSE)</f>
        <v>Popular</v>
      </c>
      <c r="J487" s="18">
        <v>30003</v>
      </c>
      <c r="K487" s="20">
        <v>0.05</v>
      </c>
      <c r="L487" s="18">
        <v>9300.93</v>
      </c>
      <c r="M487" s="18">
        <v>1536.1535999999999</v>
      </c>
      <c r="N487" s="20">
        <v>0.12</v>
      </c>
      <c r="O487" s="18">
        <f t="shared" si="47"/>
        <v>3420.3419999999996</v>
      </c>
      <c r="P487" s="18">
        <f>VLOOKUP(G487,Payments!$A$2:$E$701, 2, FALSE)</f>
        <v>5415.5415000000003</v>
      </c>
      <c r="Q487" s="17">
        <f t="shared" si="42"/>
        <v>23087.308499999999</v>
      </c>
      <c r="R487" s="17">
        <f>VLOOKUP(G487,Payments!$A$2:$E$701, 4, FALSE)</f>
        <v>24241.673924999999</v>
      </c>
      <c r="S487" s="17">
        <f t="shared" si="43"/>
        <v>1154.365425</v>
      </c>
      <c r="T487" s="21">
        <v>0.05</v>
      </c>
      <c r="U487" s="17">
        <f t="shared" si="44"/>
        <v>28502.85</v>
      </c>
      <c r="V487" s="17">
        <f t="shared" si="45"/>
        <v>14245.424399999996</v>
      </c>
    </row>
    <row r="488" spans="1:22" x14ac:dyDescent="0.2">
      <c r="A488" s="1">
        <v>43454</v>
      </c>
      <c r="B488" s="1">
        <v>43485</v>
      </c>
      <c r="C488" s="9">
        <f t="shared" si="46"/>
        <v>31</v>
      </c>
      <c r="D488" s="1" t="s">
        <v>47</v>
      </c>
      <c r="E488" s="1" t="s">
        <v>26</v>
      </c>
      <c r="F488" s="1" t="s">
        <v>62</v>
      </c>
      <c r="G488" s="1" t="s">
        <v>720</v>
      </c>
      <c r="H488" s="2" t="str">
        <f>VLOOKUP(G488,Payments!$A$2:$E$701, 3, FALSE)</f>
        <v>B-295</v>
      </c>
      <c r="I488" t="str">
        <f>VLOOKUP(G488,Payments!$A$2:$E$701, 5, FALSE)</f>
        <v>Laboral</v>
      </c>
      <c r="J488" s="18">
        <v>16327</v>
      </c>
      <c r="K488" s="20">
        <v>0.09</v>
      </c>
      <c r="L488" s="18">
        <v>5387.91</v>
      </c>
      <c r="M488" s="18">
        <v>473.483</v>
      </c>
      <c r="N488" s="20">
        <v>0.14000000000000001</v>
      </c>
      <c r="O488" s="18">
        <f t="shared" si="47"/>
        <v>2080.0598</v>
      </c>
      <c r="P488" s="18">
        <f>VLOOKUP(G488,Payments!$A$2:$E$701, 2, FALSE)</f>
        <v>3120.0896999999995</v>
      </c>
      <c r="Q488" s="17">
        <f t="shared" si="42"/>
        <v>11737.480299999999</v>
      </c>
      <c r="R488" s="17">
        <f>VLOOKUP(G488,Payments!$A$2:$E$701, 4, FALSE)</f>
        <v>12441.729117999999</v>
      </c>
      <c r="S488" s="17">
        <f t="shared" si="43"/>
        <v>704.24881800000003</v>
      </c>
      <c r="T488" s="21">
        <v>0.06</v>
      </c>
      <c r="U488" s="17">
        <f t="shared" si="44"/>
        <v>14857.57</v>
      </c>
      <c r="V488" s="17">
        <f t="shared" si="45"/>
        <v>6916.1172000000006</v>
      </c>
    </row>
    <row r="489" spans="1:22" x14ac:dyDescent="0.2">
      <c r="A489" s="1">
        <v>43387</v>
      </c>
      <c r="B489" s="1">
        <v>43427</v>
      </c>
      <c r="C489" s="9">
        <f t="shared" si="46"/>
        <v>40</v>
      </c>
      <c r="D489" s="1" t="s">
        <v>47</v>
      </c>
      <c r="E489" s="1" t="s">
        <v>29</v>
      </c>
      <c r="F489" s="1" t="s">
        <v>58</v>
      </c>
      <c r="G489" s="1" t="s">
        <v>721</v>
      </c>
      <c r="H489" s="2" t="str">
        <f>VLOOKUP(G489,Payments!$A$2:$E$701, 3, FALSE)</f>
        <v>B-321</v>
      </c>
      <c r="I489" t="str">
        <f>VLOOKUP(G489,Payments!$A$2:$E$701, 5, FALSE)</f>
        <v>Bankia</v>
      </c>
      <c r="J489" s="18">
        <v>30954</v>
      </c>
      <c r="K489" s="20">
        <v>0.08</v>
      </c>
      <c r="L489" s="18">
        <v>11143.44</v>
      </c>
      <c r="M489" s="18">
        <v>1560.0815999999998</v>
      </c>
      <c r="N489" s="20">
        <v>0.13</v>
      </c>
      <c r="O489" s="18">
        <f t="shared" si="47"/>
        <v>3702.0984000000003</v>
      </c>
      <c r="P489" s="18">
        <f>VLOOKUP(G489,Payments!$A$2:$E$701, 2, FALSE)</f>
        <v>6549.8663999999999</v>
      </c>
      <c r="Q489" s="17">
        <f t="shared" si="42"/>
        <v>21927.813600000001</v>
      </c>
      <c r="R489" s="17">
        <f>VLOOKUP(G489,Payments!$A$2:$E$701, 4, FALSE)</f>
        <v>23024.204280000002</v>
      </c>
      <c r="S489" s="17">
        <f t="shared" si="43"/>
        <v>1096.3906800000004</v>
      </c>
      <c r="T489" s="21">
        <v>0.05</v>
      </c>
      <c r="U489" s="17">
        <f t="shared" si="44"/>
        <v>28477.68</v>
      </c>
      <c r="V489" s="17">
        <f t="shared" si="45"/>
        <v>12072.06</v>
      </c>
    </row>
    <row r="490" spans="1:22" x14ac:dyDescent="0.2">
      <c r="A490" s="1">
        <v>43387</v>
      </c>
      <c r="B490" s="1">
        <v>43459</v>
      </c>
      <c r="C490" s="9">
        <f t="shared" si="46"/>
        <v>72</v>
      </c>
      <c r="D490" s="1" t="s">
        <v>43</v>
      </c>
      <c r="E490" s="1" t="s">
        <v>41</v>
      </c>
      <c r="F490" s="1" t="s">
        <v>92</v>
      </c>
      <c r="G490" s="1" t="s">
        <v>722</v>
      </c>
      <c r="H490" s="2" t="str">
        <f>VLOOKUP(G490,Payments!$A$2:$E$701, 3, FALSE)</f>
        <v>B-369</v>
      </c>
      <c r="I490" t="str">
        <f>VLOOKUP(G490,Payments!$A$2:$E$701, 5, FALSE)</f>
        <v>Unicaja</v>
      </c>
      <c r="J490" s="18">
        <v>34133</v>
      </c>
      <c r="K490" s="20">
        <v>0.08</v>
      </c>
      <c r="L490" s="18">
        <v>12970.54</v>
      </c>
      <c r="M490" s="18">
        <v>1290.2274</v>
      </c>
      <c r="N490" s="20">
        <v>0.11</v>
      </c>
      <c r="O490" s="18">
        <f t="shared" si="47"/>
        <v>3454.2595999999999</v>
      </c>
      <c r="P490" s="18">
        <f>VLOOKUP(G490,Payments!$A$2:$E$701, 2, FALSE)</f>
        <v>7222.5428000000002</v>
      </c>
      <c r="Q490" s="17">
        <f t="shared" si="42"/>
        <v>24179.817200000001</v>
      </c>
      <c r="R490" s="17">
        <f>VLOOKUP(G490,Payments!$A$2:$E$701, 4, FALSE)</f>
        <v>25872.404404000004</v>
      </c>
      <c r="S490" s="17">
        <f t="shared" si="43"/>
        <v>1692.5872040000031</v>
      </c>
      <c r="T490" s="21">
        <v>7.0000000000000007E-2</v>
      </c>
      <c r="U490" s="17">
        <f t="shared" si="44"/>
        <v>31402.36</v>
      </c>
      <c r="V490" s="17">
        <f t="shared" si="45"/>
        <v>13687.332999999999</v>
      </c>
    </row>
    <row r="491" spans="1:22" x14ac:dyDescent="0.2">
      <c r="A491" s="1">
        <v>43453</v>
      </c>
      <c r="B491" s="1">
        <v>43500</v>
      </c>
      <c r="C491" s="9">
        <f t="shared" si="46"/>
        <v>47</v>
      </c>
      <c r="D491" s="1" t="s">
        <v>43</v>
      </c>
      <c r="E491" s="1" t="s">
        <v>21</v>
      </c>
      <c r="F491" s="1" t="s">
        <v>98</v>
      </c>
      <c r="G491" s="1" t="s">
        <v>723</v>
      </c>
      <c r="H491" s="2" t="str">
        <f>VLOOKUP(G491,Payments!$A$2:$E$701, 3, FALSE)</f>
        <v>B-325</v>
      </c>
      <c r="I491" t="str">
        <f>VLOOKUP(G491,Payments!$A$2:$E$701, 5, FALSE)</f>
        <v>Bankinter</v>
      </c>
      <c r="J491" s="18">
        <v>33026</v>
      </c>
      <c r="K491" s="20">
        <v>0.09</v>
      </c>
      <c r="L491" s="18">
        <v>13210.4</v>
      </c>
      <c r="M491" s="18">
        <v>1515.8934000000002</v>
      </c>
      <c r="N491" s="20">
        <v>0.1</v>
      </c>
      <c r="O491" s="18">
        <f t="shared" si="47"/>
        <v>3005.366</v>
      </c>
      <c r="P491" s="18">
        <f>VLOOKUP(G491,Payments!$A$2:$E$701, 2, FALSE)</f>
        <v>5710.1954000000005</v>
      </c>
      <c r="Q491" s="17">
        <f t="shared" si="42"/>
        <v>24343.464599999999</v>
      </c>
      <c r="R491" s="17">
        <f>VLOOKUP(G491,Payments!$A$2:$E$701, 4, FALSE)</f>
        <v>26290.941768000001</v>
      </c>
      <c r="S491" s="17">
        <f t="shared" si="43"/>
        <v>1947.4771680000013</v>
      </c>
      <c r="T491" s="21">
        <v>0.08</v>
      </c>
      <c r="U491" s="17">
        <f t="shared" si="44"/>
        <v>30053.66</v>
      </c>
      <c r="V491" s="17">
        <f t="shared" si="45"/>
        <v>12322.000600000001</v>
      </c>
    </row>
    <row r="492" spans="1:22" x14ac:dyDescent="0.2">
      <c r="A492" s="1">
        <v>43453</v>
      </c>
      <c r="B492" s="1">
        <v>43507</v>
      </c>
      <c r="C492" s="9">
        <f t="shared" si="46"/>
        <v>54</v>
      </c>
      <c r="D492" s="1" t="s">
        <v>43</v>
      </c>
      <c r="E492" s="1" t="s">
        <v>42</v>
      </c>
      <c r="F492" s="1" t="s">
        <v>81</v>
      </c>
      <c r="G492" s="1" t="s">
        <v>724</v>
      </c>
      <c r="H492" s="2" t="str">
        <f>VLOOKUP(G492,Payments!$A$2:$E$701, 3, FALSE)</f>
        <v>B-263</v>
      </c>
      <c r="I492" t="str">
        <f>VLOOKUP(G492,Payments!$A$2:$E$701, 5, FALSE)</f>
        <v>Kutxa</v>
      </c>
      <c r="J492" s="18">
        <v>31722</v>
      </c>
      <c r="K492" s="20">
        <v>0.13</v>
      </c>
      <c r="L492" s="18">
        <v>12688.8</v>
      </c>
      <c r="M492" s="18">
        <v>1043.6538</v>
      </c>
      <c r="N492" s="20">
        <v>0.14000000000000001</v>
      </c>
      <c r="O492" s="18">
        <f t="shared" si="47"/>
        <v>3863.7396000000003</v>
      </c>
      <c r="P492" s="18">
        <f>VLOOKUP(G492,Payments!$A$2:$E$701, 2, FALSE)</f>
        <v>5795.6093999999994</v>
      </c>
      <c r="Q492" s="17">
        <f t="shared" si="42"/>
        <v>21802.530599999998</v>
      </c>
      <c r="R492" s="17">
        <f>VLOOKUP(G492,Payments!$A$2:$E$701, 4, FALSE)</f>
        <v>23546.733047999998</v>
      </c>
      <c r="S492" s="17">
        <f t="shared" si="43"/>
        <v>1744.202448</v>
      </c>
      <c r="T492" s="21">
        <v>0.08</v>
      </c>
      <c r="U492" s="17">
        <f t="shared" si="44"/>
        <v>27598.14</v>
      </c>
      <c r="V492" s="17">
        <f t="shared" si="45"/>
        <v>10001.946599999999</v>
      </c>
    </row>
    <row r="493" spans="1:22" x14ac:dyDescent="0.2">
      <c r="A493" s="1">
        <v>43419</v>
      </c>
      <c r="B493" s="1">
        <v>43461</v>
      </c>
      <c r="C493" s="9">
        <f t="shared" si="46"/>
        <v>42</v>
      </c>
      <c r="D493" s="1" t="s">
        <v>45</v>
      </c>
      <c r="E493" s="1" t="s">
        <v>28</v>
      </c>
      <c r="F493" s="1" t="s">
        <v>109</v>
      </c>
      <c r="G493" s="1" t="s">
        <v>725</v>
      </c>
      <c r="H493" s="2" t="str">
        <f>VLOOKUP(G493,Payments!$A$2:$E$701, 3, FALSE)</f>
        <v>B-282</v>
      </c>
      <c r="I493" t="str">
        <f>VLOOKUP(G493,Payments!$A$2:$E$701, 5, FALSE)</f>
        <v>Kutxa</v>
      </c>
      <c r="J493" s="18">
        <v>28239</v>
      </c>
      <c r="K493" s="20">
        <v>0.12</v>
      </c>
      <c r="L493" s="18">
        <v>10448.43</v>
      </c>
      <c r="M493" s="18">
        <v>864.11339999999996</v>
      </c>
      <c r="N493" s="20">
        <v>0.13</v>
      </c>
      <c r="O493" s="18">
        <f t="shared" si="47"/>
        <v>3230.5416</v>
      </c>
      <c r="P493" s="18">
        <f>VLOOKUP(G493,Payments!$A$2:$E$701, 2, FALSE)</f>
        <v>4970.0640000000003</v>
      </c>
      <c r="Q493" s="17">
        <f t="shared" si="42"/>
        <v>19880.256000000001</v>
      </c>
      <c r="R493" s="17">
        <f>VLOOKUP(G493,Payments!$A$2:$E$701, 4, FALSE)</f>
        <v>21073.071360000002</v>
      </c>
      <c r="S493" s="17">
        <f t="shared" si="43"/>
        <v>1192.8153600000005</v>
      </c>
      <c r="T493" s="21">
        <v>0.06</v>
      </c>
      <c r="U493" s="17">
        <f t="shared" si="44"/>
        <v>24850.32</v>
      </c>
      <c r="V493" s="17">
        <f t="shared" si="45"/>
        <v>10307.235000000001</v>
      </c>
    </row>
    <row r="494" spans="1:22" x14ac:dyDescent="0.2">
      <c r="A494" s="1">
        <v>43393</v>
      </c>
      <c r="B494" s="1">
        <v>43435</v>
      </c>
      <c r="C494" s="9">
        <f t="shared" si="46"/>
        <v>42</v>
      </c>
      <c r="D494" s="1" t="s">
        <v>47</v>
      </c>
      <c r="E494" s="1" t="s">
        <v>42</v>
      </c>
      <c r="F494" s="1" t="s">
        <v>87</v>
      </c>
      <c r="G494" s="1" t="s">
        <v>726</v>
      </c>
      <c r="H494" s="2" t="str">
        <f>VLOOKUP(G494,Payments!$A$2:$E$701, 3, FALSE)</f>
        <v>B-345</v>
      </c>
      <c r="I494" t="str">
        <f>VLOOKUP(G494,Payments!$A$2:$E$701, 5, FALSE)</f>
        <v>Sabadell</v>
      </c>
      <c r="J494" s="18">
        <v>32936</v>
      </c>
      <c r="K494" s="20">
        <v>0.06</v>
      </c>
      <c r="L494" s="18">
        <v>10868.88</v>
      </c>
      <c r="M494" s="18">
        <v>1406.3671999999999</v>
      </c>
      <c r="N494" s="20">
        <v>0.14000000000000001</v>
      </c>
      <c r="O494" s="18">
        <f t="shared" si="47"/>
        <v>4334.3776000000007</v>
      </c>
      <c r="P494" s="18">
        <f>VLOOKUP(G494,Payments!$A$2:$E$701, 2, FALSE)</f>
        <v>6191.9679999999989</v>
      </c>
      <c r="Q494" s="17">
        <f t="shared" si="42"/>
        <v>24767.872000000003</v>
      </c>
      <c r="R494" s="17">
        <f>VLOOKUP(G494,Payments!$A$2:$E$701, 4, FALSE)</f>
        <v>26006.265599999995</v>
      </c>
      <c r="S494" s="17">
        <f t="shared" si="43"/>
        <v>1238.3935999999921</v>
      </c>
      <c r="T494" s="21">
        <v>0.05</v>
      </c>
      <c r="U494" s="17">
        <f t="shared" si="44"/>
        <v>30959.84</v>
      </c>
      <c r="V494" s="17">
        <f t="shared" si="45"/>
        <v>14350.215200000001</v>
      </c>
    </row>
    <row r="495" spans="1:22" x14ac:dyDescent="0.2">
      <c r="A495" s="1">
        <v>43392</v>
      </c>
      <c r="B495" s="1">
        <v>43426</v>
      </c>
      <c r="C495" s="9">
        <f t="shared" si="46"/>
        <v>34</v>
      </c>
      <c r="D495" s="1" t="s">
        <v>47</v>
      </c>
      <c r="E495" s="1" t="s">
        <v>21</v>
      </c>
      <c r="F495" s="1" t="s">
        <v>87</v>
      </c>
      <c r="G495" s="1" t="s">
        <v>727</v>
      </c>
      <c r="H495" s="2" t="str">
        <f>VLOOKUP(G495,Payments!$A$2:$E$701, 3, FALSE)</f>
        <v>B-268</v>
      </c>
      <c r="I495" t="str">
        <f>VLOOKUP(G495,Payments!$A$2:$E$701, 5, FALSE)</f>
        <v>Bankinter</v>
      </c>
      <c r="J495" s="18">
        <v>31424</v>
      </c>
      <c r="K495" s="20">
        <v>0.17</v>
      </c>
      <c r="L495" s="18">
        <v>9741.44</v>
      </c>
      <c r="M495" s="18">
        <v>1634.0479999999998</v>
      </c>
      <c r="N495" s="20">
        <v>0.15</v>
      </c>
      <c r="O495" s="18">
        <f t="shared" si="47"/>
        <v>3912.2879999999996</v>
      </c>
      <c r="P495" s="18">
        <f>VLOOKUP(G495,Payments!$A$2:$E$701, 2, FALSE)</f>
        <v>5216.384</v>
      </c>
      <c r="Q495" s="17">
        <f t="shared" si="42"/>
        <v>20865.536</v>
      </c>
      <c r="R495" s="17">
        <f>VLOOKUP(G495,Payments!$A$2:$E$701, 4, FALSE)</f>
        <v>22117.46816</v>
      </c>
      <c r="S495" s="17">
        <f t="shared" si="43"/>
        <v>1251.9321600000003</v>
      </c>
      <c r="T495" s="21">
        <v>0.06</v>
      </c>
      <c r="U495" s="17">
        <f t="shared" si="44"/>
        <v>26081.919999999998</v>
      </c>
      <c r="V495" s="17">
        <f t="shared" si="45"/>
        <v>10794.143999999998</v>
      </c>
    </row>
    <row r="496" spans="1:22" x14ac:dyDescent="0.2">
      <c r="A496" s="1">
        <v>43385</v>
      </c>
      <c r="B496" s="1">
        <v>43459</v>
      </c>
      <c r="C496" s="9">
        <f t="shared" si="46"/>
        <v>74</v>
      </c>
      <c r="D496" s="1" t="s">
        <v>44</v>
      </c>
      <c r="E496" s="1" t="s">
        <v>24</v>
      </c>
      <c r="F496" s="1" t="s">
        <v>62</v>
      </c>
      <c r="G496" s="1" t="s">
        <v>728</v>
      </c>
      <c r="H496" s="2" t="str">
        <f>VLOOKUP(G496,Payments!$A$2:$E$701, 3, FALSE)</f>
        <v>B-400</v>
      </c>
      <c r="I496" t="str">
        <f>VLOOKUP(G496,Payments!$A$2:$E$701, 5, FALSE)</f>
        <v>Sabadell</v>
      </c>
      <c r="J496" s="18">
        <v>23422</v>
      </c>
      <c r="K496" s="20">
        <v>0.11</v>
      </c>
      <c r="L496" s="18">
        <v>7963.48</v>
      </c>
      <c r="M496" s="18">
        <v>1159.3890000000001</v>
      </c>
      <c r="N496" s="20">
        <v>0.11</v>
      </c>
      <c r="O496" s="18">
        <f t="shared" si="47"/>
        <v>2293.0138000000002</v>
      </c>
      <c r="P496" s="18">
        <f>VLOOKUP(G496,Payments!$A$2:$E$701, 2, FALSE)</f>
        <v>3752.2044000000005</v>
      </c>
      <c r="Q496" s="17">
        <f t="shared" si="42"/>
        <v>17093.375599999999</v>
      </c>
      <c r="R496" s="17">
        <f>VLOOKUP(G496,Payments!$A$2:$E$701, 4, FALSE)</f>
        <v>18118.978136000002</v>
      </c>
      <c r="S496" s="17">
        <f t="shared" si="43"/>
        <v>1025.6025360000021</v>
      </c>
      <c r="T496" s="21">
        <v>0.06</v>
      </c>
      <c r="U496" s="17">
        <f t="shared" si="44"/>
        <v>20845.580000000002</v>
      </c>
      <c r="V496" s="17">
        <f t="shared" si="45"/>
        <v>9429.6972000000023</v>
      </c>
    </row>
    <row r="497" spans="1:22" x14ac:dyDescent="0.2">
      <c r="A497" s="1">
        <v>43446</v>
      </c>
      <c r="B497" s="1">
        <v>43520</v>
      </c>
      <c r="C497" s="9">
        <f t="shared" si="46"/>
        <v>74</v>
      </c>
      <c r="D497" s="1" t="s">
        <v>45</v>
      </c>
      <c r="E497" s="1" t="s">
        <v>33</v>
      </c>
      <c r="F497" s="1" t="s">
        <v>81</v>
      </c>
      <c r="G497" s="1" t="s">
        <v>729</v>
      </c>
      <c r="H497" s="2" t="str">
        <f>VLOOKUP(G497,Payments!$A$2:$E$701, 3, FALSE)</f>
        <v>B-252</v>
      </c>
      <c r="I497" t="str">
        <f>VLOOKUP(G497,Payments!$A$2:$E$701, 5, FALSE)</f>
        <v>Laboral</v>
      </c>
      <c r="J497" s="18">
        <v>16388</v>
      </c>
      <c r="K497" s="20">
        <v>0.05</v>
      </c>
      <c r="L497" s="18">
        <v>6555.2</v>
      </c>
      <c r="M497" s="18">
        <v>901.33999999999969</v>
      </c>
      <c r="N497" s="20">
        <v>0.14000000000000001</v>
      </c>
      <c r="O497" s="18">
        <f t="shared" si="47"/>
        <v>2179.6040000000003</v>
      </c>
      <c r="P497" s="18">
        <f>VLOOKUP(G497,Payments!$A$2:$E$701, 2, FALSE)</f>
        <v>3269.4059999999999</v>
      </c>
      <c r="Q497" s="17">
        <f t="shared" si="42"/>
        <v>12299.194</v>
      </c>
      <c r="R497" s="17">
        <f>VLOOKUP(G497,Payments!$A$2:$E$701, 4, FALSE)</f>
        <v>12914.153700000001</v>
      </c>
      <c r="S497" s="17">
        <f t="shared" si="43"/>
        <v>614.95970000000125</v>
      </c>
      <c r="T497" s="21">
        <v>0.05</v>
      </c>
      <c r="U497" s="17">
        <f t="shared" si="44"/>
        <v>15568.6</v>
      </c>
      <c r="V497" s="17">
        <f t="shared" si="45"/>
        <v>5932.4559999999992</v>
      </c>
    </row>
    <row r="498" spans="1:22" x14ac:dyDescent="0.2">
      <c r="A498" s="1">
        <v>43464</v>
      </c>
      <c r="B498" s="1">
        <v>43514</v>
      </c>
      <c r="C498" s="9">
        <f t="shared" si="46"/>
        <v>50</v>
      </c>
      <c r="D498" s="1" t="s">
        <v>46</v>
      </c>
      <c r="E498" s="1" t="s">
        <v>21</v>
      </c>
      <c r="F498" s="1" t="s">
        <v>71</v>
      </c>
      <c r="G498" s="1" t="s">
        <v>730</v>
      </c>
      <c r="H498" s="2" t="str">
        <f>VLOOKUP(G498,Payments!$A$2:$E$701, 3, FALSE)</f>
        <v>B-395</v>
      </c>
      <c r="I498" t="str">
        <f>VLOOKUP(G498,Payments!$A$2:$E$701, 5, FALSE)</f>
        <v>Kutxa</v>
      </c>
      <c r="J498" s="18">
        <v>16167</v>
      </c>
      <c r="K498" s="20">
        <v>0.16</v>
      </c>
      <c r="L498" s="18">
        <v>5496.78</v>
      </c>
      <c r="M498" s="18">
        <v>808.34999999999991</v>
      </c>
      <c r="N498" s="20">
        <v>0.13</v>
      </c>
      <c r="O498" s="18">
        <f t="shared" si="47"/>
        <v>1765.4363999999998</v>
      </c>
      <c r="P498" s="18">
        <f>VLOOKUP(G498,Payments!$A$2:$E$701, 2, FALSE)</f>
        <v>2851.8588</v>
      </c>
      <c r="Q498" s="17">
        <f t="shared" si="42"/>
        <v>10728.421199999999</v>
      </c>
      <c r="R498" s="17">
        <f>VLOOKUP(G498,Payments!$A$2:$E$701, 4, FALSE)</f>
        <v>11693.979108</v>
      </c>
      <c r="S498" s="17">
        <f t="shared" si="43"/>
        <v>965.55790800000068</v>
      </c>
      <c r="T498" s="21">
        <v>0.09</v>
      </c>
      <c r="U498" s="17">
        <f t="shared" si="44"/>
        <v>13580.279999999999</v>
      </c>
      <c r="V498" s="17">
        <f t="shared" si="45"/>
        <v>5509.7135999999982</v>
      </c>
    </row>
    <row r="499" spans="1:22" x14ac:dyDescent="0.2">
      <c r="A499" s="1">
        <v>43412</v>
      </c>
      <c r="B499" s="1">
        <v>43448</v>
      </c>
      <c r="C499" s="9">
        <f t="shared" si="46"/>
        <v>36</v>
      </c>
      <c r="D499" s="1" t="s">
        <v>47</v>
      </c>
      <c r="E499" s="1" t="s">
        <v>30</v>
      </c>
      <c r="F499" s="1" t="s">
        <v>77</v>
      </c>
      <c r="G499" s="1" t="s">
        <v>731</v>
      </c>
      <c r="H499" s="2" t="str">
        <f>VLOOKUP(G499,Payments!$A$2:$E$701, 3, FALSE)</f>
        <v>B-389</v>
      </c>
      <c r="I499" t="str">
        <f>VLOOKUP(G499,Payments!$A$2:$E$701, 5, FALSE)</f>
        <v>Caixa</v>
      </c>
      <c r="J499" s="18">
        <v>27502</v>
      </c>
      <c r="K499" s="20">
        <v>7.0000000000000007E-2</v>
      </c>
      <c r="L499" s="18">
        <v>9900.7199999999993</v>
      </c>
      <c r="M499" s="18">
        <v>1567.6139999999996</v>
      </c>
      <c r="N499" s="20">
        <v>0.15</v>
      </c>
      <c r="O499" s="18">
        <f t="shared" si="47"/>
        <v>3836.529</v>
      </c>
      <c r="P499" s="18">
        <f>VLOOKUP(G499,Payments!$A$2:$E$701, 2, FALSE)</f>
        <v>5626.9091999999991</v>
      </c>
      <c r="Q499" s="17">
        <f t="shared" si="42"/>
        <v>19949.950800000002</v>
      </c>
      <c r="R499" s="17">
        <f>VLOOKUP(G499,Payments!$A$2:$E$701, 4, FALSE)</f>
        <v>20947.448339999999</v>
      </c>
      <c r="S499" s="17">
        <f t="shared" si="43"/>
        <v>997.49753999999666</v>
      </c>
      <c r="T499" s="21">
        <v>0.05</v>
      </c>
      <c r="U499" s="17">
        <f t="shared" si="44"/>
        <v>25576.86</v>
      </c>
      <c r="V499" s="17">
        <f t="shared" si="45"/>
        <v>10271.997000000005</v>
      </c>
    </row>
    <row r="500" spans="1:22" x14ac:dyDescent="0.2">
      <c r="A500" s="1">
        <v>43458</v>
      </c>
      <c r="B500" s="1">
        <v>43501</v>
      </c>
      <c r="C500" s="9">
        <f t="shared" si="46"/>
        <v>43</v>
      </c>
      <c r="D500" s="1" t="s">
        <v>47</v>
      </c>
      <c r="E500" s="1" t="s">
        <v>28</v>
      </c>
      <c r="F500" s="1" t="s">
        <v>84</v>
      </c>
      <c r="G500" s="1" t="s">
        <v>732</v>
      </c>
      <c r="H500" s="2" t="str">
        <f>VLOOKUP(G500,Payments!$A$2:$E$701, 3, FALSE)</f>
        <v>B-344</v>
      </c>
      <c r="I500" t="str">
        <f>VLOOKUP(G500,Payments!$A$2:$E$701, 5, FALSE)</f>
        <v>Popular</v>
      </c>
      <c r="J500" s="18">
        <v>20179</v>
      </c>
      <c r="K500" s="20">
        <v>0.08</v>
      </c>
      <c r="L500" s="18">
        <v>6659.07</v>
      </c>
      <c r="M500" s="18">
        <v>1071.5049000000001</v>
      </c>
      <c r="N500" s="20">
        <v>0.15</v>
      </c>
      <c r="O500" s="18">
        <f t="shared" si="47"/>
        <v>2784.7019999999998</v>
      </c>
      <c r="P500" s="18">
        <f>VLOOKUP(G500,Payments!$A$2:$E$701, 2, FALSE)</f>
        <v>4084.2296000000001</v>
      </c>
      <c r="Q500" s="17">
        <f t="shared" si="42"/>
        <v>14480.4504</v>
      </c>
      <c r="R500" s="17">
        <f>VLOOKUP(G500,Payments!$A$2:$E$701, 4, FALSE)</f>
        <v>15494.081928000001</v>
      </c>
      <c r="S500" s="17">
        <f t="shared" si="43"/>
        <v>1013.6315280000017</v>
      </c>
      <c r="T500" s="21">
        <v>7.0000000000000007E-2</v>
      </c>
      <c r="U500" s="17">
        <f t="shared" si="44"/>
        <v>18564.68</v>
      </c>
      <c r="V500" s="17">
        <f t="shared" si="45"/>
        <v>8049.4031000000014</v>
      </c>
    </row>
    <row r="501" spans="1:22" x14ac:dyDescent="0.2">
      <c r="A501" s="1">
        <v>43459</v>
      </c>
      <c r="B501" s="1">
        <v>43501</v>
      </c>
      <c r="C501" s="9">
        <f t="shared" si="46"/>
        <v>42</v>
      </c>
      <c r="D501" s="1" t="s">
        <v>45</v>
      </c>
      <c r="E501" s="1" t="s">
        <v>27</v>
      </c>
      <c r="F501" s="1" t="s">
        <v>71</v>
      </c>
      <c r="G501" s="1" t="s">
        <v>733</v>
      </c>
      <c r="H501" s="2" t="str">
        <f>VLOOKUP(G501,Payments!$A$2:$E$701, 3, FALSE)</f>
        <v>B-285</v>
      </c>
      <c r="I501" t="str">
        <f>VLOOKUP(G501,Payments!$A$2:$E$701, 5, FALSE)</f>
        <v>Sabadell</v>
      </c>
      <c r="J501" s="18">
        <v>16211</v>
      </c>
      <c r="K501" s="20">
        <v>0.14000000000000001</v>
      </c>
      <c r="L501" s="18">
        <v>4863.3</v>
      </c>
      <c r="M501" s="18">
        <v>817.03440000000001</v>
      </c>
      <c r="N501" s="20">
        <v>0.1</v>
      </c>
      <c r="O501" s="18">
        <f t="shared" si="47"/>
        <v>1394.146</v>
      </c>
      <c r="P501" s="18">
        <f>VLOOKUP(G501,Payments!$A$2:$E$701, 2, FALSE)</f>
        <v>3206.5357999999997</v>
      </c>
      <c r="Q501" s="17">
        <f t="shared" si="42"/>
        <v>10734.924199999999</v>
      </c>
      <c r="R501" s="17">
        <f>VLOOKUP(G501,Payments!$A$2:$E$701, 4, FALSE)</f>
        <v>11271.670410000001</v>
      </c>
      <c r="S501" s="17">
        <f t="shared" si="43"/>
        <v>536.74621000000116</v>
      </c>
      <c r="T501" s="21">
        <v>0.05</v>
      </c>
      <c r="U501" s="17">
        <f t="shared" si="44"/>
        <v>13941.46</v>
      </c>
      <c r="V501" s="17">
        <f t="shared" si="45"/>
        <v>6866.9795999999978</v>
      </c>
    </row>
    <row r="502" spans="1:22" x14ac:dyDescent="0.2">
      <c r="A502" s="1">
        <v>43435</v>
      </c>
      <c r="B502" s="1">
        <v>43469</v>
      </c>
      <c r="C502" s="9">
        <f t="shared" si="46"/>
        <v>34</v>
      </c>
      <c r="D502" s="1" t="s">
        <v>46</v>
      </c>
      <c r="E502" s="1" t="s">
        <v>29</v>
      </c>
      <c r="F502" s="1" t="s">
        <v>118</v>
      </c>
      <c r="G502" s="1" t="s">
        <v>734</v>
      </c>
      <c r="H502" s="2" t="str">
        <f>VLOOKUP(G502,Payments!$A$2:$E$701, 3, FALSE)</f>
        <v>B-280</v>
      </c>
      <c r="I502" t="str">
        <f>VLOOKUP(G502,Payments!$A$2:$E$701, 5, FALSE)</f>
        <v>BBVA</v>
      </c>
      <c r="J502" s="18">
        <v>34302</v>
      </c>
      <c r="K502" s="20">
        <v>0.13</v>
      </c>
      <c r="L502" s="18">
        <v>13034.76</v>
      </c>
      <c r="M502" s="18">
        <v>1512.7182000000003</v>
      </c>
      <c r="N502" s="20">
        <v>0.11</v>
      </c>
      <c r="O502" s="18">
        <f t="shared" si="47"/>
        <v>3282.7013999999999</v>
      </c>
      <c r="P502" s="18">
        <f>VLOOKUP(G502,Payments!$A$2:$E$701, 2, FALSE)</f>
        <v>5371.6932000000006</v>
      </c>
      <c r="Q502" s="17">
        <f t="shared" si="42"/>
        <v>24471.046799999996</v>
      </c>
      <c r="R502" s="17">
        <f>VLOOKUP(G502,Payments!$A$2:$E$701, 4, FALSE)</f>
        <v>26428.730544000002</v>
      </c>
      <c r="S502" s="17">
        <f t="shared" si="43"/>
        <v>1957.6837440000054</v>
      </c>
      <c r="T502" s="21">
        <v>0.08</v>
      </c>
      <c r="U502" s="17">
        <f t="shared" si="44"/>
        <v>29842.739999999998</v>
      </c>
      <c r="V502" s="17">
        <f t="shared" si="45"/>
        <v>12012.5604</v>
      </c>
    </row>
    <row r="503" spans="1:22" x14ac:dyDescent="0.2">
      <c r="A503" s="1">
        <v>43429</v>
      </c>
      <c r="B503" s="1">
        <v>43473</v>
      </c>
      <c r="C503" s="9">
        <f t="shared" si="46"/>
        <v>44</v>
      </c>
      <c r="D503" s="1" t="s">
        <v>44</v>
      </c>
      <c r="E503" s="1" t="s">
        <v>30</v>
      </c>
      <c r="F503" s="1" t="s">
        <v>71</v>
      </c>
      <c r="G503" s="1" t="s">
        <v>735</v>
      </c>
      <c r="H503" s="2" t="str">
        <f>VLOOKUP(G503,Payments!$A$2:$E$701, 3, FALSE)</f>
        <v>B-357</v>
      </c>
      <c r="I503" t="str">
        <f>VLOOKUP(G503,Payments!$A$2:$E$701, 5, FALSE)</f>
        <v>BBVA</v>
      </c>
      <c r="J503" s="18">
        <v>26065</v>
      </c>
      <c r="K503" s="20">
        <v>0.12</v>
      </c>
      <c r="L503" s="18">
        <v>9122.75</v>
      </c>
      <c r="M503" s="18">
        <v>1105.1559999999999</v>
      </c>
      <c r="N503" s="20">
        <v>0.14000000000000001</v>
      </c>
      <c r="O503" s="18">
        <f t="shared" si="47"/>
        <v>3211.2080000000005</v>
      </c>
      <c r="P503" s="18">
        <f>VLOOKUP(G503,Payments!$A$2:$E$701, 2, FALSE)</f>
        <v>4128.6959999999999</v>
      </c>
      <c r="Q503" s="17">
        <f t="shared" si="42"/>
        <v>18808.504000000001</v>
      </c>
      <c r="R503" s="17">
        <f>VLOOKUP(G503,Payments!$A$2:$E$701, 4, FALSE)</f>
        <v>20313.184320000004</v>
      </c>
      <c r="S503" s="17">
        <f t="shared" si="43"/>
        <v>1504.6803200000031</v>
      </c>
      <c r="T503" s="21">
        <v>0.08</v>
      </c>
      <c r="U503" s="17">
        <f t="shared" si="44"/>
        <v>22937.200000000001</v>
      </c>
      <c r="V503" s="17">
        <f t="shared" si="45"/>
        <v>9498.0859999999993</v>
      </c>
    </row>
    <row r="504" spans="1:22" x14ac:dyDescent="0.2">
      <c r="A504" s="1">
        <v>43393</v>
      </c>
      <c r="B504" s="1">
        <v>43441</v>
      </c>
      <c r="C504" s="9">
        <f t="shared" si="46"/>
        <v>48</v>
      </c>
      <c r="D504" s="1" t="s">
        <v>47</v>
      </c>
      <c r="E504" s="1" t="s">
        <v>41</v>
      </c>
      <c r="F504" s="1" t="s">
        <v>69</v>
      </c>
      <c r="G504" s="1" t="s">
        <v>736</v>
      </c>
      <c r="H504" s="2" t="str">
        <f>VLOOKUP(G504,Payments!$A$2:$E$701, 3, FALSE)</f>
        <v>B-289</v>
      </c>
      <c r="I504" t="str">
        <f>VLOOKUP(G504,Payments!$A$2:$E$701, 5, FALSE)</f>
        <v>Laboral</v>
      </c>
      <c r="J504" s="18">
        <v>20188</v>
      </c>
      <c r="K504" s="20">
        <v>0.1</v>
      </c>
      <c r="L504" s="18">
        <v>6662.04</v>
      </c>
      <c r="M504" s="18">
        <v>1035.6444000000001</v>
      </c>
      <c r="N504" s="20">
        <v>0.14000000000000001</v>
      </c>
      <c r="O504" s="18">
        <f t="shared" si="47"/>
        <v>2543.6880000000006</v>
      </c>
      <c r="P504" s="18">
        <f>VLOOKUP(G504,Payments!$A$2:$E$701, 2, FALSE)</f>
        <v>3270.4560000000001</v>
      </c>
      <c r="Q504" s="17">
        <f t="shared" si="42"/>
        <v>14898.744000000001</v>
      </c>
      <c r="R504" s="17">
        <f>VLOOKUP(G504,Payments!$A$2:$E$701, 4, FALSE)</f>
        <v>16090.643520000001</v>
      </c>
      <c r="S504" s="17">
        <f t="shared" si="43"/>
        <v>1191.8995200000008</v>
      </c>
      <c r="T504" s="21">
        <v>0.08</v>
      </c>
      <c r="U504" s="17">
        <f t="shared" si="44"/>
        <v>18169.2</v>
      </c>
      <c r="V504" s="17">
        <f t="shared" si="45"/>
        <v>7927.8276000000014</v>
      </c>
    </row>
    <row r="505" spans="1:22" x14ac:dyDescent="0.2">
      <c r="A505" s="1">
        <v>43416</v>
      </c>
      <c r="B505" s="1">
        <v>43485</v>
      </c>
      <c r="C505" s="9">
        <f t="shared" si="46"/>
        <v>69</v>
      </c>
      <c r="D505" s="1" t="s">
        <v>47</v>
      </c>
      <c r="E505" s="1" t="s">
        <v>33</v>
      </c>
      <c r="F505" s="1" t="s">
        <v>87</v>
      </c>
      <c r="G505" s="1" t="s">
        <v>737</v>
      </c>
      <c r="H505" s="2" t="str">
        <f>VLOOKUP(G505,Payments!$A$2:$E$701, 3, FALSE)</f>
        <v>B-338</v>
      </c>
      <c r="I505" t="str">
        <f>VLOOKUP(G505,Payments!$A$2:$E$701, 5, FALSE)</f>
        <v>Unicaja</v>
      </c>
      <c r="J505" s="18">
        <v>27046</v>
      </c>
      <c r="K505" s="20">
        <v>0.13</v>
      </c>
      <c r="L505" s="18">
        <v>9466.1</v>
      </c>
      <c r="M505" s="18">
        <v>843.83519999999999</v>
      </c>
      <c r="N505" s="20">
        <v>0.14000000000000001</v>
      </c>
      <c r="O505" s="18">
        <f t="shared" si="47"/>
        <v>3294.2028000000005</v>
      </c>
      <c r="P505" s="18">
        <f>VLOOKUP(G505,Payments!$A$2:$E$701, 2, FALSE)</f>
        <v>4235.4035999999996</v>
      </c>
      <c r="Q505" s="17">
        <f t="shared" si="42"/>
        <v>19294.616399999999</v>
      </c>
      <c r="R505" s="17">
        <f>VLOOKUP(G505,Payments!$A$2:$E$701, 4, FALSE)</f>
        <v>20259.34722</v>
      </c>
      <c r="S505" s="17">
        <f t="shared" si="43"/>
        <v>964.73082000000068</v>
      </c>
      <c r="T505" s="21">
        <v>0.05</v>
      </c>
      <c r="U505" s="17">
        <f t="shared" si="44"/>
        <v>23530.02</v>
      </c>
      <c r="V505" s="17">
        <f t="shared" si="45"/>
        <v>9925.8819999999996</v>
      </c>
    </row>
    <row r="506" spans="1:22" x14ac:dyDescent="0.2">
      <c r="A506" s="1">
        <v>43444</v>
      </c>
      <c r="B506" s="1">
        <v>43495</v>
      </c>
      <c r="C506" s="9">
        <f t="shared" si="46"/>
        <v>51</v>
      </c>
      <c r="D506" s="1" t="s">
        <v>47</v>
      </c>
      <c r="E506" s="1" t="s">
        <v>23</v>
      </c>
      <c r="F506" s="1" t="s">
        <v>104</v>
      </c>
      <c r="G506" s="1" t="s">
        <v>738</v>
      </c>
      <c r="H506" s="2" t="str">
        <f>VLOOKUP(G506,Payments!$A$2:$E$701, 3, FALSE)</f>
        <v>B-402</v>
      </c>
      <c r="I506" t="str">
        <f>VLOOKUP(G506,Payments!$A$2:$E$701, 5, FALSE)</f>
        <v>Laboral</v>
      </c>
      <c r="J506" s="18">
        <v>26518</v>
      </c>
      <c r="K506" s="20">
        <v>7.0000000000000007E-2</v>
      </c>
      <c r="L506" s="18">
        <v>9546.48</v>
      </c>
      <c r="M506" s="18">
        <v>1058.0681999999999</v>
      </c>
      <c r="N506" s="20">
        <v>0.12</v>
      </c>
      <c r="O506" s="18">
        <f t="shared" si="47"/>
        <v>2959.4087999999997</v>
      </c>
      <c r="P506" s="18">
        <f>VLOOKUP(G506,Payments!$A$2:$E$701, 2, FALSE)</f>
        <v>4685.730599999999</v>
      </c>
      <c r="Q506" s="17">
        <f t="shared" si="42"/>
        <v>19976.009399999999</v>
      </c>
      <c r="R506" s="17">
        <f>VLOOKUP(G506,Payments!$A$2:$E$701, 4, FALSE)</f>
        <v>21773.850246000002</v>
      </c>
      <c r="S506" s="17">
        <f t="shared" si="43"/>
        <v>1797.8408460000028</v>
      </c>
      <c r="T506" s="21">
        <v>0.09</v>
      </c>
      <c r="U506" s="17">
        <f t="shared" si="44"/>
        <v>24661.739999999998</v>
      </c>
      <c r="V506" s="17">
        <f t="shared" si="45"/>
        <v>11097.782999999996</v>
      </c>
    </row>
    <row r="507" spans="1:22" x14ac:dyDescent="0.2">
      <c r="A507" s="1">
        <v>43431</v>
      </c>
      <c r="B507" s="1">
        <v>43465</v>
      </c>
      <c r="C507" s="9">
        <f t="shared" si="46"/>
        <v>34</v>
      </c>
      <c r="D507" s="1" t="s">
        <v>47</v>
      </c>
      <c r="E507" s="1" t="s">
        <v>42</v>
      </c>
      <c r="F507" s="1" t="s">
        <v>109</v>
      </c>
      <c r="G507" s="1" t="s">
        <v>739</v>
      </c>
      <c r="H507" s="2" t="str">
        <f>VLOOKUP(G507,Payments!$A$2:$E$701, 3, FALSE)</f>
        <v>B-375</v>
      </c>
      <c r="I507" t="str">
        <f>VLOOKUP(G507,Payments!$A$2:$E$701, 5, FALSE)</f>
        <v>Sabadell</v>
      </c>
      <c r="J507" s="18">
        <v>20186</v>
      </c>
      <c r="K507" s="20">
        <v>0.14000000000000001</v>
      </c>
      <c r="L507" s="18">
        <v>6055.8</v>
      </c>
      <c r="M507" s="18">
        <v>1130.4160000000002</v>
      </c>
      <c r="N507" s="20">
        <v>0.14000000000000001</v>
      </c>
      <c r="O507" s="18">
        <f t="shared" si="47"/>
        <v>2430.3944000000001</v>
      </c>
      <c r="P507" s="18">
        <f>VLOOKUP(G507,Payments!$A$2:$E$701, 2, FALSE)</f>
        <v>3298.3923999999997</v>
      </c>
      <c r="Q507" s="17">
        <f t="shared" si="42"/>
        <v>14061.567599999998</v>
      </c>
      <c r="R507" s="17">
        <f>VLOOKUP(G507,Payments!$A$2:$E$701, 4, FALSE)</f>
        <v>14905.261655999999</v>
      </c>
      <c r="S507" s="17">
        <f t="shared" si="43"/>
        <v>843.69405600000027</v>
      </c>
      <c r="T507" s="21">
        <v>0.06</v>
      </c>
      <c r="U507" s="17">
        <f t="shared" si="44"/>
        <v>17359.96</v>
      </c>
      <c r="V507" s="17">
        <f t="shared" si="45"/>
        <v>7743.3495999999968</v>
      </c>
    </row>
    <row r="508" spans="1:22" x14ac:dyDescent="0.2">
      <c r="A508" s="1">
        <v>43404</v>
      </c>
      <c r="B508" s="1">
        <v>43448</v>
      </c>
      <c r="C508" s="9">
        <f t="shared" si="46"/>
        <v>44</v>
      </c>
      <c r="D508" s="1" t="s">
        <v>43</v>
      </c>
      <c r="E508" s="1" t="s">
        <v>35</v>
      </c>
      <c r="F508" s="1" t="s">
        <v>60</v>
      </c>
      <c r="G508" s="1" t="s">
        <v>740</v>
      </c>
      <c r="H508" s="2" t="str">
        <f>VLOOKUP(G508,Payments!$A$2:$E$701, 3, FALSE)</f>
        <v>B-364</v>
      </c>
      <c r="I508" t="str">
        <f>VLOOKUP(G508,Payments!$A$2:$E$701, 5, FALSE)</f>
        <v>Santander</v>
      </c>
      <c r="J508" s="18">
        <v>25891</v>
      </c>
      <c r="K508" s="20">
        <v>0.08</v>
      </c>
      <c r="L508" s="18">
        <v>8026.21</v>
      </c>
      <c r="M508" s="18">
        <v>789.67550000000017</v>
      </c>
      <c r="N508" s="20">
        <v>0.1</v>
      </c>
      <c r="O508" s="18">
        <f t="shared" si="47"/>
        <v>2381.9720000000002</v>
      </c>
      <c r="P508" s="18">
        <f>VLOOKUP(G508,Payments!$A$2:$E$701, 2, FALSE)</f>
        <v>4763.9440000000004</v>
      </c>
      <c r="Q508" s="17">
        <f t="shared" si="42"/>
        <v>19055.776000000002</v>
      </c>
      <c r="R508" s="17">
        <f>VLOOKUP(G508,Payments!$A$2:$E$701, 4, FALSE)</f>
        <v>20770.795840000002</v>
      </c>
      <c r="S508" s="17">
        <f t="shared" si="43"/>
        <v>1715.0198400000008</v>
      </c>
      <c r="T508" s="21">
        <v>0.09</v>
      </c>
      <c r="U508" s="17">
        <f t="shared" si="44"/>
        <v>23819.72</v>
      </c>
      <c r="V508" s="17">
        <f t="shared" si="45"/>
        <v>12621.862499999999</v>
      </c>
    </row>
    <row r="509" spans="1:22" x14ac:dyDescent="0.2">
      <c r="A509" s="1">
        <v>43428</v>
      </c>
      <c r="B509" s="1">
        <v>43490</v>
      </c>
      <c r="C509" s="9">
        <f t="shared" si="46"/>
        <v>62</v>
      </c>
      <c r="D509" s="1" t="s">
        <v>43</v>
      </c>
      <c r="E509" s="1" t="s">
        <v>37</v>
      </c>
      <c r="F509" s="1" t="s">
        <v>98</v>
      </c>
      <c r="G509" s="1" t="s">
        <v>741</v>
      </c>
      <c r="H509" s="2" t="str">
        <f>VLOOKUP(G509,Payments!$A$2:$E$701, 3, FALSE)</f>
        <v>B-398</v>
      </c>
      <c r="I509" t="str">
        <f>VLOOKUP(G509,Payments!$A$2:$E$701, 5, FALSE)</f>
        <v>Santander</v>
      </c>
      <c r="J509" s="18">
        <v>17630</v>
      </c>
      <c r="K509" s="20">
        <v>0.17</v>
      </c>
      <c r="L509" s="18">
        <v>5641.6</v>
      </c>
      <c r="M509" s="18">
        <v>539.47799999999995</v>
      </c>
      <c r="N509" s="20">
        <v>0.12</v>
      </c>
      <c r="O509" s="18">
        <f t="shared" si="47"/>
        <v>1755.9479999999999</v>
      </c>
      <c r="P509" s="18">
        <f>VLOOKUP(G509,Payments!$A$2:$E$701, 2, FALSE)</f>
        <v>3365.567</v>
      </c>
      <c r="Q509" s="17">
        <f t="shared" si="42"/>
        <v>11267.332999999999</v>
      </c>
      <c r="R509" s="17">
        <f>VLOOKUP(G509,Payments!$A$2:$E$701, 4, FALSE)</f>
        <v>12056.04631</v>
      </c>
      <c r="S509" s="17">
        <f t="shared" si="43"/>
        <v>788.713310000001</v>
      </c>
      <c r="T509" s="21">
        <v>7.0000000000000007E-2</v>
      </c>
      <c r="U509" s="17">
        <f t="shared" si="44"/>
        <v>14632.9</v>
      </c>
      <c r="V509" s="17">
        <f t="shared" si="45"/>
        <v>6695.8739999999998</v>
      </c>
    </row>
    <row r="510" spans="1:22" x14ac:dyDescent="0.2">
      <c r="A510" s="1">
        <v>43441</v>
      </c>
      <c r="B510" s="1">
        <v>43472</v>
      </c>
      <c r="C510" s="9">
        <f t="shared" si="46"/>
        <v>31</v>
      </c>
      <c r="D510" s="1" t="s">
        <v>46</v>
      </c>
      <c r="E510" s="1" t="s">
        <v>33</v>
      </c>
      <c r="F510" s="1" t="s">
        <v>98</v>
      </c>
      <c r="G510" s="1" t="s">
        <v>742</v>
      </c>
      <c r="H510" s="2" t="str">
        <f>VLOOKUP(G510,Payments!$A$2:$E$701, 3, FALSE)</f>
        <v>B-332</v>
      </c>
      <c r="I510" t="str">
        <f>VLOOKUP(G510,Payments!$A$2:$E$701, 5, FALSE)</f>
        <v>Unicaja</v>
      </c>
      <c r="J510" s="18">
        <v>34297</v>
      </c>
      <c r="K510" s="20">
        <v>7.0000000000000007E-2</v>
      </c>
      <c r="L510" s="18">
        <v>11318.01</v>
      </c>
      <c r="M510" s="18">
        <v>2057.8199999999997</v>
      </c>
      <c r="N510" s="20">
        <v>0.13</v>
      </c>
      <c r="O510" s="18">
        <f t="shared" si="47"/>
        <v>4146.5073000000002</v>
      </c>
      <c r="P510" s="18">
        <f>VLOOKUP(G510,Payments!$A$2:$E$701, 2, FALSE)</f>
        <v>7017.1661999999997</v>
      </c>
      <c r="Q510" s="17">
        <f t="shared" si="42"/>
        <v>24879.043799999999</v>
      </c>
      <c r="R510" s="17">
        <f>VLOOKUP(G510,Payments!$A$2:$E$701, 4, FALSE)</f>
        <v>26371.786427999999</v>
      </c>
      <c r="S510" s="17">
        <f t="shared" si="43"/>
        <v>1492.742628</v>
      </c>
      <c r="T510" s="21">
        <v>0.06</v>
      </c>
      <c r="U510" s="17">
        <f t="shared" si="44"/>
        <v>31896.21</v>
      </c>
      <c r="V510" s="17">
        <f t="shared" si="45"/>
        <v>14373.872699999998</v>
      </c>
    </row>
    <row r="511" spans="1:22" x14ac:dyDescent="0.2">
      <c r="A511" s="1">
        <v>43451</v>
      </c>
      <c r="B511" s="1">
        <v>43511</v>
      </c>
      <c r="C511" s="9">
        <f t="shared" si="46"/>
        <v>60</v>
      </c>
      <c r="D511" s="1" t="s">
        <v>45</v>
      </c>
      <c r="E511" s="1" t="s">
        <v>40</v>
      </c>
      <c r="F511" s="1" t="s">
        <v>71</v>
      </c>
      <c r="G511" s="1" t="s">
        <v>743</v>
      </c>
      <c r="H511" s="2" t="str">
        <f>VLOOKUP(G511,Payments!$A$2:$E$701, 3, FALSE)</f>
        <v>B-296</v>
      </c>
      <c r="I511" t="str">
        <f>VLOOKUP(G511,Payments!$A$2:$E$701, 5, FALSE)</f>
        <v>Caixa</v>
      </c>
      <c r="J511" s="18">
        <v>24980</v>
      </c>
      <c r="K511" s="20">
        <v>0.08</v>
      </c>
      <c r="L511" s="18">
        <v>9742.2000000000007</v>
      </c>
      <c r="M511" s="18">
        <v>926.75800000000015</v>
      </c>
      <c r="N511" s="20">
        <v>0.15</v>
      </c>
      <c r="O511" s="18">
        <f t="shared" si="47"/>
        <v>3447.24</v>
      </c>
      <c r="P511" s="18">
        <f>VLOOKUP(G511,Payments!$A$2:$E$701, 2, FALSE)</f>
        <v>4596.3200000000006</v>
      </c>
      <c r="Q511" s="17">
        <f t="shared" si="42"/>
        <v>18385.28</v>
      </c>
      <c r="R511" s="17">
        <f>VLOOKUP(G511,Payments!$A$2:$E$701, 4, FALSE)</f>
        <v>19488.396800000002</v>
      </c>
      <c r="S511" s="17">
        <f t="shared" si="43"/>
        <v>1103.1168000000034</v>
      </c>
      <c r="T511" s="21">
        <v>0.06</v>
      </c>
      <c r="U511" s="17">
        <f t="shared" si="44"/>
        <v>22981.599999999999</v>
      </c>
      <c r="V511" s="17">
        <f t="shared" si="45"/>
        <v>8865.4019999999982</v>
      </c>
    </row>
    <row r="512" spans="1:22" x14ac:dyDescent="0.2">
      <c r="A512" s="1">
        <v>43403</v>
      </c>
      <c r="B512" s="1">
        <v>43464</v>
      </c>
      <c r="C512" s="9">
        <f t="shared" si="46"/>
        <v>61</v>
      </c>
      <c r="D512" s="1" t="s">
        <v>44</v>
      </c>
      <c r="E512" s="1" t="s">
        <v>40</v>
      </c>
      <c r="F512" s="1" t="s">
        <v>66</v>
      </c>
      <c r="G512" s="1" t="s">
        <v>744</v>
      </c>
      <c r="H512" s="2" t="str">
        <f>VLOOKUP(G512,Payments!$A$2:$E$701, 3, FALSE)</f>
        <v>B-268</v>
      </c>
      <c r="I512" t="str">
        <f>VLOOKUP(G512,Payments!$A$2:$E$701, 5, FALSE)</f>
        <v>Santander</v>
      </c>
      <c r="J512" s="18">
        <v>21556</v>
      </c>
      <c r="K512" s="20">
        <v>0.06</v>
      </c>
      <c r="L512" s="18">
        <v>6682.36</v>
      </c>
      <c r="M512" s="18">
        <v>950.61959999999988</v>
      </c>
      <c r="N512" s="20">
        <v>0.13</v>
      </c>
      <c r="O512" s="18">
        <f t="shared" si="47"/>
        <v>2634.1432</v>
      </c>
      <c r="P512" s="18">
        <f>VLOOKUP(G512,Payments!$A$2:$E$701, 2, FALSE)</f>
        <v>3647.2752</v>
      </c>
      <c r="Q512" s="17">
        <f t="shared" si="42"/>
        <v>16615.364799999999</v>
      </c>
      <c r="R512" s="17">
        <f>VLOOKUP(G512,Payments!$A$2:$E$701, 4, FALSE)</f>
        <v>17612.286688</v>
      </c>
      <c r="S512" s="17">
        <f t="shared" si="43"/>
        <v>996.92188800000076</v>
      </c>
      <c r="T512" s="21">
        <v>0.06</v>
      </c>
      <c r="U512" s="17">
        <f t="shared" si="44"/>
        <v>20262.64</v>
      </c>
      <c r="V512" s="17">
        <f t="shared" si="45"/>
        <v>9995.517200000002</v>
      </c>
    </row>
    <row r="513" spans="1:22" x14ac:dyDescent="0.2">
      <c r="A513" s="1">
        <v>43463</v>
      </c>
      <c r="B513" s="1">
        <v>43522</v>
      </c>
      <c r="C513" s="9">
        <f t="shared" si="46"/>
        <v>59</v>
      </c>
      <c r="D513" s="1" t="s">
        <v>45</v>
      </c>
      <c r="E513" s="1" t="s">
        <v>37</v>
      </c>
      <c r="F513" s="1" t="s">
        <v>139</v>
      </c>
      <c r="G513" s="1" t="s">
        <v>745</v>
      </c>
      <c r="H513" s="2" t="str">
        <f>VLOOKUP(G513,Payments!$A$2:$E$701, 3, FALSE)</f>
        <v>B-312</v>
      </c>
      <c r="I513" t="str">
        <f>VLOOKUP(G513,Payments!$A$2:$E$701, 5, FALSE)</f>
        <v>Bankinter</v>
      </c>
      <c r="J513" s="18">
        <v>32305</v>
      </c>
      <c r="K513" s="20">
        <v>0.09</v>
      </c>
      <c r="L513" s="18">
        <v>11952.85</v>
      </c>
      <c r="M513" s="18">
        <v>1570.0229999999999</v>
      </c>
      <c r="N513" s="20">
        <v>0.11</v>
      </c>
      <c r="O513" s="18">
        <f t="shared" si="47"/>
        <v>3233.7305000000001</v>
      </c>
      <c r="P513" s="18">
        <f>VLOOKUP(G513,Payments!$A$2:$E$701, 2, FALSE)</f>
        <v>5291.5590000000002</v>
      </c>
      <c r="Q513" s="17">
        <f t="shared" si="42"/>
        <v>24105.990999999998</v>
      </c>
      <c r="R513" s="17">
        <f>VLOOKUP(G513,Payments!$A$2:$E$701, 4, FALSE)</f>
        <v>25311.290549999998</v>
      </c>
      <c r="S513" s="17">
        <f t="shared" si="43"/>
        <v>1205.2995499999997</v>
      </c>
      <c r="T513" s="21">
        <v>0.05</v>
      </c>
      <c r="U513" s="17">
        <f t="shared" si="44"/>
        <v>29397.55</v>
      </c>
      <c r="V513" s="17">
        <f t="shared" si="45"/>
        <v>12640.946499999996</v>
      </c>
    </row>
    <row r="514" spans="1:22" x14ac:dyDescent="0.2">
      <c r="A514" s="1">
        <v>43413</v>
      </c>
      <c r="B514" s="1">
        <v>43445</v>
      </c>
      <c r="C514" s="9">
        <f t="shared" si="46"/>
        <v>32</v>
      </c>
      <c r="D514" s="1" t="s">
        <v>43</v>
      </c>
      <c r="E514" s="1" t="s">
        <v>36</v>
      </c>
      <c r="F514" s="1" t="s">
        <v>98</v>
      </c>
      <c r="G514" s="1" t="s">
        <v>746</v>
      </c>
      <c r="H514" s="2" t="str">
        <f>VLOOKUP(G514,Payments!$A$2:$E$701, 3, FALSE)</f>
        <v>B-358</v>
      </c>
      <c r="I514" t="str">
        <f>VLOOKUP(G514,Payments!$A$2:$E$701, 5, FALSE)</f>
        <v>Kutxa</v>
      </c>
      <c r="J514" s="18">
        <v>18347</v>
      </c>
      <c r="K514" s="20">
        <v>0.13</v>
      </c>
      <c r="L514" s="18">
        <v>6971.86</v>
      </c>
      <c r="M514" s="18">
        <v>539.40179999999998</v>
      </c>
      <c r="N514" s="20">
        <v>0.13</v>
      </c>
      <c r="O514" s="18">
        <f t="shared" si="47"/>
        <v>2075.0457000000001</v>
      </c>
      <c r="P514" s="18">
        <f>VLOOKUP(G514,Payments!$A$2:$E$701, 2, FALSE)</f>
        <v>3351.9969000000001</v>
      </c>
      <c r="Q514" s="17">
        <f t="shared" ref="Q514:Q577" si="48" xml:space="preserve"> (U514-P514)</f>
        <v>12609.893099999999</v>
      </c>
      <c r="R514" s="17">
        <f>VLOOKUP(G514,Payments!$A$2:$E$701, 4, FALSE)</f>
        <v>13492.585617000001</v>
      </c>
      <c r="S514" s="17">
        <f t="shared" ref="S514:S577" si="49" xml:space="preserve"> R514- (U514-P514)</f>
        <v>882.69251700000132</v>
      </c>
      <c r="T514" s="21">
        <v>7.0000000000000007E-2</v>
      </c>
      <c r="U514" s="17">
        <f t="shared" ref="U514:U577" si="50" xml:space="preserve"> J514 - (J514*K514)</f>
        <v>15961.89</v>
      </c>
      <c r="V514" s="17">
        <f t="shared" ref="V514:V577" si="51">U514- (U514 *N514) -M514 -L514</f>
        <v>6375.5824999999995</v>
      </c>
    </row>
    <row r="515" spans="1:22" x14ac:dyDescent="0.2">
      <c r="A515" s="1">
        <v>43395</v>
      </c>
      <c r="B515" s="1">
        <v>43475</v>
      </c>
      <c r="C515" s="9">
        <f t="shared" ref="C515:C578" si="52">B515-A515</f>
        <v>80</v>
      </c>
      <c r="D515" s="1" t="s">
        <v>47</v>
      </c>
      <c r="E515" s="1" t="s">
        <v>22</v>
      </c>
      <c r="F515" s="1" t="s">
        <v>84</v>
      </c>
      <c r="G515" s="1" t="s">
        <v>747</v>
      </c>
      <c r="H515" s="2" t="str">
        <f>VLOOKUP(G515,Payments!$A$2:$E$701, 3, FALSE)</f>
        <v>B-373</v>
      </c>
      <c r="I515" t="str">
        <f>VLOOKUP(G515,Payments!$A$2:$E$701, 5, FALSE)</f>
        <v>BBVA</v>
      </c>
      <c r="J515" s="18">
        <v>20826</v>
      </c>
      <c r="K515" s="20">
        <v>0.11</v>
      </c>
      <c r="L515" s="18">
        <v>6247.8</v>
      </c>
      <c r="M515" s="18">
        <v>614.36699999999996</v>
      </c>
      <c r="N515" s="20">
        <v>0.14000000000000001</v>
      </c>
      <c r="O515" s="18">
        <f t="shared" ref="O515:O578" si="53">(U515*N515)</f>
        <v>2594.9196000000002</v>
      </c>
      <c r="P515" s="18">
        <f>VLOOKUP(G515,Payments!$A$2:$E$701, 2, FALSE)</f>
        <v>3521.6765999999998</v>
      </c>
      <c r="Q515" s="17">
        <f t="shared" si="48"/>
        <v>15013.463400000001</v>
      </c>
      <c r="R515" s="17">
        <f>VLOOKUP(G515,Payments!$A$2:$E$701, 4, FALSE)</f>
        <v>16364.675106000002</v>
      </c>
      <c r="S515" s="17">
        <f t="shared" si="49"/>
        <v>1351.2117060000019</v>
      </c>
      <c r="T515" s="21">
        <v>0.09</v>
      </c>
      <c r="U515" s="17">
        <f t="shared" si="50"/>
        <v>18535.14</v>
      </c>
      <c r="V515" s="17">
        <f t="shared" si="51"/>
        <v>9078.0533999999971</v>
      </c>
    </row>
    <row r="516" spans="1:22" x14ac:dyDescent="0.2">
      <c r="A516" s="1">
        <v>43446</v>
      </c>
      <c r="B516" s="1">
        <v>43481</v>
      </c>
      <c r="C516" s="9">
        <f t="shared" si="52"/>
        <v>35</v>
      </c>
      <c r="D516" s="1" t="s">
        <v>44</v>
      </c>
      <c r="E516" s="1" t="s">
        <v>38</v>
      </c>
      <c r="F516" s="1" t="s">
        <v>92</v>
      </c>
      <c r="G516" s="1" t="s">
        <v>748</v>
      </c>
      <c r="H516" s="2" t="str">
        <f>VLOOKUP(G516,Payments!$A$2:$E$701, 3, FALSE)</f>
        <v>B-245</v>
      </c>
      <c r="I516" t="str">
        <f>VLOOKUP(G516,Payments!$A$2:$E$701, 5, FALSE)</f>
        <v>BBVA</v>
      </c>
      <c r="J516" s="18">
        <v>24182</v>
      </c>
      <c r="K516" s="20">
        <v>0.1</v>
      </c>
      <c r="L516" s="18">
        <v>8463.7000000000007</v>
      </c>
      <c r="M516" s="18">
        <v>798.00599999999986</v>
      </c>
      <c r="N516" s="20">
        <v>0.14000000000000001</v>
      </c>
      <c r="O516" s="18">
        <f t="shared" si="53"/>
        <v>3046.9320000000002</v>
      </c>
      <c r="P516" s="18">
        <f>VLOOKUP(G516,Payments!$A$2:$E$701, 2, FALSE)</f>
        <v>4135.1220000000003</v>
      </c>
      <c r="Q516" s="17">
        <f t="shared" si="48"/>
        <v>17628.678</v>
      </c>
      <c r="R516" s="17">
        <f>VLOOKUP(G516,Payments!$A$2:$E$701, 4, FALSE)</f>
        <v>19215.259020000001</v>
      </c>
      <c r="S516" s="17">
        <f t="shared" si="49"/>
        <v>1586.5810200000014</v>
      </c>
      <c r="T516" s="21">
        <v>0.09</v>
      </c>
      <c r="U516" s="17">
        <f t="shared" si="50"/>
        <v>21763.8</v>
      </c>
      <c r="V516" s="17">
        <f t="shared" si="51"/>
        <v>9455.1619999999966</v>
      </c>
    </row>
    <row r="517" spans="1:22" x14ac:dyDescent="0.2">
      <c r="A517" s="1">
        <v>43424</v>
      </c>
      <c r="B517" s="1">
        <v>43454</v>
      </c>
      <c r="C517" s="9">
        <f t="shared" si="52"/>
        <v>30</v>
      </c>
      <c r="D517" s="1" t="s">
        <v>43</v>
      </c>
      <c r="E517" s="1" t="s">
        <v>36</v>
      </c>
      <c r="F517" s="1" t="s">
        <v>56</v>
      </c>
      <c r="G517" s="1" t="s">
        <v>749</v>
      </c>
      <c r="H517" s="2" t="str">
        <f>VLOOKUP(G517,Payments!$A$2:$E$701, 3, FALSE)</f>
        <v>B-262</v>
      </c>
      <c r="I517" t="str">
        <f>VLOOKUP(G517,Payments!$A$2:$E$701, 5, FALSE)</f>
        <v>Caixa</v>
      </c>
      <c r="J517" s="18">
        <v>30747</v>
      </c>
      <c r="K517" s="20">
        <v>0.14000000000000001</v>
      </c>
      <c r="L517" s="18">
        <v>9531.57</v>
      </c>
      <c r="M517" s="18">
        <v>1014.651</v>
      </c>
      <c r="N517" s="20">
        <v>0.15</v>
      </c>
      <c r="O517" s="18">
        <f t="shared" si="53"/>
        <v>3966.3629999999994</v>
      </c>
      <c r="P517" s="18">
        <f>VLOOKUP(G517,Payments!$A$2:$E$701, 2, FALSE)</f>
        <v>5552.9081999999999</v>
      </c>
      <c r="Q517" s="17">
        <f t="shared" si="48"/>
        <v>20889.5118</v>
      </c>
      <c r="R517" s="17">
        <f>VLOOKUP(G517,Payments!$A$2:$E$701, 4, FALSE)</f>
        <v>22142.882508000002</v>
      </c>
      <c r="S517" s="17">
        <f t="shared" si="49"/>
        <v>1253.3707080000022</v>
      </c>
      <c r="T517" s="21">
        <v>0.06</v>
      </c>
      <c r="U517" s="17">
        <f t="shared" si="50"/>
        <v>26442.42</v>
      </c>
      <c r="V517" s="17">
        <f t="shared" si="51"/>
        <v>11929.835999999999</v>
      </c>
    </row>
    <row r="518" spans="1:22" x14ac:dyDescent="0.2">
      <c r="A518" s="1">
        <v>43452</v>
      </c>
      <c r="B518" s="1">
        <v>43510</v>
      </c>
      <c r="C518" s="9">
        <f t="shared" si="52"/>
        <v>58</v>
      </c>
      <c r="D518" s="1" t="s">
        <v>47</v>
      </c>
      <c r="E518" s="1" t="s">
        <v>40</v>
      </c>
      <c r="F518" s="1" t="s">
        <v>62</v>
      </c>
      <c r="G518" s="1" t="s">
        <v>750</v>
      </c>
      <c r="H518" s="2" t="str">
        <f>VLOOKUP(G518,Payments!$A$2:$E$701, 3, FALSE)</f>
        <v>B-355</v>
      </c>
      <c r="I518" t="str">
        <f>VLOOKUP(G518,Payments!$A$2:$E$701, 5, FALSE)</f>
        <v>Unicaja</v>
      </c>
      <c r="J518" s="18">
        <v>33204</v>
      </c>
      <c r="K518" s="20">
        <v>0.13</v>
      </c>
      <c r="L518" s="18">
        <v>11953.44</v>
      </c>
      <c r="M518" s="18">
        <v>1354.7232000000001</v>
      </c>
      <c r="N518" s="20">
        <v>0.13</v>
      </c>
      <c r="O518" s="18">
        <f t="shared" si="53"/>
        <v>3755.3724000000002</v>
      </c>
      <c r="P518" s="18">
        <f>VLOOKUP(G518,Payments!$A$2:$E$701, 2, FALSE)</f>
        <v>5199.7464</v>
      </c>
      <c r="Q518" s="17">
        <f t="shared" si="48"/>
        <v>23687.7336</v>
      </c>
      <c r="R518" s="17">
        <f>VLOOKUP(G518,Payments!$A$2:$E$701, 4, FALSE)</f>
        <v>24872.120279999999</v>
      </c>
      <c r="S518" s="17">
        <f t="shared" si="49"/>
        <v>1184.3866799999996</v>
      </c>
      <c r="T518" s="21">
        <v>0.05</v>
      </c>
      <c r="U518" s="17">
        <f t="shared" si="50"/>
        <v>28887.48</v>
      </c>
      <c r="V518" s="17">
        <f t="shared" si="51"/>
        <v>11823.944399999998</v>
      </c>
    </row>
    <row r="519" spans="1:22" x14ac:dyDescent="0.2">
      <c r="A519" s="1">
        <v>43457</v>
      </c>
      <c r="B519" s="1">
        <v>43529</v>
      </c>
      <c r="C519" s="9">
        <f t="shared" si="52"/>
        <v>72</v>
      </c>
      <c r="D519" s="1" t="s">
        <v>44</v>
      </c>
      <c r="E519" s="1" t="s">
        <v>31</v>
      </c>
      <c r="F519" s="1" t="s">
        <v>139</v>
      </c>
      <c r="G519" s="1" t="s">
        <v>751</v>
      </c>
      <c r="H519" s="2" t="str">
        <f>VLOOKUP(G519,Payments!$A$2:$E$701, 3, FALSE)</f>
        <v>B-265</v>
      </c>
      <c r="I519" t="str">
        <f>VLOOKUP(G519,Payments!$A$2:$E$701, 5, FALSE)</f>
        <v>Bankinter</v>
      </c>
      <c r="J519" s="18">
        <v>26863</v>
      </c>
      <c r="K519" s="20">
        <v>0.15</v>
      </c>
      <c r="L519" s="18">
        <v>9402.0499999999993</v>
      </c>
      <c r="M519" s="18">
        <v>671.57500000000005</v>
      </c>
      <c r="N519" s="20">
        <v>0.12</v>
      </c>
      <c r="O519" s="18">
        <f t="shared" si="53"/>
        <v>2740.0259999999998</v>
      </c>
      <c r="P519" s="18">
        <f>VLOOKUP(G519,Payments!$A$2:$E$701, 2, FALSE)</f>
        <v>4566.71</v>
      </c>
      <c r="Q519" s="17">
        <f t="shared" si="48"/>
        <v>18266.84</v>
      </c>
      <c r="R519" s="17">
        <f>VLOOKUP(G519,Payments!$A$2:$E$701, 4, FALSE)</f>
        <v>19545.518800000002</v>
      </c>
      <c r="S519" s="17">
        <f t="shared" si="49"/>
        <v>1278.6788000000015</v>
      </c>
      <c r="T519" s="21">
        <v>7.0000000000000007E-2</v>
      </c>
      <c r="U519" s="17">
        <f t="shared" si="50"/>
        <v>22833.55</v>
      </c>
      <c r="V519" s="17">
        <f t="shared" si="51"/>
        <v>10019.898999999998</v>
      </c>
    </row>
    <row r="520" spans="1:22" x14ac:dyDescent="0.2">
      <c r="A520" s="1">
        <v>43405</v>
      </c>
      <c r="B520" s="1">
        <v>43444</v>
      </c>
      <c r="C520" s="9">
        <f t="shared" si="52"/>
        <v>39</v>
      </c>
      <c r="D520" s="1" t="s">
        <v>44</v>
      </c>
      <c r="E520" s="1" t="s">
        <v>25</v>
      </c>
      <c r="F520" s="1" t="s">
        <v>98</v>
      </c>
      <c r="G520" s="1" t="s">
        <v>752</v>
      </c>
      <c r="H520" s="2" t="str">
        <f>VLOOKUP(G520,Payments!$A$2:$E$701, 3, FALSE)</f>
        <v>B-267</v>
      </c>
      <c r="I520" t="str">
        <f>VLOOKUP(G520,Payments!$A$2:$E$701, 5, FALSE)</f>
        <v>BBVA</v>
      </c>
      <c r="J520" s="18">
        <v>18524</v>
      </c>
      <c r="K520" s="20">
        <v>0.08</v>
      </c>
      <c r="L520" s="18">
        <v>7039.12</v>
      </c>
      <c r="M520" s="18">
        <v>700.20720000000017</v>
      </c>
      <c r="N520" s="20">
        <v>0.12</v>
      </c>
      <c r="O520" s="18">
        <f t="shared" si="53"/>
        <v>2045.0496000000001</v>
      </c>
      <c r="P520" s="18">
        <f>VLOOKUP(G520,Payments!$A$2:$E$701, 2, FALSE)</f>
        <v>3919.6784000000002</v>
      </c>
      <c r="Q520" s="17">
        <f t="shared" si="48"/>
        <v>13122.401600000001</v>
      </c>
      <c r="R520" s="17">
        <f>VLOOKUP(G520,Payments!$A$2:$E$701, 4, FALSE)</f>
        <v>13778.521680000002</v>
      </c>
      <c r="S520" s="17">
        <f t="shared" si="49"/>
        <v>656.1200800000006</v>
      </c>
      <c r="T520" s="21">
        <v>0.05</v>
      </c>
      <c r="U520" s="17">
        <f t="shared" si="50"/>
        <v>17042.080000000002</v>
      </c>
      <c r="V520" s="17">
        <f t="shared" si="51"/>
        <v>7257.7032000000008</v>
      </c>
    </row>
    <row r="521" spans="1:22" x14ac:dyDescent="0.2">
      <c r="A521" s="1">
        <v>43448</v>
      </c>
      <c r="B521" s="1">
        <v>43520</v>
      </c>
      <c r="C521" s="9">
        <f t="shared" si="52"/>
        <v>72</v>
      </c>
      <c r="D521" s="1" t="s">
        <v>47</v>
      </c>
      <c r="E521" s="1" t="s">
        <v>29</v>
      </c>
      <c r="F521" s="1" t="s">
        <v>104</v>
      </c>
      <c r="G521" s="1" t="s">
        <v>753</v>
      </c>
      <c r="H521" s="2" t="str">
        <f>VLOOKUP(G521,Payments!$A$2:$E$701, 3, FALSE)</f>
        <v>B-256</v>
      </c>
      <c r="I521" t="str">
        <f>VLOOKUP(G521,Payments!$A$2:$E$701, 5, FALSE)</f>
        <v>Kutxa</v>
      </c>
      <c r="J521" s="18">
        <v>17480</v>
      </c>
      <c r="K521" s="20">
        <v>0.15</v>
      </c>
      <c r="L521" s="18">
        <v>6467.6</v>
      </c>
      <c r="M521" s="18">
        <v>587.32799999999997</v>
      </c>
      <c r="N521" s="20">
        <v>0.1</v>
      </c>
      <c r="O521" s="18">
        <f t="shared" si="53"/>
        <v>1485.8000000000002</v>
      </c>
      <c r="P521" s="18">
        <f>VLOOKUP(G521,Payments!$A$2:$E$701, 2, FALSE)</f>
        <v>2971.6</v>
      </c>
      <c r="Q521" s="17">
        <f t="shared" si="48"/>
        <v>11886.4</v>
      </c>
      <c r="R521" s="17">
        <f>VLOOKUP(G521,Payments!$A$2:$E$701, 4, FALSE)</f>
        <v>12956.176000000001</v>
      </c>
      <c r="S521" s="17">
        <f t="shared" si="49"/>
        <v>1069.7760000000017</v>
      </c>
      <c r="T521" s="21">
        <v>0.09</v>
      </c>
      <c r="U521" s="17">
        <f t="shared" si="50"/>
        <v>14858</v>
      </c>
      <c r="V521" s="17">
        <f t="shared" si="51"/>
        <v>6317.2720000000008</v>
      </c>
    </row>
    <row r="522" spans="1:22" x14ac:dyDescent="0.2">
      <c r="A522" s="1">
        <v>43380</v>
      </c>
      <c r="B522" s="1">
        <v>43416</v>
      </c>
      <c r="C522" s="9">
        <f t="shared" si="52"/>
        <v>36</v>
      </c>
      <c r="D522" s="1" t="s">
        <v>45</v>
      </c>
      <c r="E522" s="1" t="s">
        <v>32</v>
      </c>
      <c r="F522" s="1" t="s">
        <v>104</v>
      </c>
      <c r="G522" s="1" t="s">
        <v>754</v>
      </c>
      <c r="H522" s="2" t="str">
        <f>VLOOKUP(G522,Payments!$A$2:$E$701, 3, FALSE)</f>
        <v>B-360</v>
      </c>
      <c r="I522" t="str">
        <f>VLOOKUP(G522,Payments!$A$2:$E$701, 5, FALSE)</f>
        <v>Caixa</v>
      </c>
      <c r="J522" s="18">
        <v>34097</v>
      </c>
      <c r="K522" s="20">
        <v>0.08</v>
      </c>
      <c r="L522" s="18">
        <v>12615.89</v>
      </c>
      <c r="M522" s="18">
        <v>937.66750000000013</v>
      </c>
      <c r="N522" s="20">
        <v>0.13</v>
      </c>
      <c r="O522" s="18">
        <f t="shared" si="53"/>
        <v>4078.0011999999997</v>
      </c>
      <c r="P522" s="18">
        <f>VLOOKUP(G522,Payments!$A$2:$E$701, 2, FALSE)</f>
        <v>7214.9252000000006</v>
      </c>
      <c r="Q522" s="17">
        <f t="shared" si="48"/>
        <v>24154.314799999996</v>
      </c>
      <c r="R522" s="17">
        <f>VLOOKUP(G522,Payments!$A$2:$E$701, 4, FALSE)</f>
        <v>26328.203132000002</v>
      </c>
      <c r="S522" s="17">
        <f t="shared" si="49"/>
        <v>2173.8883320000059</v>
      </c>
      <c r="T522" s="21">
        <v>0.09</v>
      </c>
      <c r="U522" s="17">
        <f t="shared" si="50"/>
        <v>31369.239999999998</v>
      </c>
      <c r="V522" s="17">
        <f t="shared" si="51"/>
        <v>13737.6813</v>
      </c>
    </row>
    <row r="523" spans="1:22" x14ac:dyDescent="0.2">
      <c r="A523" s="1">
        <v>43393</v>
      </c>
      <c r="B523" s="1">
        <v>43437</v>
      </c>
      <c r="C523" s="9">
        <f t="shared" si="52"/>
        <v>44</v>
      </c>
      <c r="D523" s="1" t="s">
        <v>43</v>
      </c>
      <c r="E523" s="1" t="s">
        <v>27</v>
      </c>
      <c r="F523" s="1" t="s">
        <v>69</v>
      </c>
      <c r="G523" s="1" t="s">
        <v>755</v>
      </c>
      <c r="H523" s="2" t="str">
        <f>VLOOKUP(G523,Payments!$A$2:$E$701, 3, FALSE)</f>
        <v>B-353</v>
      </c>
      <c r="I523" t="str">
        <f>VLOOKUP(G523,Payments!$A$2:$E$701, 5, FALSE)</f>
        <v>Kutxa</v>
      </c>
      <c r="J523" s="18">
        <v>17628</v>
      </c>
      <c r="K523" s="20">
        <v>0.13</v>
      </c>
      <c r="L523" s="18">
        <v>5993.52</v>
      </c>
      <c r="M523" s="18">
        <v>747.42719999999997</v>
      </c>
      <c r="N523" s="20">
        <v>0.13</v>
      </c>
      <c r="O523" s="18">
        <f t="shared" si="53"/>
        <v>1993.7268000000001</v>
      </c>
      <c r="P523" s="18">
        <f>VLOOKUP(G523,Payments!$A$2:$E$701, 2, FALSE)</f>
        <v>3067.2719999999999</v>
      </c>
      <c r="Q523" s="17">
        <f t="shared" si="48"/>
        <v>12269.088</v>
      </c>
      <c r="R523" s="17">
        <f>VLOOKUP(G523,Payments!$A$2:$E$701, 4, FALSE)</f>
        <v>13250.615040000001</v>
      </c>
      <c r="S523" s="17">
        <f t="shared" si="49"/>
        <v>981.52704000000085</v>
      </c>
      <c r="T523" s="21">
        <v>0.08</v>
      </c>
      <c r="U523" s="17">
        <f t="shared" si="50"/>
        <v>15336.36</v>
      </c>
      <c r="V523" s="17">
        <f t="shared" si="51"/>
        <v>6601.6859999999997</v>
      </c>
    </row>
    <row r="524" spans="1:22" x14ac:dyDescent="0.2">
      <c r="A524" s="1">
        <v>43455</v>
      </c>
      <c r="B524" s="1">
        <v>43492</v>
      </c>
      <c r="C524" s="9">
        <f t="shared" si="52"/>
        <v>37</v>
      </c>
      <c r="D524" s="1" t="s">
        <v>44</v>
      </c>
      <c r="E524" s="1" t="s">
        <v>41</v>
      </c>
      <c r="F524" s="1" t="s">
        <v>54</v>
      </c>
      <c r="G524" s="1" t="s">
        <v>756</v>
      </c>
      <c r="H524" s="2" t="str">
        <f>VLOOKUP(G524,Payments!$A$2:$E$701, 3, FALSE)</f>
        <v>B-323</v>
      </c>
      <c r="I524" t="str">
        <f>VLOOKUP(G524,Payments!$A$2:$E$701, 5, FALSE)</f>
        <v>Kutxa</v>
      </c>
      <c r="J524" s="18">
        <v>29562</v>
      </c>
      <c r="K524" s="20">
        <v>0.17</v>
      </c>
      <c r="L524" s="18">
        <v>11529.18</v>
      </c>
      <c r="M524" s="18">
        <v>1300.7279999999998</v>
      </c>
      <c r="N524" s="20">
        <v>0.13</v>
      </c>
      <c r="O524" s="18">
        <f t="shared" si="53"/>
        <v>3189.7397999999998</v>
      </c>
      <c r="P524" s="18">
        <f>VLOOKUP(G524,Payments!$A$2:$E$701, 2, FALSE)</f>
        <v>4416.5627999999997</v>
      </c>
      <c r="Q524" s="17">
        <f t="shared" si="48"/>
        <v>20119.897199999999</v>
      </c>
      <c r="R524" s="17">
        <f>VLOOKUP(G524,Payments!$A$2:$E$701, 4, FALSE)</f>
        <v>21930.687948000003</v>
      </c>
      <c r="S524" s="17">
        <f t="shared" si="49"/>
        <v>1810.7907480000031</v>
      </c>
      <c r="T524" s="21">
        <v>0.09</v>
      </c>
      <c r="U524" s="17">
        <f t="shared" si="50"/>
        <v>24536.46</v>
      </c>
      <c r="V524" s="17">
        <f t="shared" si="51"/>
        <v>8516.8122000000003</v>
      </c>
    </row>
    <row r="525" spans="1:22" x14ac:dyDescent="0.2">
      <c r="A525" s="1">
        <v>43454</v>
      </c>
      <c r="B525" s="1">
        <v>43493</v>
      </c>
      <c r="C525" s="9">
        <f t="shared" si="52"/>
        <v>39</v>
      </c>
      <c r="D525" s="1" t="s">
        <v>46</v>
      </c>
      <c r="E525" s="1" t="s">
        <v>21</v>
      </c>
      <c r="F525" s="1" t="s">
        <v>109</v>
      </c>
      <c r="G525" s="1" t="s">
        <v>757</v>
      </c>
      <c r="H525" s="2" t="str">
        <f>VLOOKUP(G525,Payments!$A$2:$E$701, 3, FALSE)</f>
        <v>B-319</v>
      </c>
      <c r="I525" t="str">
        <f>VLOOKUP(G525,Payments!$A$2:$E$701, 5, FALSE)</f>
        <v>Bankia</v>
      </c>
      <c r="J525" s="18">
        <v>18678</v>
      </c>
      <c r="K525" s="20">
        <v>0.13</v>
      </c>
      <c r="L525" s="18">
        <v>6163.74</v>
      </c>
      <c r="M525" s="18">
        <v>504.30600000000004</v>
      </c>
      <c r="N525" s="20">
        <v>0.12</v>
      </c>
      <c r="O525" s="18">
        <f t="shared" si="53"/>
        <v>1949.9831999999999</v>
      </c>
      <c r="P525" s="18">
        <f>VLOOKUP(G525,Payments!$A$2:$E$701, 2, FALSE)</f>
        <v>2924.9748</v>
      </c>
      <c r="Q525" s="17">
        <f t="shared" si="48"/>
        <v>13324.885200000001</v>
      </c>
      <c r="R525" s="17">
        <f>VLOOKUP(G525,Payments!$A$2:$E$701, 4, FALSE)</f>
        <v>14524.124868000003</v>
      </c>
      <c r="S525" s="17">
        <f t="shared" si="49"/>
        <v>1199.239668000002</v>
      </c>
      <c r="T525" s="21">
        <v>0.09</v>
      </c>
      <c r="U525" s="17">
        <f t="shared" si="50"/>
        <v>16249.86</v>
      </c>
      <c r="V525" s="17">
        <f t="shared" si="51"/>
        <v>7631.8307999999997</v>
      </c>
    </row>
    <row r="526" spans="1:22" x14ac:dyDescent="0.2">
      <c r="A526" s="1">
        <v>43400</v>
      </c>
      <c r="B526" s="1">
        <v>43439</v>
      </c>
      <c r="C526" s="9">
        <f t="shared" si="52"/>
        <v>39</v>
      </c>
      <c r="D526" s="1" t="s">
        <v>47</v>
      </c>
      <c r="E526" s="1" t="s">
        <v>26</v>
      </c>
      <c r="F526" s="1" t="s">
        <v>77</v>
      </c>
      <c r="G526" s="1" t="s">
        <v>758</v>
      </c>
      <c r="H526" s="2" t="str">
        <f>VLOOKUP(G526,Payments!$A$2:$E$701, 3, FALSE)</f>
        <v>B-359</v>
      </c>
      <c r="I526" t="str">
        <f>VLOOKUP(G526,Payments!$A$2:$E$701, 5, FALSE)</f>
        <v>Bankia</v>
      </c>
      <c r="J526" s="18">
        <v>28799</v>
      </c>
      <c r="K526" s="20">
        <v>0.16</v>
      </c>
      <c r="L526" s="18">
        <v>10079.65</v>
      </c>
      <c r="M526" s="18">
        <v>1411.1510000000001</v>
      </c>
      <c r="N526" s="20">
        <v>0.11</v>
      </c>
      <c r="O526" s="18">
        <f t="shared" si="53"/>
        <v>2661.0275999999999</v>
      </c>
      <c r="P526" s="18">
        <f>VLOOKUP(G526,Payments!$A$2:$E$701, 2, FALSE)</f>
        <v>5563.9668000000001</v>
      </c>
      <c r="Q526" s="17">
        <f t="shared" si="48"/>
        <v>18627.193200000002</v>
      </c>
      <c r="R526" s="17">
        <f>VLOOKUP(G526,Payments!$A$2:$E$701, 4, FALSE)</f>
        <v>19931.096724000003</v>
      </c>
      <c r="S526" s="17">
        <f t="shared" si="49"/>
        <v>1303.9035240000012</v>
      </c>
      <c r="T526" s="21">
        <v>7.0000000000000007E-2</v>
      </c>
      <c r="U526" s="17">
        <f t="shared" si="50"/>
        <v>24191.16</v>
      </c>
      <c r="V526" s="17">
        <f t="shared" si="51"/>
        <v>10039.331399999997</v>
      </c>
    </row>
    <row r="527" spans="1:22" x14ac:dyDescent="0.2">
      <c r="A527" s="1">
        <v>43376</v>
      </c>
      <c r="B527" s="1">
        <v>43442</v>
      </c>
      <c r="C527" s="9">
        <f t="shared" si="52"/>
        <v>66</v>
      </c>
      <c r="D527" s="1" t="s">
        <v>43</v>
      </c>
      <c r="E527" s="1" t="s">
        <v>30</v>
      </c>
      <c r="F527" s="1" t="s">
        <v>64</v>
      </c>
      <c r="G527" s="1" t="s">
        <v>759</v>
      </c>
      <c r="H527" s="2" t="str">
        <f>VLOOKUP(G527,Payments!$A$2:$E$701, 3, FALSE)</f>
        <v>B-361</v>
      </c>
      <c r="I527" t="str">
        <f>VLOOKUP(G527,Payments!$A$2:$E$701, 5, FALSE)</f>
        <v>Santander</v>
      </c>
      <c r="J527" s="18">
        <v>21575</v>
      </c>
      <c r="K527" s="20">
        <v>0.08</v>
      </c>
      <c r="L527" s="18">
        <v>6472.5</v>
      </c>
      <c r="M527" s="18">
        <v>1337.65</v>
      </c>
      <c r="N527" s="20">
        <v>0.11</v>
      </c>
      <c r="O527" s="18">
        <f t="shared" si="53"/>
        <v>2183.39</v>
      </c>
      <c r="P527" s="18">
        <f>VLOOKUP(G527,Payments!$A$2:$E$701, 2, FALSE)</f>
        <v>3572.82</v>
      </c>
      <c r="Q527" s="17">
        <f t="shared" si="48"/>
        <v>16276.18</v>
      </c>
      <c r="R527" s="17">
        <f>VLOOKUP(G527,Payments!$A$2:$E$701, 4, FALSE)</f>
        <v>17252.750800000002</v>
      </c>
      <c r="S527" s="17">
        <f t="shared" si="49"/>
        <v>976.57080000000133</v>
      </c>
      <c r="T527" s="21">
        <v>0.06</v>
      </c>
      <c r="U527" s="17">
        <f t="shared" si="50"/>
        <v>19849</v>
      </c>
      <c r="V527" s="17">
        <f t="shared" si="51"/>
        <v>9855.4600000000009</v>
      </c>
    </row>
    <row r="528" spans="1:22" x14ac:dyDescent="0.2">
      <c r="A528" s="1">
        <v>43395</v>
      </c>
      <c r="B528" s="1">
        <v>43430</v>
      </c>
      <c r="C528" s="9">
        <f t="shared" si="52"/>
        <v>35</v>
      </c>
      <c r="D528" s="1" t="s">
        <v>47</v>
      </c>
      <c r="E528" s="1" t="s">
        <v>37</v>
      </c>
      <c r="F528" s="1" t="s">
        <v>58</v>
      </c>
      <c r="G528" s="1" t="s">
        <v>760</v>
      </c>
      <c r="H528" s="2" t="str">
        <f>VLOOKUP(G528,Payments!$A$2:$E$701, 3, FALSE)</f>
        <v>B-308</v>
      </c>
      <c r="I528" t="str">
        <f>VLOOKUP(G528,Payments!$A$2:$E$701, 5, FALSE)</f>
        <v>Caixa</v>
      </c>
      <c r="J528" s="18">
        <v>19842</v>
      </c>
      <c r="K528" s="20">
        <v>0.17</v>
      </c>
      <c r="L528" s="18">
        <v>6746.28</v>
      </c>
      <c r="M528" s="18">
        <v>777.80640000000017</v>
      </c>
      <c r="N528" s="20">
        <v>0.11</v>
      </c>
      <c r="O528" s="18">
        <f t="shared" si="53"/>
        <v>1811.5746000000001</v>
      </c>
      <c r="P528" s="18">
        <f>VLOOKUP(G528,Payments!$A$2:$E$701, 2, FALSE)</f>
        <v>3458.4605999999999</v>
      </c>
      <c r="Q528" s="17">
        <f t="shared" si="48"/>
        <v>13010.3994</v>
      </c>
      <c r="R528" s="17">
        <f>VLOOKUP(G528,Payments!$A$2:$E$701, 4, FALSE)</f>
        <v>13791.023364000001</v>
      </c>
      <c r="S528" s="17">
        <f t="shared" si="49"/>
        <v>780.62396400000034</v>
      </c>
      <c r="T528" s="21">
        <v>0.06</v>
      </c>
      <c r="U528" s="17">
        <f t="shared" si="50"/>
        <v>16468.86</v>
      </c>
      <c r="V528" s="17">
        <f t="shared" si="51"/>
        <v>7133.1990000000014</v>
      </c>
    </row>
    <row r="529" spans="1:22" x14ac:dyDescent="0.2">
      <c r="A529" s="1">
        <v>43449</v>
      </c>
      <c r="B529" s="1">
        <v>43487</v>
      </c>
      <c r="C529" s="9">
        <f t="shared" si="52"/>
        <v>38</v>
      </c>
      <c r="D529" s="1" t="s">
        <v>47</v>
      </c>
      <c r="E529" s="1" t="s">
        <v>33</v>
      </c>
      <c r="F529" s="1" t="s">
        <v>92</v>
      </c>
      <c r="G529" s="1" t="s">
        <v>761</v>
      </c>
      <c r="H529" s="2" t="str">
        <f>VLOOKUP(G529,Payments!$A$2:$E$701, 3, FALSE)</f>
        <v>B-300</v>
      </c>
      <c r="I529" t="str">
        <f>VLOOKUP(G529,Payments!$A$2:$E$701, 5, FALSE)</f>
        <v>Laboral</v>
      </c>
      <c r="J529" s="18">
        <v>17471</v>
      </c>
      <c r="K529" s="20">
        <v>0.05</v>
      </c>
      <c r="L529" s="18">
        <v>6638.98</v>
      </c>
      <c r="M529" s="18">
        <v>597.5082000000001</v>
      </c>
      <c r="N529" s="20">
        <v>0.15</v>
      </c>
      <c r="O529" s="18">
        <f t="shared" si="53"/>
        <v>2489.6174999999998</v>
      </c>
      <c r="P529" s="18">
        <f>VLOOKUP(G529,Payments!$A$2:$E$701, 2, FALSE)</f>
        <v>3485.4645</v>
      </c>
      <c r="Q529" s="17">
        <f t="shared" si="48"/>
        <v>13111.985500000001</v>
      </c>
      <c r="R529" s="17">
        <f>VLOOKUP(G529,Payments!$A$2:$E$701, 4, FALSE)</f>
        <v>13898.704630000002</v>
      </c>
      <c r="S529" s="17">
        <f t="shared" si="49"/>
        <v>786.71913000000131</v>
      </c>
      <c r="T529" s="21">
        <v>0.06</v>
      </c>
      <c r="U529" s="17">
        <f t="shared" si="50"/>
        <v>16597.45</v>
      </c>
      <c r="V529" s="17">
        <f t="shared" si="51"/>
        <v>6871.3443000000007</v>
      </c>
    </row>
    <row r="530" spans="1:22" x14ac:dyDescent="0.2">
      <c r="A530" s="1">
        <v>43393</v>
      </c>
      <c r="B530" s="1">
        <v>43461</v>
      </c>
      <c r="C530" s="9">
        <f t="shared" si="52"/>
        <v>68</v>
      </c>
      <c r="D530" s="1" t="s">
        <v>47</v>
      </c>
      <c r="E530" s="1" t="s">
        <v>40</v>
      </c>
      <c r="F530" s="1" t="s">
        <v>60</v>
      </c>
      <c r="G530" s="1" t="s">
        <v>762</v>
      </c>
      <c r="H530" s="2" t="str">
        <f>VLOOKUP(G530,Payments!$A$2:$E$701, 3, FALSE)</f>
        <v>B-358</v>
      </c>
      <c r="I530" t="str">
        <f>VLOOKUP(G530,Payments!$A$2:$E$701, 5, FALSE)</f>
        <v>Bankia</v>
      </c>
      <c r="J530" s="18">
        <v>29083</v>
      </c>
      <c r="K530" s="20">
        <v>7.0000000000000007E-2</v>
      </c>
      <c r="L530" s="18">
        <v>11051.54</v>
      </c>
      <c r="M530" s="18">
        <v>959.73899999999992</v>
      </c>
      <c r="N530" s="20">
        <v>0.15</v>
      </c>
      <c r="O530" s="18">
        <f t="shared" si="53"/>
        <v>4057.0784999999996</v>
      </c>
      <c r="P530" s="18">
        <f>VLOOKUP(G530,Payments!$A$2:$E$701, 2, FALSE)</f>
        <v>5138.9660999999996</v>
      </c>
      <c r="Q530" s="17">
        <f t="shared" si="48"/>
        <v>21908.223899999997</v>
      </c>
      <c r="R530" s="17">
        <f>VLOOKUP(G530,Payments!$A$2:$E$701, 4, FALSE)</f>
        <v>23222.717333999997</v>
      </c>
      <c r="S530" s="17">
        <f t="shared" si="49"/>
        <v>1314.493434</v>
      </c>
      <c r="T530" s="21">
        <v>0.06</v>
      </c>
      <c r="U530" s="17">
        <f t="shared" si="50"/>
        <v>27047.19</v>
      </c>
      <c r="V530" s="17">
        <f t="shared" si="51"/>
        <v>10978.832499999997</v>
      </c>
    </row>
    <row r="531" spans="1:22" x14ac:dyDescent="0.2">
      <c r="A531" s="1">
        <v>43430</v>
      </c>
      <c r="B531" s="1">
        <v>43473</v>
      </c>
      <c r="C531" s="9">
        <f t="shared" si="52"/>
        <v>43</v>
      </c>
      <c r="D531" s="1" t="s">
        <v>47</v>
      </c>
      <c r="E531" s="1" t="s">
        <v>35</v>
      </c>
      <c r="F531" s="1" t="s">
        <v>66</v>
      </c>
      <c r="G531" s="1" t="s">
        <v>763</v>
      </c>
      <c r="H531" s="2" t="str">
        <f>VLOOKUP(G531,Payments!$A$2:$E$701, 3, FALSE)</f>
        <v>B-380</v>
      </c>
      <c r="I531" t="str">
        <f>VLOOKUP(G531,Payments!$A$2:$E$701, 5, FALSE)</f>
        <v>BBVA</v>
      </c>
      <c r="J531" s="18">
        <v>23015</v>
      </c>
      <c r="K531" s="20">
        <v>0.15</v>
      </c>
      <c r="L531" s="18">
        <v>8975.85</v>
      </c>
      <c r="M531" s="18">
        <v>741.08300000000008</v>
      </c>
      <c r="N531" s="20">
        <v>0.1</v>
      </c>
      <c r="O531" s="18">
        <f t="shared" si="53"/>
        <v>1956.2750000000001</v>
      </c>
      <c r="P531" s="18">
        <f>VLOOKUP(G531,Payments!$A$2:$E$701, 2, FALSE)</f>
        <v>3912.55</v>
      </c>
      <c r="Q531" s="17">
        <f t="shared" si="48"/>
        <v>15650.2</v>
      </c>
      <c r="R531" s="17">
        <f>VLOOKUP(G531,Payments!$A$2:$E$701, 4, FALSE)</f>
        <v>16432.710000000003</v>
      </c>
      <c r="S531" s="17">
        <f t="shared" si="49"/>
        <v>782.51000000000204</v>
      </c>
      <c r="T531" s="21">
        <v>0.05</v>
      </c>
      <c r="U531" s="17">
        <f t="shared" si="50"/>
        <v>19562.75</v>
      </c>
      <c r="V531" s="17">
        <f t="shared" si="51"/>
        <v>7889.5419999999995</v>
      </c>
    </row>
    <row r="532" spans="1:22" x14ac:dyDescent="0.2">
      <c r="A532" s="1">
        <v>43410</v>
      </c>
      <c r="B532" s="1">
        <v>43461</v>
      </c>
      <c r="C532" s="9">
        <f t="shared" si="52"/>
        <v>51</v>
      </c>
      <c r="D532" s="1" t="s">
        <v>45</v>
      </c>
      <c r="E532" s="1" t="s">
        <v>36</v>
      </c>
      <c r="F532" s="1" t="s">
        <v>98</v>
      </c>
      <c r="G532" s="1" t="s">
        <v>764</v>
      </c>
      <c r="H532" s="2" t="str">
        <f>VLOOKUP(G532,Payments!$A$2:$E$701, 3, FALSE)</f>
        <v>B-401</v>
      </c>
      <c r="I532" t="str">
        <f>VLOOKUP(G532,Payments!$A$2:$E$701, 5, FALSE)</f>
        <v>Bankinter</v>
      </c>
      <c r="J532" s="18">
        <v>33272</v>
      </c>
      <c r="K532" s="20">
        <v>0.14000000000000001</v>
      </c>
      <c r="L532" s="18">
        <v>13308.8</v>
      </c>
      <c r="M532" s="18">
        <v>918.30719999999997</v>
      </c>
      <c r="N532" s="20">
        <v>0.15</v>
      </c>
      <c r="O532" s="18">
        <f t="shared" si="53"/>
        <v>4292.0879999999997</v>
      </c>
      <c r="P532" s="18">
        <f>VLOOKUP(G532,Payments!$A$2:$E$701, 2, FALSE)</f>
        <v>5722.7839999999987</v>
      </c>
      <c r="Q532" s="17">
        <f t="shared" si="48"/>
        <v>22891.135999999999</v>
      </c>
      <c r="R532" s="17">
        <f>VLOOKUP(G532,Payments!$A$2:$E$701, 4, FALSE)</f>
        <v>24493.515520000001</v>
      </c>
      <c r="S532" s="17">
        <f t="shared" si="49"/>
        <v>1602.3795200000022</v>
      </c>
      <c r="T532" s="21">
        <v>7.0000000000000007E-2</v>
      </c>
      <c r="U532" s="17">
        <f t="shared" si="50"/>
        <v>28613.919999999998</v>
      </c>
      <c r="V532" s="17">
        <f t="shared" si="51"/>
        <v>10094.7248</v>
      </c>
    </row>
    <row r="533" spans="1:22" x14ac:dyDescent="0.2">
      <c r="A533" s="1">
        <v>43408</v>
      </c>
      <c r="B533" s="1">
        <v>43443</v>
      </c>
      <c r="C533" s="9">
        <f t="shared" si="52"/>
        <v>35</v>
      </c>
      <c r="D533" s="1" t="s">
        <v>44</v>
      </c>
      <c r="E533" s="1" t="s">
        <v>38</v>
      </c>
      <c r="F533" s="1" t="s">
        <v>69</v>
      </c>
      <c r="G533" s="1" t="s">
        <v>765</v>
      </c>
      <c r="H533" s="2" t="str">
        <f>VLOOKUP(G533,Payments!$A$2:$E$701, 3, FALSE)</f>
        <v>B-334</v>
      </c>
      <c r="I533" t="str">
        <f>VLOOKUP(G533,Payments!$A$2:$E$701, 5, FALSE)</f>
        <v>Bankia</v>
      </c>
      <c r="J533" s="18">
        <v>30021</v>
      </c>
      <c r="K533" s="20">
        <v>0.08</v>
      </c>
      <c r="L533" s="18">
        <v>11407.98</v>
      </c>
      <c r="M533" s="18">
        <v>1296.9072000000001</v>
      </c>
      <c r="N533" s="20">
        <v>0.14000000000000001</v>
      </c>
      <c r="O533" s="18">
        <f t="shared" si="53"/>
        <v>3866.7048000000004</v>
      </c>
      <c r="P533" s="18">
        <f>VLOOKUP(G533,Payments!$A$2:$E$701, 2, FALSE)</f>
        <v>4971.4776000000002</v>
      </c>
      <c r="Q533" s="17">
        <f t="shared" si="48"/>
        <v>22647.842400000001</v>
      </c>
      <c r="R533" s="17">
        <f>VLOOKUP(G533,Payments!$A$2:$E$701, 4, FALSE)</f>
        <v>23780.234520000002</v>
      </c>
      <c r="S533" s="17">
        <f t="shared" si="49"/>
        <v>1132.3921200000004</v>
      </c>
      <c r="T533" s="21">
        <v>0.05</v>
      </c>
      <c r="U533" s="17">
        <f t="shared" si="50"/>
        <v>27619.32</v>
      </c>
      <c r="V533" s="17">
        <f t="shared" si="51"/>
        <v>11047.727999999999</v>
      </c>
    </row>
    <row r="534" spans="1:22" x14ac:dyDescent="0.2">
      <c r="A534" s="1">
        <v>43411</v>
      </c>
      <c r="B534" s="1">
        <v>43448</v>
      </c>
      <c r="C534" s="9">
        <f t="shared" si="52"/>
        <v>37</v>
      </c>
      <c r="D534" s="1" t="s">
        <v>47</v>
      </c>
      <c r="E534" s="1" t="s">
        <v>42</v>
      </c>
      <c r="F534" s="1" t="s">
        <v>112</v>
      </c>
      <c r="G534" s="1" t="s">
        <v>766</v>
      </c>
      <c r="H534" s="2" t="str">
        <f>VLOOKUP(G534,Payments!$A$2:$E$701, 3, FALSE)</f>
        <v>B-371</v>
      </c>
      <c r="I534" t="str">
        <f>VLOOKUP(G534,Payments!$A$2:$E$701, 5, FALSE)</f>
        <v>Santander</v>
      </c>
      <c r="J534" s="18">
        <v>23784</v>
      </c>
      <c r="K534" s="20">
        <v>0.13</v>
      </c>
      <c r="L534" s="18">
        <v>9037.92</v>
      </c>
      <c r="M534" s="18">
        <v>932.33279999999979</v>
      </c>
      <c r="N534" s="20">
        <v>0.13</v>
      </c>
      <c r="O534" s="18">
        <f t="shared" si="53"/>
        <v>2689.9704000000002</v>
      </c>
      <c r="P534" s="18">
        <f>VLOOKUP(G534,Payments!$A$2:$E$701, 2, FALSE)</f>
        <v>4552.2575999999999</v>
      </c>
      <c r="Q534" s="17">
        <f t="shared" si="48"/>
        <v>16139.822400000001</v>
      </c>
      <c r="R534" s="17">
        <f>VLOOKUP(G534,Payments!$A$2:$E$701, 4, FALSE)</f>
        <v>17592.406415999998</v>
      </c>
      <c r="S534" s="17">
        <f t="shared" si="49"/>
        <v>1452.5840159999971</v>
      </c>
      <c r="T534" s="21">
        <v>0.09</v>
      </c>
      <c r="U534" s="17">
        <f t="shared" si="50"/>
        <v>20692.080000000002</v>
      </c>
      <c r="V534" s="17">
        <f t="shared" si="51"/>
        <v>8031.8568000000032</v>
      </c>
    </row>
    <row r="535" spans="1:22" x14ac:dyDescent="0.2">
      <c r="A535" s="1">
        <v>43425</v>
      </c>
      <c r="B535" s="1">
        <v>43470</v>
      </c>
      <c r="C535" s="9">
        <f t="shared" si="52"/>
        <v>45</v>
      </c>
      <c r="D535" s="1" t="s">
        <v>46</v>
      </c>
      <c r="E535" s="1" t="s">
        <v>29</v>
      </c>
      <c r="F535" s="1" t="s">
        <v>112</v>
      </c>
      <c r="G535" s="1" t="s">
        <v>767</v>
      </c>
      <c r="H535" s="2" t="str">
        <f>VLOOKUP(G535,Payments!$A$2:$E$701, 3, FALSE)</f>
        <v>B-378</v>
      </c>
      <c r="I535" t="str">
        <f>VLOOKUP(G535,Payments!$A$2:$E$701, 5, FALSE)</f>
        <v>Bankia</v>
      </c>
      <c r="J535" s="18">
        <v>20243</v>
      </c>
      <c r="K535" s="20">
        <v>7.0000000000000007E-2</v>
      </c>
      <c r="L535" s="18">
        <v>6072.9</v>
      </c>
      <c r="M535" s="18">
        <v>1275.3089999999997</v>
      </c>
      <c r="N535" s="20">
        <v>0.1</v>
      </c>
      <c r="O535" s="18">
        <f t="shared" si="53"/>
        <v>1882.5989999999999</v>
      </c>
      <c r="P535" s="18">
        <f>VLOOKUP(G535,Payments!$A$2:$E$701, 2, FALSE)</f>
        <v>3388.6781999999994</v>
      </c>
      <c r="Q535" s="17">
        <f t="shared" si="48"/>
        <v>15437.311799999999</v>
      </c>
      <c r="R535" s="17">
        <f>VLOOKUP(G535,Payments!$A$2:$E$701, 4, FALSE)</f>
        <v>16209.177390000001</v>
      </c>
      <c r="S535" s="17">
        <f t="shared" si="49"/>
        <v>771.86559000000125</v>
      </c>
      <c r="T535" s="21">
        <v>0.05</v>
      </c>
      <c r="U535" s="17">
        <f t="shared" si="50"/>
        <v>18825.989999999998</v>
      </c>
      <c r="V535" s="17">
        <f t="shared" si="51"/>
        <v>9595.1820000000007</v>
      </c>
    </row>
    <row r="536" spans="1:22" x14ac:dyDescent="0.2">
      <c r="A536" s="1">
        <v>43408</v>
      </c>
      <c r="B536" s="1">
        <v>43459</v>
      </c>
      <c r="C536" s="9">
        <f t="shared" si="52"/>
        <v>51</v>
      </c>
      <c r="D536" s="1" t="s">
        <v>43</v>
      </c>
      <c r="E536" s="1" t="s">
        <v>21</v>
      </c>
      <c r="F536" s="1" t="s">
        <v>84</v>
      </c>
      <c r="G536" s="1" t="s">
        <v>768</v>
      </c>
      <c r="H536" s="2" t="str">
        <f>VLOOKUP(G536,Payments!$A$2:$E$701, 3, FALSE)</f>
        <v>B-292</v>
      </c>
      <c r="I536" t="str">
        <f>VLOOKUP(G536,Payments!$A$2:$E$701, 5, FALSE)</f>
        <v>Kutxa</v>
      </c>
      <c r="J536" s="18">
        <v>34337</v>
      </c>
      <c r="K536" s="20">
        <v>0.1</v>
      </c>
      <c r="L536" s="18">
        <v>13048.06</v>
      </c>
      <c r="M536" s="18">
        <v>1606.9715999999999</v>
      </c>
      <c r="N536" s="20">
        <v>0.11</v>
      </c>
      <c r="O536" s="18">
        <f t="shared" si="53"/>
        <v>3399.3629999999998</v>
      </c>
      <c r="P536" s="18">
        <f>VLOOKUP(G536,Payments!$A$2:$E$701, 2, FALSE)</f>
        <v>6489.6929999999993</v>
      </c>
      <c r="Q536" s="17">
        <f t="shared" si="48"/>
        <v>24413.607</v>
      </c>
      <c r="R536" s="17">
        <f>VLOOKUP(G536,Payments!$A$2:$E$701, 4, FALSE)</f>
        <v>26610.831630000001</v>
      </c>
      <c r="S536" s="17">
        <f t="shared" si="49"/>
        <v>2197.2246300000006</v>
      </c>
      <c r="T536" s="21">
        <v>0.09</v>
      </c>
      <c r="U536" s="17">
        <f t="shared" si="50"/>
        <v>30903.3</v>
      </c>
      <c r="V536" s="17">
        <f t="shared" si="51"/>
        <v>12848.905399999998</v>
      </c>
    </row>
    <row r="537" spans="1:22" x14ac:dyDescent="0.2">
      <c r="A537" s="1">
        <v>43420</v>
      </c>
      <c r="B537" s="1">
        <v>43464</v>
      </c>
      <c r="C537" s="9">
        <f t="shared" si="52"/>
        <v>44</v>
      </c>
      <c r="D537" s="1" t="s">
        <v>47</v>
      </c>
      <c r="E537" s="1" t="s">
        <v>37</v>
      </c>
      <c r="F537" s="1" t="s">
        <v>98</v>
      </c>
      <c r="G537" s="1" t="s">
        <v>769</v>
      </c>
      <c r="H537" s="2" t="str">
        <f>VLOOKUP(G537,Payments!$A$2:$E$701, 3, FALSE)</f>
        <v>B-356</v>
      </c>
      <c r="I537" t="str">
        <f>VLOOKUP(G537,Payments!$A$2:$E$701, 5, FALSE)</f>
        <v>BBVA</v>
      </c>
      <c r="J537" s="18">
        <v>33834</v>
      </c>
      <c r="K537" s="20">
        <v>0.14000000000000001</v>
      </c>
      <c r="L537" s="18">
        <v>12856.92</v>
      </c>
      <c r="M537" s="18">
        <v>974.41919999999982</v>
      </c>
      <c r="N537" s="20">
        <v>0.11</v>
      </c>
      <c r="O537" s="18">
        <f t="shared" si="53"/>
        <v>3200.6963999999998</v>
      </c>
      <c r="P537" s="18">
        <f>VLOOKUP(G537,Payments!$A$2:$E$701, 2, FALSE)</f>
        <v>6401.3927999999987</v>
      </c>
      <c r="Q537" s="17">
        <f t="shared" si="48"/>
        <v>22695.8472</v>
      </c>
      <c r="R537" s="17">
        <f>VLOOKUP(G537,Payments!$A$2:$E$701, 4, FALSE)</f>
        <v>23830.63956</v>
      </c>
      <c r="S537" s="17">
        <f t="shared" si="49"/>
        <v>1134.7923599999995</v>
      </c>
      <c r="T537" s="21">
        <v>0.05</v>
      </c>
      <c r="U537" s="17">
        <f t="shared" si="50"/>
        <v>29097.239999999998</v>
      </c>
      <c r="V537" s="17">
        <f t="shared" si="51"/>
        <v>12065.204399999997</v>
      </c>
    </row>
    <row r="538" spans="1:22" x14ac:dyDescent="0.2">
      <c r="A538" s="1">
        <v>43407</v>
      </c>
      <c r="B538" s="1">
        <v>43467</v>
      </c>
      <c r="C538" s="9">
        <f t="shared" si="52"/>
        <v>60</v>
      </c>
      <c r="D538" s="1" t="s">
        <v>44</v>
      </c>
      <c r="E538" s="1" t="s">
        <v>26</v>
      </c>
      <c r="F538" s="1" t="s">
        <v>92</v>
      </c>
      <c r="G538" s="1" t="s">
        <v>770</v>
      </c>
      <c r="H538" s="2" t="str">
        <f>VLOOKUP(G538,Payments!$A$2:$E$701, 3, FALSE)</f>
        <v>B-308</v>
      </c>
      <c r="I538" t="str">
        <f>VLOOKUP(G538,Payments!$A$2:$E$701, 5, FALSE)</f>
        <v>BBVA</v>
      </c>
      <c r="J538" s="18">
        <v>21681</v>
      </c>
      <c r="K538" s="20">
        <v>0.16</v>
      </c>
      <c r="L538" s="18">
        <v>7154.73</v>
      </c>
      <c r="M538" s="18">
        <v>552.8655</v>
      </c>
      <c r="N538" s="20">
        <v>0.14000000000000001</v>
      </c>
      <c r="O538" s="18">
        <f t="shared" si="53"/>
        <v>2549.6856000000002</v>
      </c>
      <c r="P538" s="18">
        <f>VLOOKUP(G538,Payments!$A$2:$E$701, 2, FALSE)</f>
        <v>3642.4080000000004</v>
      </c>
      <c r="Q538" s="17">
        <f t="shared" si="48"/>
        <v>14569.632000000001</v>
      </c>
      <c r="R538" s="17">
        <f>VLOOKUP(G538,Payments!$A$2:$E$701, 4, FALSE)</f>
        <v>15880.898880000002</v>
      </c>
      <c r="S538" s="17">
        <f t="shared" si="49"/>
        <v>1311.266880000001</v>
      </c>
      <c r="T538" s="21">
        <v>0.09</v>
      </c>
      <c r="U538" s="17">
        <f t="shared" si="50"/>
        <v>18212.04</v>
      </c>
      <c r="V538" s="17">
        <f t="shared" si="51"/>
        <v>7954.7589000000007</v>
      </c>
    </row>
    <row r="539" spans="1:22" x14ac:dyDescent="0.2">
      <c r="A539" s="1">
        <v>43454</v>
      </c>
      <c r="B539" s="1">
        <v>43484</v>
      </c>
      <c r="C539" s="9">
        <f t="shared" si="52"/>
        <v>30</v>
      </c>
      <c r="D539" s="1" t="s">
        <v>46</v>
      </c>
      <c r="E539" s="1" t="s">
        <v>36</v>
      </c>
      <c r="F539" s="1" t="s">
        <v>84</v>
      </c>
      <c r="G539" s="1" t="s">
        <v>771</v>
      </c>
      <c r="H539" s="2" t="str">
        <f>VLOOKUP(G539,Payments!$A$2:$E$701, 3, FALSE)</f>
        <v>B-283</v>
      </c>
      <c r="I539" t="str">
        <f>VLOOKUP(G539,Payments!$A$2:$E$701, 5, FALSE)</f>
        <v>Caixa</v>
      </c>
      <c r="J539" s="18">
        <v>20174</v>
      </c>
      <c r="K539" s="20">
        <v>0.05</v>
      </c>
      <c r="L539" s="18">
        <v>7867.86</v>
      </c>
      <c r="M539" s="18">
        <v>1016.7696</v>
      </c>
      <c r="N539" s="20">
        <v>0.13</v>
      </c>
      <c r="O539" s="18">
        <f t="shared" si="53"/>
        <v>2491.489</v>
      </c>
      <c r="P539" s="18">
        <f>VLOOKUP(G539,Payments!$A$2:$E$701, 2, FALSE)</f>
        <v>4408.0189999999993</v>
      </c>
      <c r="Q539" s="17">
        <f t="shared" si="48"/>
        <v>14757.280999999999</v>
      </c>
      <c r="R539" s="17">
        <f>VLOOKUP(G539,Payments!$A$2:$E$701, 4, FALSE)</f>
        <v>15937.86348</v>
      </c>
      <c r="S539" s="17">
        <f t="shared" si="49"/>
        <v>1180.5824800000009</v>
      </c>
      <c r="T539" s="21">
        <v>0.08</v>
      </c>
      <c r="U539" s="17">
        <f t="shared" si="50"/>
        <v>19165.3</v>
      </c>
      <c r="V539" s="17">
        <f t="shared" si="51"/>
        <v>7789.1813999999986</v>
      </c>
    </row>
    <row r="540" spans="1:22" x14ac:dyDescent="0.2">
      <c r="A540" s="1">
        <v>43424</v>
      </c>
      <c r="B540" s="1">
        <v>43462</v>
      </c>
      <c r="C540" s="9">
        <f t="shared" si="52"/>
        <v>38</v>
      </c>
      <c r="D540" s="1" t="s">
        <v>46</v>
      </c>
      <c r="E540" s="1" t="s">
        <v>38</v>
      </c>
      <c r="F540" s="1" t="s">
        <v>118</v>
      </c>
      <c r="G540" s="1" t="s">
        <v>772</v>
      </c>
      <c r="H540" s="2" t="str">
        <f>VLOOKUP(G540,Payments!$A$2:$E$701, 3, FALSE)</f>
        <v>B-388</v>
      </c>
      <c r="I540" t="str">
        <f>VLOOKUP(G540,Payments!$A$2:$E$701, 5, FALSE)</f>
        <v>Bankia</v>
      </c>
      <c r="J540" s="18">
        <v>27201</v>
      </c>
      <c r="K540" s="20">
        <v>7.0000000000000007E-2</v>
      </c>
      <c r="L540" s="18">
        <v>10608.39</v>
      </c>
      <c r="M540" s="18">
        <v>1468.8539999999996</v>
      </c>
      <c r="N540" s="20">
        <v>0.11</v>
      </c>
      <c r="O540" s="18">
        <f t="shared" si="53"/>
        <v>2782.6623</v>
      </c>
      <c r="P540" s="18">
        <f>VLOOKUP(G540,Payments!$A$2:$E$701, 2, FALSE)</f>
        <v>5818.2938999999988</v>
      </c>
      <c r="Q540" s="17">
        <f t="shared" si="48"/>
        <v>19478.636100000003</v>
      </c>
      <c r="R540" s="17">
        <f>VLOOKUP(G540,Payments!$A$2:$E$701, 4, FALSE)</f>
        <v>20647.354265999998</v>
      </c>
      <c r="S540" s="17">
        <f t="shared" si="49"/>
        <v>1168.7181659999951</v>
      </c>
      <c r="T540" s="21">
        <v>0.06</v>
      </c>
      <c r="U540" s="17">
        <f t="shared" si="50"/>
        <v>25296.93</v>
      </c>
      <c r="V540" s="17">
        <f t="shared" si="51"/>
        <v>10437.023700000002</v>
      </c>
    </row>
    <row r="541" spans="1:22" x14ac:dyDescent="0.2">
      <c r="A541" s="1">
        <v>43460</v>
      </c>
      <c r="B541" s="1">
        <v>43496</v>
      </c>
      <c r="C541" s="9">
        <f t="shared" si="52"/>
        <v>36</v>
      </c>
      <c r="D541" s="1" t="s">
        <v>47</v>
      </c>
      <c r="E541" s="1" t="s">
        <v>21</v>
      </c>
      <c r="F541" s="1" t="s">
        <v>109</v>
      </c>
      <c r="G541" s="1" t="s">
        <v>773</v>
      </c>
      <c r="H541" s="2" t="str">
        <f>VLOOKUP(G541,Payments!$A$2:$E$701, 3, FALSE)</f>
        <v>B-312</v>
      </c>
      <c r="I541" t="str">
        <f>VLOOKUP(G541,Payments!$A$2:$E$701, 5, FALSE)</f>
        <v>Kutxa</v>
      </c>
      <c r="J541" s="18">
        <v>33106</v>
      </c>
      <c r="K541" s="20">
        <v>0.15</v>
      </c>
      <c r="L541" s="18">
        <v>12249.22</v>
      </c>
      <c r="M541" s="18">
        <v>1430.1791999999998</v>
      </c>
      <c r="N541" s="20">
        <v>0.12</v>
      </c>
      <c r="O541" s="18">
        <f t="shared" si="53"/>
        <v>3376.8119999999999</v>
      </c>
      <c r="P541" s="18">
        <f>VLOOKUP(G541,Payments!$A$2:$E$701, 2, FALSE)</f>
        <v>6472.222999999999</v>
      </c>
      <c r="Q541" s="17">
        <f t="shared" si="48"/>
        <v>21667.877</v>
      </c>
      <c r="R541" s="17">
        <f>VLOOKUP(G541,Payments!$A$2:$E$701, 4, FALSE)</f>
        <v>23184.628390000002</v>
      </c>
      <c r="S541" s="17">
        <f t="shared" si="49"/>
        <v>1516.7513900000013</v>
      </c>
      <c r="T541" s="21">
        <v>7.0000000000000007E-2</v>
      </c>
      <c r="U541" s="17">
        <f t="shared" si="50"/>
        <v>28140.1</v>
      </c>
      <c r="V541" s="17">
        <f t="shared" si="51"/>
        <v>11083.888800000002</v>
      </c>
    </row>
    <row r="542" spans="1:22" x14ac:dyDescent="0.2">
      <c r="A542" s="1">
        <v>43405</v>
      </c>
      <c r="B542" s="1">
        <v>43455</v>
      </c>
      <c r="C542" s="9">
        <f t="shared" si="52"/>
        <v>50</v>
      </c>
      <c r="D542" s="1" t="s">
        <v>46</v>
      </c>
      <c r="E542" s="1" t="s">
        <v>38</v>
      </c>
      <c r="F542" s="1" t="s">
        <v>54</v>
      </c>
      <c r="G542" s="1" t="s">
        <v>774</v>
      </c>
      <c r="H542" s="2" t="str">
        <f>VLOOKUP(G542,Payments!$A$2:$E$701, 3, FALSE)</f>
        <v>B-288</v>
      </c>
      <c r="I542" t="str">
        <f>VLOOKUP(G542,Payments!$A$2:$E$701, 5, FALSE)</f>
        <v>Bankinter</v>
      </c>
      <c r="J542" s="18">
        <v>18575</v>
      </c>
      <c r="K542" s="20">
        <v>0.13</v>
      </c>
      <c r="L542" s="18">
        <v>5572.5</v>
      </c>
      <c r="M542" s="18">
        <v>529.38750000000005</v>
      </c>
      <c r="N542" s="20">
        <v>0.12</v>
      </c>
      <c r="O542" s="18">
        <f t="shared" si="53"/>
        <v>1939.23</v>
      </c>
      <c r="P542" s="18">
        <f>VLOOKUP(G542,Payments!$A$2:$E$701, 2, FALSE)</f>
        <v>3070.4475000000002</v>
      </c>
      <c r="Q542" s="17">
        <f t="shared" si="48"/>
        <v>13089.8025</v>
      </c>
      <c r="R542" s="17">
        <f>VLOOKUP(G542,Payments!$A$2:$E$701, 4, FALSE)</f>
        <v>14006.088675000001</v>
      </c>
      <c r="S542" s="17">
        <f t="shared" si="49"/>
        <v>916.28617500000109</v>
      </c>
      <c r="T542" s="21">
        <v>7.0000000000000007E-2</v>
      </c>
      <c r="U542" s="17">
        <f t="shared" si="50"/>
        <v>16160.25</v>
      </c>
      <c r="V542" s="17">
        <f t="shared" si="51"/>
        <v>8119.1324999999997</v>
      </c>
    </row>
    <row r="543" spans="1:22" x14ac:dyDescent="0.2">
      <c r="A543" s="1">
        <v>43427</v>
      </c>
      <c r="B543" s="1">
        <v>43500</v>
      </c>
      <c r="C543" s="9">
        <f t="shared" si="52"/>
        <v>73</v>
      </c>
      <c r="D543" s="1" t="s">
        <v>47</v>
      </c>
      <c r="E543" s="1" t="s">
        <v>37</v>
      </c>
      <c r="F543" s="1" t="s">
        <v>109</v>
      </c>
      <c r="G543" s="1" t="s">
        <v>775</v>
      </c>
      <c r="H543" s="2" t="str">
        <f>VLOOKUP(G543,Payments!$A$2:$E$701, 3, FALSE)</f>
        <v>B-310</v>
      </c>
      <c r="I543" t="str">
        <f>VLOOKUP(G543,Payments!$A$2:$E$701, 5, FALSE)</f>
        <v>Unicaja</v>
      </c>
      <c r="J543" s="18">
        <v>31636</v>
      </c>
      <c r="K543" s="20">
        <v>0.13</v>
      </c>
      <c r="L543" s="18">
        <v>12021.68</v>
      </c>
      <c r="M543" s="18">
        <v>775.08199999999999</v>
      </c>
      <c r="N543" s="20">
        <v>0.13</v>
      </c>
      <c r="O543" s="18">
        <f t="shared" si="53"/>
        <v>3578.0316000000003</v>
      </c>
      <c r="P543" s="18">
        <f>VLOOKUP(G543,Payments!$A$2:$E$701, 2, FALSE)</f>
        <v>6055.1304</v>
      </c>
      <c r="Q543" s="17">
        <f t="shared" si="48"/>
        <v>21468.189599999998</v>
      </c>
      <c r="R543" s="17">
        <f>VLOOKUP(G543,Payments!$A$2:$E$701, 4, FALSE)</f>
        <v>23185.644767999998</v>
      </c>
      <c r="S543" s="17">
        <f t="shared" si="49"/>
        <v>1717.4551680000004</v>
      </c>
      <c r="T543" s="21">
        <v>0.08</v>
      </c>
      <c r="U543" s="17">
        <f t="shared" si="50"/>
        <v>27523.32</v>
      </c>
      <c r="V543" s="17">
        <f t="shared" si="51"/>
        <v>11148.526399999999</v>
      </c>
    </row>
    <row r="544" spans="1:22" x14ac:dyDescent="0.2">
      <c r="A544" s="1">
        <v>43399</v>
      </c>
      <c r="B544" s="1">
        <v>43467</v>
      </c>
      <c r="C544" s="9">
        <f t="shared" si="52"/>
        <v>68</v>
      </c>
      <c r="D544" s="1" t="s">
        <v>47</v>
      </c>
      <c r="E544" s="1" t="s">
        <v>24</v>
      </c>
      <c r="F544" s="1" t="s">
        <v>54</v>
      </c>
      <c r="G544" s="1" t="s">
        <v>776</v>
      </c>
      <c r="H544" s="2" t="str">
        <f>VLOOKUP(G544,Payments!$A$2:$E$701, 3, FALSE)</f>
        <v>B-268</v>
      </c>
      <c r="I544" t="str">
        <f>VLOOKUP(G544,Payments!$A$2:$E$701, 5, FALSE)</f>
        <v>Laboral</v>
      </c>
      <c r="J544" s="18">
        <v>18619</v>
      </c>
      <c r="K544" s="20">
        <v>0.05</v>
      </c>
      <c r="L544" s="18">
        <v>5771.89</v>
      </c>
      <c r="M544" s="18">
        <v>1072.4544000000001</v>
      </c>
      <c r="N544" s="20">
        <v>0.13</v>
      </c>
      <c r="O544" s="18">
        <f t="shared" si="53"/>
        <v>2299.4465</v>
      </c>
      <c r="P544" s="18">
        <f>VLOOKUP(G544,Payments!$A$2:$E$701, 2, FALSE)</f>
        <v>4068.2514999999999</v>
      </c>
      <c r="Q544" s="17">
        <f t="shared" si="48"/>
        <v>13619.798499999999</v>
      </c>
      <c r="R544" s="17">
        <f>VLOOKUP(G544,Payments!$A$2:$E$701, 4, FALSE)</f>
        <v>14709.382379999999</v>
      </c>
      <c r="S544" s="17">
        <f t="shared" si="49"/>
        <v>1089.5838800000001</v>
      </c>
      <c r="T544" s="21">
        <v>0.08</v>
      </c>
      <c r="U544" s="17">
        <f t="shared" si="50"/>
        <v>17688.05</v>
      </c>
      <c r="V544" s="17">
        <f t="shared" si="51"/>
        <v>8544.2590999999993</v>
      </c>
    </row>
    <row r="545" spans="1:22" x14ac:dyDescent="0.2">
      <c r="A545" s="1">
        <v>43418</v>
      </c>
      <c r="B545" s="1">
        <v>43489</v>
      </c>
      <c r="C545" s="9">
        <f t="shared" si="52"/>
        <v>71</v>
      </c>
      <c r="D545" s="1" t="s">
        <v>47</v>
      </c>
      <c r="E545" s="1" t="s">
        <v>27</v>
      </c>
      <c r="F545" s="1" t="s">
        <v>60</v>
      </c>
      <c r="G545" s="1" t="s">
        <v>777</v>
      </c>
      <c r="H545" s="2" t="str">
        <f>VLOOKUP(G545,Payments!$A$2:$E$701, 3, FALSE)</f>
        <v>B-283</v>
      </c>
      <c r="I545" t="str">
        <f>VLOOKUP(G545,Payments!$A$2:$E$701, 5, FALSE)</f>
        <v>Santander</v>
      </c>
      <c r="J545" s="18">
        <v>21713</v>
      </c>
      <c r="K545" s="20">
        <v>0.14000000000000001</v>
      </c>
      <c r="L545" s="18">
        <v>8685.2000000000007</v>
      </c>
      <c r="M545" s="18">
        <v>998.79799999999989</v>
      </c>
      <c r="N545" s="20">
        <v>0.14000000000000001</v>
      </c>
      <c r="O545" s="18">
        <f t="shared" si="53"/>
        <v>2614.2452000000003</v>
      </c>
      <c r="P545" s="18">
        <f>VLOOKUP(G545,Payments!$A$2:$E$701, 2, FALSE)</f>
        <v>4294.8314</v>
      </c>
      <c r="Q545" s="17">
        <f t="shared" si="48"/>
        <v>14378.348600000001</v>
      </c>
      <c r="R545" s="17">
        <f>VLOOKUP(G545,Payments!$A$2:$E$701, 4, FALSE)</f>
        <v>15528.616488000001</v>
      </c>
      <c r="S545" s="17">
        <f t="shared" si="49"/>
        <v>1150.2678880000003</v>
      </c>
      <c r="T545" s="21">
        <v>0.08</v>
      </c>
      <c r="U545" s="17">
        <f t="shared" si="50"/>
        <v>18673.18</v>
      </c>
      <c r="V545" s="17">
        <f t="shared" si="51"/>
        <v>6374.9367999999977</v>
      </c>
    </row>
    <row r="546" spans="1:22" x14ac:dyDescent="0.2">
      <c r="A546" s="1">
        <v>43418</v>
      </c>
      <c r="B546" s="1">
        <v>43486</v>
      </c>
      <c r="C546" s="9">
        <f t="shared" si="52"/>
        <v>68</v>
      </c>
      <c r="D546" s="1" t="s">
        <v>46</v>
      </c>
      <c r="E546" s="1" t="s">
        <v>29</v>
      </c>
      <c r="F546" s="1" t="s">
        <v>56</v>
      </c>
      <c r="G546" s="1" t="s">
        <v>778</v>
      </c>
      <c r="H546" s="2" t="str">
        <f>VLOOKUP(G546,Payments!$A$2:$E$701, 3, FALSE)</f>
        <v>B-330</v>
      </c>
      <c r="I546" t="str">
        <f>VLOOKUP(G546,Payments!$A$2:$E$701, 5, FALSE)</f>
        <v>Unicaja</v>
      </c>
      <c r="J546" s="18">
        <v>34338</v>
      </c>
      <c r="K546" s="20">
        <v>0.1</v>
      </c>
      <c r="L546" s="18">
        <v>12361.68</v>
      </c>
      <c r="M546" s="18">
        <v>1854.2520000000002</v>
      </c>
      <c r="N546" s="20">
        <v>0.15</v>
      </c>
      <c r="O546" s="18">
        <f t="shared" si="53"/>
        <v>4635.63</v>
      </c>
      <c r="P546" s="18">
        <f>VLOOKUP(G546,Payments!$A$2:$E$701, 2, FALSE)</f>
        <v>6489.8820000000005</v>
      </c>
      <c r="Q546" s="17">
        <f t="shared" si="48"/>
        <v>24414.317999999999</v>
      </c>
      <c r="R546" s="17">
        <f>VLOOKUP(G546,Payments!$A$2:$E$701, 4, FALSE)</f>
        <v>25635.033899999999</v>
      </c>
      <c r="S546" s="17">
        <f t="shared" si="49"/>
        <v>1220.7158999999992</v>
      </c>
      <c r="T546" s="21">
        <v>0.05</v>
      </c>
      <c r="U546" s="17">
        <f t="shared" si="50"/>
        <v>30904.2</v>
      </c>
      <c r="V546" s="17">
        <f t="shared" si="51"/>
        <v>12052.637999999999</v>
      </c>
    </row>
    <row r="547" spans="1:22" x14ac:dyDescent="0.2">
      <c r="A547" s="1">
        <v>43388</v>
      </c>
      <c r="B547" s="1">
        <v>43455</v>
      </c>
      <c r="C547" s="9">
        <f t="shared" si="52"/>
        <v>67</v>
      </c>
      <c r="D547" s="1" t="s">
        <v>43</v>
      </c>
      <c r="E547" s="1" t="s">
        <v>27</v>
      </c>
      <c r="F547" s="1" t="s">
        <v>84</v>
      </c>
      <c r="G547" s="1" t="s">
        <v>779</v>
      </c>
      <c r="H547" s="2" t="str">
        <f>VLOOKUP(G547,Payments!$A$2:$E$701, 3, FALSE)</f>
        <v>B-292</v>
      </c>
      <c r="I547" t="str">
        <f>VLOOKUP(G547,Payments!$A$2:$E$701, 5, FALSE)</f>
        <v>Caixa</v>
      </c>
      <c r="J547" s="18">
        <v>18816</v>
      </c>
      <c r="K547" s="20">
        <v>0.11</v>
      </c>
      <c r="L547" s="18">
        <v>6397.44</v>
      </c>
      <c r="M547" s="18">
        <v>1034.8800000000003</v>
      </c>
      <c r="N547" s="20">
        <v>0.12</v>
      </c>
      <c r="O547" s="18">
        <f t="shared" si="53"/>
        <v>2009.5487999999996</v>
      </c>
      <c r="P547" s="18">
        <f>VLOOKUP(G547,Payments!$A$2:$E$701, 2, FALSE)</f>
        <v>3181.7856000000006</v>
      </c>
      <c r="Q547" s="17">
        <f t="shared" si="48"/>
        <v>13564.454399999997</v>
      </c>
      <c r="R547" s="17">
        <f>VLOOKUP(G547,Payments!$A$2:$E$701, 4, FALSE)</f>
        <v>14242.67712</v>
      </c>
      <c r="S547" s="17">
        <f t="shared" si="49"/>
        <v>678.22272000000339</v>
      </c>
      <c r="T547" s="21">
        <v>0.05</v>
      </c>
      <c r="U547" s="17">
        <f t="shared" si="50"/>
        <v>16746.239999999998</v>
      </c>
      <c r="V547" s="17">
        <f t="shared" si="51"/>
        <v>7304.3711999999969</v>
      </c>
    </row>
    <row r="548" spans="1:22" x14ac:dyDescent="0.2">
      <c r="A548" s="1">
        <v>43407</v>
      </c>
      <c r="B548" s="1">
        <v>43479</v>
      </c>
      <c r="C548" s="9">
        <f t="shared" si="52"/>
        <v>72</v>
      </c>
      <c r="D548" s="1" t="s">
        <v>45</v>
      </c>
      <c r="E548" s="1" t="s">
        <v>31</v>
      </c>
      <c r="F548" s="1" t="s">
        <v>87</v>
      </c>
      <c r="G548" s="1" t="s">
        <v>780</v>
      </c>
      <c r="H548" s="2" t="str">
        <f>VLOOKUP(G548,Payments!$A$2:$E$701, 3, FALSE)</f>
        <v>B-347</v>
      </c>
      <c r="I548" t="str">
        <f>VLOOKUP(G548,Payments!$A$2:$E$701, 5, FALSE)</f>
        <v>Popular</v>
      </c>
      <c r="J548" s="18">
        <v>32283</v>
      </c>
      <c r="K548" s="20">
        <v>0.11</v>
      </c>
      <c r="L548" s="18">
        <v>11944.71</v>
      </c>
      <c r="M548" s="18">
        <v>1510.8444</v>
      </c>
      <c r="N548" s="20">
        <v>0.12</v>
      </c>
      <c r="O548" s="18">
        <f t="shared" si="53"/>
        <v>3447.8244</v>
      </c>
      <c r="P548" s="18">
        <f>VLOOKUP(G548,Payments!$A$2:$E$701, 2, FALSE)</f>
        <v>6608.3301000000001</v>
      </c>
      <c r="Q548" s="17">
        <f t="shared" si="48"/>
        <v>22123.5399</v>
      </c>
      <c r="R548" s="17">
        <f>VLOOKUP(G548,Payments!$A$2:$E$701, 4, FALSE)</f>
        <v>24114.658491000002</v>
      </c>
      <c r="S548" s="17">
        <f t="shared" si="49"/>
        <v>1991.1185910000022</v>
      </c>
      <c r="T548" s="21">
        <v>0.09</v>
      </c>
      <c r="U548" s="17">
        <f t="shared" si="50"/>
        <v>28731.87</v>
      </c>
      <c r="V548" s="17">
        <f t="shared" si="51"/>
        <v>11828.491199999997</v>
      </c>
    </row>
    <row r="549" spans="1:22" x14ac:dyDescent="0.2">
      <c r="A549" s="1">
        <v>43422</v>
      </c>
      <c r="B549" s="1">
        <v>43472</v>
      </c>
      <c r="C549" s="9">
        <f t="shared" si="52"/>
        <v>50</v>
      </c>
      <c r="D549" s="1" t="s">
        <v>43</v>
      </c>
      <c r="E549" s="1" t="s">
        <v>29</v>
      </c>
      <c r="F549" s="1" t="s">
        <v>66</v>
      </c>
      <c r="G549" s="1" t="s">
        <v>781</v>
      </c>
      <c r="H549" s="2" t="str">
        <f>VLOOKUP(G549,Payments!$A$2:$E$701, 3, FALSE)</f>
        <v>B-349</v>
      </c>
      <c r="I549" t="str">
        <f>VLOOKUP(G549,Payments!$A$2:$E$701, 5, FALSE)</f>
        <v>Kutxa</v>
      </c>
      <c r="J549" s="18">
        <v>19500</v>
      </c>
      <c r="K549" s="20">
        <v>0.08</v>
      </c>
      <c r="L549" s="18">
        <v>6825</v>
      </c>
      <c r="M549" s="18">
        <v>666.9</v>
      </c>
      <c r="N549" s="20">
        <v>0.13</v>
      </c>
      <c r="O549" s="18">
        <f t="shared" si="53"/>
        <v>2332.2000000000003</v>
      </c>
      <c r="P549" s="18">
        <f>VLOOKUP(G549,Payments!$A$2:$E$701, 2, FALSE)</f>
        <v>3408.6</v>
      </c>
      <c r="Q549" s="17">
        <f t="shared" si="48"/>
        <v>14531.4</v>
      </c>
      <c r="R549" s="17">
        <f>VLOOKUP(G549,Payments!$A$2:$E$701, 4, FALSE)</f>
        <v>15548.598</v>
      </c>
      <c r="S549" s="17">
        <f t="shared" si="49"/>
        <v>1017.1980000000003</v>
      </c>
      <c r="T549" s="21">
        <v>7.0000000000000007E-2</v>
      </c>
      <c r="U549" s="17">
        <f t="shared" si="50"/>
        <v>17940</v>
      </c>
      <c r="V549" s="17">
        <f t="shared" si="51"/>
        <v>8115.9</v>
      </c>
    </row>
    <row r="550" spans="1:22" x14ac:dyDescent="0.2">
      <c r="A550" s="1">
        <v>43428</v>
      </c>
      <c r="B550" s="1">
        <v>43491</v>
      </c>
      <c r="C550" s="9">
        <f t="shared" si="52"/>
        <v>63</v>
      </c>
      <c r="D550" s="1" t="s">
        <v>43</v>
      </c>
      <c r="E550" s="1" t="s">
        <v>22</v>
      </c>
      <c r="F550" s="1" t="s">
        <v>77</v>
      </c>
      <c r="G550" s="1" t="s">
        <v>782</v>
      </c>
      <c r="H550" s="2" t="str">
        <f>VLOOKUP(G550,Payments!$A$2:$E$701, 3, FALSE)</f>
        <v>B-353</v>
      </c>
      <c r="I550" t="str">
        <f>VLOOKUP(G550,Payments!$A$2:$E$701, 5, FALSE)</f>
        <v>Bankinter</v>
      </c>
      <c r="J550" s="18">
        <v>20826</v>
      </c>
      <c r="K550" s="20">
        <v>0.14000000000000001</v>
      </c>
      <c r="L550" s="18">
        <v>7080.84</v>
      </c>
      <c r="M550" s="18">
        <v>866.36160000000007</v>
      </c>
      <c r="N550" s="20">
        <v>0.13</v>
      </c>
      <c r="O550" s="18">
        <f t="shared" si="53"/>
        <v>2328.3468000000003</v>
      </c>
      <c r="P550" s="18">
        <f>VLOOKUP(G550,Payments!$A$2:$E$701, 2, FALSE)</f>
        <v>4119.3828000000003</v>
      </c>
      <c r="Q550" s="17">
        <f t="shared" si="48"/>
        <v>13790.977200000001</v>
      </c>
      <c r="R550" s="17">
        <f>VLOOKUP(G550,Payments!$A$2:$E$701, 4, FALSE)</f>
        <v>14756.345604000002</v>
      </c>
      <c r="S550" s="17">
        <f t="shared" si="49"/>
        <v>965.36840400000074</v>
      </c>
      <c r="T550" s="21">
        <v>7.0000000000000007E-2</v>
      </c>
      <c r="U550" s="17">
        <f t="shared" si="50"/>
        <v>17910.36</v>
      </c>
      <c r="V550" s="17">
        <f t="shared" si="51"/>
        <v>7634.8116000000009</v>
      </c>
    </row>
    <row r="551" spans="1:22" x14ac:dyDescent="0.2">
      <c r="A551" s="1">
        <v>43452</v>
      </c>
      <c r="B551" s="1">
        <v>43530</v>
      </c>
      <c r="C551" s="9">
        <f t="shared" si="52"/>
        <v>78</v>
      </c>
      <c r="D551" s="1" t="s">
        <v>43</v>
      </c>
      <c r="E551" s="1" t="s">
        <v>35</v>
      </c>
      <c r="F551" s="1" t="s">
        <v>69</v>
      </c>
      <c r="G551" s="1" t="s">
        <v>783</v>
      </c>
      <c r="H551" s="2" t="str">
        <f>VLOOKUP(G551,Payments!$A$2:$E$701, 3, FALSE)</f>
        <v>B-336</v>
      </c>
      <c r="I551" t="str">
        <f>VLOOKUP(G551,Payments!$A$2:$E$701, 5, FALSE)</f>
        <v>BBVA</v>
      </c>
      <c r="J551" s="18">
        <v>29359</v>
      </c>
      <c r="K551" s="20">
        <v>0.13</v>
      </c>
      <c r="L551" s="18">
        <v>9394.8799999999992</v>
      </c>
      <c r="M551" s="18">
        <v>807.37249999999995</v>
      </c>
      <c r="N551" s="20">
        <v>0.12</v>
      </c>
      <c r="O551" s="18">
        <f t="shared" si="53"/>
        <v>3065.0796</v>
      </c>
      <c r="P551" s="18">
        <f>VLOOKUP(G551,Payments!$A$2:$E$701, 2, FALSE)</f>
        <v>4597.6193999999996</v>
      </c>
      <c r="Q551" s="17">
        <f t="shared" si="48"/>
        <v>20944.710600000002</v>
      </c>
      <c r="R551" s="17">
        <f>VLOOKUP(G551,Payments!$A$2:$E$701, 4, FALSE)</f>
        <v>22620.287447999999</v>
      </c>
      <c r="S551" s="17">
        <f t="shared" si="49"/>
        <v>1675.576847999997</v>
      </c>
      <c r="T551" s="21">
        <v>0.08</v>
      </c>
      <c r="U551" s="17">
        <f t="shared" si="50"/>
        <v>25542.33</v>
      </c>
      <c r="V551" s="17">
        <f t="shared" si="51"/>
        <v>12274.9979</v>
      </c>
    </row>
    <row r="552" spans="1:22" x14ac:dyDescent="0.2">
      <c r="A552" s="1">
        <v>43438</v>
      </c>
      <c r="B552" s="1">
        <v>43473</v>
      </c>
      <c r="C552" s="9">
        <f t="shared" si="52"/>
        <v>35</v>
      </c>
      <c r="D552" s="1" t="s">
        <v>47</v>
      </c>
      <c r="E552" s="1" t="s">
        <v>22</v>
      </c>
      <c r="F552" s="1" t="s">
        <v>87</v>
      </c>
      <c r="G552" s="1" t="s">
        <v>784</v>
      </c>
      <c r="H552" s="2" t="str">
        <f>VLOOKUP(G552,Payments!$A$2:$E$701, 3, FALSE)</f>
        <v>B-292</v>
      </c>
      <c r="I552" t="str">
        <f>VLOOKUP(G552,Payments!$A$2:$E$701, 5, FALSE)</f>
        <v>BBVA</v>
      </c>
      <c r="J552" s="18">
        <v>23711</v>
      </c>
      <c r="K552" s="20">
        <v>0.15</v>
      </c>
      <c r="L552" s="18">
        <v>9247.2900000000009</v>
      </c>
      <c r="M552" s="18">
        <v>872.56479999999976</v>
      </c>
      <c r="N552" s="20">
        <v>0.12</v>
      </c>
      <c r="O552" s="18">
        <f t="shared" si="53"/>
        <v>2418.5219999999999</v>
      </c>
      <c r="P552" s="18">
        <f>VLOOKUP(G552,Payments!$A$2:$E$701, 2, FALSE)</f>
        <v>4232.4134999999997</v>
      </c>
      <c r="Q552" s="17">
        <f t="shared" si="48"/>
        <v>15921.9365</v>
      </c>
      <c r="R552" s="17">
        <f>VLOOKUP(G552,Payments!$A$2:$E$701, 4, FALSE)</f>
        <v>17195.691419999999</v>
      </c>
      <c r="S552" s="17">
        <f t="shared" si="49"/>
        <v>1273.7549199999994</v>
      </c>
      <c r="T552" s="21">
        <v>0.08</v>
      </c>
      <c r="U552" s="17">
        <f t="shared" si="50"/>
        <v>20154.349999999999</v>
      </c>
      <c r="V552" s="17">
        <f t="shared" si="51"/>
        <v>7615.9731999999967</v>
      </c>
    </row>
    <row r="553" spans="1:22" x14ac:dyDescent="0.2">
      <c r="A553" s="1">
        <v>43427</v>
      </c>
      <c r="B553" s="1">
        <v>43486</v>
      </c>
      <c r="C553" s="9">
        <f t="shared" si="52"/>
        <v>59</v>
      </c>
      <c r="D553" s="1" t="s">
        <v>44</v>
      </c>
      <c r="E553" s="1" t="s">
        <v>30</v>
      </c>
      <c r="F553" s="1" t="s">
        <v>109</v>
      </c>
      <c r="G553" s="1" t="s">
        <v>785</v>
      </c>
      <c r="H553" s="2" t="str">
        <f>VLOOKUP(G553,Payments!$A$2:$E$701, 3, FALSE)</f>
        <v>B-338</v>
      </c>
      <c r="I553" t="str">
        <f>VLOOKUP(G553,Payments!$A$2:$E$701, 5, FALSE)</f>
        <v>Kutxa</v>
      </c>
      <c r="J553" s="18">
        <v>20094</v>
      </c>
      <c r="K553" s="20">
        <v>7.0000000000000007E-2</v>
      </c>
      <c r="L553" s="18">
        <v>7836.66</v>
      </c>
      <c r="M553" s="18">
        <v>868.06079999999986</v>
      </c>
      <c r="N553" s="20">
        <v>0.13</v>
      </c>
      <c r="O553" s="18">
        <f t="shared" si="53"/>
        <v>2429.3645999999999</v>
      </c>
      <c r="P553" s="18">
        <f>VLOOKUP(G553,Payments!$A$2:$E$701, 2, FALSE)</f>
        <v>3363.7355999999995</v>
      </c>
      <c r="Q553" s="17">
        <f t="shared" si="48"/>
        <v>15323.684399999998</v>
      </c>
      <c r="R553" s="17">
        <f>VLOOKUP(G553,Payments!$A$2:$E$701, 4, FALSE)</f>
        <v>16089.868619999999</v>
      </c>
      <c r="S553" s="17">
        <f t="shared" si="49"/>
        <v>766.18422000000101</v>
      </c>
      <c r="T553" s="21">
        <v>0.05</v>
      </c>
      <c r="U553" s="17">
        <f t="shared" si="50"/>
        <v>18687.419999999998</v>
      </c>
      <c r="V553" s="17">
        <f t="shared" si="51"/>
        <v>7553.3345999999983</v>
      </c>
    </row>
    <row r="554" spans="1:22" x14ac:dyDescent="0.2">
      <c r="A554" s="1">
        <v>43447</v>
      </c>
      <c r="B554" s="1">
        <v>43522</v>
      </c>
      <c r="C554" s="9">
        <f t="shared" si="52"/>
        <v>75</v>
      </c>
      <c r="D554" s="1" t="s">
        <v>47</v>
      </c>
      <c r="E554" s="1" t="s">
        <v>28</v>
      </c>
      <c r="F554" s="1" t="s">
        <v>139</v>
      </c>
      <c r="G554" s="1" t="s">
        <v>786</v>
      </c>
      <c r="H554" s="2" t="str">
        <f>VLOOKUP(G554,Payments!$A$2:$E$701, 3, FALSE)</f>
        <v>B-340</v>
      </c>
      <c r="I554" t="str">
        <f>VLOOKUP(G554,Payments!$A$2:$E$701, 5, FALSE)</f>
        <v>Santander</v>
      </c>
      <c r="J554" s="18">
        <v>20706</v>
      </c>
      <c r="K554" s="20">
        <v>0.16</v>
      </c>
      <c r="L554" s="18">
        <v>7247.1</v>
      </c>
      <c r="M554" s="18">
        <v>811.67520000000002</v>
      </c>
      <c r="N554" s="20">
        <v>0.1</v>
      </c>
      <c r="O554" s="18">
        <f t="shared" si="53"/>
        <v>1739.3040000000001</v>
      </c>
      <c r="P554" s="18">
        <f>VLOOKUP(G554,Payments!$A$2:$E$701, 2, FALSE)</f>
        <v>3826.4688000000001</v>
      </c>
      <c r="Q554" s="17">
        <f t="shared" si="48"/>
        <v>13566.5712</v>
      </c>
      <c r="R554" s="17">
        <f>VLOOKUP(G554,Payments!$A$2:$E$701, 4, FALSE)</f>
        <v>14380.565472</v>
      </c>
      <c r="S554" s="17">
        <f t="shared" si="49"/>
        <v>813.99427199999991</v>
      </c>
      <c r="T554" s="21">
        <v>0.06</v>
      </c>
      <c r="U554" s="17">
        <f t="shared" si="50"/>
        <v>17393.04</v>
      </c>
      <c r="V554" s="17">
        <f t="shared" si="51"/>
        <v>7594.9608000000007</v>
      </c>
    </row>
    <row r="555" spans="1:22" x14ac:dyDescent="0.2">
      <c r="A555" s="1">
        <v>43395</v>
      </c>
      <c r="B555" s="1">
        <v>43452</v>
      </c>
      <c r="C555" s="9">
        <f t="shared" si="52"/>
        <v>57</v>
      </c>
      <c r="D555" s="1" t="s">
        <v>46</v>
      </c>
      <c r="E555" s="1" t="s">
        <v>21</v>
      </c>
      <c r="F555" s="1" t="s">
        <v>77</v>
      </c>
      <c r="G555" s="1" t="s">
        <v>787</v>
      </c>
      <c r="H555" s="2" t="str">
        <f>VLOOKUP(G555,Payments!$A$2:$E$701, 3, FALSE)</f>
        <v>B-351</v>
      </c>
      <c r="I555" t="str">
        <f>VLOOKUP(G555,Payments!$A$2:$E$701, 5, FALSE)</f>
        <v>Bankia</v>
      </c>
      <c r="J555" s="18">
        <v>33615</v>
      </c>
      <c r="K555" s="20">
        <v>0.15</v>
      </c>
      <c r="L555" s="18">
        <v>12101.4</v>
      </c>
      <c r="M555" s="18">
        <v>988.28099999999995</v>
      </c>
      <c r="N555" s="20">
        <v>0.11</v>
      </c>
      <c r="O555" s="18">
        <f t="shared" si="53"/>
        <v>3143.0025000000001</v>
      </c>
      <c r="P555" s="18">
        <f>VLOOKUP(G555,Payments!$A$2:$E$701, 2, FALSE)</f>
        <v>6286.0050000000001</v>
      </c>
      <c r="Q555" s="17">
        <f t="shared" si="48"/>
        <v>22286.744999999999</v>
      </c>
      <c r="R555" s="17">
        <f>VLOOKUP(G555,Payments!$A$2:$E$701, 4, FALSE)</f>
        <v>24292.552050000002</v>
      </c>
      <c r="S555" s="17">
        <f t="shared" si="49"/>
        <v>2005.8070500000031</v>
      </c>
      <c r="T555" s="21">
        <v>0.09</v>
      </c>
      <c r="U555" s="17">
        <f t="shared" si="50"/>
        <v>28572.75</v>
      </c>
      <c r="V555" s="17">
        <f t="shared" si="51"/>
        <v>12340.066500000003</v>
      </c>
    </row>
    <row r="556" spans="1:22" x14ac:dyDescent="0.2">
      <c r="A556" s="1">
        <v>43435</v>
      </c>
      <c r="B556" s="1">
        <v>43485</v>
      </c>
      <c r="C556" s="9">
        <f t="shared" si="52"/>
        <v>50</v>
      </c>
      <c r="D556" s="1" t="s">
        <v>47</v>
      </c>
      <c r="E556" s="1" t="s">
        <v>39</v>
      </c>
      <c r="F556" s="1" t="s">
        <v>87</v>
      </c>
      <c r="G556" s="1" t="s">
        <v>788</v>
      </c>
      <c r="H556" s="2" t="str">
        <f>VLOOKUP(G556,Payments!$A$2:$E$701, 3, FALSE)</f>
        <v>B-309</v>
      </c>
      <c r="I556" t="str">
        <f>VLOOKUP(G556,Payments!$A$2:$E$701, 5, FALSE)</f>
        <v>Unicaja</v>
      </c>
      <c r="J556" s="18">
        <v>17522</v>
      </c>
      <c r="K556" s="20">
        <v>0.13</v>
      </c>
      <c r="L556" s="18">
        <v>6833.58</v>
      </c>
      <c r="M556" s="18">
        <v>588.73919999999998</v>
      </c>
      <c r="N556" s="20">
        <v>0.11</v>
      </c>
      <c r="O556" s="18">
        <f t="shared" si="53"/>
        <v>1676.8553999999999</v>
      </c>
      <c r="P556" s="18">
        <f>VLOOKUP(G556,Payments!$A$2:$E$701, 2, FALSE)</f>
        <v>3048.828</v>
      </c>
      <c r="Q556" s="17">
        <f t="shared" si="48"/>
        <v>12195.312</v>
      </c>
      <c r="R556" s="17">
        <f>VLOOKUP(G556,Payments!$A$2:$E$701, 4, FALSE)</f>
        <v>13170.936960000001</v>
      </c>
      <c r="S556" s="17">
        <f t="shared" si="49"/>
        <v>975.62496000000101</v>
      </c>
      <c r="T556" s="21">
        <v>0.08</v>
      </c>
      <c r="U556" s="17">
        <f t="shared" si="50"/>
        <v>15244.14</v>
      </c>
      <c r="V556" s="17">
        <f t="shared" si="51"/>
        <v>6144.9653999999991</v>
      </c>
    </row>
    <row r="557" spans="1:22" x14ac:dyDescent="0.2">
      <c r="A557" s="1">
        <v>43454</v>
      </c>
      <c r="B557" s="1">
        <v>43534</v>
      </c>
      <c r="C557" s="9">
        <f t="shared" si="52"/>
        <v>80</v>
      </c>
      <c r="D557" s="1" t="s">
        <v>43</v>
      </c>
      <c r="E557" s="1" t="s">
        <v>34</v>
      </c>
      <c r="F557" s="1" t="s">
        <v>69</v>
      </c>
      <c r="G557" s="1" t="s">
        <v>789</v>
      </c>
      <c r="H557" s="2" t="str">
        <f>VLOOKUP(G557,Payments!$A$2:$E$701, 3, FALSE)</f>
        <v>B-386</v>
      </c>
      <c r="I557" t="str">
        <f>VLOOKUP(G557,Payments!$A$2:$E$701, 5, FALSE)</f>
        <v>Kutxa</v>
      </c>
      <c r="J557" s="18">
        <v>32519</v>
      </c>
      <c r="K557" s="20">
        <v>0.13</v>
      </c>
      <c r="L557" s="18">
        <v>10731.27</v>
      </c>
      <c r="M557" s="18">
        <v>1580.4233999999999</v>
      </c>
      <c r="N557" s="20">
        <v>0.11</v>
      </c>
      <c r="O557" s="18">
        <f t="shared" si="53"/>
        <v>3112.0682999999999</v>
      </c>
      <c r="P557" s="18">
        <f>VLOOKUP(G557,Payments!$A$2:$E$701, 2, FALSE)</f>
        <v>5092.4753999999994</v>
      </c>
      <c r="Q557" s="17">
        <f t="shared" si="48"/>
        <v>23199.054599999999</v>
      </c>
      <c r="R557" s="17">
        <f>VLOOKUP(G557,Payments!$A$2:$E$701, 4, FALSE)</f>
        <v>24590.997876000001</v>
      </c>
      <c r="S557" s="17">
        <f t="shared" si="49"/>
        <v>1391.9432760000018</v>
      </c>
      <c r="T557" s="21">
        <v>0.06</v>
      </c>
      <c r="U557" s="17">
        <f t="shared" si="50"/>
        <v>28291.53</v>
      </c>
      <c r="V557" s="17">
        <f t="shared" si="51"/>
        <v>12867.7683</v>
      </c>
    </row>
    <row r="558" spans="1:22" x14ac:dyDescent="0.2">
      <c r="A558" s="1">
        <v>43431</v>
      </c>
      <c r="B558" s="1">
        <v>43480</v>
      </c>
      <c r="C558" s="9">
        <f t="shared" si="52"/>
        <v>49</v>
      </c>
      <c r="D558" s="1" t="s">
        <v>47</v>
      </c>
      <c r="E558" s="1" t="s">
        <v>40</v>
      </c>
      <c r="F558" s="1" t="s">
        <v>92</v>
      </c>
      <c r="G558" s="1" t="s">
        <v>790</v>
      </c>
      <c r="H558" s="2" t="str">
        <f>VLOOKUP(G558,Payments!$A$2:$E$701, 3, FALSE)</f>
        <v>B-324</v>
      </c>
      <c r="I558" t="str">
        <f>VLOOKUP(G558,Payments!$A$2:$E$701, 5, FALSE)</f>
        <v>Santander</v>
      </c>
      <c r="J558" s="18">
        <v>23009</v>
      </c>
      <c r="K558" s="20">
        <v>0.11</v>
      </c>
      <c r="L558" s="18">
        <v>7592.97</v>
      </c>
      <c r="M558" s="18">
        <v>644.25200000000007</v>
      </c>
      <c r="N558" s="20">
        <v>0.12</v>
      </c>
      <c r="O558" s="18">
        <f t="shared" si="53"/>
        <v>2457.3611999999998</v>
      </c>
      <c r="P558" s="18">
        <f>VLOOKUP(G558,Payments!$A$2:$E$701, 2, FALSE)</f>
        <v>4300.3820999999998</v>
      </c>
      <c r="Q558" s="17">
        <f t="shared" si="48"/>
        <v>16177.627899999999</v>
      </c>
      <c r="R558" s="17">
        <f>VLOOKUP(G558,Payments!$A$2:$E$701, 4, FALSE)</f>
        <v>16986.509295000003</v>
      </c>
      <c r="S558" s="17">
        <f t="shared" si="49"/>
        <v>808.88139500000398</v>
      </c>
      <c r="T558" s="21">
        <v>0.05</v>
      </c>
      <c r="U558" s="17">
        <f t="shared" si="50"/>
        <v>20478.009999999998</v>
      </c>
      <c r="V558" s="17">
        <f t="shared" si="51"/>
        <v>9783.4267999999975</v>
      </c>
    </row>
    <row r="559" spans="1:22" x14ac:dyDescent="0.2">
      <c r="A559" s="1">
        <v>43412</v>
      </c>
      <c r="B559" s="1">
        <v>43443</v>
      </c>
      <c r="C559" s="9">
        <f t="shared" si="52"/>
        <v>31</v>
      </c>
      <c r="D559" s="1" t="s">
        <v>46</v>
      </c>
      <c r="E559" s="1" t="s">
        <v>31</v>
      </c>
      <c r="F559" s="1" t="s">
        <v>58</v>
      </c>
      <c r="G559" s="1" t="s">
        <v>791</v>
      </c>
      <c r="H559" s="2" t="str">
        <f>VLOOKUP(G559,Payments!$A$2:$E$701, 3, FALSE)</f>
        <v>B-384</v>
      </c>
      <c r="I559" t="str">
        <f>VLOOKUP(G559,Payments!$A$2:$E$701, 5, FALSE)</f>
        <v>Popular</v>
      </c>
      <c r="J559" s="18">
        <v>25112</v>
      </c>
      <c r="K559" s="20">
        <v>0.08</v>
      </c>
      <c r="L559" s="18">
        <v>9542.56</v>
      </c>
      <c r="M559" s="18">
        <v>1220.4432000000002</v>
      </c>
      <c r="N559" s="20">
        <v>0.11</v>
      </c>
      <c r="O559" s="18">
        <f t="shared" si="53"/>
        <v>2541.3344000000002</v>
      </c>
      <c r="P559" s="18">
        <f>VLOOKUP(G559,Payments!$A$2:$E$701, 2, FALSE)</f>
        <v>4389.5776000000005</v>
      </c>
      <c r="Q559" s="17">
        <f t="shared" si="48"/>
        <v>18713.4624</v>
      </c>
      <c r="R559" s="17">
        <f>VLOOKUP(G559,Payments!$A$2:$E$701, 4, FALSE)</f>
        <v>20397.674016000001</v>
      </c>
      <c r="S559" s="17">
        <f t="shared" si="49"/>
        <v>1684.2116160000005</v>
      </c>
      <c r="T559" s="21">
        <v>0.09</v>
      </c>
      <c r="U559" s="17">
        <f t="shared" si="50"/>
        <v>23103.040000000001</v>
      </c>
      <c r="V559" s="17">
        <f t="shared" si="51"/>
        <v>9798.7024000000001</v>
      </c>
    </row>
    <row r="560" spans="1:22" x14ac:dyDescent="0.2">
      <c r="A560" s="1">
        <v>43403</v>
      </c>
      <c r="B560" s="1">
        <v>43470</v>
      </c>
      <c r="C560" s="9">
        <f t="shared" si="52"/>
        <v>67</v>
      </c>
      <c r="D560" s="1" t="s">
        <v>44</v>
      </c>
      <c r="E560" s="1" t="s">
        <v>25</v>
      </c>
      <c r="F560" s="1" t="s">
        <v>87</v>
      </c>
      <c r="G560" s="1" t="s">
        <v>792</v>
      </c>
      <c r="H560" s="2" t="str">
        <f>VLOOKUP(G560,Payments!$A$2:$E$701, 3, FALSE)</f>
        <v>B-264</v>
      </c>
      <c r="I560" t="str">
        <f>VLOOKUP(G560,Payments!$A$2:$E$701, 5, FALSE)</f>
        <v>Unicaja</v>
      </c>
      <c r="J560" s="18">
        <v>24880</v>
      </c>
      <c r="K560" s="20">
        <v>0.15</v>
      </c>
      <c r="L560" s="18">
        <v>9205.6</v>
      </c>
      <c r="M560" s="18">
        <v>716.54399999999998</v>
      </c>
      <c r="N560" s="20">
        <v>0.13</v>
      </c>
      <c r="O560" s="18">
        <f t="shared" si="53"/>
        <v>2749.2400000000002</v>
      </c>
      <c r="P560" s="18">
        <f>VLOOKUP(G560,Payments!$A$2:$E$701, 2, FALSE)</f>
        <v>4018.12</v>
      </c>
      <c r="Q560" s="17">
        <f t="shared" si="48"/>
        <v>17129.88</v>
      </c>
      <c r="R560" s="17">
        <f>VLOOKUP(G560,Payments!$A$2:$E$701, 4, FALSE)</f>
        <v>18500.270400000001</v>
      </c>
      <c r="S560" s="17">
        <f t="shared" si="49"/>
        <v>1370.3904000000002</v>
      </c>
      <c r="T560" s="21">
        <v>0.08</v>
      </c>
      <c r="U560" s="17">
        <f t="shared" si="50"/>
        <v>21148</v>
      </c>
      <c r="V560" s="17">
        <f t="shared" si="51"/>
        <v>8476.6159999999963</v>
      </c>
    </row>
    <row r="561" spans="1:22" x14ac:dyDescent="0.2">
      <c r="A561" s="1">
        <v>43384</v>
      </c>
      <c r="B561" s="1">
        <v>43440</v>
      </c>
      <c r="C561" s="9">
        <f t="shared" si="52"/>
        <v>56</v>
      </c>
      <c r="D561" s="1" t="s">
        <v>47</v>
      </c>
      <c r="E561" s="1" t="s">
        <v>34</v>
      </c>
      <c r="F561" s="1" t="s">
        <v>118</v>
      </c>
      <c r="G561" s="1" t="s">
        <v>793</v>
      </c>
      <c r="H561" s="2" t="str">
        <f>VLOOKUP(G561,Payments!$A$2:$E$701, 3, FALSE)</f>
        <v>B-366</v>
      </c>
      <c r="I561" t="str">
        <f>VLOOKUP(G561,Payments!$A$2:$E$701, 5, FALSE)</f>
        <v>Popular</v>
      </c>
      <c r="J561" s="18">
        <v>27471</v>
      </c>
      <c r="K561" s="20">
        <v>0.11</v>
      </c>
      <c r="L561" s="18">
        <v>9065.43</v>
      </c>
      <c r="M561" s="18">
        <v>1384.5383999999999</v>
      </c>
      <c r="N561" s="20">
        <v>0.14000000000000001</v>
      </c>
      <c r="O561" s="18">
        <f t="shared" si="53"/>
        <v>3422.8866000000003</v>
      </c>
      <c r="P561" s="18">
        <f>VLOOKUP(G561,Payments!$A$2:$E$701, 2, FALSE)</f>
        <v>5378.8217999999997</v>
      </c>
      <c r="Q561" s="17">
        <f t="shared" si="48"/>
        <v>19070.368199999997</v>
      </c>
      <c r="R561" s="17">
        <f>VLOOKUP(G561,Payments!$A$2:$E$701, 4, FALSE)</f>
        <v>20405.293973999997</v>
      </c>
      <c r="S561" s="17">
        <f t="shared" si="49"/>
        <v>1334.9257739999994</v>
      </c>
      <c r="T561" s="21">
        <v>7.0000000000000007E-2</v>
      </c>
      <c r="U561" s="17">
        <f t="shared" si="50"/>
        <v>24449.19</v>
      </c>
      <c r="V561" s="17">
        <f t="shared" si="51"/>
        <v>10576.334999999995</v>
      </c>
    </row>
    <row r="562" spans="1:22" x14ac:dyDescent="0.2">
      <c r="A562" s="1">
        <v>43461</v>
      </c>
      <c r="B562" s="1">
        <v>43518</v>
      </c>
      <c r="C562" s="9">
        <f t="shared" si="52"/>
        <v>57</v>
      </c>
      <c r="D562" s="1" t="s">
        <v>44</v>
      </c>
      <c r="E562" s="1" t="s">
        <v>30</v>
      </c>
      <c r="F562" s="1" t="s">
        <v>92</v>
      </c>
      <c r="G562" s="1" t="s">
        <v>794</v>
      </c>
      <c r="H562" s="2" t="str">
        <f>VLOOKUP(G562,Payments!$A$2:$E$701, 3, FALSE)</f>
        <v>B-251</v>
      </c>
      <c r="I562" t="str">
        <f>VLOOKUP(G562,Payments!$A$2:$E$701, 5, FALSE)</f>
        <v>Bankia</v>
      </c>
      <c r="J562" s="18">
        <v>27701</v>
      </c>
      <c r="K562" s="20">
        <v>0.16</v>
      </c>
      <c r="L562" s="18">
        <v>11080.4</v>
      </c>
      <c r="M562" s="18">
        <v>1218.8440000000001</v>
      </c>
      <c r="N562" s="20">
        <v>0.12</v>
      </c>
      <c r="O562" s="18">
        <f t="shared" si="53"/>
        <v>2792.2608</v>
      </c>
      <c r="P562" s="18">
        <f>VLOOKUP(G562,Payments!$A$2:$E$701, 2, FALSE)</f>
        <v>5351.8331999999991</v>
      </c>
      <c r="Q562" s="17">
        <f t="shared" si="48"/>
        <v>17917.006800000003</v>
      </c>
      <c r="R562" s="17">
        <f>VLOOKUP(G562,Payments!$A$2:$E$701, 4, FALSE)</f>
        <v>18812.857140000004</v>
      </c>
      <c r="S562" s="17">
        <f t="shared" si="49"/>
        <v>895.85034000000087</v>
      </c>
      <c r="T562" s="21">
        <v>0.05</v>
      </c>
      <c r="U562" s="17">
        <f t="shared" si="50"/>
        <v>23268.84</v>
      </c>
      <c r="V562" s="17">
        <f t="shared" si="51"/>
        <v>8177.3351999999995</v>
      </c>
    </row>
    <row r="563" spans="1:22" x14ac:dyDescent="0.2">
      <c r="A563" s="1">
        <v>43426</v>
      </c>
      <c r="B563" s="1">
        <v>43462</v>
      </c>
      <c r="C563" s="9">
        <f t="shared" si="52"/>
        <v>36</v>
      </c>
      <c r="D563" s="1" t="s">
        <v>44</v>
      </c>
      <c r="E563" s="1" t="s">
        <v>31</v>
      </c>
      <c r="F563" s="1" t="s">
        <v>92</v>
      </c>
      <c r="G563" s="1" t="s">
        <v>795</v>
      </c>
      <c r="H563" s="2" t="str">
        <f>VLOOKUP(G563,Payments!$A$2:$E$701, 3, FALSE)</f>
        <v>B-384</v>
      </c>
      <c r="I563" t="str">
        <f>VLOOKUP(G563,Payments!$A$2:$E$701, 5, FALSE)</f>
        <v>Caixa</v>
      </c>
      <c r="J563" s="18">
        <v>24077</v>
      </c>
      <c r="K563" s="20">
        <v>0.11</v>
      </c>
      <c r="L563" s="18">
        <v>7223.1</v>
      </c>
      <c r="M563" s="18">
        <v>1136.4343999999999</v>
      </c>
      <c r="N563" s="20">
        <v>0.13</v>
      </c>
      <c r="O563" s="18">
        <f t="shared" si="53"/>
        <v>2785.7089000000001</v>
      </c>
      <c r="P563" s="18">
        <f>VLOOKUP(G563,Payments!$A$2:$E$701, 2, FALSE)</f>
        <v>4071.4206999999997</v>
      </c>
      <c r="Q563" s="17">
        <f t="shared" si="48"/>
        <v>17357.1093</v>
      </c>
      <c r="R563" s="17">
        <f>VLOOKUP(G563,Payments!$A$2:$E$701, 4, FALSE)</f>
        <v>18919.249137000003</v>
      </c>
      <c r="S563" s="17">
        <f t="shared" si="49"/>
        <v>1562.1398370000024</v>
      </c>
      <c r="T563" s="21">
        <v>0.09</v>
      </c>
      <c r="U563" s="17">
        <f t="shared" si="50"/>
        <v>21428.53</v>
      </c>
      <c r="V563" s="17">
        <f t="shared" si="51"/>
        <v>10283.286699999999</v>
      </c>
    </row>
    <row r="564" spans="1:22" x14ac:dyDescent="0.2">
      <c r="A564" s="1">
        <v>43394</v>
      </c>
      <c r="B564" s="1">
        <v>43445</v>
      </c>
      <c r="C564" s="9">
        <f t="shared" si="52"/>
        <v>51</v>
      </c>
      <c r="D564" s="1" t="s">
        <v>47</v>
      </c>
      <c r="E564" s="1" t="s">
        <v>40</v>
      </c>
      <c r="F564" s="1" t="s">
        <v>87</v>
      </c>
      <c r="G564" s="1" t="s">
        <v>796</v>
      </c>
      <c r="H564" s="2" t="str">
        <f>VLOOKUP(G564,Payments!$A$2:$E$701, 3, FALSE)</f>
        <v>B-311</v>
      </c>
      <c r="I564" t="str">
        <f>VLOOKUP(G564,Payments!$A$2:$E$701, 5, FALSE)</f>
        <v>BBVA</v>
      </c>
      <c r="J564" s="18">
        <v>28670</v>
      </c>
      <c r="K564" s="20">
        <v>7.0000000000000007E-2</v>
      </c>
      <c r="L564" s="18">
        <v>9747.7999999999993</v>
      </c>
      <c r="M564" s="18">
        <v>1014.9179999999999</v>
      </c>
      <c r="N564" s="20">
        <v>0.11</v>
      </c>
      <c r="O564" s="18">
        <f t="shared" si="53"/>
        <v>2932.9409999999998</v>
      </c>
      <c r="P564" s="18">
        <f>VLOOKUP(G564,Payments!$A$2:$E$701, 2, FALSE)</f>
        <v>4799.3580000000002</v>
      </c>
      <c r="Q564" s="17">
        <f t="shared" si="48"/>
        <v>21863.741999999998</v>
      </c>
      <c r="R564" s="17">
        <f>VLOOKUP(G564,Payments!$A$2:$E$701, 4, FALSE)</f>
        <v>23175.56652</v>
      </c>
      <c r="S564" s="17">
        <f t="shared" si="49"/>
        <v>1311.8245200000019</v>
      </c>
      <c r="T564" s="21">
        <v>0.06</v>
      </c>
      <c r="U564" s="17">
        <f t="shared" si="50"/>
        <v>26663.1</v>
      </c>
      <c r="V564" s="17">
        <f t="shared" si="51"/>
        <v>12967.440999999999</v>
      </c>
    </row>
    <row r="565" spans="1:22" x14ac:dyDescent="0.2">
      <c r="A565" s="1">
        <v>43464</v>
      </c>
      <c r="B565" s="1">
        <v>43503</v>
      </c>
      <c r="C565" s="9">
        <f t="shared" si="52"/>
        <v>39</v>
      </c>
      <c r="D565" s="1" t="s">
        <v>47</v>
      </c>
      <c r="E565" s="1" t="s">
        <v>36</v>
      </c>
      <c r="F565" s="1" t="s">
        <v>62</v>
      </c>
      <c r="G565" s="1" t="s">
        <v>797</v>
      </c>
      <c r="H565" s="2" t="str">
        <f>VLOOKUP(G565,Payments!$A$2:$E$701, 3, FALSE)</f>
        <v>B-248</v>
      </c>
      <c r="I565" t="str">
        <f>VLOOKUP(G565,Payments!$A$2:$E$701, 5, FALSE)</f>
        <v>Bankia</v>
      </c>
      <c r="J565" s="18">
        <v>28048</v>
      </c>
      <c r="K565" s="20">
        <v>7.0000000000000007E-2</v>
      </c>
      <c r="L565" s="18">
        <v>8694.8799999999992</v>
      </c>
      <c r="M565" s="18">
        <v>1043.3856000000001</v>
      </c>
      <c r="N565" s="20">
        <v>0.12</v>
      </c>
      <c r="O565" s="18">
        <f t="shared" si="53"/>
        <v>3130.1567999999997</v>
      </c>
      <c r="P565" s="18">
        <f>VLOOKUP(G565,Payments!$A$2:$E$701, 2, FALSE)</f>
        <v>5738.6207999999997</v>
      </c>
      <c r="Q565" s="17">
        <f t="shared" si="48"/>
        <v>20346.019199999999</v>
      </c>
      <c r="R565" s="17">
        <f>VLOOKUP(G565,Payments!$A$2:$E$701, 4, FALSE)</f>
        <v>21566.780352000002</v>
      </c>
      <c r="S565" s="17">
        <f t="shared" si="49"/>
        <v>1220.7611520000028</v>
      </c>
      <c r="T565" s="21">
        <v>0.06</v>
      </c>
      <c r="U565" s="17">
        <f t="shared" si="50"/>
        <v>26084.639999999999</v>
      </c>
      <c r="V565" s="17">
        <f t="shared" si="51"/>
        <v>13216.217599999998</v>
      </c>
    </row>
    <row r="566" spans="1:22" x14ac:dyDescent="0.2">
      <c r="A566" s="1">
        <v>43385</v>
      </c>
      <c r="B566" s="1">
        <v>43443</v>
      </c>
      <c r="C566" s="9">
        <f t="shared" si="52"/>
        <v>58</v>
      </c>
      <c r="D566" s="1" t="s">
        <v>44</v>
      </c>
      <c r="E566" s="1" t="s">
        <v>36</v>
      </c>
      <c r="F566" s="1" t="s">
        <v>64</v>
      </c>
      <c r="G566" s="1" t="s">
        <v>798</v>
      </c>
      <c r="H566" s="2" t="str">
        <f>VLOOKUP(G566,Payments!$A$2:$E$701, 3, FALSE)</f>
        <v>B-370</v>
      </c>
      <c r="I566" t="str">
        <f>VLOOKUP(G566,Payments!$A$2:$E$701, 5, FALSE)</f>
        <v>Popular</v>
      </c>
      <c r="J566" s="18">
        <v>16349</v>
      </c>
      <c r="K566" s="20">
        <v>7.0000000000000007E-2</v>
      </c>
      <c r="L566" s="18">
        <v>5068.1899999999996</v>
      </c>
      <c r="M566" s="18">
        <v>912.27420000000018</v>
      </c>
      <c r="N566" s="20">
        <v>0.11</v>
      </c>
      <c r="O566" s="18">
        <f t="shared" si="53"/>
        <v>1672.5027</v>
      </c>
      <c r="P566" s="18">
        <f>VLOOKUP(G566,Payments!$A$2:$E$701, 2, FALSE)</f>
        <v>3497.0510999999997</v>
      </c>
      <c r="Q566" s="17">
        <f t="shared" si="48"/>
        <v>11707.518899999999</v>
      </c>
      <c r="R566" s="17">
        <f>VLOOKUP(G566,Payments!$A$2:$E$701, 4, FALSE)</f>
        <v>12292.894844999999</v>
      </c>
      <c r="S566" s="17">
        <f t="shared" si="49"/>
        <v>585.37594499999977</v>
      </c>
      <c r="T566" s="21">
        <v>0.05</v>
      </c>
      <c r="U566" s="17">
        <f t="shared" si="50"/>
        <v>15204.57</v>
      </c>
      <c r="V566" s="17">
        <f t="shared" si="51"/>
        <v>7551.6030999999994</v>
      </c>
    </row>
    <row r="567" spans="1:22" x14ac:dyDescent="0.2">
      <c r="A567" s="1">
        <v>43441</v>
      </c>
      <c r="B567" s="1">
        <v>43512</v>
      </c>
      <c r="C567" s="9">
        <f t="shared" si="52"/>
        <v>71</v>
      </c>
      <c r="D567" s="1" t="s">
        <v>46</v>
      </c>
      <c r="E567" s="1" t="s">
        <v>37</v>
      </c>
      <c r="F567" s="1" t="s">
        <v>69</v>
      </c>
      <c r="G567" s="1" t="s">
        <v>799</v>
      </c>
      <c r="H567" s="2" t="str">
        <f>VLOOKUP(G567,Payments!$A$2:$E$701, 3, FALSE)</f>
        <v>B-264</v>
      </c>
      <c r="I567" t="str">
        <f>VLOOKUP(G567,Payments!$A$2:$E$701, 5, FALSE)</f>
        <v>Bankinter</v>
      </c>
      <c r="J567" s="18">
        <v>33896</v>
      </c>
      <c r="K567" s="20">
        <v>0.12</v>
      </c>
      <c r="L567" s="18">
        <v>11185.68</v>
      </c>
      <c r="M567" s="18">
        <v>1304.9959999999999</v>
      </c>
      <c r="N567" s="20">
        <v>0.11</v>
      </c>
      <c r="O567" s="18">
        <f t="shared" si="53"/>
        <v>3281.1327999999999</v>
      </c>
      <c r="P567" s="18">
        <f>VLOOKUP(G567,Payments!$A$2:$E$701, 2, FALSE)</f>
        <v>5965.6959999999999</v>
      </c>
      <c r="Q567" s="17">
        <f t="shared" si="48"/>
        <v>23862.784</v>
      </c>
      <c r="R567" s="17">
        <f>VLOOKUP(G567,Payments!$A$2:$E$701, 4, FALSE)</f>
        <v>25294.551040000002</v>
      </c>
      <c r="S567" s="17">
        <f t="shared" si="49"/>
        <v>1431.7670400000025</v>
      </c>
      <c r="T567" s="21">
        <v>0.06</v>
      </c>
      <c r="U567" s="17">
        <f t="shared" si="50"/>
        <v>29828.48</v>
      </c>
      <c r="V567" s="17">
        <f t="shared" si="51"/>
        <v>14056.671200000001</v>
      </c>
    </row>
    <row r="568" spans="1:22" x14ac:dyDescent="0.2">
      <c r="A568" s="1">
        <v>43389</v>
      </c>
      <c r="B568" s="1">
        <v>43449</v>
      </c>
      <c r="C568" s="9">
        <f t="shared" si="52"/>
        <v>60</v>
      </c>
      <c r="D568" s="1" t="s">
        <v>47</v>
      </c>
      <c r="E568" s="1" t="s">
        <v>24</v>
      </c>
      <c r="F568" s="1" t="s">
        <v>98</v>
      </c>
      <c r="G568" s="1" t="s">
        <v>800</v>
      </c>
      <c r="H568" s="2" t="str">
        <f>VLOOKUP(G568,Payments!$A$2:$E$701, 3, FALSE)</f>
        <v>B-343</v>
      </c>
      <c r="I568" t="str">
        <f>VLOOKUP(G568,Payments!$A$2:$E$701, 5, FALSE)</f>
        <v>Popular</v>
      </c>
      <c r="J568" s="18">
        <v>27577</v>
      </c>
      <c r="K568" s="20">
        <v>0.09</v>
      </c>
      <c r="L568" s="18">
        <v>9927.7199999999993</v>
      </c>
      <c r="M568" s="18">
        <v>910.04100000000005</v>
      </c>
      <c r="N568" s="20">
        <v>0.14000000000000001</v>
      </c>
      <c r="O568" s="18">
        <f t="shared" si="53"/>
        <v>3513.3098000000005</v>
      </c>
      <c r="P568" s="18">
        <f>VLOOKUP(G568,Payments!$A$2:$E$701, 2, FALSE)</f>
        <v>5019.0140000000001</v>
      </c>
      <c r="Q568" s="17">
        <f t="shared" si="48"/>
        <v>20076.056</v>
      </c>
      <c r="R568" s="17">
        <f>VLOOKUP(G568,Payments!$A$2:$E$701, 4, FALSE)</f>
        <v>21882.901040000001</v>
      </c>
      <c r="S568" s="17">
        <f t="shared" si="49"/>
        <v>1806.8450400000002</v>
      </c>
      <c r="T568" s="21">
        <v>0.09</v>
      </c>
      <c r="U568" s="17">
        <f t="shared" si="50"/>
        <v>25095.07</v>
      </c>
      <c r="V568" s="17">
        <f t="shared" si="51"/>
        <v>10743.9992</v>
      </c>
    </row>
    <row r="569" spans="1:22" x14ac:dyDescent="0.2">
      <c r="A569" s="1">
        <v>43463</v>
      </c>
      <c r="B569" s="1">
        <v>43493</v>
      </c>
      <c r="C569" s="9">
        <f t="shared" si="52"/>
        <v>30</v>
      </c>
      <c r="D569" s="1" t="s">
        <v>45</v>
      </c>
      <c r="E569" s="1" t="s">
        <v>35</v>
      </c>
      <c r="F569" s="1" t="s">
        <v>62</v>
      </c>
      <c r="G569" s="1" t="s">
        <v>801</v>
      </c>
      <c r="H569" s="2" t="str">
        <f>VLOOKUP(G569,Payments!$A$2:$E$701, 3, FALSE)</f>
        <v>B-340</v>
      </c>
      <c r="I569" t="str">
        <f>VLOOKUP(G569,Payments!$A$2:$E$701, 5, FALSE)</f>
        <v>Santander</v>
      </c>
      <c r="J569" s="18">
        <v>18225</v>
      </c>
      <c r="K569" s="20">
        <v>0.11</v>
      </c>
      <c r="L569" s="18">
        <v>5832</v>
      </c>
      <c r="M569" s="18">
        <v>519.41250000000002</v>
      </c>
      <c r="N569" s="20">
        <v>0.12</v>
      </c>
      <c r="O569" s="18">
        <f t="shared" si="53"/>
        <v>1946.4299999999998</v>
      </c>
      <c r="P569" s="18">
        <f>VLOOKUP(G569,Payments!$A$2:$E$701, 2, FALSE)</f>
        <v>3244.05</v>
      </c>
      <c r="Q569" s="17">
        <f t="shared" si="48"/>
        <v>12976.2</v>
      </c>
      <c r="R569" s="17">
        <f>VLOOKUP(G569,Payments!$A$2:$E$701, 4, FALSE)</f>
        <v>13754.772000000001</v>
      </c>
      <c r="S569" s="17">
        <f t="shared" si="49"/>
        <v>778.57200000000012</v>
      </c>
      <c r="T569" s="21">
        <v>0.06</v>
      </c>
      <c r="U569" s="17">
        <f t="shared" si="50"/>
        <v>16220.25</v>
      </c>
      <c r="V569" s="17">
        <f t="shared" si="51"/>
        <v>7922.4074999999993</v>
      </c>
    </row>
    <row r="570" spans="1:22" x14ac:dyDescent="0.2">
      <c r="A570" s="1">
        <v>43412</v>
      </c>
      <c r="B570" s="1">
        <v>43455</v>
      </c>
      <c r="C570" s="9">
        <f t="shared" si="52"/>
        <v>43</v>
      </c>
      <c r="D570" s="1" t="s">
        <v>46</v>
      </c>
      <c r="E570" s="1" t="s">
        <v>42</v>
      </c>
      <c r="F570" s="1" t="s">
        <v>60</v>
      </c>
      <c r="G570" s="1" t="s">
        <v>802</v>
      </c>
      <c r="H570" s="2" t="str">
        <f>VLOOKUP(G570,Payments!$A$2:$E$701, 3, FALSE)</f>
        <v>B-367</v>
      </c>
      <c r="I570" t="str">
        <f>VLOOKUP(G570,Payments!$A$2:$E$701, 5, FALSE)</f>
        <v>Bankia</v>
      </c>
      <c r="J570" s="18">
        <v>18677</v>
      </c>
      <c r="K570" s="20">
        <v>0.11</v>
      </c>
      <c r="L570" s="18">
        <v>6910.49</v>
      </c>
      <c r="M570" s="18">
        <v>776.96319999999992</v>
      </c>
      <c r="N570" s="20">
        <v>0.12</v>
      </c>
      <c r="O570" s="18">
        <f t="shared" si="53"/>
        <v>1994.7035999999998</v>
      </c>
      <c r="P570" s="18">
        <f>VLOOKUP(G570,Payments!$A$2:$E$701, 2, FALSE)</f>
        <v>3324.5059999999999</v>
      </c>
      <c r="Q570" s="17">
        <f t="shared" si="48"/>
        <v>13298.023999999999</v>
      </c>
      <c r="R570" s="17">
        <f>VLOOKUP(G570,Payments!$A$2:$E$701, 4, FALSE)</f>
        <v>13962.9252</v>
      </c>
      <c r="S570" s="17">
        <f t="shared" si="49"/>
        <v>664.90120000000024</v>
      </c>
      <c r="T570" s="21">
        <v>0.05</v>
      </c>
      <c r="U570" s="17">
        <f t="shared" si="50"/>
        <v>16622.53</v>
      </c>
      <c r="V570" s="17">
        <f t="shared" si="51"/>
        <v>6940.3731999999982</v>
      </c>
    </row>
    <row r="571" spans="1:22" x14ac:dyDescent="0.2">
      <c r="A571" s="1">
        <v>43452</v>
      </c>
      <c r="B571" s="1">
        <v>43530</v>
      </c>
      <c r="C571" s="9">
        <f t="shared" si="52"/>
        <v>78</v>
      </c>
      <c r="D571" s="1" t="s">
        <v>43</v>
      </c>
      <c r="E571" s="1" t="s">
        <v>35</v>
      </c>
      <c r="F571" s="1" t="s">
        <v>66</v>
      </c>
      <c r="G571" s="1" t="s">
        <v>803</v>
      </c>
      <c r="H571" s="2" t="str">
        <f>VLOOKUP(G571,Payments!$A$2:$E$701, 3, FALSE)</f>
        <v>B-280</v>
      </c>
      <c r="I571" t="str">
        <f>VLOOKUP(G571,Payments!$A$2:$E$701, 5, FALSE)</f>
        <v>Bankinter</v>
      </c>
      <c r="J571" s="18">
        <v>26564</v>
      </c>
      <c r="K571" s="20">
        <v>0.11</v>
      </c>
      <c r="L571" s="18">
        <v>9563.0400000000009</v>
      </c>
      <c r="M571" s="18">
        <v>1407.8919999999998</v>
      </c>
      <c r="N571" s="20">
        <v>0.12</v>
      </c>
      <c r="O571" s="18">
        <f t="shared" si="53"/>
        <v>2837.0351999999998</v>
      </c>
      <c r="P571" s="18">
        <f>VLOOKUP(G571,Payments!$A$2:$E$701, 2, FALSE)</f>
        <v>5437.6507999999994</v>
      </c>
      <c r="Q571" s="17">
        <f t="shared" si="48"/>
        <v>18204.3092</v>
      </c>
      <c r="R571" s="17">
        <f>VLOOKUP(G571,Payments!$A$2:$E$701, 4, FALSE)</f>
        <v>19296.567751999999</v>
      </c>
      <c r="S571" s="17">
        <f t="shared" si="49"/>
        <v>1092.2585519999993</v>
      </c>
      <c r="T571" s="21">
        <v>0.06</v>
      </c>
      <c r="U571" s="17">
        <f t="shared" si="50"/>
        <v>23641.96</v>
      </c>
      <c r="V571" s="17">
        <f t="shared" si="51"/>
        <v>9833.9928</v>
      </c>
    </row>
    <row r="572" spans="1:22" x14ac:dyDescent="0.2">
      <c r="A572" s="1">
        <v>43448</v>
      </c>
      <c r="B572" s="1">
        <v>43506</v>
      </c>
      <c r="C572" s="9">
        <f t="shared" si="52"/>
        <v>58</v>
      </c>
      <c r="D572" s="1" t="s">
        <v>45</v>
      </c>
      <c r="E572" s="1" t="s">
        <v>21</v>
      </c>
      <c r="F572" s="1" t="s">
        <v>92</v>
      </c>
      <c r="G572" s="1" t="s">
        <v>804</v>
      </c>
      <c r="H572" s="2" t="str">
        <f>VLOOKUP(G572,Payments!$A$2:$E$701, 3, FALSE)</f>
        <v>B-346</v>
      </c>
      <c r="I572" t="str">
        <f>VLOOKUP(G572,Payments!$A$2:$E$701, 5, FALSE)</f>
        <v>Unicaja</v>
      </c>
      <c r="J572" s="18">
        <v>18367</v>
      </c>
      <c r="K572" s="20">
        <v>0.05</v>
      </c>
      <c r="L572" s="18">
        <v>6795.79</v>
      </c>
      <c r="M572" s="18">
        <v>639.17159999999978</v>
      </c>
      <c r="N572" s="20">
        <v>0.14000000000000001</v>
      </c>
      <c r="O572" s="18">
        <f t="shared" si="53"/>
        <v>2442.8110000000006</v>
      </c>
      <c r="P572" s="18">
        <f>VLOOKUP(G572,Payments!$A$2:$E$701, 2, FALSE)</f>
        <v>3315.2434999999996</v>
      </c>
      <c r="Q572" s="17">
        <f t="shared" si="48"/>
        <v>14133.406500000001</v>
      </c>
      <c r="R572" s="17">
        <f>VLOOKUP(G572,Payments!$A$2:$E$701, 4, FALSE)</f>
        <v>15122.744954999998</v>
      </c>
      <c r="S572" s="17">
        <f t="shared" si="49"/>
        <v>989.33845499999734</v>
      </c>
      <c r="T572" s="21">
        <v>7.0000000000000007E-2</v>
      </c>
      <c r="U572" s="17">
        <f t="shared" si="50"/>
        <v>17448.650000000001</v>
      </c>
      <c r="V572" s="17">
        <f t="shared" si="51"/>
        <v>7570.8774000000003</v>
      </c>
    </row>
    <row r="573" spans="1:22" x14ac:dyDescent="0.2">
      <c r="A573" s="1">
        <v>43401</v>
      </c>
      <c r="B573" s="1">
        <v>43470</v>
      </c>
      <c r="C573" s="9">
        <f t="shared" si="52"/>
        <v>69</v>
      </c>
      <c r="D573" s="1" t="s">
        <v>44</v>
      </c>
      <c r="E573" s="1" t="s">
        <v>40</v>
      </c>
      <c r="F573" s="1" t="s">
        <v>84</v>
      </c>
      <c r="G573" s="1" t="s">
        <v>805</v>
      </c>
      <c r="H573" s="2" t="str">
        <f>VLOOKUP(G573,Payments!$A$2:$E$701, 3, FALSE)</f>
        <v>B-264</v>
      </c>
      <c r="I573" t="str">
        <f>VLOOKUP(G573,Payments!$A$2:$E$701, 5, FALSE)</f>
        <v>Laboral</v>
      </c>
      <c r="J573" s="18">
        <v>24663</v>
      </c>
      <c r="K573" s="20">
        <v>0.09</v>
      </c>
      <c r="L573" s="18">
        <v>8878.68</v>
      </c>
      <c r="M573" s="18">
        <v>1356.4649999999999</v>
      </c>
      <c r="N573" s="20">
        <v>0.12</v>
      </c>
      <c r="O573" s="18">
        <f t="shared" si="53"/>
        <v>2693.1995999999999</v>
      </c>
      <c r="P573" s="18">
        <f>VLOOKUP(G573,Payments!$A$2:$E$701, 2, FALSE)</f>
        <v>4713.0993000000008</v>
      </c>
      <c r="Q573" s="17">
        <f t="shared" si="48"/>
        <v>17730.2307</v>
      </c>
      <c r="R573" s="17">
        <f>VLOOKUP(G573,Payments!$A$2:$E$701, 4, FALSE)</f>
        <v>19325.951463000001</v>
      </c>
      <c r="S573" s="17">
        <f t="shared" si="49"/>
        <v>1595.7207630000012</v>
      </c>
      <c r="T573" s="21">
        <v>0.09</v>
      </c>
      <c r="U573" s="17">
        <f t="shared" si="50"/>
        <v>22443.33</v>
      </c>
      <c r="V573" s="17">
        <f t="shared" si="51"/>
        <v>9514.9854000000014</v>
      </c>
    </row>
    <row r="574" spans="1:22" x14ac:dyDescent="0.2">
      <c r="A574" s="1">
        <v>43460</v>
      </c>
      <c r="B574" s="1">
        <v>43490</v>
      </c>
      <c r="C574" s="9">
        <f t="shared" si="52"/>
        <v>30</v>
      </c>
      <c r="D574" s="1" t="s">
        <v>44</v>
      </c>
      <c r="E574" s="1" t="s">
        <v>33</v>
      </c>
      <c r="F574" s="1" t="s">
        <v>62</v>
      </c>
      <c r="G574" s="1" t="s">
        <v>806</v>
      </c>
      <c r="H574" s="2" t="str">
        <f>VLOOKUP(G574,Payments!$A$2:$E$701, 3, FALSE)</f>
        <v>B-399</v>
      </c>
      <c r="I574" t="str">
        <f>VLOOKUP(G574,Payments!$A$2:$E$701, 5, FALSE)</f>
        <v>Laboral</v>
      </c>
      <c r="J574" s="18">
        <v>30436</v>
      </c>
      <c r="K574" s="20">
        <v>0.09</v>
      </c>
      <c r="L574" s="18">
        <v>11261.32</v>
      </c>
      <c r="M574" s="18">
        <v>986.1264000000001</v>
      </c>
      <c r="N574" s="20">
        <v>0.11</v>
      </c>
      <c r="O574" s="18">
        <f t="shared" si="53"/>
        <v>3046.6436000000003</v>
      </c>
      <c r="P574" s="18">
        <f>VLOOKUP(G574,Payments!$A$2:$E$701, 2, FALSE)</f>
        <v>5816.3196000000007</v>
      </c>
      <c r="Q574" s="17">
        <f t="shared" si="48"/>
        <v>21880.440399999999</v>
      </c>
      <c r="R574" s="17">
        <f>VLOOKUP(G574,Payments!$A$2:$E$701, 4, FALSE)</f>
        <v>23849.680036000002</v>
      </c>
      <c r="S574" s="17">
        <f t="shared" si="49"/>
        <v>1969.2396360000021</v>
      </c>
      <c r="T574" s="21">
        <v>0.09</v>
      </c>
      <c r="U574" s="17">
        <f t="shared" si="50"/>
        <v>27696.760000000002</v>
      </c>
      <c r="V574" s="17">
        <f t="shared" si="51"/>
        <v>12402.670000000002</v>
      </c>
    </row>
    <row r="575" spans="1:22" x14ac:dyDescent="0.2">
      <c r="A575" s="1">
        <v>43432</v>
      </c>
      <c r="B575" s="1">
        <v>43463</v>
      </c>
      <c r="C575" s="9">
        <f t="shared" si="52"/>
        <v>31</v>
      </c>
      <c r="D575" s="1" t="s">
        <v>43</v>
      </c>
      <c r="E575" s="1" t="s">
        <v>33</v>
      </c>
      <c r="F575" s="1" t="s">
        <v>77</v>
      </c>
      <c r="G575" s="1" t="s">
        <v>807</v>
      </c>
      <c r="H575" s="2" t="str">
        <f>VLOOKUP(G575,Payments!$A$2:$E$701, 3, FALSE)</f>
        <v>B-339</v>
      </c>
      <c r="I575" t="str">
        <f>VLOOKUP(G575,Payments!$A$2:$E$701, 5, FALSE)</f>
        <v>Laboral</v>
      </c>
      <c r="J575" s="18">
        <v>33275</v>
      </c>
      <c r="K575" s="20">
        <v>0.08</v>
      </c>
      <c r="L575" s="18">
        <v>12644.5</v>
      </c>
      <c r="M575" s="18">
        <v>1796.85</v>
      </c>
      <c r="N575" s="20">
        <v>0.14000000000000001</v>
      </c>
      <c r="O575" s="18">
        <f t="shared" si="53"/>
        <v>4285.8200000000006</v>
      </c>
      <c r="P575" s="18">
        <f>VLOOKUP(G575,Payments!$A$2:$E$701, 2, FALSE)</f>
        <v>5510.34</v>
      </c>
      <c r="Q575" s="17">
        <f t="shared" si="48"/>
        <v>25102.66</v>
      </c>
      <c r="R575" s="17">
        <f>VLOOKUP(G575,Payments!$A$2:$E$701, 4, FALSE)</f>
        <v>26357.793000000001</v>
      </c>
      <c r="S575" s="17">
        <f t="shared" si="49"/>
        <v>1255.1330000000016</v>
      </c>
      <c r="T575" s="21">
        <v>0.05</v>
      </c>
      <c r="U575" s="17">
        <f t="shared" si="50"/>
        <v>30613</v>
      </c>
      <c r="V575" s="17">
        <f t="shared" si="51"/>
        <v>11885.830000000002</v>
      </c>
    </row>
    <row r="576" spans="1:22" x14ac:dyDescent="0.2">
      <c r="A576" s="1">
        <v>43386</v>
      </c>
      <c r="B576" s="1">
        <v>43435</v>
      </c>
      <c r="C576" s="9">
        <f t="shared" si="52"/>
        <v>49</v>
      </c>
      <c r="D576" s="1" t="s">
        <v>43</v>
      </c>
      <c r="E576" s="1" t="s">
        <v>42</v>
      </c>
      <c r="F576" s="1" t="s">
        <v>62</v>
      </c>
      <c r="G576" s="1" t="s">
        <v>808</v>
      </c>
      <c r="H576" s="2" t="str">
        <f>VLOOKUP(G576,Payments!$A$2:$E$701, 3, FALSE)</f>
        <v>B-252</v>
      </c>
      <c r="I576" t="str">
        <f>VLOOKUP(G576,Payments!$A$2:$E$701, 5, FALSE)</f>
        <v>Popular</v>
      </c>
      <c r="J576" s="18">
        <v>21138</v>
      </c>
      <c r="K576" s="20">
        <v>0.14000000000000001</v>
      </c>
      <c r="L576" s="18">
        <v>6552.78</v>
      </c>
      <c r="M576" s="18">
        <v>1162.5900000000001</v>
      </c>
      <c r="N576" s="20">
        <v>0.1</v>
      </c>
      <c r="O576" s="18">
        <f t="shared" si="53"/>
        <v>1817.8680000000002</v>
      </c>
      <c r="P576" s="18">
        <f>VLOOKUP(G576,Payments!$A$2:$E$701, 2, FALSE)</f>
        <v>4181.0964000000004</v>
      </c>
      <c r="Q576" s="17">
        <f t="shared" si="48"/>
        <v>13997.5836</v>
      </c>
      <c r="R576" s="17">
        <f>VLOOKUP(G576,Payments!$A$2:$E$701, 4, FALSE)</f>
        <v>15117.390288000001</v>
      </c>
      <c r="S576" s="17">
        <f t="shared" si="49"/>
        <v>1119.8066880000006</v>
      </c>
      <c r="T576" s="21">
        <v>0.08</v>
      </c>
      <c r="U576" s="17">
        <f t="shared" si="50"/>
        <v>18178.68</v>
      </c>
      <c r="V576" s="17">
        <f t="shared" si="51"/>
        <v>8645.4419999999991</v>
      </c>
    </row>
    <row r="577" spans="1:22" x14ac:dyDescent="0.2">
      <c r="A577" s="1">
        <v>43405</v>
      </c>
      <c r="B577" s="1">
        <v>43440</v>
      </c>
      <c r="C577" s="9">
        <f t="shared" si="52"/>
        <v>35</v>
      </c>
      <c r="D577" s="1" t="s">
        <v>43</v>
      </c>
      <c r="E577" s="1" t="s">
        <v>24</v>
      </c>
      <c r="F577" s="1" t="s">
        <v>54</v>
      </c>
      <c r="G577" s="1" t="s">
        <v>809</v>
      </c>
      <c r="H577" s="2" t="str">
        <f>VLOOKUP(G577,Payments!$A$2:$E$701, 3, FALSE)</f>
        <v>B-378</v>
      </c>
      <c r="I577" t="str">
        <f>VLOOKUP(G577,Payments!$A$2:$E$701, 5, FALSE)</f>
        <v>Bankia</v>
      </c>
      <c r="J577" s="18">
        <v>26301</v>
      </c>
      <c r="K577" s="20">
        <v>0.15</v>
      </c>
      <c r="L577" s="18">
        <v>10520.4</v>
      </c>
      <c r="M577" s="18">
        <v>1065.1904999999999</v>
      </c>
      <c r="N577" s="20">
        <v>0.11</v>
      </c>
      <c r="O577" s="18">
        <f t="shared" si="53"/>
        <v>2459.1434999999997</v>
      </c>
      <c r="P577" s="18">
        <f>VLOOKUP(G577,Payments!$A$2:$E$701, 2, FALSE)</f>
        <v>4247.6115</v>
      </c>
      <c r="Q577" s="17">
        <f t="shared" si="48"/>
        <v>18108.238499999999</v>
      </c>
      <c r="R577" s="17">
        <f>VLOOKUP(G577,Payments!$A$2:$E$701, 4, FALSE)</f>
        <v>19194.732810000001</v>
      </c>
      <c r="S577" s="17">
        <f t="shared" si="49"/>
        <v>1086.4943100000019</v>
      </c>
      <c r="T577" s="21">
        <v>0.06</v>
      </c>
      <c r="U577" s="17">
        <f t="shared" si="50"/>
        <v>22355.85</v>
      </c>
      <c r="V577" s="17">
        <f t="shared" si="51"/>
        <v>8311.116</v>
      </c>
    </row>
    <row r="578" spans="1:22" x14ac:dyDescent="0.2">
      <c r="A578" s="1">
        <v>43389</v>
      </c>
      <c r="B578" s="1">
        <v>43420</v>
      </c>
      <c r="C578" s="9">
        <f t="shared" si="52"/>
        <v>31</v>
      </c>
      <c r="D578" s="1" t="s">
        <v>45</v>
      </c>
      <c r="E578" s="1" t="s">
        <v>23</v>
      </c>
      <c r="F578" s="1" t="s">
        <v>66</v>
      </c>
      <c r="G578" s="1" t="s">
        <v>810</v>
      </c>
      <c r="H578" s="2" t="str">
        <f>VLOOKUP(G578,Payments!$A$2:$E$701, 3, FALSE)</f>
        <v>B-359</v>
      </c>
      <c r="I578" t="str">
        <f>VLOOKUP(G578,Payments!$A$2:$E$701, 5, FALSE)</f>
        <v>Caixa</v>
      </c>
      <c r="J578" s="18">
        <v>23758</v>
      </c>
      <c r="K578" s="20">
        <v>7.0000000000000007E-2</v>
      </c>
      <c r="L578" s="18">
        <v>9265.6200000000008</v>
      </c>
      <c r="M578" s="18">
        <v>1282.9319999999998</v>
      </c>
      <c r="N578" s="20">
        <v>0.13</v>
      </c>
      <c r="O578" s="18">
        <f t="shared" si="53"/>
        <v>2872.3422</v>
      </c>
      <c r="P578" s="18">
        <f>VLOOKUP(G578,Payments!$A$2:$E$701, 2, FALSE)</f>
        <v>4639.9373999999998</v>
      </c>
      <c r="Q578" s="17">
        <f t="shared" ref="Q578:Q641" si="54" xml:space="preserve"> (U578-P578)</f>
        <v>17455.0026</v>
      </c>
      <c r="R578" s="17">
        <f>VLOOKUP(G578,Payments!$A$2:$E$701, 4, FALSE)</f>
        <v>18327.75273</v>
      </c>
      <c r="S578" s="17">
        <f t="shared" ref="S578:S641" si="55" xml:space="preserve"> R578- (U578-P578)</f>
        <v>872.75013000000035</v>
      </c>
      <c r="T578" s="21">
        <v>0.05</v>
      </c>
      <c r="U578" s="17">
        <f t="shared" ref="U578:U641" si="56" xml:space="preserve"> J578 - (J578*K578)</f>
        <v>22094.94</v>
      </c>
      <c r="V578" s="17">
        <f t="shared" ref="V578:V641" si="57">U578- (U578 *N578) -M578 -L578</f>
        <v>8674.0457999999981</v>
      </c>
    </row>
    <row r="579" spans="1:22" x14ac:dyDescent="0.2">
      <c r="A579" s="1">
        <v>43441</v>
      </c>
      <c r="B579" s="1">
        <v>43518</v>
      </c>
      <c r="C579" s="9">
        <f t="shared" ref="C579:C642" si="58">B579-A579</f>
        <v>77</v>
      </c>
      <c r="D579" s="1" t="s">
        <v>46</v>
      </c>
      <c r="E579" s="1" t="s">
        <v>28</v>
      </c>
      <c r="F579" s="1" t="s">
        <v>118</v>
      </c>
      <c r="G579" s="1" t="s">
        <v>811</v>
      </c>
      <c r="H579" s="2" t="str">
        <f>VLOOKUP(G579,Payments!$A$2:$E$701, 3, FALSE)</f>
        <v>B-336</v>
      </c>
      <c r="I579" t="str">
        <f>VLOOKUP(G579,Payments!$A$2:$E$701, 5, FALSE)</f>
        <v>Laboral</v>
      </c>
      <c r="J579" s="18">
        <v>18865</v>
      </c>
      <c r="K579" s="20">
        <v>0.1</v>
      </c>
      <c r="L579" s="18">
        <v>6602.75</v>
      </c>
      <c r="M579" s="18">
        <v>830.06</v>
      </c>
      <c r="N579" s="20">
        <v>0.13</v>
      </c>
      <c r="O579" s="18">
        <f t="shared" ref="O579:O642" si="59">(U579*N579)</f>
        <v>2207.2049999999999</v>
      </c>
      <c r="P579" s="18">
        <f>VLOOKUP(G579,Payments!$A$2:$E$701, 2, FALSE)</f>
        <v>3905.0549999999998</v>
      </c>
      <c r="Q579" s="17">
        <f t="shared" si="54"/>
        <v>13073.445</v>
      </c>
      <c r="R579" s="17">
        <f>VLOOKUP(G579,Payments!$A$2:$E$701, 4, FALSE)</f>
        <v>13727.117250000001</v>
      </c>
      <c r="S579" s="17">
        <f t="shared" si="55"/>
        <v>653.67225000000144</v>
      </c>
      <c r="T579" s="21">
        <v>0.05</v>
      </c>
      <c r="U579" s="17">
        <f t="shared" si="56"/>
        <v>16978.5</v>
      </c>
      <c r="V579" s="17">
        <f t="shared" si="57"/>
        <v>7338.4850000000006</v>
      </c>
    </row>
    <row r="580" spans="1:22" x14ac:dyDescent="0.2">
      <c r="A580" s="1">
        <v>43463</v>
      </c>
      <c r="B580" s="1">
        <v>43512</v>
      </c>
      <c r="C580" s="9">
        <f t="shared" si="58"/>
        <v>49</v>
      </c>
      <c r="D580" s="1" t="s">
        <v>44</v>
      </c>
      <c r="E580" s="1" t="s">
        <v>34</v>
      </c>
      <c r="F580" s="1" t="s">
        <v>87</v>
      </c>
      <c r="G580" s="1" t="s">
        <v>812</v>
      </c>
      <c r="H580" s="2" t="str">
        <f>VLOOKUP(G580,Payments!$A$2:$E$701, 3, FALSE)</f>
        <v>B-349</v>
      </c>
      <c r="I580" t="str">
        <f>VLOOKUP(G580,Payments!$A$2:$E$701, 5, FALSE)</f>
        <v>Unicaja</v>
      </c>
      <c r="J580" s="18">
        <v>31451</v>
      </c>
      <c r="K580" s="20">
        <v>0.17</v>
      </c>
      <c r="L580" s="18">
        <v>11636.87</v>
      </c>
      <c r="M580" s="18">
        <v>868.04759999999976</v>
      </c>
      <c r="N580" s="20">
        <v>0.15</v>
      </c>
      <c r="O580" s="18">
        <f t="shared" si="59"/>
        <v>3915.6495</v>
      </c>
      <c r="P580" s="18">
        <f>VLOOKUP(G580,Payments!$A$2:$E$701, 2, FALSE)</f>
        <v>5481.9092999999993</v>
      </c>
      <c r="Q580" s="17">
        <f t="shared" si="54"/>
        <v>20622.420700000002</v>
      </c>
      <c r="R580" s="17">
        <f>VLOOKUP(G580,Payments!$A$2:$E$701, 4, FALSE)</f>
        <v>22478.438563</v>
      </c>
      <c r="S580" s="17">
        <f t="shared" si="55"/>
        <v>1856.0178629999973</v>
      </c>
      <c r="T580" s="21">
        <v>0.09</v>
      </c>
      <c r="U580" s="17">
        <f t="shared" si="56"/>
        <v>26104.33</v>
      </c>
      <c r="V580" s="17">
        <f t="shared" si="57"/>
        <v>9683.7629000000034</v>
      </c>
    </row>
    <row r="581" spans="1:22" x14ac:dyDescent="0.2">
      <c r="A581" s="1">
        <v>43393</v>
      </c>
      <c r="B581" s="1">
        <v>43466</v>
      </c>
      <c r="C581" s="9">
        <f t="shared" si="58"/>
        <v>73</v>
      </c>
      <c r="D581" s="1" t="s">
        <v>45</v>
      </c>
      <c r="E581" s="1" t="s">
        <v>25</v>
      </c>
      <c r="F581" s="1" t="s">
        <v>54</v>
      </c>
      <c r="G581" s="1" t="s">
        <v>813</v>
      </c>
      <c r="H581" s="2" t="str">
        <f>VLOOKUP(G581,Payments!$A$2:$E$701, 3, FALSE)</f>
        <v>B-335</v>
      </c>
      <c r="I581" t="str">
        <f>VLOOKUP(G581,Payments!$A$2:$E$701, 5, FALSE)</f>
        <v>BBVA</v>
      </c>
      <c r="J581" s="18">
        <v>26586</v>
      </c>
      <c r="K581" s="20">
        <v>0.15</v>
      </c>
      <c r="L581" s="18">
        <v>9570.9599999999991</v>
      </c>
      <c r="M581" s="18">
        <v>911.89979999999991</v>
      </c>
      <c r="N581" s="20">
        <v>0.13</v>
      </c>
      <c r="O581" s="18">
        <f t="shared" si="59"/>
        <v>2937.7529999999997</v>
      </c>
      <c r="P581" s="18">
        <f>VLOOKUP(G581,Payments!$A$2:$E$701, 2, FALSE)</f>
        <v>5197.5630000000001</v>
      </c>
      <c r="Q581" s="17">
        <f t="shared" si="54"/>
        <v>17400.536999999997</v>
      </c>
      <c r="R581" s="17">
        <f>VLOOKUP(G581,Payments!$A$2:$E$701, 4, FALSE)</f>
        <v>18270.563849999999</v>
      </c>
      <c r="S581" s="17">
        <f t="shared" si="55"/>
        <v>870.02685000000201</v>
      </c>
      <c r="T581" s="21">
        <v>0.05</v>
      </c>
      <c r="U581" s="17">
        <f t="shared" si="56"/>
        <v>22598.1</v>
      </c>
      <c r="V581" s="17">
        <f t="shared" si="57"/>
        <v>9177.4871999999996</v>
      </c>
    </row>
    <row r="582" spans="1:22" x14ac:dyDescent="0.2">
      <c r="A582" s="1">
        <v>43458</v>
      </c>
      <c r="B582" s="1">
        <v>43517</v>
      </c>
      <c r="C582" s="9">
        <f t="shared" si="58"/>
        <v>59</v>
      </c>
      <c r="D582" s="1" t="s">
        <v>46</v>
      </c>
      <c r="E582" s="1" t="s">
        <v>30</v>
      </c>
      <c r="F582" s="1" t="s">
        <v>54</v>
      </c>
      <c r="G582" s="1" t="s">
        <v>814</v>
      </c>
      <c r="H582" s="2" t="str">
        <f>VLOOKUP(G582,Payments!$A$2:$E$701, 3, FALSE)</f>
        <v>B-329</v>
      </c>
      <c r="I582" t="str">
        <f>VLOOKUP(G582,Payments!$A$2:$E$701, 5, FALSE)</f>
        <v>BBVA</v>
      </c>
      <c r="J582" s="18">
        <v>29372</v>
      </c>
      <c r="K582" s="20">
        <v>0.09</v>
      </c>
      <c r="L582" s="18">
        <v>10280.200000000001</v>
      </c>
      <c r="M582" s="18">
        <v>1315.8656000000001</v>
      </c>
      <c r="N582" s="20">
        <v>0.1</v>
      </c>
      <c r="O582" s="18">
        <f t="shared" si="59"/>
        <v>2672.8520000000003</v>
      </c>
      <c r="P582" s="18">
        <f>VLOOKUP(G582,Payments!$A$2:$E$701, 2, FALSE)</f>
        <v>4811.1336000000001</v>
      </c>
      <c r="Q582" s="17">
        <f t="shared" si="54"/>
        <v>21917.386399999999</v>
      </c>
      <c r="R582" s="17">
        <f>VLOOKUP(G582,Payments!$A$2:$E$701, 4, FALSE)</f>
        <v>23670.777312000002</v>
      </c>
      <c r="S582" s="17">
        <f t="shared" si="55"/>
        <v>1753.3909120000026</v>
      </c>
      <c r="T582" s="21">
        <v>0.08</v>
      </c>
      <c r="U582" s="17">
        <f t="shared" si="56"/>
        <v>26728.52</v>
      </c>
      <c r="V582" s="17">
        <f t="shared" si="57"/>
        <v>12459.6024</v>
      </c>
    </row>
    <row r="583" spans="1:22" x14ac:dyDescent="0.2">
      <c r="A583" s="1">
        <v>43431</v>
      </c>
      <c r="B583" s="1">
        <v>43510</v>
      </c>
      <c r="C583" s="9">
        <f t="shared" si="58"/>
        <v>79</v>
      </c>
      <c r="D583" s="1" t="s">
        <v>43</v>
      </c>
      <c r="E583" s="1" t="s">
        <v>27</v>
      </c>
      <c r="F583" s="1" t="s">
        <v>64</v>
      </c>
      <c r="G583" s="1" t="s">
        <v>815</v>
      </c>
      <c r="H583" s="2" t="str">
        <f>VLOOKUP(G583,Payments!$A$2:$E$701, 3, FALSE)</f>
        <v>B-303</v>
      </c>
      <c r="I583" t="str">
        <f>VLOOKUP(G583,Payments!$A$2:$E$701, 5, FALSE)</f>
        <v>Bankinter</v>
      </c>
      <c r="J583" s="18">
        <v>24201</v>
      </c>
      <c r="K583" s="20">
        <v>0.13</v>
      </c>
      <c r="L583" s="18">
        <v>7260.3</v>
      </c>
      <c r="M583" s="18">
        <v>1379.4570000000001</v>
      </c>
      <c r="N583" s="20">
        <v>0.13</v>
      </c>
      <c r="O583" s="18">
        <f t="shared" si="59"/>
        <v>2737.1331</v>
      </c>
      <c r="P583" s="18">
        <f>VLOOKUP(G583,Payments!$A$2:$E$701, 2, FALSE)</f>
        <v>4632.0713999999998</v>
      </c>
      <c r="Q583" s="17">
        <f t="shared" si="54"/>
        <v>16422.798599999998</v>
      </c>
      <c r="R583" s="17">
        <f>VLOOKUP(G583,Payments!$A$2:$E$701, 4, FALSE)</f>
        <v>17408.166515999998</v>
      </c>
      <c r="S583" s="17">
        <f t="shared" si="55"/>
        <v>985.36791599999924</v>
      </c>
      <c r="T583" s="21">
        <v>0.06</v>
      </c>
      <c r="U583" s="17">
        <f t="shared" si="56"/>
        <v>21054.87</v>
      </c>
      <c r="V583" s="17">
        <f t="shared" si="57"/>
        <v>9677.9799000000021</v>
      </c>
    </row>
    <row r="584" spans="1:22" x14ac:dyDescent="0.2">
      <c r="A584" s="1">
        <v>43413</v>
      </c>
      <c r="B584" s="1">
        <v>43493</v>
      </c>
      <c r="C584" s="9">
        <f t="shared" si="58"/>
        <v>80</v>
      </c>
      <c r="D584" s="1" t="s">
        <v>44</v>
      </c>
      <c r="E584" s="1" t="s">
        <v>30</v>
      </c>
      <c r="F584" s="1" t="s">
        <v>69</v>
      </c>
      <c r="G584" s="1" t="s">
        <v>816</v>
      </c>
      <c r="H584" s="2" t="str">
        <f>VLOOKUP(G584,Payments!$A$2:$E$701, 3, FALSE)</f>
        <v>B-376</v>
      </c>
      <c r="I584" t="str">
        <f>VLOOKUP(G584,Payments!$A$2:$E$701, 5, FALSE)</f>
        <v>Caixa</v>
      </c>
      <c r="J584" s="18">
        <v>28575</v>
      </c>
      <c r="K584" s="20">
        <v>0.12</v>
      </c>
      <c r="L584" s="18">
        <v>9429.75</v>
      </c>
      <c r="M584" s="18">
        <v>1571.625</v>
      </c>
      <c r="N584" s="20">
        <v>0.14000000000000001</v>
      </c>
      <c r="O584" s="18">
        <f t="shared" si="59"/>
        <v>3520.4400000000005</v>
      </c>
      <c r="P584" s="18">
        <f>VLOOKUP(G584,Payments!$A$2:$E$701, 2, FALSE)</f>
        <v>5029.2</v>
      </c>
      <c r="Q584" s="17">
        <f t="shared" si="54"/>
        <v>20116.8</v>
      </c>
      <c r="R584" s="17">
        <f>VLOOKUP(G584,Payments!$A$2:$E$701, 4, FALSE)</f>
        <v>21524.975999999999</v>
      </c>
      <c r="S584" s="17">
        <f t="shared" si="55"/>
        <v>1408.1759999999995</v>
      </c>
      <c r="T584" s="21">
        <v>7.0000000000000007E-2</v>
      </c>
      <c r="U584" s="17">
        <f t="shared" si="56"/>
        <v>25146</v>
      </c>
      <c r="V584" s="17">
        <f t="shared" si="57"/>
        <v>10624.184999999998</v>
      </c>
    </row>
    <row r="585" spans="1:22" x14ac:dyDescent="0.2">
      <c r="A585" s="1">
        <v>43393</v>
      </c>
      <c r="B585" s="1">
        <v>43454</v>
      </c>
      <c r="C585" s="9">
        <f t="shared" si="58"/>
        <v>61</v>
      </c>
      <c r="D585" s="1" t="s">
        <v>44</v>
      </c>
      <c r="E585" s="1" t="s">
        <v>28</v>
      </c>
      <c r="F585" s="1" t="s">
        <v>58</v>
      </c>
      <c r="G585" s="1" t="s">
        <v>817</v>
      </c>
      <c r="H585" s="2" t="str">
        <f>VLOOKUP(G585,Payments!$A$2:$E$701, 3, FALSE)</f>
        <v>B-335</v>
      </c>
      <c r="I585" t="str">
        <f>VLOOKUP(G585,Payments!$A$2:$E$701, 5, FALSE)</f>
        <v>Santander</v>
      </c>
      <c r="J585" s="18">
        <v>19209</v>
      </c>
      <c r="K585" s="20">
        <v>0.14000000000000001</v>
      </c>
      <c r="L585" s="18">
        <v>6338.97</v>
      </c>
      <c r="M585" s="18">
        <v>712.65389999999979</v>
      </c>
      <c r="N585" s="20">
        <v>0.14000000000000001</v>
      </c>
      <c r="O585" s="18">
        <f t="shared" si="59"/>
        <v>2312.7635999999998</v>
      </c>
      <c r="P585" s="18">
        <f>VLOOKUP(G585,Payments!$A$2:$E$701, 2, FALSE)</f>
        <v>2973.5531999999994</v>
      </c>
      <c r="Q585" s="17">
        <f t="shared" si="54"/>
        <v>13546.186799999999</v>
      </c>
      <c r="R585" s="17">
        <f>VLOOKUP(G585,Payments!$A$2:$E$701, 4, FALSE)</f>
        <v>14629.881744</v>
      </c>
      <c r="S585" s="17">
        <f t="shared" si="55"/>
        <v>1083.6949440000008</v>
      </c>
      <c r="T585" s="21">
        <v>0.08</v>
      </c>
      <c r="U585" s="17">
        <f t="shared" si="56"/>
        <v>16519.739999999998</v>
      </c>
      <c r="V585" s="17">
        <f t="shared" si="57"/>
        <v>7155.3524999999981</v>
      </c>
    </row>
    <row r="586" spans="1:22" x14ac:dyDescent="0.2">
      <c r="A586" s="1">
        <v>43453</v>
      </c>
      <c r="B586" s="1">
        <v>43508</v>
      </c>
      <c r="C586" s="9">
        <f t="shared" si="58"/>
        <v>55</v>
      </c>
      <c r="D586" s="1" t="s">
        <v>44</v>
      </c>
      <c r="E586" s="1" t="s">
        <v>25</v>
      </c>
      <c r="F586" s="1" t="s">
        <v>66</v>
      </c>
      <c r="G586" s="1" t="s">
        <v>818</v>
      </c>
      <c r="H586" s="2" t="str">
        <f>VLOOKUP(G586,Payments!$A$2:$E$701, 3, FALSE)</f>
        <v>B-253</v>
      </c>
      <c r="I586" t="str">
        <f>VLOOKUP(G586,Payments!$A$2:$E$701, 5, FALSE)</f>
        <v>BBVA</v>
      </c>
      <c r="J586" s="18">
        <v>34742</v>
      </c>
      <c r="K586" s="20">
        <v>7.0000000000000007E-2</v>
      </c>
      <c r="L586" s="18">
        <v>11464.86</v>
      </c>
      <c r="M586" s="18">
        <v>1042.2599999999998</v>
      </c>
      <c r="N586" s="20">
        <v>0.1</v>
      </c>
      <c r="O586" s="18">
        <f t="shared" si="59"/>
        <v>3231.0060000000003</v>
      </c>
      <c r="P586" s="18">
        <f>VLOOKUP(G586,Payments!$A$2:$E$701, 2, FALSE)</f>
        <v>6462.0119999999997</v>
      </c>
      <c r="Q586" s="17">
        <f t="shared" si="54"/>
        <v>25848.048000000003</v>
      </c>
      <c r="R586" s="17">
        <f>VLOOKUP(G586,Payments!$A$2:$E$701, 4, FALSE)</f>
        <v>28174.372320000002</v>
      </c>
      <c r="S586" s="17">
        <f t="shared" si="55"/>
        <v>2326.3243199999997</v>
      </c>
      <c r="T586" s="21">
        <v>0.09</v>
      </c>
      <c r="U586" s="17">
        <f t="shared" si="56"/>
        <v>32310.06</v>
      </c>
      <c r="V586" s="17">
        <f t="shared" si="57"/>
        <v>16571.934000000001</v>
      </c>
    </row>
    <row r="587" spans="1:22" x14ac:dyDescent="0.2">
      <c r="A587" s="1">
        <v>43439</v>
      </c>
      <c r="B587" s="1">
        <v>43493</v>
      </c>
      <c r="C587" s="9">
        <f t="shared" si="58"/>
        <v>54</v>
      </c>
      <c r="D587" s="1" t="s">
        <v>47</v>
      </c>
      <c r="E587" s="1" t="s">
        <v>33</v>
      </c>
      <c r="F587" s="1" t="s">
        <v>84</v>
      </c>
      <c r="G587" s="1" t="s">
        <v>819</v>
      </c>
      <c r="H587" s="2" t="str">
        <f>VLOOKUP(G587,Payments!$A$2:$E$701, 3, FALSE)</f>
        <v>B-258</v>
      </c>
      <c r="I587" t="str">
        <f>VLOOKUP(G587,Payments!$A$2:$E$701, 5, FALSE)</f>
        <v>Bankia</v>
      </c>
      <c r="J587" s="18">
        <v>16600</v>
      </c>
      <c r="K587" s="20">
        <v>0.13</v>
      </c>
      <c r="L587" s="18">
        <v>4980</v>
      </c>
      <c r="M587" s="18">
        <v>473.1</v>
      </c>
      <c r="N587" s="20">
        <v>0.14000000000000001</v>
      </c>
      <c r="O587" s="18">
        <f t="shared" si="59"/>
        <v>2021.88</v>
      </c>
      <c r="P587" s="18">
        <f>VLOOKUP(G587,Payments!$A$2:$E$701, 2, FALSE)</f>
        <v>3032.82</v>
      </c>
      <c r="Q587" s="17">
        <f t="shared" si="54"/>
        <v>11409.18</v>
      </c>
      <c r="R587" s="17">
        <f>VLOOKUP(G587,Payments!$A$2:$E$701, 4, FALSE)</f>
        <v>12093.730800000001</v>
      </c>
      <c r="S587" s="17">
        <f t="shared" si="55"/>
        <v>684.55080000000089</v>
      </c>
      <c r="T587" s="21">
        <v>0.06</v>
      </c>
      <c r="U587" s="17">
        <f t="shared" si="56"/>
        <v>14442</v>
      </c>
      <c r="V587" s="17">
        <f t="shared" si="57"/>
        <v>6967.0199999999986</v>
      </c>
    </row>
    <row r="588" spans="1:22" x14ac:dyDescent="0.2">
      <c r="A588" s="1">
        <v>43452</v>
      </c>
      <c r="B588" s="1">
        <v>43505</v>
      </c>
      <c r="C588" s="9">
        <f t="shared" si="58"/>
        <v>53</v>
      </c>
      <c r="D588" s="1" t="s">
        <v>46</v>
      </c>
      <c r="E588" s="1" t="s">
        <v>21</v>
      </c>
      <c r="F588" s="1" t="s">
        <v>66</v>
      </c>
      <c r="G588" s="1" t="s">
        <v>820</v>
      </c>
      <c r="H588" s="2" t="str">
        <f>VLOOKUP(G588,Payments!$A$2:$E$701, 3, FALSE)</f>
        <v>B-352</v>
      </c>
      <c r="I588" t="str">
        <f>VLOOKUP(G588,Payments!$A$2:$E$701, 5, FALSE)</f>
        <v>BBVA</v>
      </c>
      <c r="J588" s="18">
        <v>16554</v>
      </c>
      <c r="K588" s="20">
        <v>0.11</v>
      </c>
      <c r="L588" s="18">
        <v>6456.06</v>
      </c>
      <c r="M588" s="18">
        <v>413.85</v>
      </c>
      <c r="N588" s="20">
        <v>0.12</v>
      </c>
      <c r="O588" s="18">
        <f t="shared" si="59"/>
        <v>1767.9671999999998</v>
      </c>
      <c r="P588" s="18">
        <f>VLOOKUP(G588,Payments!$A$2:$E$701, 2, FALSE)</f>
        <v>2946.6120000000001</v>
      </c>
      <c r="Q588" s="17">
        <f t="shared" si="54"/>
        <v>11786.448</v>
      </c>
      <c r="R588" s="17">
        <f>VLOOKUP(G588,Payments!$A$2:$E$701, 4, FALSE)</f>
        <v>12375.770400000001</v>
      </c>
      <c r="S588" s="17">
        <f t="shared" si="55"/>
        <v>589.32240000000093</v>
      </c>
      <c r="T588" s="21">
        <v>0.05</v>
      </c>
      <c r="U588" s="17">
        <f t="shared" si="56"/>
        <v>14733.06</v>
      </c>
      <c r="V588" s="17">
        <f t="shared" si="57"/>
        <v>6095.1827999999996</v>
      </c>
    </row>
    <row r="589" spans="1:22" x14ac:dyDescent="0.2">
      <c r="A589" s="1">
        <v>43422</v>
      </c>
      <c r="B589" s="1">
        <v>43471</v>
      </c>
      <c r="C589" s="9">
        <f t="shared" si="58"/>
        <v>49</v>
      </c>
      <c r="D589" s="1" t="s">
        <v>44</v>
      </c>
      <c r="E589" s="1" t="s">
        <v>37</v>
      </c>
      <c r="F589" s="1" t="s">
        <v>104</v>
      </c>
      <c r="G589" s="1" t="s">
        <v>821</v>
      </c>
      <c r="H589" s="2" t="str">
        <f>VLOOKUP(G589,Payments!$A$2:$E$701, 3, FALSE)</f>
        <v>B-264</v>
      </c>
      <c r="I589" t="str">
        <f>VLOOKUP(G589,Payments!$A$2:$E$701, 5, FALSE)</f>
        <v>Unicaja</v>
      </c>
      <c r="J589" s="18">
        <v>23274</v>
      </c>
      <c r="K589" s="20">
        <v>0.16</v>
      </c>
      <c r="L589" s="18">
        <v>8611.3799999999992</v>
      </c>
      <c r="M589" s="18">
        <v>656.32680000000005</v>
      </c>
      <c r="N589" s="20">
        <v>0.14000000000000001</v>
      </c>
      <c r="O589" s="18">
        <f t="shared" si="59"/>
        <v>2737.0224000000003</v>
      </c>
      <c r="P589" s="18">
        <f>VLOOKUP(G589,Payments!$A$2:$E$701, 2, FALSE)</f>
        <v>4105.5335999999998</v>
      </c>
      <c r="Q589" s="17">
        <f t="shared" si="54"/>
        <v>15444.626400000001</v>
      </c>
      <c r="R589" s="17">
        <f>VLOOKUP(G589,Payments!$A$2:$E$701, 4, FALSE)</f>
        <v>16216.857720000002</v>
      </c>
      <c r="S589" s="17">
        <f t="shared" si="55"/>
        <v>772.23132000000078</v>
      </c>
      <c r="T589" s="21">
        <v>0.05</v>
      </c>
      <c r="U589" s="17">
        <f t="shared" si="56"/>
        <v>19550.16</v>
      </c>
      <c r="V589" s="17">
        <f t="shared" si="57"/>
        <v>7545.4307999999983</v>
      </c>
    </row>
    <row r="590" spans="1:22" x14ac:dyDescent="0.2">
      <c r="A590" s="1">
        <v>43445</v>
      </c>
      <c r="B590" s="1">
        <v>43511</v>
      </c>
      <c r="C590" s="9">
        <f t="shared" si="58"/>
        <v>66</v>
      </c>
      <c r="D590" s="1" t="s">
        <v>44</v>
      </c>
      <c r="E590" s="1" t="s">
        <v>41</v>
      </c>
      <c r="F590" s="1" t="s">
        <v>98</v>
      </c>
      <c r="G590" s="1" t="s">
        <v>822</v>
      </c>
      <c r="H590" s="2" t="str">
        <f>VLOOKUP(G590,Payments!$A$2:$E$701, 3, FALSE)</f>
        <v>B-321</v>
      </c>
      <c r="I590" t="str">
        <f>VLOOKUP(G590,Payments!$A$2:$E$701, 5, FALSE)</f>
        <v>Laboral</v>
      </c>
      <c r="J590" s="18">
        <v>31491</v>
      </c>
      <c r="K590" s="20">
        <v>0.08</v>
      </c>
      <c r="L590" s="18">
        <v>12596.4</v>
      </c>
      <c r="M590" s="18">
        <v>818.76600000000008</v>
      </c>
      <c r="N590" s="20">
        <v>0.11</v>
      </c>
      <c r="O590" s="18">
        <f t="shared" si="59"/>
        <v>3186.8892000000001</v>
      </c>
      <c r="P590" s="18">
        <f>VLOOKUP(G590,Payments!$A$2:$E$701, 2, FALSE)</f>
        <v>5794.3440000000001</v>
      </c>
      <c r="Q590" s="17">
        <f t="shared" si="54"/>
        <v>23177.376</v>
      </c>
      <c r="R590" s="17">
        <f>VLOOKUP(G590,Payments!$A$2:$E$701, 4, FALSE)</f>
        <v>24336.2448</v>
      </c>
      <c r="S590" s="17">
        <f t="shared" si="55"/>
        <v>1158.8688000000002</v>
      </c>
      <c r="T590" s="21">
        <v>0.05</v>
      </c>
      <c r="U590" s="17">
        <f t="shared" si="56"/>
        <v>28971.72</v>
      </c>
      <c r="V590" s="17">
        <f t="shared" si="57"/>
        <v>12369.6648</v>
      </c>
    </row>
    <row r="591" spans="1:22" x14ac:dyDescent="0.2">
      <c r="A591" s="1">
        <v>43427</v>
      </c>
      <c r="B591" s="1">
        <v>43497</v>
      </c>
      <c r="C591" s="9">
        <f t="shared" si="58"/>
        <v>70</v>
      </c>
      <c r="D591" s="1" t="s">
        <v>47</v>
      </c>
      <c r="E591" s="1" t="s">
        <v>38</v>
      </c>
      <c r="F591" s="1" t="s">
        <v>87</v>
      </c>
      <c r="G591" s="1" t="s">
        <v>823</v>
      </c>
      <c r="H591" s="2" t="str">
        <f>VLOOKUP(G591,Payments!$A$2:$E$701, 3, FALSE)</f>
        <v>B-298</v>
      </c>
      <c r="I591" t="str">
        <f>VLOOKUP(G591,Payments!$A$2:$E$701, 5, FALSE)</f>
        <v>Laboral</v>
      </c>
      <c r="J591" s="18">
        <v>23848</v>
      </c>
      <c r="K591" s="20">
        <v>7.0000000000000007E-2</v>
      </c>
      <c r="L591" s="18">
        <v>7869.84</v>
      </c>
      <c r="M591" s="18">
        <v>1287.7919999999999</v>
      </c>
      <c r="N591" s="20">
        <v>0.11</v>
      </c>
      <c r="O591" s="18">
        <f t="shared" si="59"/>
        <v>2439.6504</v>
      </c>
      <c r="P591" s="18">
        <f>VLOOKUP(G591,Payments!$A$2:$E$701, 2, FALSE)</f>
        <v>4435.7280000000001</v>
      </c>
      <c r="Q591" s="17">
        <f t="shared" si="54"/>
        <v>17742.912</v>
      </c>
      <c r="R591" s="17">
        <f>VLOOKUP(G591,Payments!$A$2:$E$701, 4, FALSE)</f>
        <v>19162.344960000002</v>
      </c>
      <c r="S591" s="17">
        <f t="shared" si="55"/>
        <v>1419.4329600000019</v>
      </c>
      <c r="T591" s="21">
        <v>0.08</v>
      </c>
      <c r="U591" s="17">
        <f t="shared" si="56"/>
        <v>22178.639999999999</v>
      </c>
      <c r="V591" s="17">
        <f t="shared" si="57"/>
        <v>10581.357599999999</v>
      </c>
    </row>
    <row r="592" spans="1:22" x14ac:dyDescent="0.2">
      <c r="A592" s="1">
        <v>43400</v>
      </c>
      <c r="B592" s="1">
        <v>43462</v>
      </c>
      <c r="C592" s="9">
        <f t="shared" si="58"/>
        <v>62</v>
      </c>
      <c r="D592" s="1" t="s">
        <v>46</v>
      </c>
      <c r="E592" s="1" t="s">
        <v>31</v>
      </c>
      <c r="F592" s="1" t="s">
        <v>118</v>
      </c>
      <c r="G592" s="1" t="s">
        <v>824</v>
      </c>
      <c r="H592" s="2" t="str">
        <f>VLOOKUP(G592,Payments!$A$2:$E$701, 3, FALSE)</f>
        <v>B-355</v>
      </c>
      <c r="I592" t="str">
        <f>VLOOKUP(G592,Payments!$A$2:$E$701, 5, FALSE)</f>
        <v>Laboral</v>
      </c>
      <c r="J592" s="18">
        <v>16676</v>
      </c>
      <c r="K592" s="20">
        <v>0.09</v>
      </c>
      <c r="L592" s="18">
        <v>6003.36</v>
      </c>
      <c r="M592" s="18">
        <v>733.74399999999991</v>
      </c>
      <c r="N592" s="20">
        <v>0.13</v>
      </c>
      <c r="O592" s="18">
        <f t="shared" si="59"/>
        <v>1972.7708</v>
      </c>
      <c r="P592" s="18">
        <f>VLOOKUP(G592,Payments!$A$2:$E$701, 2, FALSE)</f>
        <v>3186.7835999999998</v>
      </c>
      <c r="Q592" s="17">
        <f t="shared" si="54"/>
        <v>11988.376400000001</v>
      </c>
      <c r="R592" s="17">
        <f>VLOOKUP(G592,Payments!$A$2:$E$701, 4, FALSE)</f>
        <v>12707.678984000002</v>
      </c>
      <c r="S592" s="17">
        <f t="shared" si="55"/>
        <v>719.30258400000093</v>
      </c>
      <c r="T592" s="21">
        <v>0.06</v>
      </c>
      <c r="U592" s="17">
        <f t="shared" si="56"/>
        <v>15175.16</v>
      </c>
      <c r="V592" s="17">
        <f t="shared" si="57"/>
        <v>6465.2851999999993</v>
      </c>
    </row>
    <row r="593" spans="1:22" x14ac:dyDescent="0.2">
      <c r="A593" s="1">
        <v>43454</v>
      </c>
      <c r="B593" s="1">
        <v>43513</v>
      </c>
      <c r="C593" s="9">
        <f t="shared" si="58"/>
        <v>59</v>
      </c>
      <c r="D593" s="1" t="s">
        <v>45</v>
      </c>
      <c r="E593" s="1" t="s">
        <v>30</v>
      </c>
      <c r="F593" s="1" t="s">
        <v>139</v>
      </c>
      <c r="G593" s="1" t="s">
        <v>825</v>
      </c>
      <c r="H593" s="2" t="str">
        <f>VLOOKUP(G593,Payments!$A$2:$E$701, 3, FALSE)</f>
        <v>B-360</v>
      </c>
      <c r="I593" t="str">
        <f>VLOOKUP(G593,Payments!$A$2:$E$701, 5, FALSE)</f>
        <v>Kutxa</v>
      </c>
      <c r="J593" s="18">
        <v>26567</v>
      </c>
      <c r="K593" s="20">
        <v>0.08</v>
      </c>
      <c r="L593" s="18">
        <v>8235.77</v>
      </c>
      <c r="M593" s="18">
        <v>972.35220000000004</v>
      </c>
      <c r="N593" s="20">
        <v>0.11</v>
      </c>
      <c r="O593" s="18">
        <f t="shared" si="59"/>
        <v>2688.5803999999998</v>
      </c>
      <c r="P593" s="18">
        <f>VLOOKUP(G593,Payments!$A$2:$E$701, 2, FALSE)</f>
        <v>4643.9115999999995</v>
      </c>
      <c r="Q593" s="17">
        <f t="shared" si="54"/>
        <v>19797.7284</v>
      </c>
      <c r="R593" s="17">
        <f>VLOOKUP(G593,Payments!$A$2:$E$701, 4, FALSE)</f>
        <v>21381.546672</v>
      </c>
      <c r="S593" s="17">
        <f t="shared" si="55"/>
        <v>1583.8182720000004</v>
      </c>
      <c r="T593" s="21">
        <v>0.08</v>
      </c>
      <c r="U593" s="17">
        <f t="shared" si="56"/>
        <v>24441.64</v>
      </c>
      <c r="V593" s="17">
        <f t="shared" si="57"/>
        <v>12544.937399999999</v>
      </c>
    </row>
    <row r="594" spans="1:22" x14ac:dyDescent="0.2">
      <c r="A594" s="1">
        <v>43382</v>
      </c>
      <c r="B594" s="1">
        <v>43420</v>
      </c>
      <c r="C594" s="9">
        <f t="shared" si="58"/>
        <v>38</v>
      </c>
      <c r="D594" s="1" t="s">
        <v>45</v>
      </c>
      <c r="E594" s="1" t="s">
        <v>31</v>
      </c>
      <c r="F594" s="1" t="s">
        <v>92</v>
      </c>
      <c r="G594" s="1" t="s">
        <v>826</v>
      </c>
      <c r="H594" s="2" t="str">
        <f>VLOOKUP(G594,Payments!$A$2:$E$701, 3, FALSE)</f>
        <v>B-262</v>
      </c>
      <c r="I594" t="str">
        <f>VLOOKUP(G594,Payments!$A$2:$E$701, 5, FALSE)</f>
        <v>BBVA</v>
      </c>
      <c r="J594" s="18">
        <v>29133</v>
      </c>
      <c r="K594" s="20">
        <v>0.1</v>
      </c>
      <c r="L594" s="18">
        <v>11361.87</v>
      </c>
      <c r="M594" s="18">
        <v>1485.7829999999999</v>
      </c>
      <c r="N594" s="20">
        <v>0.13</v>
      </c>
      <c r="O594" s="18">
        <f t="shared" si="59"/>
        <v>3408.5610000000001</v>
      </c>
      <c r="P594" s="18">
        <f>VLOOKUP(G594,Payments!$A$2:$E$701, 2, FALSE)</f>
        <v>5506.1370000000006</v>
      </c>
      <c r="Q594" s="17">
        <f t="shared" si="54"/>
        <v>20713.563000000002</v>
      </c>
      <c r="R594" s="17">
        <f>VLOOKUP(G594,Payments!$A$2:$E$701, 4, FALSE)</f>
        <v>22370.648040000004</v>
      </c>
      <c r="S594" s="17">
        <f t="shared" si="55"/>
        <v>1657.0850400000018</v>
      </c>
      <c r="T594" s="21">
        <v>0.08</v>
      </c>
      <c r="U594" s="17">
        <f t="shared" si="56"/>
        <v>26219.7</v>
      </c>
      <c r="V594" s="17">
        <f t="shared" si="57"/>
        <v>9963.485999999999</v>
      </c>
    </row>
    <row r="595" spans="1:22" x14ac:dyDescent="0.2">
      <c r="A595" s="1">
        <v>43384</v>
      </c>
      <c r="B595" s="1">
        <v>43452</v>
      </c>
      <c r="C595" s="9">
        <f t="shared" si="58"/>
        <v>68</v>
      </c>
      <c r="D595" s="1" t="s">
        <v>46</v>
      </c>
      <c r="E595" s="1" t="s">
        <v>32</v>
      </c>
      <c r="F595" s="1" t="s">
        <v>54</v>
      </c>
      <c r="G595" s="1" t="s">
        <v>827</v>
      </c>
      <c r="H595" s="2" t="str">
        <f>VLOOKUP(G595,Payments!$A$2:$E$701, 3, FALSE)</f>
        <v>B-322</v>
      </c>
      <c r="I595" t="str">
        <f>VLOOKUP(G595,Payments!$A$2:$E$701, 5, FALSE)</f>
        <v>Popular</v>
      </c>
      <c r="J595" s="18">
        <v>29328</v>
      </c>
      <c r="K595" s="20">
        <v>0.15</v>
      </c>
      <c r="L595" s="18">
        <v>11144.64</v>
      </c>
      <c r="M595" s="18">
        <v>1240.5744</v>
      </c>
      <c r="N595" s="20">
        <v>0.12</v>
      </c>
      <c r="O595" s="18">
        <f t="shared" si="59"/>
        <v>2991.4559999999997</v>
      </c>
      <c r="P595" s="18">
        <f>VLOOKUP(G595,Payments!$A$2:$E$701, 2, FALSE)</f>
        <v>5484.3359999999993</v>
      </c>
      <c r="Q595" s="17">
        <f t="shared" si="54"/>
        <v>19444.464</v>
      </c>
      <c r="R595" s="17">
        <f>VLOOKUP(G595,Payments!$A$2:$E$701, 4, FALSE)</f>
        <v>20416.6872</v>
      </c>
      <c r="S595" s="17">
        <f t="shared" si="55"/>
        <v>972.22320000000036</v>
      </c>
      <c r="T595" s="21">
        <v>0.05</v>
      </c>
      <c r="U595" s="17">
        <f t="shared" si="56"/>
        <v>24928.799999999999</v>
      </c>
      <c r="V595" s="17">
        <f t="shared" si="57"/>
        <v>9552.1296000000002</v>
      </c>
    </row>
    <row r="596" spans="1:22" x14ac:dyDescent="0.2">
      <c r="A596" s="1">
        <v>43428</v>
      </c>
      <c r="B596" s="1">
        <v>43463</v>
      </c>
      <c r="C596" s="9">
        <f t="shared" si="58"/>
        <v>35</v>
      </c>
      <c r="D596" s="1" t="s">
        <v>43</v>
      </c>
      <c r="E596" s="1" t="s">
        <v>30</v>
      </c>
      <c r="F596" s="1" t="s">
        <v>139</v>
      </c>
      <c r="G596" s="1" t="s">
        <v>828</v>
      </c>
      <c r="H596" s="2" t="str">
        <f>VLOOKUP(G596,Payments!$A$2:$E$701, 3, FALSE)</f>
        <v>B-269</v>
      </c>
      <c r="I596" t="str">
        <f>VLOOKUP(G596,Payments!$A$2:$E$701, 5, FALSE)</f>
        <v>Laboral</v>
      </c>
      <c r="J596" s="18">
        <v>32855</v>
      </c>
      <c r="K596" s="20">
        <v>0.17</v>
      </c>
      <c r="L596" s="18">
        <v>13142</v>
      </c>
      <c r="M596" s="18">
        <v>1271.4884999999997</v>
      </c>
      <c r="N596" s="20">
        <v>0.1</v>
      </c>
      <c r="O596" s="18">
        <f t="shared" si="59"/>
        <v>2726.9650000000001</v>
      </c>
      <c r="P596" s="18">
        <f>VLOOKUP(G596,Payments!$A$2:$E$701, 2, FALSE)</f>
        <v>5453.93</v>
      </c>
      <c r="Q596" s="17">
        <f t="shared" si="54"/>
        <v>21815.72</v>
      </c>
      <c r="R596" s="17">
        <f>VLOOKUP(G596,Payments!$A$2:$E$701, 4, FALSE)</f>
        <v>23560.977599999998</v>
      </c>
      <c r="S596" s="17">
        <f t="shared" si="55"/>
        <v>1745.2575999999972</v>
      </c>
      <c r="T596" s="21">
        <v>0.08</v>
      </c>
      <c r="U596" s="17">
        <f t="shared" si="56"/>
        <v>27269.65</v>
      </c>
      <c r="V596" s="17">
        <f t="shared" si="57"/>
        <v>10129.196500000002</v>
      </c>
    </row>
    <row r="597" spans="1:22" x14ac:dyDescent="0.2">
      <c r="A597" s="1">
        <v>43403</v>
      </c>
      <c r="B597" s="1">
        <v>43477</v>
      </c>
      <c r="C597" s="9">
        <f t="shared" si="58"/>
        <v>74</v>
      </c>
      <c r="D597" s="1" t="s">
        <v>47</v>
      </c>
      <c r="E597" s="1" t="s">
        <v>38</v>
      </c>
      <c r="F597" s="1" t="s">
        <v>104</v>
      </c>
      <c r="G597" s="1" t="s">
        <v>829</v>
      </c>
      <c r="H597" s="2" t="str">
        <f>VLOOKUP(G597,Payments!$A$2:$E$701, 3, FALSE)</f>
        <v>B-371</v>
      </c>
      <c r="I597" t="str">
        <f>VLOOKUP(G597,Payments!$A$2:$E$701, 5, FALSE)</f>
        <v>Bankia</v>
      </c>
      <c r="J597" s="18">
        <v>20525</v>
      </c>
      <c r="K597" s="20">
        <v>0.15</v>
      </c>
      <c r="L597" s="18">
        <v>7594.25</v>
      </c>
      <c r="M597" s="18">
        <v>591.12</v>
      </c>
      <c r="N597" s="20">
        <v>0.11</v>
      </c>
      <c r="O597" s="18">
        <f t="shared" si="59"/>
        <v>1919.0875000000001</v>
      </c>
      <c r="P597" s="18">
        <f>VLOOKUP(G597,Payments!$A$2:$E$701, 2, FALSE)</f>
        <v>3314.7874999999999</v>
      </c>
      <c r="Q597" s="17">
        <f t="shared" si="54"/>
        <v>14131.4625</v>
      </c>
      <c r="R597" s="17">
        <f>VLOOKUP(G597,Payments!$A$2:$E$701, 4, FALSE)</f>
        <v>15120.664875</v>
      </c>
      <c r="S597" s="17">
        <f t="shared" si="55"/>
        <v>989.20237500000076</v>
      </c>
      <c r="T597" s="21">
        <v>7.0000000000000007E-2</v>
      </c>
      <c r="U597" s="17">
        <f t="shared" si="56"/>
        <v>17446.25</v>
      </c>
      <c r="V597" s="17">
        <f t="shared" si="57"/>
        <v>7341.7924999999996</v>
      </c>
    </row>
    <row r="598" spans="1:22" x14ac:dyDescent="0.2">
      <c r="A598" s="1">
        <v>43426</v>
      </c>
      <c r="B598" s="1">
        <v>43494</v>
      </c>
      <c r="C598" s="9">
        <f t="shared" si="58"/>
        <v>68</v>
      </c>
      <c r="D598" s="1" t="s">
        <v>45</v>
      </c>
      <c r="E598" s="1" t="s">
        <v>27</v>
      </c>
      <c r="F598" s="1" t="s">
        <v>87</v>
      </c>
      <c r="G598" s="1" t="s">
        <v>830</v>
      </c>
      <c r="H598" s="2" t="str">
        <f>VLOOKUP(G598,Payments!$A$2:$E$701, 3, FALSE)</f>
        <v>B-346</v>
      </c>
      <c r="I598" t="str">
        <f>VLOOKUP(G598,Payments!$A$2:$E$701, 5, FALSE)</f>
        <v>Sabadell</v>
      </c>
      <c r="J598" s="18">
        <v>17973</v>
      </c>
      <c r="K598" s="20">
        <v>0.14000000000000001</v>
      </c>
      <c r="L598" s="18">
        <v>5391.9</v>
      </c>
      <c r="M598" s="18">
        <v>1006.4880000000002</v>
      </c>
      <c r="N598" s="20">
        <v>0.13</v>
      </c>
      <c r="O598" s="18">
        <f t="shared" si="59"/>
        <v>2009.3814</v>
      </c>
      <c r="P598" s="18">
        <f>VLOOKUP(G598,Payments!$A$2:$E$701, 2, FALSE)</f>
        <v>3091.3560000000002</v>
      </c>
      <c r="Q598" s="17">
        <f t="shared" si="54"/>
        <v>12365.423999999999</v>
      </c>
      <c r="R598" s="17">
        <f>VLOOKUP(G598,Payments!$A$2:$E$701, 4, FALSE)</f>
        <v>13231.003680000002</v>
      </c>
      <c r="S598" s="17">
        <f t="shared" si="55"/>
        <v>865.57968000000255</v>
      </c>
      <c r="T598" s="21">
        <v>7.0000000000000007E-2</v>
      </c>
      <c r="U598" s="17">
        <f t="shared" si="56"/>
        <v>15456.779999999999</v>
      </c>
      <c r="V598" s="17">
        <f t="shared" si="57"/>
        <v>7049.0105999999996</v>
      </c>
    </row>
    <row r="599" spans="1:22" x14ac:dyDescent="0.2">
      <c r="A599" s="1">
        <v>43381</v>
      </c>
      <c r="B599" s="1">
        <v>43422</v>
      </c>
      <c r="C599" s="9">
        <f t="shared" si="58"/>
        <v>41</v>
      </c>
      <c r="D599" s="1" t="s">
        <v>47</v>
      </c>
      <c r="E599" s="1" t="s">
        <v>33</v>
      </c>
      <c r="F599" s="1" t="s">
        <v>98</v>
      </c>
      <c r="G599" s="1" t="s">
        <v>831</v>
      </c>
      <c r="H599" s="2" t="str">
        <f>VLOOKUP(G599,Payments!$A$2:$E$701, 3, FALSE)</f>
        <v>B-277</v>
      </c>
      <c r="I599" t="str">
        <f>VLOOKUP(G599,Payments!$A$2:$E$701, 5, FALSE)</f>
        <v>Bankinter</v>
      </c>
      <c r="J599" s="18">
        <v>29171</v>
      </c>
      <c r="K599" s="20">
        <v>0.14000000000000001</v>
      </c>
      <c r="L599" s="18">
        <v>9334.7199999999993</v>
      </c>
      <c r="M599" s="18">
        <v>1102.6638000000003</v>
      </c>
      <c r="N599" s="20">
        <v>0.11</v>
      </c>
      <c r="O599" s="18">
        <f t="shared" si="59"/>
        <v>2759.5765999999999</v>
      </c>
      <c r="P599" s="18">
        <f>VLOOKUP(G599,Payments!$A$2:$E$701, 2, FALSE)</f>
        <v>4515.6707999999999</v>
      </c>
      <c r="Q599" s="17">
        <f t="shared" si="54"/>
        <v>20571.389199999998</v>
      </c>
      <c r="R599" s="17">
        <f>VLOOKUP(G599,Payments!$A$2:$E$701, 4, FALSE)</f>
        <v>22422.814228000003</v>
      </c>
      <c r="S599" s="17">
        <f t="shared" si="55"/>
        <v>1851.4250280000051</v>
      </c>
      <c r="T599" s="21">
        <v>0.09</v>
      </c>
      <c r="U599" s="17">
        <f t="shared" si="56"/>
        <v>25087.059999999998</v>
      </c>
      <c r="V599" s="17">
        <f t="shared" si="57"/>
        <v>11890.099599999996</v>
      </c>
    </row>
    <row r="600" spans="1:22" x14ac:dyDescent="0.2">
      <c r="A600" s="1">
        <v>43420</v>
      </c>
      <c r="B600" s="1">
        <v>43497</v>
      </c>
      <c r="C600" s="9">
        <f t="shared" si="58"/>
        <v>77</v>
      </c>
      <c r="D600" s="1" t="s">
        <v>43</v>
      </c>
      <c r="E600" s="1" t="s">
        <v>30</v>
      </c>
      <c r="F600" s="1" t="s">
        <v>112</v>
      </c>
      <c r="G600" s="1" t="s">
        <v>832</v>
      </c>
      <c r="H600" s="2" t="str">
        <f>VLOOKUP(G600,Payments!$A$2:$E$701, 3, FALSE)</f>
        <v>B-305</v>
      </c>
      <c r="I600" t="str">
        <f>VLOOKUP(G600,Payments!$A$2:$E$701, 5, FALSE)</f>
        <v>Kutxa</v>
      </c>
      <c r="J600" s="18">
        <v>21351</v>
      </c>
      <c r="K600" s="20">
        <v>0.16</v>
      </c>
      <c r="L600" s="18">
        <v>8113.38</v>
      </c>
      <c r="M600" s="18">
        <v>491.07299999999998</v>
      </c>
      <c r="N600" s="20">
        <v>0.12</v>
      </c>
      <c r="O600" s="18">
        <f t="shared" si="59"/>
        <v>2152.1808000000001</v>
      </c>
      <c r="P600" s="18">
        <f>VLOOKUP(G600,Payments!$A$2:$E$701, 2, FALSE)</f>
        <v>4125.0132000000003</v>
      </c>
      <c r="Q600" s="17">
        <f t="shared" si="54"/>
        <v>13809.826799999999</v>
      </c>
      <c r="R600" s="17">
        <f>VLOOKUP(G600,Payments!$A$2:$E$701, 4, FALSE)</f>
        <v>14776.514675999999</v>
      </c>
      <c r="S600" s="17">
        <f t="shared" si="55"/>
        <v>966.68787599999996</v>
      </c>
      <c r="T600" s="21">
        <v>7.0000000000000007E-2</v>
      </c>
      <c r="U600" s="17">
        <f t="shared" si="56"/>
        <v>17934.84</v>
      </c>
      <c r="V600" s="17">
        <f t="shared" si="57"/>
        <v>7178.2061999999996</v>
      </c>
    </row>
    <row r="601" spans="1:22" x14ac:dyDescent="0.2">
      <c r="A601" s="1">
        <v>43450</v>
      </c>
      <c r="B601" s="1">
        <v>43508</v>
      </c>
      <c r="C601" s="9">
        <f t="shared" si="58"/>
        <v>58</v>
      </c>
      <c r="D601" s="1" t="s">
        <v>43</v>
      </c>
      <c r="E601" s="1" t="s">
        <v>22</v>
      </c>
      <c r="F601" s="1" t="s">
        <v>58</v>
      </c>
      <c r="G601" s="1" t="s">
        <v>833</v>
      </c>
      <c r="H601" s="2" t="str">
        <f>VLOOKUP(G601,Payments!$A$2:$E$701, 3, FALSE)</f>
        <v>B-303</v>
      </c>
      <c r="I601" t="str">
        <f>VLOOKUP(G601,Payments!$A$2:$E$701, 5, FALSE)</f>
        <v>Bankia</v>
      </c>
      <c r="J601" s="18">
        <v>29087</v>
      </c>
      <c r="K601" s="20">
        <v>0.08</v>
      </c>
      <c r="L601" s="18">
        <v>9889.58</v>
      </c>
      <c r="M601" s="18">
        <v>1349.6368</v>
      </c>
      <c r="N601" s="20">
        <v>0.14000000000000001</v>
      </c>
      <c r="O601" s="18">
        <f t="shared" si="59"/>
        <v>3746.4056000000005</v>
      </c>
      <c r="P601" s="18">
        <f>VLOOKUP(G601,Payments!$A$2:$E$701, 2, FALSE)</f>
        <v>5352.0080000000007</v>
      </c>
      <c r="Q601" s="17">
        <f t="shared" si="54"/>
        <v>21408.031999999999</v>
      </c>
      <c r="R601" s="17">
        <f>VLOOKUP(G601,Payments!$A$2:$E$701, 4, FALSE)</f>
        <v>23120.674559999999</v>
      </c>
      <c r="S601" s="17">
        <f t="shared" si="55"/>
        <v>1712.6425600000002</v>
      </c>
      <c r="T601" s="21">
        <v>0.08</v>
      </c>
      <c r="U601" s="17">
        <f t="shared" si="56"/>
        <v>26760.04</v>
      </c>
      <c r="V601" s="17">
        <f t="shared" si="57"/>
        <v>11774.417599999999</v>
      </c>
    </row>
    <row r="602" spans="1:22" x14ac:dyDescent="0.2">
      <c r="A602" s="1">
        <v>43383</v>
      </c>
      <c r="B602" s="1">
        <v>43418</v>
      </c>
      <c r="C602" s="9">
        <f t="shared" si="58"/>
        <v>35</v>
      </c>
      <c r="D602" s="1" t="s">
        <v>45</v>
      </c>
      <c r="E602" s="1" t="s">
        <v>21</v>
      </c>
      <c r="F602" s="1" t="s">
        <v>69</v>
      </c>
      <c r="G602" s="1" t="s">
        <v>834</v>
      </c>
      <c r="H602" s="2" t="str">
        <f>VLOOKUP(G602,Payments!$A$2:$E$701, 3, FALSE)</f>
        <v>B-299</v>
      </c>
      <c r="I602" t="str">
        <f>VLOOKUP(G602,Payments!$A$2:$E$701, 5, FALSE)</f>
        <v>Popular</v>
      </c>
      <c r="J602" s="18">
        <v>27726</v>
      </c>
      <c r="K602" s="20">
        <v>0.08</v>
      </c>
      <c r="L602" s="18">
        <v>8595.06</v>
      </c>
      <c r="M602" s="18">
        <v>1014.7716</v>
      </c>
      <c r="N602" s="20">
        <v>0.14000000000000001</v>
      </c>
      <c r="O602" s="18">
        <f t="shared" si="59"/>
        <v>3571.1088</v>
      </c>
      <c r="P602" s="18">
        <f>VLOOKUP(G602,Payments!$A$2:$E$701, 2, FALSE)</f>
        <v>4846.5048000000006</v>
      </c>
      <c r="Q602" s="17">
        <f t="shared" si="54"/>
        <v>20661.415199999996</v>
      </c>
      <c r="R602" s="17">
        <f>VLOOKUP(G602,Payments!$A$2:$E$701, 4, FALSE)</f>
        <v>22314.328416000004</v>
      </c>
      <c r="S602" s="17">
        <f t="shared" si="55"/>
        <v>1652.9132160000081</v>
      </c>
      <c r="T602" s="21">
        <v>0.08</v>
      </c>
      <c r="U602" s="17">
        <f t="shared" si="56"/>
        <v>25507.919999999998</v>
      </c>
      <c r="V602" s="17">
        <f t="shared" si="57"/>
        <v>12326.979599999997</v>
      </c>
    </row>
    <row r="603" spans="1:22" x14ac:dyDescent="0.2">
      <c r="A603" s="1">
        <v>43411</v>
      </c>
      <c r="B603" s="1">
        <v>43468</v>
      </c>
      <c r="C603" s="9">
        <f t="shared" si="58"/>
        <v>57</v>
      </c>
      <c r="D603" s="1" t="s">
        <v>47</v>
      </c>
      <c r="E603" s="1" t="s">
        <v>33</v>
      </c>
      <c r="F603" s="1" t="s">
        <v>71</v>
      </c>
      <c r="G603" s="1" t="s">
        <v>835</v>
      </c>
      <c r="H603" s="2" t="str">
        <f>VLOOKUP(G603,Payments!$A$2:$E$701, 3, FALSE)</f>
        <v>B-313</v>
      </c>
      <c r="I603" t="str">
        <f>VLOOKUP(G603,Payments!$A$2:$E$701, 5, FALSE)</f>
        <v>Sabadell</v>
      </c>
      <c r="J603" s="18">
        <v>21280</v>
      </c>
      <c r="K603" s="20">
        <v>0.09</v>
      </c>
      <c r="L603" s="18">
        <v>8086.4</v>
      </c>
      <c r="M603" s="18">
        <v>563.91999999999996</v>
      </c>
      <c r="N603" s="20">
        <v>0.1</v>
      </c>
      <c r="O603" s="18">
        <f t="shared" si="59"/>
        <v>1936.48</v>
      </c>
      <c r="P603" s="18">
        <f>VLOOKUP(G603,Payments!$A$2:$E$701, 2, FALSE)</f>
        <v>4066.6079999999997</v>
      </c>
      <c r="Q603" s="17">
        <f t="shared" si="54"/>
        <v>15298.191999999999</v>
      </c>
      <c r="R603" s="17">
        <f>VLOOKUP(G603,Payments!$A$2:$E$701, 4, FALSE)</f>
        <v>16063.1016</v>
      </c>
      <c r="S603" s="17">
        <f t="shared" si="55"/>
        <v>764.90960000000086</v>
      </c>
      <c r="T603" s="21">
        <v>0.05</v>
      </c>
      <c r="U603" s="17">
        <f t="shared" si="56"/>
        <v>19364.8</v>
      </c>
      <c r="V603" s="17">
        <f t="shared" si="57"/>
        <v>8778.0000000000018</v>
      </c>
    </row>
    <row r="604" spans="1:22" x14ac:dyDescent="0.2">
      <c r="A604" s="1">
        <v>43394</v>
      </c>
      <c r="B604" s="1">
        <v>43462</v>
      </c>
      <c r="C604" s="9">
        <f t="shared" si="58"/>
        <v>68</v>
      </c>
      <c r="D604" s="1" t="s">
        <v>47</v>
      </c>
      <c r="E604" s="1" t="s">
        <v>29</v>
      </c>
      <c r="F604" s="1" t="s">
        <v>118</v>
      </c>
      <c r="G604" s="1" t="s">
        <v>836</v>
      </c>
      <c r="H604" s="2" t="str">
        <f>VLOOKUP(G604,Payments!$A$2:$E$701, 3, FALSE)</f>
        <v>B-265</v>
      </c>
      <c r="I604" t="str">
        <f>VLOOKUP(G604,Payments!$A$2:$E$701, 5, FALSE)</f>
        <v>BBVA</v>
      </c>
      <c r="J604" s="18">
        <v>16716</v>
      </c>
      <c r="K604" s="20">
        <v>0.08</v>
      </c>
      <c r="L604" s="18">
        <v>6686.4</v>
      </c>
      <c r="M604" s="18">
        <v>521.53920000000016</v>
      </c>
      <c r="N604" s="20">
        <v>0.14000000000000001</v>
      </c>
      <c r="O604" s="18">
        <f t="shared" si="59"/>
        <v>2153.0208000000002</v>
      </c>
      <c r="P604" s="18">
        <f>VLOOKUP(G604,Payments!$A$2:$E$701, 2, FALSE)</f>
        <v>2921.9568000000004</v>
      </c>
      <c r="Q604" s="17">
        <f t="shared" si="54"/>
        <v>12456.763199999999</v>
      </c>
      <c r="R604" s="17">
        <f>VLOOKUP(G604,Payments!$A$2:$E$701, 4, FALSE)</f>
        <v>13204.168992000003</v>
      </c>
      <c r="S604" s="17">
        <f t="shared" si="55"/>
        <v>747.4057920000032</v>
      </c>
      <c r="T604" s="21">
        <v>0.06</v>
      </c>
      <c r="U604" s="17">
        <f t="shared" si="56"/>
        <v>15378.72</v>
      </c>
      <c r="V604" s="17">
        <f t="shared" si="57"/>
        <v>6017.76</v>
      </c>
    </row>
    <row r="605" spans="1:22" x14ac:dyDescent="0.2">
      <c r="A605" s="1">
        <v>43412</v>
      </c>
      <c r="B605" s="1">
        <v>43453</v>
      </c>
      <c r="C605" s="9">
        <f t="shared" si="58"/>
        <v>41</v>
      </c>
      <c r="D605" s="1" t="s">
        <v>46</v>
      </c>
      <c r="E605" s="1" t="s">
        <v>27</v>
      </c>
      <c r="F605" s="1" t="s">
        <v>66</v>
      </c>
      <c r="G605" s="1" t="s">
        <v>837</v>
      </c>
      <c r="H605" s="2" t="str">
        <f>VLOOKUP(G605,Payments!$A$2:$E$701, 3, FALSE)</f>
        <v>B-276</v>
      </c>
      <c r="I605" t="str">
        <f>VLOOKUP(G605,Payments!$A$2:$E$701, 5, FALSE)</f>
        <v>Popular</v>
      </c>
      <c r="J605" s="18">
        <v>21425</v>
      </c>
      <c r="K605" s="20">
        <v>0.16</v>
      </c>
      <c r="L605" s="18">
        <v>7713</v>
      </c>
      <c r="M605" s="18">
        <v>617.04</v>
      </c>
      <c r="N605" s="20">
        <v>0.12</v>
      </c>
      <c r="O605" s="18">
        <f t="shared" si="59"/>
        <v>2159.64</v>
      </c>
      <c r="P605" s="18">
        <f>VLOOKUP(G605,Payments!$A$2:$E$701, 2, FALSE)</f>
        <v>3959.34</v>
      </c>
      <c r="Q605" s="17">
        <f t="shared" si="54"/>
        <v>14037.66</v>
      </c>
      <c r="R605" s="17">
        <f>VLOOKUP(G605,Payments!$A$2:$E$701, 4, FALSE)</f>
        <v>15020.296200000001</v>
      </c>
      <c r="S605" s="17">
        <f t="shared" si="55"/>
        <v>982.63620000000083</v>
      </c>
      <c r="T605" s="21">
        <v>7.0000000000000007E-2</v>
      </c>
      <c r="U605" s="17">
        <f t="shared" si="56"/>
        <v>17997</v>
      </c>
      <c r="V605" s="17">
        <f t="shared" si="57"/>
        <v>7507.32</v>
      </c>
    </row>
    <row r="606" spans="1:22" x14ac:dyDescent="0.2">
      <c r="A606" s="1">
        <v>43398</v>
      </c>
      <c r="B606" s="1">
        <v>43454</v>
      </c>
      <c r="C606" s="9">
        <f t="shared" si="58"/>
        <v>56</v>
      </c>
      <c r="D606" s="1" t="s">
        <v>46</v>
      </c>
      <c r="E606" s="1" t="s">
        <v>38</v>
      </c>
      <c r="F606" s="1" t="s">
        <v>56</v>
      </c>
      <c r="G606" s="1" t="s">
        <v>838</v>
      </c>
      <c r="H606" s="2" t="str">
        <f>VLOOKUP(G606,Payments!$A$2:$E$701, 3, FALSE)</f>
        <v>B-342</v>
      </c>
      <c r="I606" t="str">
        <f>VLOOKUP(G606,Payments!$A$2:$E$701, 5, FALSE)</f>
        <v>Santander</v>
      </c>
      <c r="J606" s="18">
        <v>25962</v>
      </c>
      <c r="K606" s="20">
        <v>0.09</v>
      </c>
      <c r="L606" s="18">
        <v>8567.4599999999991</v>
      </c>
      <c r="M606" s="18">
        <v>903.47760000000005</v>
      </c>
      <c r="N606" s="20">
        <v>0.11</v>
      </c>
      <c r="O606" s="18">
        <f t="shared" si="59"/>
        <v>2598.7961999999998</v>
      </c>
      <c r="P606" s="18">
        <f>VLOOKUP(G606,Payments!$A$2:$E$701, 2, FALSE)</f>
        <v>4961.3382000000011</v>
      </c>
      <c r="Q606" s="17">
        <f t="shared" si="54"/>
        <v>18664.081799999996</v>
      </c>
      <c r="R606" s="17">
        <f>VLOOKUP(G606,Payments!$A$2:$E$701, 4, FALSE)</f>
        <v>19783.926708000003</v>
      </c>
      <c r="S606" s="17">
        <f t="shared" si="55"/>
        <v>1119.8449080000064</v>
      </c>
      <c r="T606" s="21">
        <v>0.06</v>
      </c>
      <c r="U606" s="17">
        <f t="shared" si="56"/>
        <v>23625.42</v>
      </c>
      <c r="V606" s="17">
        <f t="shared" si="57"/>
        <v>11555.6862</v>
      </c>
    </row>
    <row r="607" spans="1:22" x14ac:dyDescent="0.2">
      <c r="A607" s="1">
        <v>43446</v>
      </c>
      <c r="B607" s="1">
        <v>43508</v>
      </c>
      <c r="C607" s="9">
        <f t="shared" si="58"/>
        <v>62</v>
      </c>
      <c r="D607" s="1" t="s">
        <v>46</v>
      </c>
      <c r="E607" s="1" t="s">
        <v>24</v>
      </c>
      <c r="F607" s="1" t="s">
        <v>112</v>
      </c>
      <c r="G607" s="1" t="s">
        <v>839</v>
      </c>
      <c r="H607" s="2" t="str">
        <f>VLOOKUP(G607,Payments!$A$2:$E$701, 3, FALSE)</f>
        <v>B-372</v>
      </c>
      <c r="I607" t="str">
        <f>VLOOKUP(G607,Payments!$A$2:$E$701, 5, FALSE)</f>
        <v>Kutxa</v>
      </c>
      <c r="J607" s="18">
        <v>26963</v>
      </c>
      <c r="K607" s="20">
        <v>0.14000000000000001</v>
      </c>
      <c r="L607" s="18">
        <v>9976.31</v>
      </c>
      <c r="M607" s="18">
        <v>924.83090000000016</v>
      </c>
      <c r="N607" s="20">
        <v>0.13</v>
      </c>
      <c r="O607" s="18">
        <f t="shared" si="59"/>
        <v>3014.4634000000001</v>
      </c>
      <c r="P607" s="18">
        <f>VLOOKUP(G607,Payments!$A$2:$E$701, 2, FALSE)</f>
        <v>5101.3996000000006</v>
      </c>
      <c r="Q607" s="17">
        <f t="shared" si="54"/>
        <v>18086.7804</v>
      </c>
      <c r="R607" s="17">
        <f>VLOOKUP(G607,Payments!$A$2:$E$701, 4, FALSE)</f>
        <v>19714.590636000001</v>
      </c>
      <c r="S607" s="17">
        <f t="shared" si="55"/>
        <v>1627.8102360000012</v>
      </c>
      <c r="T607" s="21">
        <v>0.09</v>
      </c>
      <c r="U607" s="17">
        <f t="shared" si="56"/>
        <v>23188.18</v>
      </c>
      <c r="V607" s="17">
        <f t="shared" si="57"/>
        <v>9272.5756999999994</v>
      </c>
    </row>
    <row r="608" spans="1:22" x14ac:dyDescent="0.2">
      <c r="A608" s="1">
        <v>43448</v>
      </c>
      <c r="B608" s="1">
        <v>43513</v>
      </c>
      <c r="C608" s="9">
        <f t="shared" si="58"/>
        <v>65</v>
      </c>
      <c r="D608" s="1" t="s">
        <v>43</v>
      </c>
      <c r="E608" s="1" t="s">
        <v>42</v>
      </c>
      <c r="F608" s="1" t="s">
        <v>104</v>
      </c>
      <c r="G608" s="1" t="s">
        <v>840</v>
      </c>
      <c r="H608" s="2" t="str">
        <f>VLOOKUP(G608,Payments!$A$2:$E$701, 3, FALSE)</f>
        <v>B-390</v>
      </c>
      <c r="I608" t="str">
        <f>VLOOKUP(G608,Payments!$A$2:$E$701, 5, FALSE)</f>
        <v>Sabadell</v>
      </c>
      <c r="J608" s="18">
        <v>26196</v>
      </c>
      <c r="K608" s="20">
        <v>0.17</v>
      </c>
      <c r="L608" s="18">
        <v>9430.56</v>
      </c>
      <c r="M608" s="18">
        <v>984.96960000000001</v>
      </c>
      <c r="N608" s="20">
        <v>0.15</v>
      </c>
      <c r="O608" s="18">
        <f t="shared" si="59"/>
        <v>3261.402</v>
      </c>
      <c r="P608" s="18">
        <f>VLOOKUP(G608,Payments!$A$2:$E$701, 2, FALSE)</f>
        <v>5000.8163999999997</v>
      </c>
      <c r="Q608" s="17">
        <f t="shared" si="54"/>
        <v>16741.863600000001</v>
      </c>
      <c r="R608" s="17">
        <f>VLOOKUP(G608,Payments!$A$2:$E$701, 4, FALSE)</f>
        <v>17578.95678</v>
      </c>
      <c r="S608" s="17">
        <f t="shared" si="55"/>
        <v>837.09317999999985</v>
      </c>
      <c r="T608" s="21">
        <v>0.05</v>
      </c>
      <c r="U608" s="17">
        <f t="shared" si="56"/>
        <v>21742.68</v>
      </c>
      <c r="V608" s="17">
        <f t="shared" si="57"/>
        <v>8065.7483999999986</v>
      </c>
    </row>
    <row r="609" spans="1:22" x14ac:dyDescent="0.2">
      <c r="A609" s="1">
        <v>43457</v>
      </c>
      <c r="B609" s="1">
        <v>43491</v>
      </c>
      <c r="C609" s="9">
        <f t="shared" si="58"/>
        <v>34</v>
      </c>
      <c r="D609" s="1" t="s">
        <v>44</v>
      </c>
      <c r="E609" s="1" t="s">
        <v>23</v>
      </c>
      <c r="F609" s="1" t="s">
        <v>112</v>
      </c>
      <c r="G609" s="1" t="s">
        <v>841</v>
      </c>
      <c r="H609" s="2" t="str">
        <f>VLOOKUP(G609,Payments!$A$2:$E$701, 3, FALSE)</f>
        <v>B-353</v>
      </c>
      <c r="I609" t="str">
        <f>VLOOKUP(G609,Payments!$A$2:$E$701, 5, FALSE)</f>
        <v>Sabadell</v>
      </c>
      <c r="J609" s="18">
        <v>20731</v>
      </c>
      <c r="K609" s="20">
        <v>0.1</v>
      </c>
      <c r="L609" s="18">
        <v>8292.4</v>
      </c>
      <c r="M609" s="18">
        <v>725.58500000000015</v>
      </c>
      <c r="N609" s="20">
        <v>0.12</v>
      </c>
      <c r="O609" s="18">
        <f t="shared" si="59"/>
        <v>2238.9479999999999</v>
      </c>
      <c r="P609" s="18">
        <f>VLOOKUP(G609,Payments!$A$2:$E$701, 2, FALSE)</f>
        <v>4104.7380000000003</v>
      </c>
      <c r="Q609" s="17">
        <f t="shared" si="54"/>
        <v>14553.162</v>
      </c>
      <c r="R609" s="17">
        <f>VLOOKUP(G609,Payments!$A$2:$E$701, 4, FALSE)</f>
        <v>15280.820100000001</v>
      </c>
      <c r="S609" s="17">
        <f t="shared" si="55"/>
        <v>727.65810000000056</v>
      </c>
      <c r="T609" s="21">
        <v>0.05</v>
      </c>
      <c r="U609" s="17">
        <f t="shared" si="56"/>
        <v>18657.900000000001</v>
      </c>
      <c r="V609" s="17">
        <f t="shared" si="57"/>
        <v>7400.9670000000006</v>
      </c>
    </row>
    <row r="610" spans="1:22" x14ac:dyDescent="0.2">
      <c r="A610" s="1">
        <v>43406</v>
      </c>
      <c r="B610" s="1">
        <v>43479</v>
      </c>
      <c r="C610" s="9">
        <f t="shared" si="58"/>
        <v>73</v>
      </c>
      <c r="D610" s="1" t="s">
        <v>43</v>
      </c>
      <c r="E610" s="1" t="s">
        <v>27</v>
      </c>
      <c r="F610" s="1" t="s">
        <v>98</v>
      </c>
      <c r="G610" s="1" t="s">
        <v>842</v>
      </c>
      <c r="H610" s="2" t="str">
        <f>VLOOKUP(G610,Payments!$A$2:$E$701, 3, FALSE)</f>
        <v>B-288</v>
      </c>
      <c r="I610" t="str">
        <f>VLOOKUP(G610,Payments!$A$2:$E$701, 5, FALSE)</f>
        <v>Bankinter</v>
      </c>
      <c r="J610" s="18">
        <v>18982</v>
      </c>
      <c r="K610" s="20">
        <v>0.09</v>
      </c>
      <c r="L610" s="18">
        <v>5884.42</v>
      </c>
      <c r="M610" s="18">
        <v>797.24399999999991</v>
      </c>
      <c r="N610" s="20">
        <v>0.12</v>
      </c>
      <c r="O610" s="18">
        <f t="shared" si="59"/>
        <v>2072.8343999999997</v>
      </c>
      <c r="P610" s="18">
        <f>VLOOKUP(G610,Payments!$A$2:$E$701, 2, FALSE)</f>
        <v>3972.9325999999996</v>
      </c>
      <c r="Q610" s="17">
        <f t="shared" si="54"/>
        <v>13300.687399999999</v>
      </c>
      <c r="R610" s="17">
        <f>VLOOKUP(G610,Payments!$A$2:$E$701, 4, FALSE)</f>
        <v>13965.72177</v>
      </c>
      <c r="S610" s="17">
        <f t="shared" si="55"/>
        <v>665.03437000000122</v>
      </c>
      <c r="T610" s="21">
        <v>0.05</v>
      </c>
      <c r="U610" s="17">
        <f t="shared" si="56"/>
        <v>17273.62</v>
      </c>
      <c r="V610" s="17">
        <f t="shared" si="57"/>
        <v>8519.1215999999986</v>
      </c>
    </row>
    <row r="611" spans="1:22" x14ac:dyDescent="0.2">
      <c r="A611" s="1">
        <v>43461</v>
      </c>
      <c r="B611" s="1">
        <v>43491</v>
      </c>
      <c r="C611" s="9">
        <f t="shared" si="58"/>
        <v>30</v>
      </c>
      <c r="D611" s="1" t="s">
        <v>45</v>
      </c>
      <c r="E611" s="1" t="s">
        <v>22</v>
      </c>
      <c r="F611" s="1" t="s">
        <v>139</v>
      </c>
      <c r="G611" s="1" t="s">
        <v>843</v>
      </c>
      <c r="H611" s="2" t="str">
        <f>VLOOKUP(G611,Payments!$A$2:$E$701, 3, FALSE)</f>
        <v>B-384</v>
      </c>
      <c r="I611" t="str">
        <f>VLOOKUP(G611,Payments!$A$2:$E$701, 5, FALSE)</f>
        <v>Santander</v>
      </c>
      <c r="J611" s="18">
        <v>33251</v>
      </c>
      <c r="K611" s="20">
        <v>0.06</v>
      </c>
      <c r="L611" s="18">
        <v>9975.2999999999993</v>
      </c>
      <c r="M611" s="18">
        <v>1702.4512</v>
      </c>
      <c r="N611" s="20">
        <v>0.15</v>
      </c>
      <c r="O611" s="18">
        <f t="shared" si="59"/>
        <v>4688.3909999999996</v>
      </c>
      <c r="P611" s="18">
        <f>VLOOKUP(G611,Payments!$A$2:$E$701, 2, FALSE)</f>
        <v>6563.7474000000002</v>
      </c>
      <c r="Q611" s="17">
        <f t="shared" si="54"/>
        <v>24692.192599999998</v>
      </c>
      <c r="R611" s="17">
        <f>VLOOKUP(G611,Payments!$A$2:$E$701, 4, FALSE)</f>
        <v>26173.724156</v>
      </c>
      <c r="S611" s="17">
        <f t="shared" si="55"/>
        <v>1481.5315560000017</v>
      </c>
      <c r="T611" s="21">
        <v>0.06</v>
      </c>
      <c r="U611" s="17">
        <f t="shared" si="56"/>
        <v>31255.94</v>
      </c>
      <c r="V611" s="17">
        <f t="shared" si="57"/>
        <v>14889.7978</v>
      </c>
    </row>
    <row r="612" spans="1:22" x14ac:dyDescent="0.2">
      <c r="A612" s="1">
        <v>43423</v>
      </c>
      <c r="B612" s="1">
        <v>43465</v>
      </c>
      <c r="C612" s="9">
        <f t="shared" si="58"/>
        <v>42</v>
      </c>
      <c r="D612" s="1" t="s">
        <v>47</v>
      </c>
      <c r="E612" s="1" t="s">
        <v>41</v>
      </c>
      <c r="F612" s="1" t="s">
        <v>87</v>
      </c>
      <c r="G612" s="1" t="s">
        <v>844</v>
      </c>
      <c r="H612" s="2" t="str">
        <f>VLOOKUP(G612,Payments!$A$2:$E$701, 3, FALSE)</f>
        <v>B-253</v>
      </c>
      <c r="I612" t="str">
        <f>VLOOKUP(G612,Payments!$A$2:$E$701, 5, FALSE)</f>
        <v>Caixa</v>
      </c>
      <c r="J612" s="18">
        <v>23962</v>
      </c>
      <c r="K612" s="20">
        <v>0.1</v>
      </c>
      <c r="L612" s="18">
        <v>9105.56</v>
      </c>
      <c r="M612" s="18">
        <v>1121.4216000000001</v>
      </c>
      <c r="N612" s="20">
        <v>0.15</v>
      </c>
      <c r="O612" s="18">
        <f t="shared" si="59"/>
        <v>3234.87</v>
      </c>
      <c r="P612" s="18">
        <f>VLOOKUP(G612,Payments!$A$2:$E$701, 2, FALSE)</f>
        <v>4744.4759999999997</v>
      </c>
      <c r="Q612" s="17">
        <f t="shared" si="54"/>
        <v>16821.324000000001</v>
      </c>
      <c r="R612" s="17">
        <f>VLOOKUP(G612,Payments!$A$2:$E$701, 4, FALSE)</f>
        <v>17662.390200000002</v>
      </c>
      <c r="S612" s="17">
        <f t="shared" si="55"/>
        <v>841.06620000000112</v>
      </c>
      <c r="T612" s="21">
        <v>0.05</v>
      </c>
      <c r="U612" s="17">
        <f t="shared" si="56"/>
        <v>21565.8</v>
      </c>
      <c r="V612" s="17">
        <f t="shared" si="57"/>
        <v>8103.9483999999993</v>
      </c>
    </row>
    <row r="613" spans="1:22" x14ac:dyDescent="0.2">
      <c r="A613" s="1">
        <v>43409</v>
      </c>
      <c r="B613" s="1">
        <v>43479</v>
      </c>
      <c r="C613" s="9">
        <f t="shared" si="58"/>
        <v>70</v>
      </c>
      <c r="D613" s="1" t="s">
        <v>45</v>
      </c>
      <c r="E613" s="1" t="s">
        <v>31</v>
      </c>
      <c r="F613" s="1" t="s">
        <v>139</v>
      </c>
      <c r="G613" s="1" t="s">
        <v>845</v>
      </c>
      <c r="H613" s="2" t="str">
        <f>VLOOKUP(G613,Payments!$A$2:$E$701, 3, FALSE)</f>
        <v>B-376</v>
      </c>
      <c r="I613" t="str">
        <f>VLOOKUP(G613,Payments!$A$2:$E$701, 5, FALSE)</f>
        <v>Bankinter</v>
      </c>
      <c r="J613" s="18">
        <v>28423</v>
      </c>
      <c r="K613" s="20">
        <v>7.0000000000000007E-2</v>
      </c>
      <c r="L613" s="18">
        <v>11084.97</v>
      </c>
      <c r="M613" s="18">
        <v>1227.8735999999999</v>
      </c>
      <c r="N613" s="20">
        <v>0.15</v>
      </c>
      <c r="O613" s="18">
        <f t="shared" si="59"/>
        <v>3965.0084999999999</v>
      </c>
      <c r="P613" s="18">
        <f>VLOOKUP(G613,Payments!$A$2:$E$701, 2, FALSE)</f>
        <v>5551.0118999999995</v>
      </c>
      <c r="Q613" s="17">
        <f t="shared" si="54"/>
        <v>20882.378100000002</v>
      </c>
      <c r="R613" s="17">
        <f>VLOOKUP(G613,Payments!$A$2:$E$701, 4, FALSE)</f>
        <v>21926.497005000001</v>
      </c>
      <c r="S613" s="17">
        <f t="shared" si="55"/>
        <v>1044.1189049999994</v>
      </c>
      <c r="T613" s="21">
        <v>0.05</v>
      </c>
      <c r="U613" s="17">
        <f t="shared" si="56"/>
        <v>26433.39</v>
      </c>
      <c r="V613" s="17">
        <f t="shared" si="57"/>
        <v>10155.537900000001</v>
      </c>
    </row>
    <row r="614" spans="1:22" x14ac:dyDescent="0.2">
      <c r="A614" s="1">
        <v>43464</v>
      </c>
      <c r="B614" s="1">
        <v>43525</v>
      </c>
      <c r="C614" s="9">
        <f t="shared" si="58"/>
        <v>61</v>
      </c>
      <c r="D614" s="1" t="s">
        <v>45</v>
      </c>
      <c r="E614" s="1" t="s">
        <v>36</v>
      </c>
      <c r="F614" s="1" t="s">
        <v>71</v>
      </c>
      <c r="G614" s="1" t="s">
        <v>846</v>
      </c>
      <c r="H614" s="2" t="str">
        <f>VLOOKUP(G614,Payments!$A$2:$E$701, 3, FALSE)</f>
        <v>B-271</v>
      </c>
      <c r="I614" t="str">
        <f>VLOOKUP(G614,Payments!$A$2:$E$701, 5, FALSE)</f>
        <v>Caixa</v>
      </c>
      <c r="J614" s="18">
        <v>24941</v>
      </c>
      <c r="K614" s="20">
        <v>0.16</v>
      </c>
      <c r="L614" s="18">
        <v>8230.5300000000007</v>
      </c>
      <c r="M614" s="18">
        <v>1144.7918999999999</v>
      </c>
      <c r="N614" s="20">
        <v>0.12</v>
      </c>
      <c r="O614" s="18">
        <f t="shared" si="59"/>
        <v>2514.0527999999999</v>
      </c>
      <c r="P614" s="18">
        <f>VLOOKUP(G614,Payments!$A$2:$E$701, 2, FALSE)</f>
        <v>4399.5923999999995</v>
      </c>
      <c r="Q614" s="17">
        <f t="shared" si="54"/>
        <v>16550.847600000001</v>
      </c>
      <c r="R614" s="17">
        <f>VLOOKUP(G614,Payments!$A$2:$E$701, 4, FALSE)</f>
        <v>17874.915408000001</v>
      </c>
      <c r="S614" s="17">
        <f t="shared" si="55"/>
        <v>1324.0678079999998</v>
      </c>
      <c r="T614" s="21">
        <v>0.08</v>
      </c>
      <c r="U614" s="17">
        <f t="shared" si="56"/>
        <v>20950.439999999999</v>
      </c>
      <c r="V614" s="17">
        <f t="shared" si="57"/>
        <v>9061.0652999999966</v>
      </c>
    </row>
    <row r="615" spans="1:22" x14ac:dyDescent="0.2">
      <c r="A615" s="1">
        <v>43400</v>
      </c>
      <c r="B615" s="1">
        <v>43460</v>
      </c>
      <c r="C615" s="9">
        <f t="shared" si="58"/>
        <v>60</v>
      </c>
      <c r="D615" s="1" t="s">
        <v>43</v>
      </c>
      <c r="E615" s="1" t="s">
        <v>25</v>
      </c>
      <c r="F615" s="1" t="s">
        <v>66</v>
      </c>
      <c r="G615" s="1" t="s">
        <v>847</v>
      </c>
      <c r="H615" s="2" t="str">
        <f>VLOOKUP(G615,Payments!$A$2:$E$701, 3, FALSE)</f>
        <v>B-320</v>
      </c>
      <c r="I615" t="str">
        <f>VLOOKUP(G615,Payments!$A$2:$E$701, 5, FALSE)</f>
        <v>Bankia</v>
      </c>
      <c r="J615" s="18">
        <v>32168</v>
      </c>
      <c r="K615" s="20">
        <v>0.05</v>
      </c>
      <c r="L615" s="18">
        <v>12867.2</v>
      </c>
      <c r="M615" s="18">
        <v>1769.2399999999998</v>
      </c>
      <c r="N615" s="20">
        <v>0.1</v>
      </c>
      <c r="O615" s="18">
        <f t="shared" si="59"/>
        <v>3055.96</v>
      </c>
      <c r="P615" s="18">
        <f>VLOOKUP(G615,Payments!$A$2:$E$701, 2, FALSE)</f>
        <v>6723.1119999999992</v>
      </c>
      <c r="Q615" s="17">
        <f t="shared" si="54"/>
        <v>23836.487999999998</v>
      </c>
      <c r="R615" s="17">
        <f>VLOOKUP(G615,Payments!$A$2:$E$701, 4, FALSE)</f>
        <v>25266.67728</v>
      </c>
      <c r="S615" s="17">
        <f t="shared" si="55"/>
        <v>1430.1892800000023</v>
      </c>
      <c r="T615" s="21">
        <v>0.06</v>
      </c>
      <c r="U615" s="17">
        <f t="shared" si="56"/>
        <v>30559.599999999999</v>
      </c>
      <c r="V615" s="17">
        <f t="shared" si="57"/>
        <v>12867.2</v>
      </c>
    </row>
    <row r="616" spans="1:22" x14ac:dyDescent="0.2">
      <c r="A616" s="1">
        <v>43404</v>
      </c>
      <c r="B616" s="1">
        <v>43448</v>
      </c>
      <c r="C616" s="9">
        <f t="shared" si="58"/>
        <v>44</v>
      </c>
      <c r="D616" s="1" t="s">
        <v>46</v>
      </c>
      <c r="E616" s="1" t="s">
        <v>40</v>
      </c>
      <c r="F616" s="1" t="s">
        <v>64</v>
      </c>
      <c r="G616" s="1" t="s">
        <v>848</v>
      </c>
      <c r="H616" s="2" t="str">
        <f>VLOOKUP(G616,Payments!$A$2:$E$701, 3, FALSE)</f>
        <v>B-329</v>
      </c>
      <c r="I616" t="str">
        <f>VLOOKUP(G616,Payments!$A$2:$E$701, 5, FALSE)</f>
        <v>Caixa</v>
      </c>
      <c r="J616" s="18">
        <v>26149</v>
      </c>
      <c r="K616" s="20">
        <v>0.12</v>
      </c>
      <c r="L616" s="18">
        <v>9152.15</v>
      </c>
      <c r="M616" s="18">
        <v>970.12789999999995</v>
      </c>
      <c r="N616" s="20">
        <v>0.14000000000000001</v>
      </c>
      <c r="O616" s="18">
        <f t="shared" si="59"/>
        <v>3221.5568000000003</v>
      </c>
      <c r="P616" s="18">
        <f>VLOOKUP(G616,Payments!$A$2:$E$701, 2, FALSE)</f>
        <v>4142.0015999999996</v>
      </c>
      <c r="Q616" s="17">
        <f t="shared" si="54"/>
        <v>18869.118399999999</v>
      </c>
      <c r="R616" s="17">
        <f>VLOOKUP(G616,Payments!$A$2:$E$701, 4, FALSE)</f>
        <v>20001.265503999999</v>
      </c>
      <c r="S616" s="17">
        <f t="shared" si="55"/>
        <v>1132.1471039999997</v>
      </c>
      <c r="T616" s="21">
        <v>0.06</v>
      </c>
      <c r="U616" s="17">
        <f t="shared" si="56"/>
        <v>23011.119999999999</v>
      </c>
      <c r="V616" s="17">
        <f t="shared" si="57"/>
        <v>9667.2852999999977</v>
      </c>
    </row>
    <row r="617" spans="1:22" x14ac:dyDescent="0.2">
      <c r="A617" s="1">
        <v>43435</v>
      </c>
      <c r="B617" s="1">
        <v>43505</v>
      </c>
      <c r="C617" s="9">
        <f t="shared" si="58"/>
        <v>70</v>
      </c>
      <c r="D617" s="1" t="s">
        <v>47</v>
      </c>
      <c r="E617" s="1" t="s">
        <v>39</v>
      </c>
      <c r="F617" s="1" t="s">
        <v>66</v>
      </c>
      <c r="G617" s="1" t="s">
        <v>849</v>
      </c>
      <c r="H617" s="2" t="str">
        <f>VLOOKUP(G617,Payments!$A$2:$E$701, 3, FALSE)</f>
        <v>B-263</v>
      </c>
      <c r="I617" t="str">
        <f>VLOOKUP(G617,Payments!$A$2:$E$701, 5, FALSE)</f>
        <v>Bankinter</v>
      </c>
      <c r="J617" s="18">
        <v>18983</v>
      </c>
      <c r="K617" s="20">
        <v>0.06</v>
      </c>
      <c r="L617" s="18">
        <v>7023.71</v>
      </c>
      <c r="M617" s="18">
        <v>541.01549999999997</v>
      </c>
      <c r="N617" s="20">
        <v>0.13</v>
      </c>
      <c r="O617" s="18">
        <f t="shared" si="59"/>
        <v>2319.7226000000001</v>
      </c>
      <c r="P617" s="18">
        <f>VLOOKUP(G617,Payments!$A$2:$E$701, 2, FALSE)</f>
        <v>3747.2441999999996</v>
      </c>
      <c r="Q617" s="17">
        <f t="shared" si="54"/>
        <v>14096.775800000001</v>
      </c>
      <c r="R617" s="17">
        <f>VLOOKUP(G617,Payments!$A$2:$E$701, 4, FALSE)</f>
        <v>14942.582348000002</v>
      </c>
      <c r="S617" s="17">
        <f t="shared" si="55"/>
        <v>845.80654800000048</v>
      </c>
      <c r="T617" s="21">
        <v>0.06</v>
      </c>
      <c r="U617" s="17">
        <f t="shared" si="56"/>
        <v>17844.02</v>
      </c>
      <c r="V617" s="17">
        <f t="shared" si="57"/>
        <v>7959.5718999999999</v>
      </c>
    </row>
    <row r="618" spans="1:22" x14ac:dyDescent="0.2">
      <c r="A618" s="1">
        <v>43407</v>
      </c>
      <c r="B618" s="1">
        <v>43438</v>
      </c>
      <c r="C618" s="9">
        <f t="shared" si="58"/>
        <v>31</v>
      </c>
      <c r="D618" s="1" t="s">
        <v>46</v>
      </c>
      <c r="E618" s="1" t="s">
        <v>41</v>
      </c>
      <c r="F618" s="1" t="s">
        <v>87</v>
      </c>
      <c r="G618" s="1" t="s">
        <v>850</v>
      </c>
      <c r="H618" s="2" t="str">
        <f>VLOOKUP(G618,Payments!$A$2:$E$701, 3, FALSE)</f>
        <v>B-338</v>
      </c>
      <c r="I618" t="str">
        <f>VLOOKUP(G618,Payments!$A$2:$E$701, 5, FALSE)</f>
        <v>Caixa</v>
      </c>
      <c r="J618" s="18">
        <v>20346</v>
      </c>
      <c r="K618" s="20">
        <v>7.0000000000000007E-2</v>
      </c>
      <c r="L618" s="18">
        <v>7121.1</v>
      </c>
      <c r="M618" s="18">
        <v>944.05439999999987</v>
      </c>
      <c r="N618" s="20">
        <v>0.15</v>
      </c>
      <c r="O618" s="18">
        <f t="shared" si="59"/>
        <v>2838.2669999999998</v>
      </c>
      <c r="P618" s="18">
        <f>VLOOKUP(G618,Payments!$A$2:$E$701, 2, FALSE)</f>
        <v>4162.7915999999996</v>
      </c>
      <c r="Q618" s="17">
        <f t="shared" si="54"/>
        <v>14758.988399999998</v>
      </c>
      <c r="R618" s="17">
        <f>VLOOKUP(G618,Payments!$A$2:$E$701, 4, FALSE)</f>
        <v>15939.707472</v>
      </c>
      <c r="S618" s="17">
        <f t="shared" si="55"/>
        <v>1180.7190720000017</v>
      </c>
      <c r="T618" s="21">
        <v>0.08</v>
      </c>
      <c r="U618" s="17">
        <f t="shared" si="56"/>
        <v>18921.78</v>
      </c>
      <c r="V618" s="17">
        <f t="shared" si="57"/>
        <v>8018.3585999999996</v>
      </c>
    </row>
    <row r="619" spans="1:22" x14ac:dyDescent="0.2">
      <c r="A619" s="1">
        <v>43390</v>
      </c>
      <c r="B619" s="1">
        <v>43429</v>
      </c>
      <c r="C619" s="9">
        <f t="shared" si="58"/>
        <v>39</v>
      </c>
      <c r="D619" s="1" t="s">
        <v>44</v>
      </c>
      <c r="E619" s="1" t="s">
        <v>27</v>
      </c>
      <c r="F619" s="1" t="s">
        <v>98</v>
      </c>
      <c r="G619" s="1" t="s">
        <v>851</v>
      </c>
      <c r="H619" s="2" t="str">
        <f>VLOOKUP(G619,Payments!$A$2:$E$701, 3, FALSE)</f>
        <v>B-296</v>
      </c>
      <c r="I619" t="str">
        <f>VLOOKUP(G619,Payments!$A$2:$E$701, 5, FALSE)</f>
        <v>Kutxa</v>
      </c>
      <c r="J619" s="18">
        <v>25228</v>
      </c>
      <c r="K619" s="20">
        <v>0.05</v>
      </c>
      <c r="L619" s="18">
        <v>9082.08</v>
      </c>
      <c r="M619" s="18">
        <v>893.07119999999998</v>
      </c>
      <c r="N619" s="20">
        <v>0.12</v>
      </c>
      <c r="O619" s="18">
        <f t="shared" si="59"/>
        <v>2875.9919999999997</v>
      </c>
      <c r="P619" s="18">
        <f>VLOOKUP(G619,Payments!$A$2:$E$701, 2, FALSE)</f>
        <v>4793.32</v>
      </c>
      <c r="Q619" s="17">
        <f t="shared" si="54"/>
        <v>19173.28</v>
      </c>
      <c r="R619" s="17">
        <f>VLOOKUP(G619,Payments!$A$2:$E$701, 4, FALSE)</f>
        <v>20131.944</v>
      </c>
      <c r="S619" s="17">
        <f t="shared" si="55"/>
        <v>958.66400000000067</v>
      </c>
      <c r="T619" s="21">
        <v>0.05</v>
      </c>
      <c r="U619" s="17">
        <f t="shared" si="56"/>
        <v>23966.6</v>
      </c>
      <c r="V619" s="17">
        <f t="shared" si="57"/>
        <v>11115.456800000002</v>
      </c>
    </row>
    <row r="620" spans="1:22" x14ac:dyDescent="0.2">
      <c r="A620" s="1">
        <v>43389</v>
      </c>
      <c r="B620" s="1">
        <v>43461</v>
      </c>
      <c r="C620" s="9">
        <f t="shared" si="58"/>
        <v>72</v>
      </c>
      <c r="D620" s="1" t="s">
        <v>45</v>
      </c>
      <c r="E620" s="1" t="s">
        <v>36</v>
      </c>
      <c r="F620" s="1" t="s">
        <v>118</v>
      </c>
      <c r="G620" s="1" t="s">
        <v>852</v>
      </c>
      <c r="H620" s="2" t="str">
        <f>VLOOKUP(G620,Payments!$A$2:$E$701, 3, FALSE)</f>
        <v>B-358</v>
      </c>
      <c r="I620" t="str">
        <f>VLOOKUP(G620,Payments!$A$2:$E$701, 5, FALSE)</f>
        <v>Laboral</v>
      </c>
      <c r="J620" s="18">
        <v>24791</v>
      </c>
      <c r="K620" s="20">
        <v>0.11</v>
      </c>
      <c r="L620" s="18">
        <v>9172.67</v>
      </c>
      <c r="M620" s="18">
        <v>644.56600000000003</v>
      </c>
      <c r="N620" s="20">
        <v>0.15</v>
      </c>
      <c r="O620" s="18">
        <f t="shared" si="59"/>
        <v>3309.5984999999996</v>
      </c>
      <c r="P620" s="18">
        <f>VLOOKUP(G620,Payments!$A$2:$E$701, 2, FALSE)</f>
        <v>4412.7980000000007</v>
      </c>
      <c r="Q620" s="17">
        <f t="shared" si="54"/>
        <v>17651.191999999995</v>
      </c>
      <c r="R620" s="17">
        <f>VLOOKUP(G620,Payments!$A$2:$E$701, 4, FALSE)</f>
        <v>18886.775440000005</v>
      </c>
      <c r="S620" s="17">
        <f t="shared" si="55"/>
        <v>1235.5834400000094</v>
      </c>
      <c r="T620" s="21">
        <v>7.0000000000000007E-2</v>
      </c>
      <c r="U620" s="17">
        <f t="shared" si="56"/>
        <v>22063.989999999998</v>
      </c>
      <c r="V620" s="17">
        <f t="shared" si="57"/>
        <v>8937.1554999999989</v>
      </c>
    </row>
    <row r="621" spans="1:22" x14ac:dyDescent="0.2">
      <c r="A621" s="1">
        <v>43465</v>
      </c>
      <c r="B621" s="1">
        <v>43506</v>
      </c>
      <c r="C621" s="9">
        <f t="shared" si="58"/>
        <v>41</v>
      </c>
      <c r="D621" s="1" t="s">
        <v>47</v>
      </c>
      <c r="E621" s="1" t="s">
        <v>35</v>
      </c>
      <c r="F621" s="1" t="s">
        <v>66</v>
      </c>
      <c r="G621" s="1" t="s">
        <v>853</v>
      </c>
      <c r="H621" s="2" t="str">
        <f>VLOOKUP(G621,Payments!$A$2:$E$701, 3, FALSE)</f>
        <v>B-267</v>
      </c>
      <c r="I621" t="str">
        <f>VLOOKUP(G621,Payments!$A$2:$E$701, 5, FALSE)</f>
        <v>Unicaja</v>
      </c>
      <c r="J621" s="18">
        <v>31987</v>
      </c>
      <c r="K621" s="20">
        <v>0.12</v>
      </c>
      <c r="L621" s="18">
        <v>11195.45</v>
      </c>
      <c r="M621" s="18">
        <v>1525.7799</v>
      </c>
      <c r="N621" s="20">
        <v>0.1</v>
      </c>
      <c r="O621" s="18">
        <f t="shared" si="59"/>
        <v>2814.8560000000002</v>
      </c>
      <c r="P621" s="18">
        <f>VLOOKUP(G621,Payments!$A$2:$E$701, 2, FALSE)</f>
        <v>5629.7120000000004</v>
      </c>
      <c r="Q621" s="17">
        <f t="shared" si="54"/>
        <v>22518.848000000002</v>
      </c>
      <c r="R621" s="17">
        <f>VLOOKUP(G621,Payments!$A$2:$E$701, 4, FALSE)</f>
        <v>24545.544320000005</v>
      </c>
      <c r="S621" s="17">
        <f t="shared" si="55"/>
        <v>2026.6963200000027</v>
      </c>
      <c r="T621" s="21">
        <v>0.09</v>
      </c>
      <c r="U621" s="17">
        <f t="shared" si="56"/>
        <v>28148.560000000001</v>
      </c>
      <c r="V621" s="17">
        <f t="shared" si="57"/>
        <v>12612.474099999999</v>
      </c>
    </row>
    <row r="622" spans="1:22" x14ac:dyDescent="0.2">
      <c r="A622" s="1">
        <v>43400</v>
      </c>
      <c r="B622" s="1">
        <v>43434</v>
      </c>
      <c r="C622" s="9">
        <f t="shared" si="58"/>
        <v>34</v>
      </c>
      <c r="D622" s="1" t="s">
        <v>46</v>
      </c>
      <c r="E622" s="1" t="s">
        <v>35</v>
      </c>
      <c r="F622" s="1" t="s">
        <v>104</v>
      </c>
      <c r="G622" s="1" t="s">
        <v>854</v>
      </c>
      <c r="H622" s="2" t="str">
        <f>VLOOKUP(G622,Payments!$A$2:$E$701, 3, FALSE)</f>
        <v>B-376</v>
      </c>
      <c r="I622" t="str">
        <f>VLOOKUP(G622,Payments!$A$2:$E$701, 5, FALSE)</f>
        <v>Bankia</v>
      </c>
      <c r="J622" s="18">
        <v>18729</v>
      </c>
      <c r="K622" s="20">
        <v>7.0000000000000007E-2</v>
      </c>
      <c r="L622" s="18">
        <v>5993.28</v>
      </c>
      <c r="M622" s="18">
        <v>571.23450000000003</v>
      </c>
      <c r="N622" s="20">
        <v>0.1</v>
      </c>
      <c r="O622" s="18">
        <f t="shared" si="59"/>
        <v>1741.7970000000003</v>
      </c>
      <c r="P622" s="18">
        <f>VLOOKUP(G622,Payments!$A$2:$E$701, 2, FALSE)</f>
        <v>3309.4142999999995</v>
      </c>
      <c r="Q622" s="17">
        <f t="shared" si="54"/>
        <v>14108.555700000001</v>
      </c>
      <c r="R622" s="17">
        <f>VLOOKUP(G622,Payments!$A$2:$E$701, 4, FALSE)</f>
        <v>15378.325712999998</v>
      </c>
      <c r="S622" s="17">
        <f t="shared" si="55"/>
        <v>1269.7700129999976</v>
      </c>
      <c r="T622" s="21">
        <v>0.09</v>
      </c>
      <c r="U622" s="17">
        <f t="shared" si="56"/>
        <v>17417.97</v>
      </c>
      <c r="V622" s="17">
        <f t="shared" si="57"/>
        <v>9111.6585000000014</v>
      </c>
    </row>
    <row r="623" spans="1:22" x14ac:dyDescent="0.2">
      <c r="A623" s="1">
        <v>43391</v>
      </c>
      <c r="B623" s="1">
        <v>43434</v>
      </c>
      <c r="C623" s="9">
        <f t="shared" si="58"/>
        <v>43</v>
      </c>
      <c r="D623" s="1" t="s">
        <v>47</v>
      </c>
      <c r="E623" s="1" t="s">
        <v>27</v>
      </c>
      <c r="F623" s="1" t="s">
        <v>58</v>
      </c>
      <c r="G623" s="1" t="s">
        <v>855</v>
      </c>
      <c r="H623" s="2" t="str">
        <f>VLOOKUP(G623,Payments!$A$2:$E$701, 3, FALSE)</f>
        <v>B-330</v>
      </c>
      <c r="I623" t="str">
        <f>VLOOKUP(G623,Payments!$A$2:$E$701, 5, FALSE)</f>
        <v>Caixa</v>
      </c>
      <c r="J623" s="18">
        <v>30918</v>
      </c>
      <c r="K623" s="20">
        <v>0.13</v>
      </c>
      <c r="L623" s="18">
        <v>11439.66</v>
      </c>
      <c r="M623" s="18">
        <v>927.54</v>
      </c>
      <c r="N623" s="20">
        <v>0.12</v>
      </c>
      <c r="O623" s="18">
        <f t="shared" si="59"/>
        <v>3227.8391999999999</v>
      </c>
      <c r="P623" s="18">
        <f>VLOOKUP(G623,Payments!$A$2:$E$701, 2, FALSE)</f>
        <v>5110.7453999999998</v>
      </c>
      <c r="Q623" s="17">
        <f t="shared" si="54"/>
        <v>21787.9146</v>
      </c>
      <c r="R623" s="17">
        <f>VLOOKUP(G623,Payments!$A$2:$E$701, 4, FALSE)</f>
        <v>23530.947768000002</v>
      </c>
      <c r="S623" s="17">
        <f t="shared" si="55"/>
        <v>1743.0331680000018</v>
      </c>
      <c r="T623" s="21">
        <v>0.08</v>
      </c>
      <c r="U623" s="17">
        <f t="shared" si="56"/>
        <v>26898.66</v>
      </c>
      <c r="V623" s="17">
        <f t="shared" si="57"/>
        <v>11303.620800000001</v>
      </c>
    </row>
    <row r="624" spans="1:22" x14ac:dyDescent="0.2">
      <c r="A624" s="1">
        <v>43442</v>
      </c>
      <c r="B624" s="1">
        <v>43503</v>
      </c>
      <c r="C624" s="9">
        <f t="shared" si="58"/>
        <v>61</v>
      </c>
      <c r="D624" s="1" t="s">
        <v>44</v>
      </c>
      <c r="E624" s="1" t="s">
        <v>37</v>
      </c>
      <c r="F624" s="1" t="s">
        <v>84</v>
      </c>
      <c r="G624" s="1" t="s">
        <v>856</v>
      </c>
      <c r="H624" s="2" t="str">
        <f>VLOOKUP(G624,Payments!$A$2:$E$701, 3, FALSE)</f>
        <v>B-327</v>
      </c>
      <c r="I624" t="str">
        <f>VLOOKUP(G624,Payments!$A$2:$E$701, 5, FALSE)</f>
        <v>BBVA</v>
      </c>
      <c r="J624" s="18">
        <v>33845</v>
      </c>
      <c r="K624" s="20">
        <v>0.08</v>
      </c>
      <c r="L624" s="18">
        <v>13538</v>
      </c>
      <c r="M624" s="18">
        <v>1759.94</v>
      </c>
      <c r="N624" s="20">
        <v>0.14000000000000001</v>
      </c>
      <c r="O624" s="18">
        <f t="shared" si="59"/>
        <v>4359.2360000000008</v>
      </c>
      <c r="P624" s="18">
        <f>VLOOKUP(G624,Payments!$A$2:$E$701, 2, FALSE)</f>
        <v>5916.1059999999998</v>
      </c>
      <c r="Q624" s="17">
        <f t="shared" si="54"/>
        <v>25221.294000000002</v>
      </c>
      <c r="R624" s="17">
        <f>VLOOKUP(G624,Payments!$A$2:$E$701, 4, FALSE)</f>
        <v>26986.784580000003</v>
      </c>
      <c r="S624" s="17">
        <f t="shared" si="55"/>
        <v>1765.4905800000015</v>
      </c>
      <c r="T624" s="21">
        <v>7.0000000000000007E-2</v>
      </c>
      <c r="U624" s="17">
        <f t="shared" si="56"/>
        <v>31137.4</v>
      </c>
      <c r="V624" s="17">
        <f t="shared" si="57"/>
        <v>11480.224000000002</v>
      </c>
    </row>
    <row r="625" spans="1:22" x14ac:dyDescent="0.2">
      <c r="A625" s="1">
        <v>43406</v>
      </c>
      <c r="B625" s="1">
        <v>43473</v>
      </c>
      <c r="C625" s="9">
        <f t="shared" si="58"/>
        <v>67</v>
      </c>
      <c r="D625" s="1" t="s">
        <v>47</v>
      </c>
      <c r="E625" s="1" t="s">
        <v>35</v>
      </c>
      <c r="F625" s="1" t="s">
        <v>112</v>
      </c>
      <c r="G625" s="1" t="s">
        <v>857</v>
      </c>
      <c r="H625" s="2" t="str">
        <f>VLOOKUP(G625,Payments!$A$2:$E$701, 3, FALSE)</f>
        <v>B-347</v>
      </c>
      <c r="I625" t="str">
        <f>VLOOKUP(G625,Payments!$A$2:$E$701, 5, FALSE)</f>
        <v>Santander</v>
      </c>
      <c r="J625" s="18">
        <v>31320</v>
      </c>
      <c r="K625" s="20">
        <v>7.0000000000000007E-2</v>
      </c>
      <c r="L625" s="18">
        <v>12528</v>
      </c>
      <c r="M625" s="18">
        <v>829.98</v>
      </c>
      <c r="N625" s="20">
        <v>0.15</v>
      </c>
      <c r="O625" s="18">
        <f t="shared" si="59"/>
        <v>4369.1399999999994</v>
      </c>
      <c r="P625" s="18">
        <f>VLOOKUP(G625,Payments!$A$2:$E$701, 2, FALSE)</f>
        <v>6699.347999999999</v>
      </c>
      <c r="Q625" s="17">
        <f t="shared" si="54"/>
        <v>22428.252</v>
      </c>
      <c r="R625" s="17">
        <f>VLOOKUP(G625,Payments!$A$2:$E$701, 4, FALSE)</f>
        <v>24222.512160000002</v>
      </c>
      <c r="S625" s="17">
        <f t="shared" si="55"/>
        <v>1794.2601600000016</v>
      </c>
      <c r="T625" s="21">
        <v>0.08</v>
      </c>
      <c r="U625" s="17">
        <f t="shared" si="56"/>
        <v>29127.599999999999</v>
      </c>
      <c r="V625" s="17">
        <f t="shared" si="57"/>
        <v>11400.48</v>
      </c>
    </row>
    <row r="626" spans="1:22" x14ac:dyDescent="0.2">
      <c r="A626" s="1">
        <v>43393</v>
      </c>
      <c r="B626" s="1">
        <v>43430</v>
      </c>
      <c r="C626" s="9">
        <f t="shared" si="58"/>
        <v>37</v>
      </c>
      <c r="D626" s="1" t="s">
        <v>45</v>
      </c>
      <c r="E626" s="1" t="s">
        <v>29</v>
      </c>
      <c r="F626" s="1" t="s">
        <v>77</v>
      </c>
      <c r="G626" s="1" t="s">
        <v>858</v>
      </c>
      <c r="H626" s="2" t="str">
        <f>VLOOKUP(G626,Payments!$A$2:$E$701, 3, FALSE)</f>
        <v>B-387</v>
      </c>
      <c r="I626" t="str">
        <f>VLOOKUP(G626,Payments!$A$2:$E$701, 5, FALSE)</f>
        <v>Bankinter</v>
      </c>
      <c r="J626" s="18">
        <v>26056</v>
      </c>
      <c r="K626" s="20">
        <v>0.11</v>
      </c>
      <c r="L626" s="18">
        <v>8598.48</v>
      </c>
      <c r="M626" s="18">
        <v>1459.136</v>
      </c>
      <c r="N626" s="20">
        <v>0.11</v>
      </c>
      <c r="O626" s="18">
        <f t="shared" si="59"/>
        <v>2550.8824</v>
      </c>
      <c r="P626" s="18">
        <f>VLOOKUP(G626,Payments!$A$2:$E$701, 2, FALSE)</f>
        <v>4869.8663999999999</v>
      </c>
      <c r="Q626" s="17">
        <f t="shared" si="54"/>
        <v>18319.973600000001</v>
      </c>
      <c r="R626" s="17">
        <f>VLOOKUP(G626,Payments!$A$2:$E$701, 4, FALSE)</f>
        <v>19785.571488000001</v>
      </c>
      <c r="S626" s="17">
        <f t="shared" si="55"/>
        <v>1465.5978880000002</v>
      </c>
      <c r="T626" s="21">
        <v>0.08</v>
      </c>
      <c r="U626" s="17">
        <f t="shared" si="56"/>
        <v>23189.84</v>
      </c>
      <c r="V626" s="17">
        <f t="shared" si="57"/>
        <v>10581.341600000003</v>
      </c>
    </row>
    <row r="627" spans="1:22" x14ac:dyDescent="0.2">
      <c r="A627" s="1">
        <v>43392</v>
      </c>
      <c r="B627" s="1">
        <v>43449</v>
      </c>
      <c r="C627" s="9">
        <f t="shared" si="58"/>
        <v>57</v>
      </c>
      <c r="D627" s="1" t="s">
        <v>45</v>
      </c>
      <c r="E627" s="1" t="s">
        <v>29</v>
      </c>
      <c r="F627" s="1" t="s">
        <v>60</v>
      </c>
      <c r="G627" s="1" t="s">
        <v>859</v>
      </c>
      <c r="H627" s="2" t="str">
        <f>VLOOKUP(G627,Payments!$A$2:$E$701, 3, FALSE)</f>
        <v>B-386</v>
      </c>
      <c r="I627" t="str">
        <f>VLOOKUP(G627,Payments!$A$2:$E$701, 5, FALSE)</f>
        <v>Popular</v>
      </c>
      <c r="J627" s="18">
        <v>19557</v>
      </c>
      <c r="K627" s="20">
        <v>0.12</v>
      </c>
      <c r="L627" s="18">
        <v>7236.09</v>
      </c>
      <c r="M627" s="18">
        <v>598.44420000000002</v>
      </c>
      <c r="N627" s="20">
        <v>0.12</v>
      </c>
      <c r="O627" s="18">
        <f t="shared" si="59"/>
        <v>2065.2192</v>
      </c>
      <c r="P627" s="18">
        <f>VLOOKUP(G627,Payments!$A$2:$E$701, 2, FALSE)</f>
        <v>3442.0320000000002</v>
      </c>
      <c r="Q627" s="17">
        <f t="shared" si="54"/>
        <v>13768.128000000001</v>
      </c>
      <c r="R627" s="17">
        <f>VLOOKUP(G627,Payments!$A$2:$E$701, 4, FALSE)</f>
        <v>14456.5344</v>
      </c>
      <c r="S627" s="17">
        <f t="shared" si="55"/>
        <v>688.40639999999985</v>
      </c>
      <c r="T627" s="21">
        <v>0.05</v>
      </c>
      <c r="U627" s="17">
        <f t="shared" si="56"/>
        <v>17210.16</v>
      </c>
      <c r="V627" s="17">
        <f t="shared" si="57"/>
        <v>7310.4066000000003</v>
      </c>
    </row>
    <row r="628" spans="1:22" x14ac:dyDescent="0.2">
      <c r="A628" s="1">
        <v>43434</v>
      </c>
      <c r="B628" s="1">
        <v>43466</v>
      </c>
      <c r="C628" s="9">
        <f t="shared" si="58"/>
        <v>32</v>
      </c>
      <c r="D628" s="1" t="s">
        <v>45</v>
      </c>
      <c r="E628" s="1" t="s">
        <v>42</v>
      </c>
      <c r="F628" s="1" t="s">
        <v>58</v>
      </c>
      <c r="G628" s="1" t="s">
        <v>860</v>
      </c>
      <c r="H628" s="2" t="str">
        <f>VLOOKUP(G628,Payments!$A$2:$E$701, 3, FALSE)</f>
        <v>B-354</v>
      </c>
      <c r="I628" t="str">
        <f>VLOOKUP(G628,Payments!$A$2:$E$701, 5, FALSE)</f>
        <v>Sabadell</v>
      </c>
      <c r="J628" s="18">
        <v>16177</v>
      </c>
      <c r="K628" s="20">
        <v>0.1</v>
      </c>
      <c r="L628" s="18">
        <v>6309.03</v>
      </c>
      <c r="M628" s="18">
        <v>742.52430000000004</v>
      </c>
      <c r="N628" s="20">
        <v>0.11</v>
      </c>
      <c r="O628" s="18">
        <f t="shared" si="59"/>
        <v>1601.5229999999999</v>
      </c>
      <c r="P628" s="18">
        <f>VLOOKUP(G628,Payments!$A$2:$E$701, 2, FALSE)</f>
        <v>3348.6390000000001</v>
      </c>
      <c r="Q628" s="17">
        <f t="shared" si="54"/>
        <v>11210.661</v>
      </c>
      <c r="R628" s="17">
        <f>VLOOKUP(G628,Payments!$A$2:$E$701, 4, FALSE)</f>
        <v>11771.19405</v>
      </c>
      <c r="S628" s="17">
        <f t="shared" si="55"/>
        <v>560.53305</v>
      </c>
      <c r="T628" s="21">
        <v>0.05</v>
      </c>
      <c r="U628" s="17">
        <f t="shared" si="56"/>
        <v>14559.3</v>
      </c>
      <c r="V628" s="17">
        <f t="shared" si="57"/>
        <v>5906.2227000000012</v>
      </c>
    </row>
    <row r="629" spans="1:22" x14ac:dyDescent="0.2">
      <c r="A629" s="1">
        <v>43394</v>
      </c>
      <c r="B629" s="1">
        <v>43435</v>
      </c>
      <c r="C629" s="9">
        <f t="shared" si="58"/>
        <v>41</v>
      </c>
      <c r="D629" s="1" t="s">
        <v>43</v>
      </c>
      <c r="E629" s="1" t="s">
        <v>42</v>
      </c>
      <c r="F629" s="1" t="s">
        <v>62</v>
      </c>
      <c r="G629" s="1" t="s">
        <v>861</v>
      </c>
      <c r="H629" s="2" t="str">
        <f>VLOOKUP(G629,Payments!$A$2:$E$701, 3, FALSE)</f>
        <v>B-353</v>
      </c>
      <c r="I629" t="str">
        <f>VLOOKUP(G629,Payments!$A$2:$E$701, 5, FALSE)</f>
        <v>Santander</v>
      </c>
      <c r="J629" s="18">
        <v>30926</v>
      </c>
      <c r="K629" s="20">
        <v>0.16</v>
      </c>
      <c r="L629" s="18">
        <v>10824.1</v>
      </c>
      <c r="M629" s="18">
        <v>1060.7618</v>
      </c>
      <c r="N629" s="20">
        <v>0.1</v>
      </c>
      <c r="O629" s="18">
        <f t="shared" si="59"/>
        <v>2597.7840000000001</v>
      </c>
      <c r="P629" s="18">
        <f>VLOOKUP(G629,Payments!$A$2:$E$701, 2, FALSE)</f>
        <v>5455.3464000000004</v>
      </c>
      <c r="Q629" s="17">
        <f t="shared" si="54"/>
        <v>20522.493600000002</v>
      </c>
      <c r="R629" s="17">
        <f>VLOOKUP(G629,Payments!$A$2:$E$701, 4, FALSE)</f>
        <v>22164.293088000002</v>
      </c>
      <c r="S629" s="17">
        <f t="shared" si="55"/>
        <v>1641.7994880000006</v>
      </c>
      <c r="T629" s="21">
        <v>0.08</v>
      </c>
      <c r="U629" s="17">
        <f t="shared" si="56"/>
        <v>25977.84</v>
      </c>
      <c r="V629" s="17">
        <f t="shared" si="57"/>
        <v>11495.1942</v>
      </c>
    </row>
    <row r="630" spans="1:22" x14ac:dyDescent="0.2">
      <c r="A630" s="1">
        <v>43404</v>
      </c>
      <c r="B630" s="1">
        <v>43465</v>
      </c>
      <c r="C630" s="9">
        <f t="shared" si="58"/>
        <v>61</v>
      </c>
      <c r="D630" s="1" t="s">
        <v>46</v>
      </c>
      <c r="E630" s="1" t="s">
        <v>30</v>
      </c>
      <c r="F630" s="1" t="s">
        <v>62</v>
      </c>
      <c r="G630" s="1" t="s">
        <v>862</v>
      </c>
      <c r="H630" s="2" t="str">
        <f>VLOOKUP(G630,Payments!$A$2:$E$701, 3, FALSE)</f>
        <v>B-269</v>
      </c>
      <c r="I630" t="str">
        <f>VLOOKUP(G630,Payments!$A$2:$E$701, 5, FALSE)</f>
        <v>Unicaja</v>
      </c>
      <c r="J630" s="18">
        <v>31392</v>
      </c>
      <c r="K630" s="20">
        <v>0.11</v>
      </c>
      <c r="L630" s="18">
        <v>12556.8</v>
      </c>
      <c r="M630" s="18">
        <v>769.10400000000004</v>
      </c>
      <c r="N630" s="20">
        <v>0.14000000000000001</v>
      </c>
      <c r="O630" s="18">
        <f t="shared" si="59"/>
        <v>3911.4432000000006</v>
      </c>
      <c r="P630" s="18">
        <f>VLOOKUP(G630,Payments!$A$2:$E$701, 2, FALSE)</f>
        <v>5587.7759999999998</v>
      </c>
      <c r="Q630" s="17">
        <f t="shared" si="54"/>
        <v>22351.103999999999</v>
      </c>
      <c r="R630" s="17">
        <f>VLOOKUP(G630,Payments!$A$2:$E$701, 4, FALSE)</f>
        <v>23915.681280000001</v>
      </c>
      <c r="S630" s="17">
        <f t="shared" si="55"/>
        <v>1564.5772800000013</v>
      </c>
      <c r="T630" s="21">
        <v>7.0000000000000007E-2</v>
      </c>
      <c r="U630" s="17">
        <f t="shared" si="56"/>
        <v>27938.880000000001</v>
      </c>
      <c r="V630" s="17">
        <f t="shared" si="57"/>
        <v>10701.532800000001</v>
      </c>
    </row>
    <row r="631" spans="1:22" x14ac:dyDescent="0.2">
      <c r="A631" s="1">
        <v>43437</v>
      </c>
      <c r="B631" s="1">
        <v>43481</v>
      </c>
      <c r="C631" s="9">
        <f t="shared" si="58"/>
        <v>44</v>
      </c>
      <c r="D631" s="1" t="s">
        <v>46</v>
      </c>
      <c r="E631" s="1" t="s">
        <v>32</v>
      </c>
      <c r="F631" s="1" t="s">
        <v>109</v>
      </c>
      <c r="G631" s="1" t="s">
        <v>863</v>
      </c>
      <c r="H631" s="2" t="str">
        <f>VLOOKUP(G631,Payments!$A$2:$E$701, 3, FALSE)</f>
        <v>B-311</v>
      </c>
      <c r="I631" t="str">
        <f>VLOOKUP(G631,Payments!$A$2:$E$701, 5, FALSE)</f>
        <v>Kutxa</v>
      </c>
      <c r="J631" s="18">
        <v>22232</v>
      </c>
      <c r="K631" s="20">
        <v>7.0000000000000007E-2</v>
      </c>
      <c r="L631" s="18">
        <v>8670.48</v>
      </c>
      <c r="M631" s="18">
        <v>960.42239999999993</v>
      </c>
      <c r="N631" s="20">
        <v>0.11</v>
      </c>
      <c r="O631" s="18">
        <f t="shared" si="59"/>
        <v>2274.3335999999999</v>
      </c>
      <c r="P631" s="18">
        <f>VLOOKUP(G631,Payments!$A$2:$E$701, 2, FALSE)</f>
        <v>3928.3943999999992</v>
      </c>
      <c r="Q631" s="17">
        <f t="shared" si="54"/>
        <v>16747.365599999997</v>
      </c>
      <c r="R631" s="17">
        <f>VLOOKUP(G631,Payments!$A$2:$E$701, 4, FALSE)</f>
        <v>17919.681192</v>
      </c>
      <c r="S631" s="17">
        <f t="shared" si="55"/>
        <v>1172.3155920000027</v>
      </c>
      <c r="T631" s="21">
        <v>7.0000000000000007E-2</v>
      </c>
      <c r="U631" s="17">
        <f t="shared" si="56"/>
        <v>20675.759999999998</v>
      </c>
      <c r="V631" s="17">
        <f t="shared" si="57"/>
        <v>8770.5239999999976</v>
      </c>
    </row>
    <row r="632" spans="1:22" x14ac:dyDescent="0.2">
      <c r="A632" s="1">
        <v>43442</v>
      </c>
      <c r="B632" s="1">
        <v>43514</v>
      </c>
      <c r="C632" s="9">
        <f t="shared" si="58"/>
        <v>72</v>
      </c>
      <c r="D632" s="1" t="s">
        <v>47</v>
      </c>
      <c r="E632" s="1" t="s">
        <v>28</v>
      </c>
      <c r="F632" s="1" t="s">
        <v>54</v>
      </c>
      <c r="G632" s="1" t="s">
        <v>864</v>
      </c>
      <c r="H632" s="2" t="str">
        <f>VLOOKUP(G632,Payments!$A$2:$E$701, 3, FALSE)</f>
        <v>B-371</v>
      </c>
      <c r="I632" t="str">
        <f>VLOOKUP(G632,Payments!$A$2:$E$701, 5, FALSE)</f>
        <v>Santander</v>
      </c>
      <c r="J632" s="18">
        <v>26983</v>
      </c>
      <c r="K632" s="20">
        <v>0.11</v>
      </c>
      <c r="L632" s="18">
        <v>10793.2</v>
      </c>
      <c r="M632" s="18">
        <v>1189.9502999999997</v>
      </c>
      <c r="N632" s="20">
        <v>0.1</v>
      </c>
      <c r="O632" s="18">
        <f t="shared" si="59"/>
        <v>2401.4870000000001</v>
      </c>
      <c r="P632" s="18">
        <f>VLOOKUP(G632,Payments!$A$2:$E$701, 2, FALSE)</f>
        <v>4322.6765999999998</v>
      </c>
      <c r="Q632" s="17">
        <f t="shared" si="54"/>
        <v>19692.1934</v>
      </c>
      <c r="R632" s="17">
        <f>VLOOKUP(G632,Payments!$A$2:$E$701, 4, FALSE)</f>
        <v>21267.568872</v>
      </c>
      <c r="S632" s="17">
        <f t="shared" si="55"/>
        <v>1575.3754719999997</v>
      </c>
      <c r="T632" s="21">
        <v>0.08</v>
      </c>
      <c r="U632" s="17">
        <f t="shared" si="56"/>
        <v>24014.87</v>
      </c>
      <c r="V632" s="17">
        <f t="shared" si="57"/>
        <v>9630.2326999999968</v>
      </c>
    </row>
    <row r="633" spans="1:22" x14ac:dyDescent="0.2">
      <c r="A633" s="1">
        <v>43465</v>
      </c>
      <c r="B633" s="1">
        <v>43531</v>
      </c>
      <c r="C633" s="9">
        <f t="shared" si="58"/>
        <v>66</v>
      </c>
      <c r="D633" s="1" t="s">
        <v>47</v>
      </c>
      <c r="E633" s="1" t="s">
        <v>23</v>
      </c>
      <c r="F633" s="1" t="s">
        <v>54</v>
      </c>
      <c r="G633" s="1" t="s">
        <v>865</v>
      </c>
      <c r="H633" s="2" t="str">
        <f>VLOOKUP(G633,Payments!$A$2:$E$701, 3, FALSE)</f>
        <v>B-350</v>
      </c>
      <c r="I633" t="str">
        <f>VLOOKUP(G633,Payments!$A$2:$E$701, 5, FALSE)</f>
        <v>BBVA</v>
      </c>
      <c r="J633" s="18">
        <v>26270</v>
      </c>
      <c r="K633" s="20">
        <v>0.16</v>
      </c>
      <c r="L633" s="18">
        <v>7881</v>
      </c>
      <c r="M633" s="18">
        <v>1134.864</v>
      </c>
      <c r="N633" s="20">
        <v>0.1</v>
      </c>
      <c r="O633" s="18">
        <f t="shared" si="59"/>
        <v>2206.6799999999998</v>
      </c>
      <c r="P633" s="18">
        <f>VLOOKUP(G633,Payments!$A$2:$E$701, 2, FALSE)</f>
        <v>4854.6959999999999</v>
      </c>
      <c r="Q633" s="17">
        <f t="shared" si="54"/>
        <v>17212.103999999999</v>
      </c>
      <c r="R633" s="17">
        <f>VLOOKUP(G633,Payments!$A$2:$E$701, 4, FALSE)</f>
        <v>18416.951280000001</v>
      </c>
      <c r="S633" s="17">
        <f t="shared" si="55"/>
        <v>1204.8472800000018</v>
      </c>
      <c r="T633" s="21">
        <v>7.0000000000000007E-2</v>
      </c>
      <c r="U633" s="17">
        <f t="shared" si="56"/>
        <v>22066.799999999999</v>
      </c>
      <c r="V633" s="17">
        <f t="shared" si="57"/>
        <v>10844.255999999998</v>
      </c>
    </row>
    <row r="634" spans="1:22" x14ac:dyDescent="0.2">
      <c r="A634" s="1">
        <v>43407</v>
      </c>
      <c r="B634" s="1">
        <v>43445</v>
      </c>
      <c r="C634" s="9">
        <f t="shared" si="58"/>
        <v>38</v>
      </c>
      <c r="D634" s="1" t="s">
        <v>44</v>
      </c>
      <c r="E634" s="1" t="s">
        <v>26</v>
      </c>
      <c r="F634" s="1" t="s">
        <v>118</v>
      </c>
      <c r="G634" s="1" t="s">
        <v>866</v>
      </c>
      <c r="H634" s="2" t="str">
        <f>VLOOKUP(G634,Payments!$A$2:$E$701, 3, FALSE)</f>
        <v>B-324</v>
      </c>
      <c r="I634" t="str">
        <f>VLOOKUP(G634,Payments!$A$2:$E$701, 5, FALSE)</f>
        <v>Sabadell</v>
      </c>
      <c r="J634" s="18">
        <v>27458</v>
      </c>
      <c r="K634" s="20">
        <v>7.0000000000000007E-2</v>
      </c>
      <c r="L634" s="18">
        <v>8786.56</v>
      </c>
      <c r="M634" s="18">
        <v>1172.4565999999998</v>
      </c>
      <c r="N634" s="20">
        <v>0.13</v>
      </c>
      <c r="O634" s="18">
        <f t="shared" si="59"/>
        <v>3319.6722</v>
      </c>
      <c r="P634" s="18">
        <f>VLOOKUP(G634,Payments!$A$2:$E$701, 2, FALSE)</f>
        <v>5617.9067999999997</v>
      </c>
      <c r="Q634" s="17">
        <f t="shared" si="54"/>
        <v>19918.033199999998</v>
      </c>
      <c r="R634" s="17">
        <f>VLOOKUP(G634,Payments!$A$2:$E$701, 4, FALSE)</f>
        <v>21312.295523999997</v>
      </c>
      <c r="S634" s="17">
        <f t="shared" si="55"/>
        <v>1394.2623239999994</v>
      </c>
      <c r="T634" s="21">
        <v>7.0000000000000007E-2</v>
      </c>
      <c r="U634" s="17">
        <f t="shared" si="56"/>
        <v>25535.94</v>
      </c>
      <c r="V634" s="17">
        <f t="shared" si="57"/>
        <v>12257.251199999997</v>
      </c>
    </row>
    <row r="635" spans="1:22" x14ac:dyDescent="0.2">
      <c r="A635" s="1">
        <v>43403</v>
      </c>
      <c r="B635" s="1">
        <v>43438</v>
      </c>
      <c r="C635" s="9">
        <f t="shared" si="58"/>
        <v>35</v>
      </c>
      <c r="D635" s="1" t="s">
        <v>44</v>
      </c>
      <c r="E635" s="1" t="s">
        <v>28</v>
      </c>
      <c r="F635" s="1" t="s">
        <v>118</v>
      </c>
      <c r="G635" s="1" t="s">
        <v>867</v>
      </c>
      <c r="H635" s="2" t="str">
        <f>VLOOKUP(G635,Payments!$A$2:$E$701, 3, FALSE)</f>
        <v>B-291</v>
      </c>
      <c r="I635" t="str">
        <f>VLOOKUP(G635,Payments!$A$2:$E$701, 5, FALSE)</f>
        <v>BBVA</v>
      </c>
      <c r="J635" s="18">
        <v>18348</v>
      </c>
      <c r="K635" s="20">
        <v>0.05</v>
      </c>
      <c r="L635" s="18">
        <v>6421.8</v>
      </c>
      <c r="M635" s="18">
        <v>550.44000000000005</v>
      </c>
      <c r="N635" s="20">
        <v>0.15</v>
      </c>
      <c r="O635" s="18">
        <f t="shared" si="59"/>
        <v>2614.5899999999997</v>
      </c>
      <c r="P635" s="18">
        <f>VLOOKUP(G635,Payments!$A$2:$E$701, 2, FALSE)</f>
        <v>3834.7319999999995</v>
      </c>
      <c r="Q635" s="17">
        <f t="shared" si="54"/>
        <v>13595.867999999999</v>
      </c>
      <c r="R635" s="17">
        <f>VLOOKUP(G635,Payments!$A$2:$E$701, 4, FALSE)</f>
        <v>14411.620079999999</v>
      </c>
      <c r="S635" s="17">
        <f t="shared" si="55"/>
        <v>815.75208000000021</v>
      </c>
      <c r="T635" s="21">
        <v>0.06</v>
      </c>
      <c r="U635" s="17">
        <f t="shared" si="56"/>
        <v>17430.599999999999</v>
      </c>
      <c r="V635" s="17">
        <f t="shared" si="57"/>
        <v>7843.7699999999977</v>
      </c>
    </row>
    <row r="636" spans="1:22" x14ac:dyDescent="0.2">
      <c r="A636" s="1">
        <v>43464</v>
      </c>
      <c r="B636" s="1">
        <v>43516</v>
      </c>
      <c r="C636" s="9">
        <f t="shared" si="58"/>
        <v>52</v>
      </c>
      <c r="D636" s="1" t="s">
        <v>46</v>
      </c>
      <c r="E636" s="1" t="s">
        <v>21</v>
      </c>
      <c r="F636" s="1" t="s">
        <v>92</v>
      </c>
      <c r="G636" s="1" t="s">
        <v>868</v>
      </c>
      <c r="H636" s="2" t="str">
        <f>VLOOKUP(G636,Payments!$A$2:$E$701, 3, FALSE)</f>
        <v>B-394</v>
      </c>
      <c r="I636" t="str">
        <f>VLOOKUP(G636,Payments!$A$2:$E$701, 5, FALSE)</f>
        <v>Kutxa</v>
      </c>
      <c r="J636" s="18">
        <v>26688</v>
      </c>
      <c r="K636" s="20">
        <v>0.11</v>
      </c>
      <c r="L636" s="18">
        <v>10675.2</v>
      </c>
      <c r="M636" s="18">
        <v>653.85599999999988</v>
      </c>
      <c r="N636" s="20">
        <v>0.11</v>
      </c>
      <c r="O636" s="18">
        <f t="shared" si="59"/>
        <v>2612.7552000000001</v>
      </c>
      <c r="P636" s="18">
        <f>VLOOKUP(G636,Payments!$A$2:$E$701, 2, FALSE)</f>
        <v>4987.9871999999996</v>
      </c>
      <c r="Q636" s="17">
        <f t="shared" si="54"/>
        <v>18764.3328</v>
      </c>
      <c r="R636" s="17">
        <f>VLOOKUP(G636,Payments!$A$2:$E$701, 4, FALSE)</f>
        <v>20077.836096000003</v>
      </c>
      <c r="S636" s="17">
        <f t="shared" si="55"/>
        <v>1313.5032960000026</v>
      </c>
      <c r="T636" s="21">
        <v>7.0000000000000007E-2</v>
      </c>
      <c r="U636" s="17">
        <f t="shared" si="56"/>
        <v>23752.32</v>
      </c>
      <c r="V636" s="17">
        <f t="shared" si="57"/>
        <v>9810.5087999999996</v>
      </c>
    </row>
    <row r="637" spans="1:22" x14ac:dyDescent="0.2">
      <c r="A637" s="1">
        <v>43431</v>
      </c>
      <c r="B637" s="1">
        <v>43467</v>
      </c>
      <c r="C637" s="9">
        <f t="shared" si="58"/>
        <v>36</v>
      </c>
      <c r="D637" s="1" t="s">
        <v>46</v>
      </c>
      <c r="E637" s="1" t="s">
        <v>34</v>
      </c>
      <c r="F637" s="1" t="s">
        <v>84</v>
      </c>
      <c r="G637" s="1" t="s">
        <v>869</v>
      </c>
      <c r="H637" s="2" t="str">
        <f>VLOOKUP(G637,Payments!$A$2:$E$701, 3, FALSE)</f>
        <v>B-361</v>
      </c>
      <c r="I637" t="str">
        <f>VLOOKUP(G637,Payments!$A$2:$E$701, 5, FALSE)</f>
        <v>Popular</v>
      </c>
      <c r="J637" s="18">
        <v>24473</v>
      </c>
      <c r="K637" s="20">
        <v>0.16</v>
      </c>
      <c r="L637" s="18">
        <v>9789.2000000000007</v>
      </c>
      <c r="M637" s="18">
        <v>753.76839999999993</v>
      </c>
      <c r="N637" s="20">
        <v>0.14000000000000001</v>
      </c>
      <c r="O637" s="18">
        <f t="shared" si="59"/>
        <v>2878.0248000000001</v>
      </c>
      <c r="P637" s="18">
        <f>VLOOKUP(G637,Payments!$A$2:$E$701, 2, FALSE)</f>
        <v>4317.0371999999998</v>
      </c>
      <c r="Q637" s="17">
        <f t="shared" si="54"/>
        <v>16240.282800000001</v>
      </c>
      <c r="R637" s="17">
        <f>VLOOKUP(G637,Payments!$A$2:$E$701, 4, FALSE)</f>
        <v>17214.699768000002</v>
      </c>
      <c r="S637" s="17">
        <f t="shared" si="55"/>
        <v>974.41696800000136</v>
      </c>
      <c r="T637" s="21">
        <v>0.06</v>
      </c>
      <c r="U637" s="17">
        <f t="shared" si="56"/>
        <v>20557.32</v>
      </c>
      <c r="V637" s="17">
        <f t="shared" si="57"/>
        <v>7136.3267999999989</v>
      </c>
    </row>
    <row r="638" spans="1:22" x14ac:dyDescent="0.2">
      <c r="A638" s="1">
        <v>43450</v>
      </c>
      <c r="B638" s="1">
        <v>43529</v>
      </c>
      <c r="C638" s="9">
        <f t="shared" si="58"/>
        <v>79</v>
      </c>
      <c r="D638" s="1" t="s">
        <v>43</v>
      </c>
      <c r="E638" s="1" t="s">
        <v>24</v>
      </c>
      <c r="F638" s="1" t="s">
        <v>112</v>
      </c>
      <c r="G638" s="1" t="s">
        <v>870</v>
      </c>
      <c r="H638" s="2" t="str">
        <f>VLOOKUP(G638,Payments!$A$2:$E$701, 3, FALSE)</f>
        <v>B-392</v>
      </c>
      <c r="I638" t="str">
        <f>VLOOKUP(G638,Payments!$A$2:$E$701, 5, FALSE)</f>
        <v>Sabadell</v>
      </c>
      <c r="J638" s="18">
        <v>24489</v>
      </c>
      <c r="K638" s="20">
        <v>0.06</v>
      </c>
      <c r="L638" s="18">
        <v>7591.59</v>
      </c>
      <c r="M638" s="18">
        <v>1234.2456</v>
      </c>
      <c r="N638" s="20">
        <v>0.12</v>
      </c>
      <c r="O638" s="18">
        <f t="shared" si="59"/>
        <v>2762.3591999999999</v>
      </c>
      <c r="P638" s="18">
        <f>VLOOKUP(G638,Payments!$A$2:$E$701, 2, FALSE)</f>
        <v>4373.7353999999996</v>
      </c>
      <c r="Q638" s="17">
        <f t="shared" si="54"/>
        <v>18645.924599999998</v>
      </c>
      <c r="R638" s="17">
        <f>VLOOKUP(G638,Payments!$A$2:$E$701, 4, FALSE)</f>
        <v>19764.680076000001</v>
      </c>
      <c r="S638" s="17">
        <f t="shared" si="55"/>
        <v>1118.7554760000021</v>
      </c>
      <c r="T638" s="21">
        <v>0.06</v>
      </c>
      <c r="U638" s="17">
        <f t="shared" si="56"/>
        <v>23019.66</v>
      </c>
      <c r="V638" s="17">
        <f t="shared" si="57"/>
        <v>11431.465200000002</v>
      </c>
    </row>
    <row r="639" spans="1:22" x14ac:dyDescent="0.2">
      <c r="A639" s="1">
        <v>43446</v>
      </c>
      <c r="B639" s="1">
        <v>43518</v>
      </c>
      <c r="C639" s="9">
        <f t="shared" si="58"/>
        <v>72</v>
      </c>
      <c r="D639" s="1" t="s">
        <v>46</v>
      </c>
      <c r="E639" s="1" t="s">
        <v>25</v>
      </c>
      <c r="F639" s="1" t="s">
        <v>58</v>
      </c>
      <c r="G639" s="1" t="s">
        <v>871</v>
      </c>
      <c r="H639" s="2" t="str">
        <f>VLOOKUP(G639,Payments!$A$2:$E$701, 3, FALSE)</f>
        <v>B-282</v>
      </c>
      <c r="I639" t="str">
        <f>VLOOKUP(G639,Payments!$A$2:$E$701, 5, FALSE)</f>
        <v>Caixa</v>
      </c>
      <c r="J639" s="18">
        <v>25180</v>
      </c>
      <c r="K639" s="20">
        <v>0.09</v>
      </c>
      <c r="L639" s="18">
        <v>9568.4</v>
      </c>
      <c r="M639" s="18">
        <v>1201.086</v>
      </c>
      <c r="N639" s="20">
        <v>0.11</v>
      </c>
      <c r="O639" s="18">
        <f t="shared" si="59"/>
        <v>2520.518</v>
      </c>
      <c r="P639" s="18">
        <f>VLOOKUP(G639,Payments!$A$2:$E$701, 2, FALSE)</f>
        <v>4582.76</v>
      </c>
      <c r="Q639" s="17">
        <f t="shared" si="54"/>
        <v>18331.04</v>
      </c>
      <c r="R639" s="17">
        <f>VLOOKUP(G639,Payments!$A$2:$E$701, 4, FALSE)</f>
        <v>19980.833600000002</v>
      </c>
      <c r="S639" s="17">
        <f t="shared" si="55"/>
        <v>1649.7936000000009</v>
      </c>
      <c r="T639" s="21">
        <v>0.09</v>
      </c>
      <c r="U639" s="17">
        <f t="shared" si="56"/>
        <v>22913.8</v>
      </c>
      <c r="V639" s="17">
        <f t="shared" si="57"/>
        <v>9623.7960000000003</v>
      </c>
    </row>
    <row r="640" spans="1:22" x14ac:dyDescent="0.2">
      <c r="A640" s="1">
        <v>43450</v>
      </c>
      <c r="B640" s="1">
        <v>43481</v>
      </c>
      <c r="C640" s="9">
        <f t="shared" si="58"/>
        <v>31</v>
      </c>
      <c r="D640" s="1" t="s">
        <v>45</v>
      </c>
      <c r="E640" s="1" t="s">
        <v>38</v>
      </c>
      <c r="F640" s="1" t="s">
        <v>92</v>
      </c>
      <c r="G640" s="1" t="s">
        <v>872</v>
      </c>
      <c r="H640" s="2" t="str">
        <f>VLOOKUP(G640,Payments!$A$2:$E$701, 3, FALSE)</f>
        <v>B-275</v>
      </c>
      <c r="I640" t="str">
        <f>VLOOKUP(G640,Payments!$A$2:$E$701, 5, FALSE)</f>
        <v>Kutxa</v>
      </c>
      <c r="J640" s="18">
        <v>27416</v>
      </c>
      <c r="K640" s="20">
        <v>0.09</v>
      </c>
      <c r="L640" s="18">
        <v>10143.92</v>
      </c>
      <c r="M640" s="18">
        <v>1332.4176</v>
      </c>
      <c r="N640" s="20">
        <v>0.15</v>
      </c>
      <c r="O640" s="18">
        <f t="shared" si="59"/>
        <v>3742.2840000000001</v>
      </c>
      <c r="P640" s="18">
        <f>VLOOKUP(G640,Payments!$A$2:$E$701, 2, FALSE)</f>
        <v>5488.6832000000004</v>
      </c>
      <c r="Q640" s="17">
        <f t="shared" si="54"/>
        <v>19459.876800000002</v>
      </c>
      <c r="R640" s="17">
        <f>VLOOKUP(G640,Payments!$A$2:$E$701, 4, FALSE)</f>
        <v>20432.870640000001</v>
      </c>
      <c r="S640" s="17">
        <f t="shared" si="55"/>
        <v>972.99383999999918</v>
      </c>
      <c r="T640" s="21">
        <v>0.05</v>
      </c>
      <c r="U640" s="17">
        <f t="shared" si="56"/>
        <v>24948.560000000001</v>
      </c>
      <c r="V640" s="17">
        <f t="shared" si="57"/>
        <v>9729.9384000000009</v>
      </c>
    </row>
    <row r="641" spans="1:22" x14ac:dyDescent="0.2">
      <c r="A641" s="1">
        <v>43381</v>
      </c>
      <c r="B641" s="1">
        <v>43442</v>
      </c>
      <c r="C641" s="9">
        <f t="shared" si="58"/>
        <v>61</v>
      </c>
      <c r="D641" s="1" t="s">
        <v>43</v>
      </c>
      <c r="E641" s="1" t="s">
        <v>40</v>
      </c>
      <c r="F641" s="1" t="s">
        <v>87</v>
      </c>
      <c r="G641" s="1" t="s">
        <v>873</v>
      </c>
      <c r="H641" s="2" t="str">
        <f>VLOOKUP(G641,Payments!$A$2:$E$701, 3, FALSE)</f>
        <v>B-262</v>
      </c>
      <c r="I641" t="str">
        <f>VLOOKUP(G641,Payments!$A$2:$E$701, 5, FALSE)</f>
        <v>Sabadell</v>
      </c>
      <c r="J641" s="18">
        <v>25543</v>
      </c>
      <c r="K641" s="20">
        <v>0.17</v>
      </c>
      <c r="L641" s="18">
        <v>9961.77</v>
      </c>
      <c r="M641" s="18">
        <v>1011.5027999999999</v>
      </c>
      <c r="N641" s="20">
        <v>0.14000000000000001</v>
      </c>
      <c r="O641" s="18">
        <f t="shared" si="59"/>
        <v>2968.0966000000003</v>
      </c>
      <c r="P641" s="18">
        <f>VLOOKUP(G641,Payments!$A$2:$E$701, 2, FALSE)</f>
        <v>4452.1449000000002</v>
      </c>
      <c r="Q641" s="17">
        <f t="shared" si="54"/>
        <v>16748.545099999999</v>
      </c>
      <c r="R641" s="17">
        <f>VLOOKUP(G641,Payments!$A$2:$E$701, 4, FALSE)</f>
        <v>17920.943256999999</v>
      </c>
      <c r="S641" s="17">
        <f t="shared" si="55"/>
        <v>1172.3981569999996</v>
      </c>
      <c r="T641" s="21">
        <v>7.0000000000000007E-2</v>
      </c>
      <c r="U641" s="17">
        <f t="shared" si="56"/>
        <v>21200.69</v>
      </c>
      <c r="V641" s="17">
        <f t="shared" si="57"/>
        <v>7259.3205999999991</v>
      </c>
    </row>
    <row r="642" spans="1:22" x14ac:dyDescent="0.2">
      <c r="A642" s="1">
        <v>43405</v>
      </c>
      <c r="B642" s="1">
        <v>43453</v>
      </c>
      <c r="C642" s="9">
        <f t="shared" si="58"/>
        <v>48</v>
      </c>
      <c r="D642" s="1" t="s">
        <v>45</v>
      </c>
      <c r="E642" s="1" t="s">
        <v>22</v>
      </c>
      <c r="F642" s="1" t="s">
        <v>71</v>
      </c>
      <c r="G642" s="1" t="s">
        <v>874</v>
      </c>
      <c r="H642" s="2" t="str">
        <f>VLOOKUP(G642,Payments!$A$2:$E$701, 3, FALSE)</f>
        <v>B-314</v>
      </c>
      <c r="I642" t="str">
        <f>VLOOKUP(G642,Payments!$A$2:$E$701, 5, FALSE)</f>
        <v>Santander</v>
      </c>
      <c r="J642" s="18">
        <v>30000</v>
      </c>
      <c r="K642" s="20">
        <v>0.09</v>
      </c>
      <c r="L642" s="18">
        <v>9900</v>
      </c>
      <c r="M642" s="18">
        <v>1392</v>
      </c>
      <c r="N642" s="20">
        <v>0.14000000000000001</v>
      </c>
      <c r="O642" s="18">
        <f t="shared" si="59"/>
        <v>3822.0000000000005</v>
      </c>
      <c r="P642" s="18">
        <f>VLOOKUP(G642,Payments!$A$2:$E$701, 2, FALSE)</f>
        <v>4914</v>
      </c>
      <c r="Q642" s="17">
        <f t="shared" ref="Q642:Q701" si="60" xml:space="preserve"> (U642-P642)</f>
        <v>22386</v>
      </c>
      <c r="R642" s="17">
        <f>VLOOKUP(G642,Payments!$A$2:$E$701, 4, FALSE)</f>
        <v>24176.880000000001</v>
      </c>
      <c r="S642" s="17">
        <f t="shared" ref="S642:S701" si="61" xml:space="preserve"> R642- (U642-P642)</f>
        <v>1790.880000000001</v>
      </c>
      <c r="T642" s="21">
        <v>0.08</v>
      </c>
      <c r="U642" s="17">
        <f t="shared" ref="U642:U701" si="62" xml:space="preserve"> J642 - (J642*K642)</f>
        <v>27300</v>
      </c>
      <c r="V642" s="17">
        <f t="shared" ref="V642:V701" si="63">U642- (U642 *N642) -M642 -L642</f>
        <v>12186</v>
      </c>
    </row>
    <row r="643" spans="1:22" x14ac:dyDescent="0.2">
      <c r="A643" s="1">
        <v>43404</v>
      </c>
      <c r="B643" s="1">
        <v>43444</v>
      </c>
      <c r="C643" s="9">
        <f t="shared" ref="C643:C701" si="64">B643-A643</f>
        <v>40</v>
      </c>
      <c r="D643" s="1" t="s">
        <v>43</v>
      </c>
      <c r="E643" s="1" t="s">
        <v>27</v>
      </c>
      <c r="F643" s="1" t="s">
        <v>56</v>
      </c>
      <c r="G643" s="1" t="s">
        <v>875</v>
      </c>
      <c r="H643" s="2" t="str">
        <f>VLOOKUP(G643,Payments!$A$2:$E$701, 3, FALSE)</f>
        <v>B-374</v>
      </c>
      <c r="I643" t="str">
        <f>VLOOKUP(G643,Payments!$A$2:$E$701, 5, FALSE)</f>
        <v>Bankia</v>
      </c>
      <c r="J643" s="18">
        <v>28971</v>
      </c>
      <c r="K643" s="20">
        <v>0.14000000000000001</v>
      </c>
      <c r="L643" s="18">
        <v>9270.7199999999993</v>
      </c>
      <c r="M643" s="18">
        <v>1251.5472000000002</v>
      </c>
      <c r="N643" s="20">
        <v>0.13</v>
      </c>
      <c r="O643" s="18">
        <f t="shared" ref="O643:O701" si="65">(U643*N643)</f>
        <v>3238.9577999999997</v>
      </c>
      <c r="P643" s="18">
        <f>VLOOKUP(G643,Payments!$A$2:$E$701, 2, FALSE)</f>
        <v>5730.4638000000004</v>
      </c>
      <c r="Q643" s="17">
        <f t="shared" si="60"/>
        <v>19184.596199999996</v>
      </c>
      <c r="R643" s="17">
        <f>VLOOKUP(G643,Payments!$A$2:$E$701, 4, FALSE)</f>
        <v>20719.363896000003</v>
      </c>
      <c r="S643" s="17">
        <f t="shared" si="61"/>
        <v>1534.7676960000063</v>
      </c>
      <c r="T643" s="21">
        <v>0.08</v>
      </c>
      <c r="U643" s="17">
        <f t="shared" si="62"/>
        <v>24915.059999999998</v>
      </c>
      <c r="V643" s="17">
        <f t="shared" si="63"/>
        <v>11153.834999999997</v>
      </c>
    </row>
    <row r="644" spans="1:22" x14ac:dyDescent="0.2">
      <c r="A644" s="1">
        <v>43382</v>
      </c>
      <c r="B644" s="1">
        <v>43439</v>
      </c>
      <c r="C644" s="9">
        <f t="shared" si="64"/>
        <v>57</v>
      </c>
      <c r="D644" s="1" t="s">
        <v>46</v>
      </c>
      <c r="E644" s="1" t="s">
        <v>21</v>
      </c>
      <c r="F644" s="1" t="s">
        <v>118</v>
      </c>
      <c r="G644" s="1" t="s">
        <v>876</v>
      </c>
      <c r="H644" s="2" t="str">
        <f>VLOOKUP(G644,Payments!$A$2:$E$701, 3, FALSE)</f>
        <v>B-400</v>
      </c>
      <c r="I644" t="str">
        <f>VLOOKUP(G644,Payments!$A$2:$E$701, 5, FALSE)</f>
        <v>Sabadell</v>
      </c>
      <c r="J644" s="18">
        <v>28986</v>
      </c>
      <c r="K644" s="20">
        <v>0.16</v>
      </c>
      <c r="L644" s="18">
        <v>8985.66</v>
      </c>
      <c r="M644" s="18">
        <v>1229.0063999999998</v>
      </c>
      <c r="N644" s="20">
        <v>0.12</v>
      </c>
      <c r="O644" s="18">
        <f t="shared" si="65"/>
        <v>2921.7887999999998</v>
      </c>
      <c r="P644" s="18">
        <f>VLOOKUP(G644,Payments!$A$2:$E$701, 2, FALSE)</f>
        <v>4869.6479999999992</v>
      </c>
      <c r="Q644" s="17">
        <f t="shared" si="60"/>
        <v>19478.591999999997</v>
      </c>
      <c r="R644" s="17">
        <f>VLOOKUP(G644,Payments!$A$2:$E$701, 4, FALSE)</f>
        <v>21036.879359999999</v>
      </c>
      <c r="S644" s="17">
        <f t="shared" si="61"/>
        <v>1558.2873600000021</v>
      </c>
      <c r="T644" s="21">
        <v>0.08</v>
      </c>
      <c r="U644" s="17">
        <f t="shared" si="62"/>
        <v>24348.239999999998</v>
      </c>
      <c r="V644" s="17">
        <f t="shared" si="63"/>
        <v>11211.784800000001</v>
      </c>
    </row>
    <row r="645" spans="1:22" x14ac:dyDescent="0.2">
      <c r="A645" s="1">
        <v>43412</v>
      </c>
      <c r="B645" s="1">
        <v>43448</v>
      </c>
      <c r="C645" s="9">
        <f t="shared" si="64"/>
        <v>36</v>
      </c>
      <c r="D645" s="1" t="s">
        <v>45</v>
      </c>
      <c r="E645" s="1" t="s">
        <v>39</v>
      </c>
      <c r="F645" s="1" t="s">
        <v>104</v>
      </c>
      <c r="G645" s="1" t="s">
        <v>877</v>
      </c>
      <c r="H645" s="2" t="str">
        <f>VLOOKUP(G645,Payments!$A$2:$E$701, 3, FALSE)</f>
        <v>B-277</v>
      </c>
      <c r="I645" t="str">
        <f>VLOOKUP(G645,Payments!$A$2:$E$701, 5, FALSE)</f>
        <v>Popular</v>
      </c>
      <c r="J645" s="18">
        <v>34727</v>
      </c>
      <c r="K645" s="20">
        <v>0.08</v>
      </c>
      <c r="L645" s="18">
        <v>10765.37</v>
      </c>
      <c r="M645" s="18">
        <v>1694.6776</v>
      </c>
      <c r="N645" s="20">
        <v>0.1</v>
      </c>
      <c r="O645" s="18">
        <f t="shared" si="65"/>
        <v>3194.884</v>
      </c>
      <c r="P645" s="18">
        <f>VLOOKUP(G645,Payments!$A$2:$E$701, 2, FALSE)</f>
        <v>6070.2795999999998</v>
      </c>
      <c r="Q645" s="17">
        <f t="shared" si="60"/>
        <v>25878.560400000002</v>
      </c>
      <c r="R645" s="17">
        <f>VLOOKUP(G645,Payments!$A$2:$E$701, 4, FALSE)</f>
        <v>27948.845232000003</v>
      </c>
      <c r="S645" s="17">
        <f t="shared" si="61"/>
        <v>2070.2848320000012</v>
      </c>
      <c r="T645" s="21">
        <v>0.08</v>
      </c>
      <c r="U645" s="17">
        <f t="shared" si="62"/>
        <v>31948.84</v>
      </c>
      <c r="V645" s="17">
        <f t="shared" si="63"/>
        <v>16293.908399999998</v>
      </c>
    </row>
    <row r="646" spans="1:22" x14ac:dyDescent="0.2">
      <c r="A646" s="1">
        <v>43388</v>
      </c>
      <c r="B646" s="1">
        <v>43433</v>
      </c>
      <c r="C646" s="9">
        <f t="shared" si="64"/>
        <v>45</v>
      </c>
      <c r="D646" s="1" t="s">
        <v>45</v>
      </c>
      <c r="E646" s="1" t="s">
        <v>27</v>
      </c>
      <c r="F646" s="1" t="s">
        <v>77</v>
      </c>
      <c r="G646" s="1" t="s">
        <v>878</v>
      </c>
      <c r="H646" s="2" t="str">
        <f>VLOOKUP(G646,Payments!$A$2:$E$701, 3, FALSE)</f>
        <v>B-371</v>
      </c>
      <c r="I646" t="str">
        <f>VLOOKUP(G646,Payments!$A$2:$E$701, 5, FALSE)</f>
        <v>Bankia</v>
      </c>
      <c r="J646" s="18">
        <v>25821</v>
      </c>
      <c r="K646" s="20">
        <v>0.09</v>
      </c>
      <c r="L646" s="18">
        <v>8004.51</v>
      </c>
      <c r="M646" s="18">
        <v>1394.3339999999998</v>
      </c>
      <c r="N646" s="20">
        <v>0.15</v>
      </c>
      <c r="O646" s="18">
        <f t="shared" si="65"/>
        <v>3524.5664999999999</v>
      </c>
      <c r="P646" s="18">
        <f>VLOOKUP(G646,Payments!$A$2:$E$701, 2, FALSE)</f>
        <v>4699.4220000000005</v>
      </c>
      <c r="Q646" s="17">
        <f t="shared" si="60"/>
        <v>18797.688000000002</v>
      </c>
      <c r="R646" s="17">
        <f>VLOOKUP(G646,Payments!$A$2:$E$701, 4, FALSE)</f>
        <v>20489.479920000005</v>
      </c>
      <c r="S646" s="17">
        <f t="shared" si="61"/>
        <v>1691.7919200000033</v>
      </c>
      <c r="T646" s="21">
        <v>0.09</v>
      </c>
      <c r="U646" s="17">
        <f t="shared" si="62"/>
        <v>23497.11</v>
      </c>
      <c r="V646" s="17">
        <f t="shared" si="63"/>
        <v>10573.699500000001</v>
      </c>
    </row>
    <row r="647" spans="1:22" x14ac:dyDescent="0.2">
      <c r="A647" s="1">
        <v>43459</v>
      </c>
      <c r="B647" s="1">
        <v>43522</v>
      </c>
      <c r="C647" s="9">
        <f t="shared" si="64"/>
        <v>63</v>
      </c>
      <c r="D647" s="1" t="s">
        <v>45</v>
      </c>
      <c r="E647" s="1" t="s">
        <v>28</v>
      </c>
      <c r="F647" s="1" t="s">
        <v>69</v>
      </c>
      <c r="G647" s="1" t="s">
        <v>879</v>
      </c>
      <c r="H647" s="2" t="str">
        <f>VLOOKUP(G647,Payments!$A$2:$E$701, 3, FALSE)</f>
        <v>B-401</v>
      </c>
      <c r="I647" t="str">
        <f>VLOOKUP(G647,Payments!$A$2:$E$701, 5, FALSE)</f>
        <v>Sabadell</v>
      </c>
      <c r="J647" s="18">
        <v>33220</v>
      </c>
      <c r="K647" s="20">
        <v>0.06</v>
      </c>
      <c r="L647" s="18">
        <v>11627</v>
      </c>
      <c r="M647" s="18">
        <v>1371.9860000000001</v>
      </c>
      <c r="N647" s="20">
        <v>0.14000000000000001</v>
      </c>
      <c r="O647" s="18">
        <f t="shared" si="65"/>
        <v>4371.7520000000004</v>
      </c>
      <c r="P647" s="18">
        <f>VLOOKUP(G647,Payments!$A$2:$E$701, 2, FALSE)</f>
        <v>5620.8240000000005</v>
      </c>
      <c r="Q647" s="17">
        <f t="shared" si="60"/>
        <v>25605.975999999999</v>
      </c>
      <c r="R647" s="17">
        <f>VLOOKUP(G647,Payments!$A$2:$E$701, 4, FALSE)</f>
        <v>27910.51384</v>
      </c>
      <c r="S647" s="17">
        <f t="shared" si="61"/>
        <v>2304.5378400000009</v>
      </c>
      <c r="T647" s="21">
        <v>0.09</v>
      </c>
      <c r="U647" s="17">
        <f t="shared" si="62"/>
        <v>31226.799999999999</v>
      </c>
      <c r="V647" s="17">
        <f t="shared" si="63"/>
        <v>13856.061999999998</v>
      </c>
    </row>
    <row r="648" spans="1:22" x14ac:dyDescent="0.2">
      <c r="A648" s="1">
        <v>43420</v>
      </c>
      <c r="B648" s="1">
        <v>43478</v>
      </c>
      <c r="C648" s="9">
        <f t="shared" si="64"/>
        <v>58</v>
      </c>
      <c r="D648" s="1" t="s">
        <v>45</v>
      </c>
      <c r="E648" s="1" t="s">
        <v>41</v>
      </c>
      <c r="F648" s="1" t="s">
        <v>54</v>
      </c>
      <c r="G648" s="1" t="s">
        <v>880</v>
      </c>
      <c r="H648" s="2" t="str">
        <f>VLOOKUP(G648,Payments!$A$2:$E$701, 3, FALSE)</f>
        <v>B-400</v>
      </c>
      <c r="I648" t="str">
        <f>VLOOKUP(G648,Payments!$A$2:$E$701, 5, FALSE)</f>
        <v>Sabadell</v>
      </c>
      <c r="J648" s="18">
        <v>26065</v>
      </c>
      <c r="K648" s="20">
        <v>0.16</v>
      </c>
      <c r="L648" s="18">
        <v>10426</v>
      </c>
      <c r="M648" s="18">
        <v>1032.174</v>
      </c>
      <c r="N648" s="20">
        <v>0.11</v>
      </c>
      <c r="O648" s="18">
        <f t="shared" si="65"/>
        <v>2408.4059999999999</v>
      </c>
      <c r="P648" s="18">
        <f>VLOOKUP(G648,Payments!$A$2:$E$701, 2, FALSE)</f>
        <v>4597.866</v>
      </c>
      <c r="Q648" s="17">
        <f t="shared" si="60"/>
        <v>17296.733999999997</v>
      </c>
      <c r="R648" s="17">
        <f>VLOOKUP(G648,Payments!$A$2:$E$701, 4, FALSE)</f>
        <v>18334.538039999996</v>
      </c>
      <c r="S648" s="17">
        <f t="shared" si="61"/>
        <v>1037.8040399999991</v>
      </c>
      <c r="T648" s="21">
        <v>0.06</v>
      </c>
      <c r="U648" s="17">
        <f t="shared" si="62"/>
        <v>21894.6</v>
      </c>
      <c r="V648" s="17">
        <f t="shared" si="63"/>
        <v>8028.02</v>
      </c>
    </row>
    <row r="649" spans="1:22" x14ac:dyDescent="0.2">
      <c r="A649" s="1">
        <v>43379</v>
      </c>
      <c r="B649" s="1">
        <v>43413</v>
      </c>
      <c r="C649" s="9">
        <f t="shared" si="64"/>
        <v>34</v>
      </c>
      <c r="D649" s="1" t="s">
        <v>47</v>
      </c>
      <c r="E649" s="1" t="s">
        <v>29</v>
      </c>
      <c r="F649" s="1" t="s">
        <v>62</v>
      </c>
      <c r="G649" s="1" t="s">
        <v>881</v>
      </c>
      <c r="H649" s="2" t="str">
        <f>VLOOKUP(G649,Payments!$A$2:$E$701, 3, FALSE)</f>
        <v>B-354</v>
      </c>
      <c r="I649" t="str">
        <f>VLOOKUP(G649,Payments!$A$2:$E$701, 5, FALSE)</f>
        <v>Sabadell</v>
      </c>
      <c r="J649" s="18">
        <v>30394</v>
      </c>
      <c r="K649" s="20">
        <v>0.13</v>
      </c>
      <c r="L649" s="18">
        <v>11549.72</v>
      </c>
      <c r="M649" s="18">
        <v>1042.5142000000001</v>
      </c>
      <c r="N649" s="20">
        <v>0.12</v>
      </c>
      <c r="O649" s="18">
        <f t="shared" si="65"/>
        <v>3173.1335999999997</v>
      </c>
      <c r="P649" s="18">
        <f>VLOOKUP(G649,Payments!$A$2:$E$701, 2, FALSE)</f>
        <v>5024.1281999999992</v>
      </c>
      <c r="Q649" s="17">
        <f t="shared" si="60"/>
        <v>21418.6518</v>
      </c>
      <c r="R649" s="17">
        <f>VLOOKUP(G649,Payments!$A$2:$E$701, 4, FALSE)</f>
        <v>23346.330462000002</v>
      </c>
      <c r="S649" s="17">
        <f t="shared" si="61"/>
        <v>1927.6786620000021</v>
      </c>
      <c r="T649" s="21">
        <v>0.09</v>
      </c>
      <c r="U649" s="17">
        <f t="shared" si="62"/>
        <v>26442.78</v>
      </c>
      <c r="V649" s="17">
        <f t="shared" si="63"/>
        <v>10677.412199999997</v>
      </c>
    </row>
    <row r="650" spans="1:22" x14ac:dyDescent="0.2">
      <c r="A650" s="1">
        <v>43430</v>
      </c>
      <c r="B650" s="1">
        <v>43486</v>
      </c>
      <c r="C650" s="9">
        <f t="shared" si="64"/>
        <v>56</v>
      </c>
      <c r="D650" s="1" t="s">
        <v>44</v>
      </c>
      <c r="E650" s="1" t="s">
        <v>22</v>
      </c>
      <c r="F650" s="1" t="s">
        <v>109</v>
      </c>
      <c r="G650" s="1" t="s">
        <v>882</v>
      </c>
      <c r="H650" s="2" t="str">
        <f>VLOOKUP(G650,Payments!$A$2:$E$701, 3, FALSE)</f>
        <v>B-305</v>
      </c>
      <c r="I650" t="str">
        <f>VLOOKUP(G650,Payments!$A$2:$E$701, 5, FALSE)</f>
        <v>Bankia</v>
      </c>
      <c r="J650" s="18">
        <v>28176</v>
      </c>
      <c r="K650" s="20">
        <v>7.0000000000000007E-2</v>
      </c>
      <c r="L650" s="18">
        <v>10425.120000000001</v>
      </c>
      <c r="M650" s="18">
        <v>1577.8559999999995</v>
      </c>
      <c r="N650" s="20">
        <v>0.14000000000000001</v>
      </c>
      <c r="O650" s="18">
        <f t="shared" si="65"/>
        <v>3668.5152000000003</v>
      </c>
      <c r="P650" s="18">
        <f>VLOOKUP(G650,Payments!$A$2:$E$701, 2, FALSE)</f>
        <v>6026.8463999999985</v>
      </c>
      <c r="Q650" s="17">
        <f t="shared" si="60"/>
        <v>20176.833600000002</v>
      </c>
      <c r="R650" s="17">
        <f>VLOOKUP(G650,Payments!$A$2:$E$701, 4, FALSE)</f>
        <v>21589.211951999998</v>
      </c>
      <c r="S650" s="17">
        <f t="shared" si="61"/>
        <v>1412.3783519999961</v>
      </c>
      <c r="T650" s="21">
        <v>7.0000000000000007E-2</v>
      </c>
      <c r="U650" s="17">
        <f t="shared" si="62"/>
        <v>26203.68</v>
      </c>
      <c r="V650" s="17">
        <f t="shared" si="63"/>
        <v>10532.188799999998</v>
      </c>
    </row>
    <row r="651" spans="1:22" x14ac:dyDescent="0.2">
      <c r="A651" s="1">
        <v>43461</v>
      </c>
      <c r="B651" s="1">
        <v>43493</v>
      </c>
      <c r="C651" s="9">
        <f t="shared" si="64"/>
        <v>32</v>
      </c>
      <c r="D651" s="1" t="s">
        <v>44</v>
      </c>
      <c r="E651" s="1" t="s">
        <v>39</v>
      </c>
      <c r="F651" s="1" t="s">
        <v>109</v>
      </c>
      <c r="G651" s="1" t="s">
        <v>883</v>
      </c>
      <c r="H651" s="2" t="str">
        <f>VLOOKUP(G651,Payments!$A$2:$E$701, 3, FALSE)</f>
        <v>B-344</v>
      </c>
      <c r="I651" t="str">
        <f>VLOOKUP(G651,Payments!$A$2:$E$701, 5, FALSE)</f>
        <v>Sabadell</v>
      </c>
      <c r="J651" s="18">
        <v>32366</v>
      </c>
      <c r="K651" s="20">
        <v>0.15</v>
      </c>
      <c r="L651" s="18">
        <v>12299.08</v>
      </c>
      <c r="M651" s="18">
        <v>1369.0817999999999</v>
      </c>
      <c r="N651" s="20">
        <v>0.11</v>
      </c>
      <c r="O651" s="18">
        <f t="shared" si="65"/>
        <v>3026.221</v>
      </c>
      <c r="P651" s="18">
        <f>VLOOKUP(G651,Payments!$A$2:$E$701, 2, FALSE)</f>
        <v>4951.9979999999996</v>
      </c>
      <c r="Q651" s="17">
        <f t="shared" si="60"/>
        <v>22559.101999999999</v>
      </c>
      <c r="R651" s="17">
        <f>VLOOKUP(G651,Payments!$A$2:$E$701, 4, FALSE)</f>
        <v>23912.648120000002</v>
      </c>
      <c r="S651" s="17">
        <f t="shared" si="61"/>
        <v>1353.5461200000027</v>
      </c>
      <c r="T651" s="21">
        <v>0.06</v>
      </c>
      <c r="U651" s="17">
        <f t="shared" si="62"/>
        <v>27511.1</v>
      </c>
      <c r="V651" s="17">
        <f t="shared" si="63"/>
        <v>10816.717199999997</v>
      </c>
    </row>
    <row r="652" spans="1:22" x14ac:dyDescent="0.2">
      <c r="A652" s="1">
        <v>43411</v>
      </c>
      <c r="B652" s="1">
        <v>43471</v>
      </c>
      <c r="C652" s="9">
        <f t="shared" si="64"/>
        <v>60</v>
      </c>
      <c r="D652" s="1" t="s">
        <v>47</v>
      </c>
      <c r="E652" s="1" t="s">
        <v>23</v>
      </c>
      <c r="F652" s="1" t="s">
        <v>139</v>
      </c>
      <c r="G652" s="1" t="s">
        <v>884</v>
      </c>
      <c r="H652" s="2" t="str">
        <f>VLOOKUP(G652,Payments!$A$2:$E$701, 3, FALSE)</f>
        <v>B-358</v>
      </c>
      <c r="I652" t="str">
        <f>VLOOKUP(G652,Payments!$A$2:$E$701, 5, FALSE)</f>
        <v>Caixa</v>
      </c>
      <c r="J652" s="18">
        <v>30507</v>
      </c>
      <c r="K652" s="20">
        <v>0.17</v>
      </c>
      <c r="L652" s="18">
        <v>11592.66</v>
      </c>
      <c r="M652" s="18">
        <v>1098.2519999999997</v>
      </c>
      <c r="N652" s="20">
        <v>0.15</v>
      </c>
      <c r="O652" s="18">
        <f t="shared" si="65"/>
        <v>3798.1214999999993</v>
      </c>
      <c r="P652" s="18">
        <f>VLOOKUP(G652,Payments!$A$2:$E$701, 2, FALSE)</f>
        <v>5064.1619999999994</v>
      </c>
      <c r="Q652" s="17">
        <f t="shared" si="60"/>
        <v>20256.647999999997</v>
      </c>
      <c r="R652" s="17">
        <f>VLOOKUP(G652,Payments!$A$2:$E$701, 4, FALSE)</f>
        <v>21674.613359999999</v>
      </c>
      <c r="S652" s="17">
        <f t="shared" si="61"/>
        <v>1417.965360000002</v>
      </c>
      <c r="T652" s="21">
        <v>7.0000000000000007E-2</v>
      </c>
      <c r="U652" s="17">
        <f t="shared" si="62"/>
        <v>25320.809999999998</v>
      </c>
      <c r="V652" s="17">
        <f t="shared" si="63"/>
        <v>8831.7764999999963</v>
      </c>
    </row>
    <row r="653" spans="1:22" x14ac:dyDescent="0.2">
      <c r="A653" s="1">
        <v>43387</v>
      </c>
      <c r="B653" s="1">
        <v>43466</v>
      </c>
      <c r="C653" s="9">
        <f t="shared" si="64"/>
        <v>79</v>
      </c>
      <c r="D653" s="1" t="s">
        <v>43</v>
      </c>
      <c r="E653" s="1" t="s">
        <v>37</v>
      </c>
      <c r="F653" s="1" t="s">
        <v>98</v>
      </c>
      <c r="G653" s="1" t="s">
        <v>885</v>
      </c>
      <c r="H653" s="2" t="str">
        <f>VLOOKUP(G653,Payments!$A$2:$E$701, 3, FALSE)</f>
        <v>B-302</v>
      </c>
      <c r="I653" t="str">
        <f>VLOOKUP(G653,Payments!$A$2:$E$701, 5, FALSE)</f>
        <v>Unicaja</v>
      </c>
      <c r="J653" s="18">
        <v>30221</v>
      </c>
      <c r="K653" s="20">
        <v>0.05</v>
      </c>
      <c r="L653" s="18">
        <v>12088.4</v>
      </c>
      <c r="M653" s="18">
        <v>1329.7239999999997</v>
      </c>
      <c r="N653" s="20">
        <v>0.13</v>
      </c>
      <c r="O653" s="18">
        <f t="shared" si="65"/>
        <v>3732.2935000000002</v>
      </c>
      <c r="P653" s="18">
        <f>VLOOKUP(G653,Payments!$A$2:$E$701, 2, FALSE)</f>
        <v>5741.99</v>
      </c>
      <c r="Q653" s="17">
        <f t="shared" si="60"/>
        <v>22967.96</v>
      </c>
      <c r="R653" s="17">
        <f>VLOOKUP(G653,Payments!$A$2:$E$701, 4, FALSE)</f>
        <v>24575.717199999999</v>
      </c>
      <c r="S653" s="17">
        <f t="shared" si="61"/>
        <v>1607.7572</v>
      </c>
      <c r="T653" s="21">
        <v>7.0000000000000007E-2</v>
      </c>
      <c r="U653" s="17">
        <f t="shared" si="62"/>
        <v>28709.95</v>
      </c>
      <c r="V653" s="17">
        <f t="shared" si="63"/>
        <v>11559.532500000003</v>
      </c>
    </row>
    <row r="654" spans="1:22" x14ac:dyDescent="0.2">
      <c r="A654" s="1">
        <v>43388</v>
      </c>
      <c r="B654" s="1">
        <v>43462</v>
      </c>
      <c r="C654" s="9">
        <f t="shared" si="64"/>
        <v>74</v>
      </c>
      <c r="D654" s="1" t="s">
        <v>44</v>
      </c>
      <c r="E654" s="1" t="s">
        <v>35</v>
      </c>
      <c r="F654" s="1" t="s">
        <v>109</v>
      </c>
      <c r="G654" s="1" t="s">
        <v>886</v>
      </c>
      <c r="H654" s="2" t="str">
        <f>VLOOKUP(G654,Payments!$A$2:$E$701, 3, FALSE)</f>
        <v>B-255</v>
      </c>
      <c r="I654" t="str">
        <f>VLOOKUP(G654,Payments!$A$2:$E$701, 5, FALSE)</f>
        <v>Laboral</v>
      </c>
      <c r="J654" s="18">
        <v>32939</v>
      </c>
      <c r="K654" s="20">
        <v>0.11</v>
      </c>
      <c r="L654" s="18">
        <v>10540.48</v>
      </c>
      <c r="M654" s="18">
        <v>1314.2660999999998</v>
      </c>
      <c r="N654" s="20">
        <v>0.14000000000000001</v>
      </c>
      <c r="O654" s="18">
        <f t="shared" si="65"/>
        <v>4104.1994000000004</v>
      </c>
      <c r="P654" s="18">
        <f>VLOOKUP(G654,Payments!$A$2:$E$701, 2, FALSE)</f>
        <v>6449.4561999999996</v>
      </c>
      <c r="Q654" s="17">
        <f t="shared" si="60"/>
        <v>22866.253799999999</v>
      </c>
      <c r="R654" s="17">
        <f>VLOOKUP(G654,Payments!$A$2:$E$701, 4, FALSE)</f>
        <v>24238.229027999998</v>
      </c>
      <c r="S654" s="17">
        <f t="shared" si="61"/>
        <v>1371.9752279999993</v>
      </c>
      <c r="T654" s="21">
        <v>0.06</v>
      </c>
      <c r="U654" s="17">
        <f t="shared" si="62"/>
        <v>29315.71</v>
      </c>
      <c r="V654" s="17">
        <f t="shared" si="63"/>
        <v>13356.764499999997</v>
      </c>
    </row>
    <row r="655" spans="1:22" x14ac:dyDescent="0.2">
      <c r="A655" s="1">
        <v>43400</v>
      </c>
      <c r="B655" s="1">
        <v>43477</v>
      </c>
      <c r="C655" s="9">
        <f t="shared" si="64"/>
        <v>77</v>
      </c>
      <c r="D655" s="1" t="s">
        <v>45</v>
      </c>
      <c r="E655" s="1" t="s">
        <v>29</v>
      </c>
      <c r="F655" s="1" t="s">
        <v>64</v>
      </c>
      <c r="G655" s="1" t="s">
        <v>887</v>
      </c>
      <c r="H655" s="2" t="str">
        <f>VLOOKUP(G655,Payments!$A$2:$E$701, 3, FALSE)</f>
        <v>B-348</v>
      </c>
      <c r="I655" t="str">
        <f>VLOOKUP(G655,Payments!$A$2:$E$701, 5, FALSE)</f>
        <v>Santander</v>
      </c>
      <c r="J655" s="18">
        <v>32012</v>
      </c>
      <c r="K655" s="20">
        <v>0.08</v>
      </c>
      <c r="L655" s="18">
        <v>9603.6</v>
      </c>
      <c r="M655" s="18">
        <v>1984.7440000000001</v>
      </c>
      <c r="N655" s="20">
        <v>0.14000000000000001</v>
      </c>
      <c r="O655" s="18">
        <f t="shared" si="65"/>
        <v>4123.1456000000007</v>
      </c>
      <c r="P655" s="18">
        <f>VLOOKUP(G655,Payments!$A$2:$E$701, 2, FALSE)</f>
        <v>5595.6976000000004</v>
      </c>
      <c r="Q655" s="17">
        <f t="shared" si="60"/>
        <v>23855.342400000001</v>
      </c>
      <c r="R655" s="17">
        <f>VLOOKUP(G655,Payments!$A$2:$E$701, 4, FALSE)</f>
        <v>25048.109520000002</v>
      </c>
      <c r="S655" s="17">
        <f t="shared" si="61"/>
        <v>1192.7671200000004</v>
      </c>
      <c r="T655" s="21">
        <v>0.05</v>
      </c>
      <c r="U655" s="17">
        <f t="shared" si="62"/>
        <v>29451.040000000001</v>
      </c>
      <c r="V655" s="17">
        <f t="shared" si="63"/>
        <v>13739.550400000002</v>
      </c>
    </row>
    <row r="656" spans="1:22" x14ac:dyDescent="0.2">
      <c r="A656" s="1">
        <v>43434</v>
      </c>
      <c r="B656" s="1">
        <v>43468</v>
      </c>
      <c r="C656" s="9">
        <f t="shared" si="64"/>
        <v>34</v>
      </c>
      <c r="D656" s="1" t="s">
        <v>47</v>
      </c>
      <c r="E656" s="1" t="s">
        <v>23</v>
      </c>
      <c r="F656" s="1" t="s">
        <v>139</v>
      </c>
      <c r="G656" s="1" t="s">
        <v>888</v>
      </c>
      <c r="H656" s="2" t="str">
        <f>VLOOKUP(G656,Payments!$A$2:$E$701, 3, FALSE)</f>
        <v>B-354</v>
      </c>
      <c r="I656" t="str">
        <f>VLOOKUP(G656,Payments!$A$2:$E$701, 5, FALSE)</f>
        <v>Popular</v>
      </c>
      <c r="J656" s="18">
        <v>23543</v>
      </c>
      <c r="K656" s="20">
        <v>0.05</v>
      </c>
      <c r="L656" s="18">
        <v>8004.62</v>
      </c>
      <c r="M656" s="18">
        <v>1436.1229999999998</v>
      </c>
      <c r="N656" s="20">
        <v>0.15</v>
      </c>
      <c r="O656" s="18">
        <f t="shared" si="65"/>
        <v>3354.8774999999996</v>
      </c>
      <c r="P656" s="18">
        <f>VLOOKUP(G656,Payments!$A$2:$E$701, 2, FALSE)</f>
        <v>4696.8284999999996</v>
      </c>
      <c r="Q656" s="17">
        <f t="shared" si="60"/>
        <v>17669.021499999999</v>
      </c>
      <c r="R656" s="17">
        <f>VLOOKUP(G656,Payments!$A$2:$E$701, 4, FALSE)</f>
        <v>18729.162789999998</v>
      </c>
      <c r="S656" s="17">
        <f t="shared" si="61"/>
        <v>1060.1412899999996</v>
      </c>
      <c r="T656" s="21">
        <v>0.06</v>
      </c>
      <c r="U656" s="17">
        <f t="shared" si="62"/>
        <v>22365.85</v>
      </c>
      <c r="V656" s="17">
        <f t="shared" si="63"/>
        <v>9570.2295000000013</v>
      </c>
    </row>
    <row r="657" spans="1:22" x14ac:dyDescent="0.2">
      <c r="A657" s="1">
        <v>43463</v>
      </c>
      <c r="B657" s="1">
        <v>43502</v>
      </c>
      <c r="C657" s="9">
        <f t="shared" si="64"/>
        <v>39</v>
      </c>
      <c r="D657" s="1" t="s">
        <v>45</v>
      </c>
      <c r="E657" s="1" t="s">
        <v>29</v>
      </c>
      <c r="F657" s="1" t="s">
        <v>60</v>
      </c>
      <c r="G657" s="1" t="s">
        <v>889</v>
      </c>
      <c r="H657" s="2" t="str">
        <f>VLOOKUP(G657,Payments!$A$2:$E$701, 3, FALSE)</f>
        <v>B-345</v>
      </c>
      <c r="I657" t="str">
        <f>VLOOKUP(G657,Payments!$A$2:$E$701, 5, FALSE)</f>
        <v>Sabadell</v>
      </c>
      <c r="J657" s="18">
        <v>33166</v>
      </c>
      <c r="K657" s="20">
        <v>0.15</v>
      </c>
      <c r="L657" s="18">
        <v>12603.08</v>
      </c>
      <c r="M657" s="18">
        <v>1091.1614</v>
      </c>
      <c r="N657" s="20">
        <v>0.11</v>
      </c>
      <c r="O657" s="18">
        <f t="shared" si="65"/>
        <v>3101.0209999999997</v>
      </c>
      <c r="P657" s="18">
        <f>VLOOKUP(G657,Payments!$A$2:$E$701, 2, FALSE)</f>
        <v>5356.3090000000002</v>
      </c>
      <c r="Q657" s="17">
        <f t="shared" si="60"/>
        <v>22834.790999999997</v>
      </c>
      <c r="R657" s="17">
        <f>VLOOKUP(G657,Payments!$A$2:$E$701, 4, FALSE)</f>
        <v>24889.922189999997</v>
      </c>
      <c r="S657" s="17">
        <f t="shared" si="61"/>
        <v>2055.1311900000001</v>
      </c>
      <c r="T657" s="21">
        <v>0.09</v>
      </c>
      <c r="U657" s="17">
        <f t="shared" si="62"/>
        <v>28191.1</v>
      </c>
      <c r="V657" s="17">
        <f t="shared" si="63"/>
        <v>11395.837599999997</v>
      </c>
    </row>
    <row r="658" spans="1:22" x14ac:dyDescent="0.2">
      <c r="A658" s="1">
        <v>43384</v>
      </c>
      <c r="B658" s="1">
        <v>43444</v>
      </c>
      <c r="C658" s="9">
        <f t="shared" si="64"/>
        <v>60</v>
      </c>
      <c r="D658" s="1" t="s">
        <v>46</v>
      </c>
      <c r="E658" s="1" t="s">
        <v>42</v>
      </c>
      <c r="F658" s="1" t="s">
        <v>56</v>
      </c>
      <c r="G658" s="1" t="s">
        <v>890</v>
      </c>
      <c r="H658" s="2" t="str">
        <f>VLOOKUP(G658,Payments!$A$2:$E$701, 3, FALSE)</f>
        <v>B-394</v>
      </c>
      <c r="I658" t="str">
        <f>VLOOKUP(G658,Payments!$A$2:$E$701, 5, FALSE)</f>
        <v>Popular</v>
      </c>
      <c r="J658" s="18">
        <v>30379</v>
      </c>
      <c r="K658" s="20">
        <v>0.17</v>
      </c>
      <c r="L658" s="18">
        <v>12151.6</v>
      </c>
      <c r="M658" s="18">
        <v>914.40789999999993</v>
      </c>
      <c r="N658" s="20">
        <v>0.11</v>
      </c>
      <c r="O658" s="18">
        <f t="shared" si="65"/>
        <v>2773.6026999999999</v>
      </c>
      <c r="P658" s="18">
        <f>VLOOKUP(G658,Payments!$A$2:$E$701, 2, FALSE)</f>
        <v>5547.2054000000007</v>
      </c>
      <c r="Q658" s="17">
        <f t="shared" si="60"/>
        <v>19667.364600000001</v>
      </c>
      <c r="R658" s="17">
        <f>VLOOKUP(G658,Payments!$A$2:$E$701, 4, FALSE)</f>
        <v>21240.753768000002</v>
      </c>
      <c r="S658" s="17">
        <f t="shared" si="61"/>
        <v>1573.3891680000015</v>
      </c>
      <c r="T658" s="21">
        <v>0.08</v>
      </c>
      <c r="U658" s="17">
        <f t="shared" si="62"/>
        <v>25214.57</v>
      </c>
      <c r="V658" s="17">
        <f t="shared" si="63"/>
        <v>9374.9594000000016</v>
      </c>
    </row>
    <row r="659" spans="1:22" x14ac:dyDescent="0.2">
      <c r="A659" s="1">
        <v>43435</v>
      </c>
      <c r="B659" s="1">
        <v>43470</v>
      </c>
      <c r="C659" s="9">
        <f t="shared" si="64"/>
        <v>35</v>
      </c>
      <c r="D659" s="1" t="s">
        <v>43</v>
      </c>
      <c r="E659" s="1" t="s">
        <v>40</v>
      </c>
      <c r="F659" s="1" t="s">
        <v>92</v>
      </c>
      <c r="G659" s="1" t="s">
        <v>891</v>
      </c>
      <c r="H659" s="2" t="str">
        <f>VLOOKUP(G659,Payments!$A$2:$E$701, 3, FALSE)</f>
        <v>B-252</v>
      </c>
      <c r="I659" t="str">
        <f>VLOOKUP(G659,Payments!$A$2:$E$701, 5, FALSE)</f>
        <v>Laboral</v>
      </c>
      <c r="J659" s="18">
        <v>26717</v>
      </c>
      <c r="K659" s="20">
        <v>0.15</v>
      </c>
      <c r="L659" s="18">
        <v>9083.7800000000007</v>
      </c>
      <c r="M659" s="18">
        <v>1090.0536</v>
      </c>
      <c r="N659" s="20">
        <v>0.14000000000000001</v>
      </c>
      <c r="O659" s="18">
        <f t="shared" si="65"/>
        <v>3179.3230000000003</v>
      </c>
      <c r="P659" s="18">
        <f>VLOOKUP(G659,Payments!$A$2:$E$701, 2, FALSE)</f>
        <v>4541.8900000000003</v>
      </c>
      <c r="Q659" s="17">
        <f t="shared" si="60"/>
        <v>18167.560000000001</v>
      </c>
      <c r="R659" s="17">
        <f>VLOOKUP(G659,Payments!$A$2:$E$701, 4, FALSE)</f>
        <v>19620.964800000002</v>
      </c>
      <c r="S659" s="17">
        <f t="shared" si="61"/>
        <v>1453.4048000000003</v>
      </c>
      <c r="T659" s="21">
        <v>0.08</v>
      </c>
      <c r="U659" s="17">
        <f t="shared" si="62"/>
        <v>22709.45</v>
      </c>
      <c r="V659" s="17">
        <f t="shared" si="63"/>
        <v>9356.2934000000005</v>
      </c>
    </row>
    <row r="660" spans="1:22" x14ac:dyDescent="0.2">
      <c r="A660" s="1">
        <v>43378</v>
      </c>
      <c r="B660" s="1">
        <v>43420</v>
      </c>
      <c r="C660" s="9">
        <f t="shared" si="64"/>
        <v>42</v>
      </c>
      <c r="D660" s="1" t="s">
        <v>44</v>
      </c>
      <c r="E660" s="1" t="s">
        <v>36</v>
      </c>
      <c r="F660" s="1" t="s">
        <v>56</v>
      </c>
      <c r="G660" s="1" t="s">
        <v>892</v>
      </c>
      <c r="H660" s="2" t="str">
        <f>VLOOKUP(G660,Payments!$A$2:$E$701, 3, FALSE)</f>
        <v>B-248</v>
      </c>
      <c r="I660" t="str">
        <f>VLOOKUP(G660,Payments!$A$2:$E$701, 5, FALSE)</f>
        <v>Caixa</v>
      </c>
      <c r="J660" s="18">
        <v>18018</v>
      </c>
      <c r="K660" s="20">
        <v>0.09</v>
      </c>
      <c r="L660" s="18">
        <v>6666.66</v>
      </c>
      <c r="M660" s="18">
        <v>972.97200000000009</v>
      </c>
      <c r="N660" s="20">
        <v>0.14000000000000001</v>
      </c>
      <c r="O660" s="18">
        <f t="shared" si="65"/>
        <v>2295.4932000000003</v>
      </c>
      <c r="P660" s="18">
        <f>VLOOKUP(G660,Payments!$A$2:$E$701, 2, FALSE)</f>
        <v>3279.2760000000003</v>
      </c>
      <c r="Q660" s="17">
        <f t="shared" si="60"/>
        <v>13117.104000000001</v>
      </c>
      <c r="R660" s="17">
        <f>VLOOKUP(G660,Payments!$A$2:$E$701, 4, FALSE)</f>
        <v>13904.130240000002</v>
      </c>
      <c r="S660" s="17">
        <f t="shared" si="61"/>
        <v>787.02624000000105</v>
      </c>
      <c r="T660" s="21">
        <v>0.06</v>
      </c>
      <c r="U660" s="17">
        <f t="shared" si="62"/>
        <v>16396.38</v>
      </c>
      <c r="V660" s="17">
        <f t="shared" si="63"/>
        <v>6461.2548000000006</v>
      </c>
    </row>
    <row r="661" spans="1:22" x14ac:dyDescent="0.2">
      <c r="A661" s="1">
        <v>43447</v>
      </c>
      <c r="B661" s="1">
        <v>43494</v>
      </c>
      <c r="C661" s="9">
        <f t="shared" si="64"/>
        <v>47</v>
      </c>
      <c r="D661" s="1" t="s">
        <v>46</v>
      </c>
      <c r="E661" s="1" t="s">
        <v>32</v>
      </c>
      <c r="F661" s="1" t="s">
        <v>104</v>
      </c>
      <c r="G661" s="1" t="s">
        <v>893</v>
      </c>
      <c r="H661" s="2" t="str">
        <f>VLOOKUP(G661,Payments!$A$2:$E$701, 3, FALSE)</f>
        <v>B-393</v>
      </c>
      <c r="I661" t="str">
        <f>VLOOKUP(G661,Payments!$A$2:$E$701, 5, FALSE)</f>
        <v>Kutxa</v>
      </c>
      <c r="J661" s="18">
        <v>25572</v>
      </c>
      <c r="K661" s="20">
        <v>0.14000000000000001</v>
      </c>
      <c r="L661" s="18">
        <v>9205.92</v>
      </c>
      <c r="M661" s="18">
        <v>767.15999999999985</v>
      </c>
      <c r="N661" s="20">
        <v>0.13</v>
      </c>
      <c r="O661" s="18">
        <f t="shared" si="65"/>
        <v>2858.9495999999999</v>
      </c>
      <c r="P661" s="18">
        <f>VLOOKUP(G661,Payments!$A$2:$E$701, 2, FALSE)</f>
        <v>5058.1415999999999</v>
      </c>
      <c r="Q661" s="17">
        <f t="shared" si="60"/>
        <v>16933.778399999999</v>
      </c>
      <c r="R661" s="17">
        <f>VLOOKUP(G661,Payments!$A$2:$E$701, 4, FALSE)</f>
        <v>18457.818456000001</v>
      </c>
      <c r="S661" s="17">
        <f t="shared" si="61"/>
        <v>1524.0400560000016</v>
      </c>
      <c r="T661" s="21">
        <v>0.09</v>
      </c>
      <c r="U661" s="17">
        <f t="shared" si="62"/>
        <v>21991.919999999998</v>
      </c>
      <c r="V661" s="17">
        <f t="shared" si="63"/>
        <v>9159.8903999999984</v>
      </c>
    </row>
    <row r="662" spans="1:22" x14ac:dyDescent="0.2">
      <c r="A662" s="1">
        <v>43456</v>
      </c>
      <c r="B662" s="1">
        <v>43515</v>
      </c>
      <c r="C662" s="9">
        <f t="shared" si="64"/>
        <v>59</v>
      </c>
      <c r="D662" s="1" t="s">
        <v>45</v>
      </c>
      <c r="E662" s="1" t="s">
        <v>41</v>
      </c>
      <c r="F662" s="1" t="s">
        <v>71</v>
      </c>
      <c r="G662" s="1" t="s">
        <v>894</v>
      </c>
      <c r="H662" s="2" t="str">
        <f>VLOOKUP(G662,Payments!$A$2:$E$701, 3, FALSE)</f>
        <v>B-357</v>
      </c>
      <c r="I662" t="str">
        <f>VLOOKUP(G662,Payments!$A$2:$E$701, 5, FALSE)</f>
        <v>Unicaja</v>
      </c>
      <c r="J662" s="18">
        <v>26394</v>
      </c>
      <c r="K662" s="20">
        <v>0.17</v>
      </c>
      <c r="L662" s="18">
        <v>9501.84</v>
      </c>
      <c r="M662" s="18">
        <v>744.31079999999997</v>
      </c>
      <c r="N662" s="20">
        <v>0.1</v>
      </c>
      <c r="O662" s="18">
        <f t="shared" si="65"/>
        <v>2190.7020000000002</v>
      </c>
      <c r="P662" s="18">
        <f>VLOOKUP(G662,Payments!$A$2:$E$701, 2, FALSE)</f>
        <v>4162.3338000000003</v>
      </c>
      <c r="Q662" s="17">
        <f t="shared" si="60"/>
        <v>17744.6862</v>
      </c>
      <c r="R662" s="17">
        <f>VLOOKUP(G662,Payments!$A$2:$E$701, 4, FALSE)</f>
        <v>18986.814234000001</v>
      </c>
      <c r="S662" s="17">
        <f t="shared" si="61"/>
        <v>1242.1280340000012</v>
      </c>
      <c r="T662" s="21">
        <v>7.0000000000000007E-2</v>
      </c>
      <c r="U662" s="17">
        <f t="shared" si="62"/>
        <v>21907.02</v>
      </c>
      <c r="V662" s="17">
        <f t="shared" si="63"/>
        <v>9470.1671999999999</v>
      </c>
    </row>
    <row r="663" spans="1:22" x14ac:dyDescent="0.2">
      <c r="A663" s="1">
        <v>43394</v>
      </c>
      <c r="B663" s="1">
        <v>43451</v>
      </c>
      <c r="C663" s="9">
        <f t="shared" si="64"/>
        <v>57</v>
      </c>
      <c r="D663" s="1" t="s">
        <v>45</v>
      </c>
      <c r="E663" s="1" t="s">
        <v>37</v>
      </c>
      <c r="F663" s="1" t="s">
        <v>92</v>
      </c>
      <c r="G663" s="1" t="s">
        <v>895</v>
      </c>
      <c r="H663" s="2" t="str">
        <f>VLOOKUP(G663,Payments!$A$2:$E$701, 3, FALSE)</f>
        <v>B-266</v>
      </c>
      <c r="I663" t="str">
        <f>VLOOKUP(G663,Payments!$A$2:$E$701, 5, FALSE)</f>
        <v>Laboral</v>
      </c>
      <c r="J663" s="18">
        <v>33768</v>
      </c>
      <c r="K663" s="20">
        <v>0.12</v>
      </c>
      <c r="L663" s="18">
        <v>11143.44</v>
      </c>
      <c r="M663" s="18">
        <v>1671.5160000000001</v>
      </c>
      <c r="N663" s="20">
        <v>0.14000000000000001</v>
      </c>
      <c r="O663" s="18">
        <f t="shared" si="65"/>
        <v>4160.2176000000009</v>
      </c>
      <c r="P663" s="18">
        <f>VLOOKUP(G663,Payments!$A$2:$E$701, 2, FALSE)</f>
        <v>6537.4848000000002</v>
      </c>
      <c r="Q663" s="17">
        <f t="shared" si="60"/>
        <v>23178.355199999998</v>
      </c>
      <c r="R663" s="17">
        <f>VLOOKUP(G663,Payments!$A$2:$E$701, 4, FALSE)</f>
        <v>24800.840064</v>
      </c>
      <c r="S663" s="17">
        <f t="shared" si="61"/>
        <v>1622.4848640000018</v>
      </c>
      <c r="T663" s="21">
        <v>7.0000000000000007E-2</v>
      </c>
      <c r="U663" s="17">
        <f t="shared" si="62"/>
        <v>29715.84</v>
      </c>
      <c r="V663" s="17">
        <f t="shared" si="63"/>
        <v>12740.6664</v>
      </c>
    </row>
    <row r="664" spans="1:22" x14ac:dyDescent="0.2">
      <c r="A664" s="1">
        <v>43408</v>
      </c>
      <c r="B664" s="1">
        <v>43483</v>
      </c>
      <c r="C664" s="9">
        <f t="shared" si="64"/>
        <v>75</v>
      </c>
      <c r="D664" s="1" t="s">
        <v>45</v>
      </c>
      <c r="E664" s="1" t="s">
        <v>40</v>
      </c>
      <c r="F664" s="1" t="s">
        <v>104</v>
      </c>
      <c r="G664" s="1" t="s">
        <v>896</v>
      </c>
      <c r="H664" s="2" t="str">
        <f>VLOOKUP(G664,Payments!$A$2:$E$701, 3, FALSE)</f>
        <v>B-345</v>
      </c>
      <c r="I664" t="str">
        <f>VLOOKUP(G664,Payments!$A$2:$E$701, 5, FALSE)</f>
        <v>Kutxa</v>
      </c>
      <c r="J664" s="18">
        <v>28818</v>
      </c>
      <c r="K664" s="20">
        <v>0.05</v>
      </c>
      <c r="L664" s="18">
        <v>10950.84</v>
      </c>
      <c r="M664" s="18">
        <v>821.31299999999987</v>
      </c>
      <c r="N664" s="20">
        <v>0.12</v>
      </c>
      <c r="O664" s="18">
        <f t="shared" si="65"/>
        <v>3285.2519999999995</v>
      </c>
      <c r="P664" s="18">
        <f>VLOOKUP(G664,Payments!$A$2:$E$701, 2, FALSE)</f>
        <v>5201.6489999999994</v>
      </c>
      <c r="Q664" s="17">
        <f t="shared" si="60"/>
        <v>22175.451000000001</v>
      </c>
      <c r="R664" s="17">
        <f>VLOOKUP(G664,Payments!$A$2:$E$701, 4, FALSE)</f>
        <v>23949.487080000003</v>
      </c>
      <c r="S664" s="17">
        <f t="shared" si="61"/>
        <v>1774.0360800000017</v>
      </c>
      <c r="T664" s="21">
        <v>0.08</v>
      </c>
      <c r="U664" s="17">
        <f t="shared" si="62"/>
        <v>27377.1</v>
      </c>
      <c r="V664" s="17">
        <f t="shared" si="63"/>
        <v>12319.695</v>
      </c>
    </row>
    <row r="665" spans="1:22" x14ac:dyDescent="0.2">
      <c r="A665" s="1">
        <v>43400</v>
      </c>
      <c r="B665" s="1">
        <v>43469</v>
      </c>
      <c r="C665" s="9">
        <f t="shared" si="64"/>
        <v>69</v>
      </c>
      <c r="D665" s="1" t="s">
        <v>44</v>
      </c>
      <c r="E665" s="1" t="s">
        <v>37</v>
      </c>
      <c r="F665" s="1" t="s">
        <v>87</v>
      </c>
      <c r="G665" s="1" t="s">
        <v>897</v>
      </c>
      <c r="H665" s="2" t="str">
        <f>VLOOKUP(G665,Payments!$A$2:$E$701, 3, FALSE)</f>
        <v>B-333</v>
      </c>
      <c r="I665" t="str">
        <f>VLOOKUP(G665,Payments!$A$2:$E$701, 5, FALSE)</f>
        <v>Caixa</v>
      </c>
      <c r="J665" s="18">
        <v>17462</v>
      </c>
      <c r="K665" s="20">
        <v>0.11</v>
      </c>
      <c r="L665" s="18">
        <v>5937.08</v>
      </c>
      <c r="M665" s="18">
        <v>864.36900000000014</v>
      </c>
      <c r="N665" s="20">
        <v>0.11</v>
      </c>
      <c r="O665" s="18">
        <f t="shared" si="65"/>
        <v>1709.5298</v>
      </c>
      <c r="P665" s="18">
        <f>VLOOKUP(G665,Payments!$A$2:$E$701, 2, FALSE)</f>
        <v>3108.2359999999999</v>
      </c>
      <c r="Q665" s="17">
        <f t="shared" si="60"/>
        <v>12432.944</v>
      </c>
      <c r="R665" s="17">
        <f>VLOOKUP(G665,Payments!$A$2:$E$701, 4, FALSE)</f>
        <v>13303.25008</v>
      </c>
      <c r="S665" s="17">
        <f t="shared" si="61"/>
        <v>870.30608000000029</v>
      </c>
      <c r="T665" s="21">
        <v>7.0000000000000007E-2</v>
      </c>
      <c r="U665" s="17">
        <f t="shared" si="62"/>
        <v>15541.18</v>
      </c>
      <c r="V665" s="17">
        <f t="shared" si="63"/>
        <v>7030.2011999999995</v>
      </c>
    </row>
    <row r="666" spans="1:22" x14ac:dyDescent="0.2">
      <c r="A666" s="1">
        <v>43449</v>
      </c>
      <c r="B666" s="1">
        <v>43484</v>
      </c>
      <c r="C666" s="9">
        <f t="shared" si="64"/>
        <v>35</v>
      </c>
      <c r="D666" s="1" t="s">
        <v>47</v>
      </c>
      <c r="E666" s="1" t="s">
        <v>27</v>
      </c>
      <c r="F666" s="1" t="s">
        <v>54</v>
      </c>
      <c r="G666" s="1" t="s">
        <v>898</v>
      </c>
      <c r="H666" s="2" t="str">
        <f>VLOOKUP(G666,Payments!$A$2:$E$701, 3, FALSE)</f>
        <v>B-390</v>
      </c>
      <c r="I666" t="str">
        <f>VLOOKUP(G666,Payments!$A$2:$E$701, 5, FALSE)</f>
        <v>Caixa</v>
      </c>
      <c r="J666" s="18">
        <v>34196</v>
      </c>
      <c r="K666" s="20">
        <v>0.06</v>
      </c>
      <c r="L666" s="18">
        <v>12652.52</v>
      </c>
      <c r="M666" s="18">
        <v>1169.5031999999999</v>
      </c>
      <c r="N666" s="20">
        <v>0.14000000000000001</v>
      </c>
      <c r="O666" s="18">
        <f t="shared" si="65"/>
        <v>4500.1936000000005</v>
      </c>
      <c r="P666" s="18">
        <f>VLOOKUP(G666,Payments!$A$2:$E$701, 2, FALSE)</f>
        <v>6428.847999999999</v>
      </c>
      <c r="Q666" s="17">
        <f t="shared" si="60"/>
        <v>25715.392000000003</v>
      </c>
      <c r="R666" s="17">
        <f>VLOOKUP(G666,Payments!$A$2:$E$701, 4, FALSE)</f>
        <v>27001.161599999999</v>
      </c>
      <c r="S666" s="17">
        <f t="shared" si="61"/>
        <v>1285.769599999996</v>
      </c>
      <c r="T666" s="21">
        <v>0.05</v>
      </c>
      <c r="U666" s="17">
        <f t="shared" si="62"/>
        <v>32144.240000000002</v>
      </c>
      <c r="V666" s="17">
        <f t="shared" si="63"/>
        <v>13822.0232</v>
      </c>
    </row>
    <row r="667" spans="1:22" x14ac:dyDescent="0.2">
      <c r="A667" s="1">
        <v>43445</v>
      </c>
      <c r="B667" s="1">
        <v>43482</v>
      </c>
      <c r="C667" s="9">
        <f t="shared" si="64"/>
        <v>37</v>
      </c>
      <c r="D667" s="1" t="s">
        <v>44</v>
      </c>
      <c r="E667" s="1" t="s">
        <v>34</v>
      </c>
      <c r="F667" s="1" t="s">
        <v>109</v>
      </c>
      <c r="G667" s="1" t="s">
        <v>899</v>
      </c>
      <c r="H667" s="2" t="str">
        <f>VLOOKUP(G667,Payments!$A$2:$E$701, 3, FALSE)</f>
        <v>B-287</v>
      </c>
      <c r="I667" t="str">
        <f>VLOOKUP(G667,Payments!$A$2:$E$701, 5, FALSE)</f>
        <v>Popular</v>
      </c>
      <c r="J667" s="18">
        <v>29797</v>
      </c>
      <c r="K667" s="20">
        <v>7.0000000000000007E-2</v>
      </c>
      <c r="L667" s="18">
        <v>11322.86</v>
      </c>
      <c r="M667" s="18">
        <v>1638.835</v>
      </c>
      <c r="N667" s="20">
        <v>0.15</v>
      </c>
      <c r="O667" s="18">
        <f t="shared" si="65"/>
        <v>4156.6814999999997</v>
      </c>
      <c r="P667" s="18">
        <f>VLOOKUP(G667,Payments!$A$2:$E$701, 2, FALSE)</f>
        <v>5542.2419999999993</v>
      </c>
      <c r="Q667" s="17">
        <f t="shared" si="60"/>
        <v>22168.968000000001</v>
      </c>
      <c r="R667" s="17">
        <f>VLOOKUP(G667,Payments!$A$2:$E$701, 4, FALSE)</f>
        <v>23942.485440000004</v>
      </c>
      <c r="S667" s="17">
        <f t="shared" si="61"/>
        <v>1773.5174400000033</v>
      </c>
      <c r="T667" s="21">
        <v>0.08</v>
      </c>
      <c r="U667" s="17">
        <f t="shared" si="62"/>
        <v>27711.21</v>
      </c>
      <c r="V667" s="17">
        <f t="shared" si="63"/>
        <v>10592.833500000001</v>
      </c>
    </row>
    <row r="668" spans="1:22" x14ac:dyDescent="0.2">
      <c r="A668" s="1">
        <v>43422</v>
      </c>
      <c r="B668" s="1">
        <v>43493</v>
      </c>
      <c r="C668" s="9">
        <f t="shared" si="64"/>
        <v>71</v>
      </c>
      <c r="D668" s="1" t="s">
        <v>43</v>
      </c>
      <c r="E668" s="1" t="s">
        <v>28</v>
      </c>
      <c r="F668" s="1" t="s">
        <v>56</v>
      </c>
      <c r="G668" s="1" t="s">
        <v>900</v>
      </c>
      <c r="H668" s="2" t="str">
        <f>VLOOKUP(G668,Payments!$A$2:$E$701, 3, FALSE)</f>
        <v>B-287</v>
      </c>
      <c r="I668" t="str">
        <f>VLOOKUP(G668,Payments!$A$2:$E$701, 5, FALSE)</f>
        <v>Sabadell</v>
      </c>
      <c r="J668" s="18">
        <v>27361</v>
      </c>
      <c r="K668" s="20">
        <v>0.1</v>
      </c>
      <c r="L668" s="18">
        <v>8208.2999999999993</v>
      </c>
      <c r="M668" s="18">
        <v>984.99600000000009</v>
      </c>
      <c r="N668" s="20">
        <v>0.12</v>
      </c>
      <c r="O668" s="18">
        <f t="shared" si="65"/>
        <v>2954.9880000000003</v>
      </c>
      <c r="P668" s="18">
        <f>VLOOKUP(G668,Payments!$A$2:$E$701, 2, FALSE)</f>
        <v>5171.2290000000003</v>
      </c>
      <c r="Q668" s="17">
        <f t="shared" si="60"/>
        <v>19453.671000000002</v>
      </c>
      <c r="R668" s="17">
        <f>VLOOKUP(G668,Payments!$A$2:$E$701, 4, FALSE)</f>
        <v>21204.501390000005</v>
      </c>
      <c r="S668" s="17">
        <f t="shared" si="61"/>
        <v>1750.8303900000028</v>
      </c>
      <c r="T668" s="21">
        <v>0.09</v>
      </c>
      <c r="U668" s="17">
        <f t="shared" si="62"/>
        <v>24624.9</v>
      </c>
      <c r="V668" s="17">
        <f t="shared" si="63"/>
        <v>12476.616000000002</v>
      </c>
    </row>
    <row r="669" spans="1:22" x14ac:dyDescent="0.2">
      <c r="A669" s="1">
        <v>43442</v>
      </c>
      <c r="B669" s="1">
        <v>43499</v>
      </c>
      <c r="C669" s="9">
        <f t="shared" si="64"/>
        <v>57</v>
      </c>
      <c r="D669" s="1" t="s">
        <v>45</v>
      </c>
      <c r="E669" s="1" t="s">
        <v>37</v>
      </c>
      <c r="F669" s="1" t="s">
        <v>81</v>
      </c>
      <c r="G669" s="1" t="s">
        <v>901</v>
      </c>
      <c r="H669" s="2" t="str">
        <f>VLOOKUP(G669,Payments!$A$2:$E$701, 3, FALSE)</f>
        <v>B-289</v>
      </c>
      <c r="I669" t="str">
        <f>VLOOKUP(G669,Payments!$A$2:$E$701, 5, FALSE)</f>
        <v>BBVA</v>
      </c>
      <c r="J669" s="18">
        <v>31752</v>
      </c>
      <c r="K669" s="20">
        <v>0.17</v>
      </c>
      <c r="L669" s="18">
        <v>11430.72</v>
      </c>
      <c r="M669" s="18">
        <v>1193.8751999999999</v>
      </c>
      <c r="N669" s="20">
        <v>0.12</v>
      </c>
      <c r="O669" s="18">
        <f t="shared" si="65"/>
        <v>3162.4991999999997</v>
      </c>
      <c r="P669" s="18">
        <f>VLOOKUP(G669,Payments!$A$2:$E$701, 2, FALSE)</f>
        <v>5007.2903999999999</v>
      </c>
      <c r="Q669" s="17">
        <f t="shared" si="60"/>
        <v>21346.869599999998</v>
      </c>
      <c r="R669" s="17">
        <f>VLOOKUP(G669,Payments!$A$2:$E$701, 4, FALSE)</f>
        <v>23054.619168000001</v>
      </c>
      <c r="S669" s="17">
        <f t="shared" si="61"/>
        <v>1707.7495680000029</v>
      </c>
      <c r="T669" s="21">
        <v>0.08</v>
      </c>
      <c r="U669" s="17">
        <f t="shared" si="62"/>
        <v>26354.16</v>
      </c>
      <c r="V669" s="17">
        <f t="shared" si="63"/>
        <v>10567.065600000004</v>
      </c>
    </row>
    <row r="670" spans="1:22" x14ac:dyDescent="0.2">
      <c r="A670" s="1">
        <v>43443</v>
      </c>
      <c r="B670" s="1">
        <v>43505</v>
      </c>
      <c r="C670" s="9">
        <f t="shared" si="64"/>
        <v>62</v>
      </c>
      <c r="D670" s="1" t="s">
        <v>43</v>
      </c>
      <c r="E670" s="1" t="s">
        <v>25</v>
      </c>
      <c r="F670" s="1" t="s">
        <v>58</v>
      </c>
      <c r="G670" s="1" t="s">
        <v>902</v>
      </c>
      <c r="H670" s="2" t="str">
        <f>VLOOKUP(G670,Payments!$A$2:$E$701, 3, FALSE)</f>
        <v>B-355</v>
      </c>
      <c r="I670" t="str">
        <f>VLOOKUP(G670,Payments!$A$2:$E$701, 5, FALSE)</f>
        <v>Bankia</v>
      </c>
      <c r="J670" s="18">
        <v>25475</v>
      </c>
      <c r="K670" s="20">
        <v>0.13</v>
      </c>
      <c r="L670" s="18">
        <v>10190</v>
      </c>
      <c r="M670" s="18">
        <v>598.66250000000002</v>
      </c>
      <c r="N670" s="20">
        <v>0.13</v>
      </c>
      <c r="O670" s="18">
        <f t="shared" si="65"/>
        <v>2881.2225000000003</v>
      </c>
      <c r="P670" s="18">
        <f>VLOOKUP(G670,Payments!$A$2:$E$701, 2, FALSE)</f>
        <v>4432.6499999999996</v>
      </c>
      <c r="Q670" s="17">
        <f t="shared" si="60"/>
        <v>17730.599999999999</v>
      </c>
      <c r="R670" s="17">
        <f>VLOOKUP(G670,Payments!$A$2:$E$701, 4, FALSE)</f>
        <v>18617.13</v>
      </c>
      <c r="S670" s="17">
        <f t="shared" si="61"/>
        <v>886.53000000000247</v>
      </c>
      <c r="T670" s="21">
        <v>0.05</v>
      </c>
      <c r="U670" s="17">
        <f t="shared" si="62"/>
        <v>22163.25</v>
      </c>
      <c r="V670" s="17">
        <f t="shared" si="63"/>
        <v>8493.3650000000016</v>
      </c>
    </row>
    <row r="671" spans="1:22" x14ac:dyDescent="0.2">
      <c r="A671" s="1">
        <v>43414</v>
      </c>
      <c r="B671" s="1">
        <v>43471</v>
      </c>
      <c r="C671" s="9">
        <f t="shared" si="64"/>
        <v>57</v>
      </c>
      <c r="D671" s="1" t="s">
        <v>44</v>
      </c>
      <c r="E671" s="1" t="s">
        <v>28</v>
      </c>
      <c r="F671" s="1" t="s">
        <v>58</v>
      </c>
      <c r="G671" s="1" t="s">
        <v>903</v>
      </c>
      <c r="H671" s="2" t="str">
        <f>VLOOKUP(G671,Payments!$A$2:$E$701, 3, FALSE)</f>
        <v>B-266</v>
      </c>
      <c r="I671" t="str">
        <f>VLOOKUP(G671,Payments!$A$2:$E$701, 5, FALSE)</f>
        <v>BBVA</v>
      </c>
      <c r="J671" s="18">
        <v>32606</v>
      </c>
      <c r="K671" s="20">
        <v>0.12</v>
      </c>
      <c r="L671" s="18">
        <v>11412.1</v>
      </c>
      <c r="M671" s="18">
        <v>1555.3062</v>
      </c>
      <c r="N671" s="20">
        <v>0.15</v>
      </c>
      <c r="O671" s="18">
        <f t="shared" si="65"/>
        <v>4303.9919999999993</v>
      </c>
      <c r="P671" s="18">
        <f>VLOOKUP(G671,Payments!$A$2:$E$701, 2, FALSE)</f>
        <v>6312.5215999999991</v>
      </c>
      <c r="Q671" s="17">
        <f t="shared" si="60"/>
        <v>22380.758399999999</v>
      </c>
      <c r="R671" s="17">
        <f>VLOOKUP(G671,Payments!$A$2:$E$701, 4, FALSE)</f>
        <v>24171.219072</v>
      </c>
      <c r="S671" s="17">
        <f t="shared" si="61"/>
        <v>1790.4606720000011</v>
      </c>
      <c r="T671" s="21">
        <v>0.08</v>
      </c>
      <c r="U671" s="17">
        <f t="shared" si="62"/>
        <v>28693.279999999999</v>
      </c>
      <c r="V671" s="17">
        <f t="shared" si="63"/>
        <v>11421.881800000001</v>
      </c>
    </row>
    <row r="672" spans="1:22" x14ac:dyDescent="0.2">
      <c r="A672" s="1">
        <v>43440</v>
      </c>
      <c r="B672" s="1">
        <v>43482</v>
      </c>
      <c r="C672" s="9">
        <f t="shared" si="64"/>
        <v>42</v>
      </c>
      <c r="D672" s="1" t="s">
        <v>47</v>
      </c>
      <c r="E672" s="1" t="s">
        <v>22</v>
      </c>
      <c r="F672" s="1" t="s">
        <v>98</v>
      </c>
      <c r="G672" s="1" t="s">
        <v>904</v>
      </c>
      <c r="H672" s="2" t="str">
        <f>VLOOKUP(G672,Payments!$A$2:$E$701, 3, FALSE)</f>
        <v>B-318</v>
      </c>
      <c r="I672" t="str">
        <f>VLOOKUP(G672,Payments!$A$2:$E$701, 5, FALSE)</f>
        <v>Bankinter</v>
      </c>
      <c r="J672" s="18">
        <v>24095</v>
      </c>
      <c r="K672" s="20">
        <v>0.05</v>
      </c>
      <c r="L672" s="18">
        <v>9638</v>
      </c>
      <c r="M672" s="18">
        <v>927.65750000000003</v>
      </c>
      <c r="N672" s="20">
        <v>0.13</v>
      </c>
      <c r="O672" s="18">
        <f t="shared" si="65"/>
        <v>2975.7325000000001</v>
      </c>
      <c r="P672" s="18">
        <f>VLOOKUP(G672,Payments!$A$2:$E$701, 2, FALSE)</f>
        <v>4120.2449999999999</v>
      </c>
      <c r="Q672" s="17">
        <f t="shared" si="60"/>
        <v>18770.005000000001</v>
      </c>
      <c r="R672" s="17">
        <f>VLOOKUP(G672,Payments!$A$2:$E$701, 4, FALSE)</f>
        <v>19708.505250000002</v>
      </c>
      <c r="S672" s="17">
        <f t="shared" si="61"/>
        <v>938.50025000000096</v>
      </c>
      <c r="T672" s="21">
        <v>0.05</v>
      </c>
      <c r="U672" s="17">
        <f t="shared" si="62"/>
        <v>22890.25</v>
      </c>
      <c r="V672" s="17">
        <f t="shared" si="63"/>
        <v>9348.86</v>
      </c>
    </row>
    <row r="673" spans="1:22" x14ac:dyDescent="0.2">
      <c r="A673" s="1">
        <v>43461</v>
      </c>
      <c r="B673" s="1">
        <v>43508</v>
      </c>
      <c r="C673" s="9">
        <f t="shared" si="64"/>
        <v>47</v>
      </c>
      <c r="D673" s="1" t="s">
        <v>43</v>
      </c>
      <c r="E673" s="1" t="s">
        <v>40</v>
      </c>
      <c r="F673" s="1" t="s">
        <v>109</v>
      </c>
      <c r="G673" s="1" t="s">
        <v>905</v>
      </c>
      <c r="H673" s="2" t="str">
        <f>VLOOKUP(G673,Payments!$A$2:$E$701, 3, FALSE)</f>
        <v>B-288</v>
      </c>
      <c r="I673" t="str">
        <f>VLOOKUP(G673,Payments!$A$2:$E$701, 5, FALSE)</f>
        <v>Unicaja</v>
      </c>
      <c r="J673" s="18">
        <v>19308</v>
      </c>
      <c r="K673" s="20">
        <v>0.13</v>
      </c>
      <c r="L673" s="18">
        <v>6178.56</v>
      </c>
      <c r="M673" s="18">
        <v>743.35799999999983</v>
      </c>
      <c r="N673" s="20">
        <v>0.13</v>
      </c>
      <c r="O673" s="18">
        <f t="shared" si="65"/>
        <v>2183.7348000000002</v>
      </c>
      <c r="P673" s="18">
        <f>VLOOKUP(G673,Payments!$A$2:$E$701, 2, FALSE)</f>
        <v>3695.5511999999999</v>
      </c>
      <c r="Q673" s="17">
        <f t="shared" si="60"/>
        <v>13102.408799999999</v>
      </c>
      <c r="R673" s="17">
        <f>VLOOKUP(G673,Payments!$A$2:$E$701, 4, FALSE)</f>
        <v>14150.601504</v>
      </c>
      <c r="S673" s="17">
        <f t="shared" si="61"/>
        <v>1048.192704000001</v>
      </c>
      <c r="T673" s="21">
        <v>0.08</v>
      </c>
      <c r="U673" s="17">
        <f t="shared" si="62"/>
        <v>16797.96</v>
      </c>
      <c r="V673" s="17">
        <f t="shared" si="63"/>
        <v>7692.3071999999984</v>
      </c>
    </row>
    <row r="674" spans="1:22" x14ac:dyDescent="0.2">
      <c r="A674" s="1">
        <v>43413</v>
      </c>
      <c r="B674" s="1">
        <v>43445</v>
      </c>
      <c r="C674" s="9">
        <f t="shared" si="64"/>
        <v>32</v>
      </c>
      <c r="D674" s="1" t="s">
        <v>46</v>
      </c>
      <c r="E674" s="1" t="s">
        <v>37</v>
      </c>
      <c r="F674" s="1" t="s">
        <v>104</v>
      </c>
      <c r="G674" s="1" t="s">
        <v>906</v>
      </c>
      <c r="H674" s="2" t="str">
        <f>VLOOKUP(G674,Payments!$A$2:$E$701, 3, FALSE)</f>
        <v>B-275</v>
      </c>
      <c r="I674" t="str">
        <f>VLOOKUP(G674,Payments!$A$2:$E$701, 5, FALSE)</f>
        <v>Kutxa</v>
      </c>
      <c r="J674" s="18">
        <v>32590</v>
      </c>
      <c r="K674" s="20">
        <v>0.15</v>
      </c>
      <c r="L674" s="18">
        <v>13036</v>
      </c>
      <c r="M674" s="18">
        <v>1173.24</v>
      </c>
      <c r="N674" s="20">
        <v>0.14000000000000001</v>
      </c>
      <c r="O674" s="18">
        <f t="shared" si="65"/>
        <v>3878.2100000000005</v>
      </c>
      <c r="P674" s="18">
        <f>VLOOKUP(G674,Payments!$A$2:$E$701, 2, FALSE)</f>
        <v>5263.2849999999999</v>
      </c>
      <c r="Q674" s="17">
        <f t="shared" si="60"/>
        <v>22438.215</v>
      </c>
      <c r="R674" s="17">
        <f>VLOOKUP(G674,Payments!$A$2:$E$701, 4, FALSE)</f>
        <v>24008.890050000002</v>
      </c>
      <c r="S674" s="17">
        <f t="shared" si="61"/>
        <v>1570.6750500000016</v>
      </c>
      <c r="T674" s="21">
        <v>7.0000000000000007E-2</v>
      </c>
      <c r="U674" s="17">
        <f t="shared" si="62"/>
        <v>27701.5</v>
      </c>
      <c r="V674" s="17">
        <f t="shared" si="63"/>
        <v>9614.0499999999993</v>
      </c>
    </row>
    <row r="675" spans="1:22" x14ac:dyDescent="0.2">
      <c r="A675" s="1">
        <v>43442</v>
      </c>
      <c r="B675" s="1">
        <v>43514</v>
      </c>
      <c r="C675" s="9">
        <f t="shared" si="64"/>
        <v>72</v>
      </c>
      <c r="D675" s="1" t="s">
        <v>43</v>
      </c>
      <c r="E675" s="1" t="s">
        <v>36</v>
      </c>
      <c r="F675" s="1" t="s">
        <v>64</v>
      </c>
      <c r="G675" s="1" t="s">
        <v>907</v>
      </c>
      <c r="H675" s="2" t="str">
        <f>VLOOKUP(G675,Payments!$A$2:$E$701, 3, FALSE)</f>
        <v>B-276</v>
      </c>
      <c r="I675" t="str">
        <f>VLOOKUP(G675,Payments!$A$2:$E$701, 5, FALSE)</f>
        <v>Sabadell</v>
      </c>
      <c r="J675" s="18">
        <v>34761</v>
      </c>
      <c r="K675" s="20">
        <v>0.11</v>
      </c>
      <c r="L675" s="18">
        <v>12513.96</v>
      </c>
      <c r="M675" s="18">
        <v>1289.6331</v>
      </c>
      <c r="N675" s="20">
        <v>0.12</v>
      </c>
      <c r="O675" s="18">
        <f t="shared" si="65"/>
        <v>3712.4748</v>
      </c>
      <c r="P675" s="18">
        <f>VLOOKUP(G675,Payments!$A$2:$E$701, 2, FALSE)</f>
        <v>6806.2038000000002</v>
      </c>
      <c r="Q675" s="17">
        <f t="shared" si="60"/>
        <v>24131.086200000002</v>
      </c>
      <c r="R675" s="17">
        <f>VLOOKUP(G675,Payments!$A$2:$E$701, 4, FALSE)</f>
        <v>26061.573096000004</v>
      </c>
      <c r="S675" s="17">
        <f t="shared" si="61"/>
        <v>1930.4868960000022</v>
      </c>
      <c r="T675" s="21">
        <v>0.08</v>
      </c>
      <c r="U675" s="17">
        <f t="shared" si="62"/>
        <v>30937.29</v>
      </c>
      <c r="V675" s="17">
        <f t="shared" si="63"/>
        <v>13421.222100000003</v>
      </c>
    </row>
    <row r="676" spans="1:22" x14ac:dyDescent="0.2">
      <c r="A676" s="1">
        <v>43400</v>
      </c>
      <c r="B676" s="1">
        <v>43465</v>
      </c>
      <c r="C676" s="9">
        <f t="shared" si="64"/>
        <v>65</v>
      </c>
      <c r="D676" s="1" t="s">
        <v>45</v>
      </c>
      <c r="E676" s="1" t="s">
        <v>29</v>
      </c>
      <c r="F676" s="1" t="s">
        <v>60</v>
      </c>
      <c r="G676" s="1" t="s">
        <v>908</v>
      </c>
      <c r="H676" s="2" t="str">
        <f>VLOOKUP(G676,Payments!$A$2:$E$701, 3, FALSE)</f>
        <v>B-246</v>
      </c>
      <c r="I676" t="str">
        <f>VLOOKUP(G676,Payments!$A$2:$E$701, 5, FALSE)</f>
        <v>Laboral</v>
      </c>
      <c r="J676" s="18">
        <v>34004</v>
      </c>
      <c r="K676" s="20">
        <v>0.08</v>
      </c>
      <c r="L676" s="18">
        <v>12241.44</v>
      </c>
      <c r="M676" s="18">
        <v>1142.5343999999998</v>
      </c>
      <c r="N676" s="20">
        <v>0.12</v>
      </c>
      <c r="O676" s="18">
        <f t="shared" si="65"/>
        <v>3754.0416</v>
      </c>
      <c r="P676" s="18">
        <f>VLOOKUP(G676,Payments!$A$2:$E$701, 2, FALSE)</f>
        <v>7195.2464</v>
      </c>
      <c r="Q676" s="17">
        <f t="shared" si="60"/>
        <v>24088.4336</v>
      </c>
      <c r="R676" s="17">
        <f>VLOOKUP(G676,Payments!$A$2:$E$701, 4, FALSE)</f>
        <v>25533.739616000003</v>
      </c>
      <c r="S676" s="17">
        <f t="shared" si="61"/>
        <v>1445.3060160000023</v>
      </c>
      <c r="T676" s="21">
        <v>0.06</v>
      </c>
      <c r="U676" s="17">
        <f t="shared" si="62"/>
        <v>31283.68</v>
      </c>
      <c r="V676" s="17">
        <f t="shared" si="63"/>
        <v>14145.663999999999</v>
      </c>
    </row>
    <row r="677" spans="1:22" x14ac:dyDescent="0.2">
      <c r="A677" s="1">
        <v>43408</v>
      </c>
      <c r="B677" s="1">
        <v>43440</v>
      </c>
      <c r="C677" s="9">
        <f t="shared" si="64"/>
        <v>32</v>
      </c>
      <c r="D677" s="1" t="s">
        <v>44</v>
      </c>
      <c r="E677" s="1" t="s">
        <v>29</v>
      </c>
      <c r="F677" s="1" t="s">
        <v>118</v>
      </c>
      <c r="G677" s="1" t="s">
        <v>909</v>
      </c>
      <c r="H677" s="2" t="str">
        <f>VLOOKUP(G677,Payments!$A$2:$E$701, 3, FALSE)</f>
        <v>B-375</v>
      </c>
      <c r="I677" t="str">
        <f>VLOOKUP(G677,Payments!$A$2:$E$701, 5, FALSE)</f>
        <v>Caixa</v>
      </c>
      <c r="J677" s="18">
        <v>26298</v>
      </c>
      <c r="K677" s="20">
        <v>0.1</v>
      </c>
      <c r="L677" s="18">
        <v>10519.2</v>
      </c>
      <c r="M677" s="18">
        <v>657.45</v>
      </c>
      <c r="N677" s="20">
        <v>0.15</v>
      </c>
      <c r="O677" s="18">
        <f t="shared" si="65"/>
        <v>3550.23</v>
      </c>
      <c r="P677" s="18">
        <f>VLOOKUP(G677,Payments!$A$2:$E$701, 2, FALSE)</f>
        <v>5443.6859999999997</v>
      </c>
      <c r="Q677" s="17">
        <f t="shared" si="60"/>
        <v>18224.514000000003</v>
      </c>
      <c r="R677" s="17">
        <f>VLOOKUP(G677,Payments!$A$2:$E$701, 4, FALSE)</f>
        <v>19682.475120000003</v>
      </c>
      <c r="S677" s="17">
        <f t="shared" si="61"/>
        <v>1457.9611199999999</v>
      </c>
      <c r="T677" s="21">
        <v>0.08</v>
      </c>
      <c r="U677" s="17">
        <f t="shared" si="62"/>
        <v>23668.2</v>
      </c>
      <c r="V677" s="17">
        <f t="shared" si="63"/>
        <v>8941.32</v>
      </c>
    </row>
    <row r="678" spans="1:22" x14ac:dyDescent="0.2">
      <c r="A678" s="1">
        <v>43407</v>
      </c>
      <c r="B678" s="1">
        <v>43453</v>
      </c>
      <c r="C678" s="9">
        <f t="shared" si="64"/>
        <v>46</v>
      </c>
      <c r="D678" s="1" t="s">
        <v>47</v>
      </c>
      <c r="E678" s="1" t="s">
        <v>35</v>
      </c>
      <c r="F678" s="1" t="s">
        <v>81</v>
      </c>
      <c r="G678" s="1" t="s">
        <v>910</v>
      </c>
      <c r="H678" s="2" t="str">
        <f>VLOOKUP(G678,Payments!$A$2:$E$701, 3, FALSE)</f>
        <v>B-369</v>
      </c>
      <c r="I678" t="str">
        <f>VLOOKUP(G678,Payments!$A$2:$E$701, 5, FALSE)</f>
        <v>Bankinter</v>
      </c>
      <c r="J678" s="18">
        <v>30839</v>
      </c>
      <c r="K678" s="20">
        <v>0.12</v>
      </c>
      <c r="L678" s="18">
        <v>12027.21</v>
      </c>
      <c r="M678" s="18">
        <v>1057.7777000000001</v>
      </c>
      <c r="N678" s="20">
        <v>0.1</v>
      </c>
      <c r="O678" s="18">
        <f t="shared" si="65"/>
        <v>2713.8320000000003</v>
      </c>
      <c r="P678" s="18">
        <f>VLOOKUP(G678,Payments!$A$2:$E$701, 2, FALSE)</f>
        <v>4884.8976000000002</v>
      </c>
      <c r="Q678" s="17">
        <f t="shared" si="60"/>
        <v>22253.422399999999</v>
      </c>
      <c r="R678" s="17">
        <f>VLOOKUP(G678,Payments!$A$2:$E$701, 4, FALSE)</f>
        <v>24033.696191999999</v>
      </c>
      <c r="S678" s="17">
        <f t="shared" si="61"/>
        <v>1780.273792</v>
      </c>
      <c r="T678" s="21">
        <v>0.08</v>
      </c>
      <c r="U678" s="17">
        <f t="shared" si="62"/>
        <v>27138.32</v>
      </c>
      <c r="V678" s="17">
        <f t="shared" si="63"/>
        <v>11339.5003</v>
      </c>
    </row>
    <row r="679" spans="1:22" x14ac:dyDescent="0.2">
      <c r="A679" s="1">
        <v>43403</v>
      </c>
      <c r="B679" s="1">
        <v>43478</v>
      </c>
      <c r="C679" s="9">
        <f t="shared" si="64"/>
        <v>75</v>
      </c>
      <c r="D679" s="1" t="s">
        <v>47</v>
      </c>
      <c r="E679" s="1" t="s">
        <v>39</v>
      </c>
      <c r="F679" s="1" t="s">
        <v>87</v>
      </c>
      <c r="G679" s="1" t="s">
        <v>911</v>
      </c>
      <c r="H679" s="2" t="str">
        <f>VLOOKUP(G679,Payments!$A$2:$E$701, 3, FALSE)</f>
        <v>B-343</v>
      </c>
      <c r="I679" t="str">
        <f>VLOOKUP(G679,Payments!$A$2:$E$701, 5, FALSE)</f>
        <v>Popular</v>
      </c>
      <c r="J679" s="18">
        <v>32860</v>
      </c>
      <c r="K679" s="20">
        <v>0.14000000000000001</v>
      </c>
      <c r="L679" s="18">
        <v>11829.6</v>
      </c>
      <c r="M679" s="18">
        <v>1478.7</v>
      </c>
      <c r="N679" s="20">
        <v>0.15</v>
      </c>
      <c r="O679" s="18">
        <f t="shared" si="65"/>
        <v>4238.9399999999996</v>
      </c>
      <c r="P679" s="18">
        <f>VLOOKUP(G679,Payments!$A$2:$E$701, 2, FALSE)</f>
        <v>5934.5159999999996</v>
      </c>
      <c r="Q679" s="17">
        <f t="shared" si="60"/>
        <v>22325.083999999999</v>
      </c>
      <c r="R679" s="17">
        <f>VLOOKUP(G679,Payments!$A$2:$E$701, 4, FALSE)</f>
        <v>24111.09072</v>
      </c>
      <c r="S679" s="17">
        <f t="shared" si="61"/>
        <v>1786.0067200000012</v>
      </c>
      <c r="T679" s="21">
        <v>0.08</v>
      </c>
      <c r="U679" s="17">
        <f t="shared" si="62"/>
        <v>28259.599999999999</v>
      </c>
      <c r="V679" s="17">
        <f t="shared" si="63"/>
        <v>10712.359999999999</v>
      </c>
    </row>
    <row r="680" spans="1:22" x14ac:dyDescent="0.2">
      <c r="A680" s="1">
        <v>43390</v>
      </c>
      <c r="B680" s="1">
        <v>43433</v>
      </c>
      <c r="C680" s="9">
        <f t="shared" si="64"/>
        <v>43</v>
      </c>
      <c r="D680" s="1" t="s">
        <v>44</v>
      </c>
      <c r="E680" s="1" t="s">
        <v>31</v>
      </c>
      <c r="F680" s="1" t="s">
        <v>118</v>
      </c>
      <c r="G680" s="1" t="s">
        <v>912</v>
      </c>
      <c r="H680" s="2" t="str">
        <f>VLOOKUP(G680,Payments!$A$2:$E$701, 3, FALSE)</f>
        <v>B-311</v>
      </c>
      <c r="I680" t="str">
        <f>VLOOKUP(G680,Payments!$A$2:$E$701, 5, FALSE)</f>
        <v>Bankinter</v>
      </c>
      <c r="J680" s="18">
        <v>33809</v>
      </c>
      <c r="K680" s="20">
        <v>0.08</v>
      </c>
      <c r="L680" s="18">
        <v>12847.42</v>
      </c>
      <c r="M680" s="18">
        <v>1095.4116000000001</v>
      </c>
      <c r="N680" s="20">
        <v>0.15</v>
      </c>
      <c r="O680" s="18">
        <f t="shared" si="65"/>
        <v>4665.6419999999998</v>
      </c>
      <c r="P680" s="18">
        <f>VLOOKUP(G680,Payments!$A$2:$E$701, 2, FALSE)</f>
        <v>7153.9844000000003</v>
      </c>
      <c r="Q680" s="17">
        <f t="shared" si="60"/>
        <v>23950.295599999998</v>
      </c>
      <c r="R680" s="17">
        <f>VLOOKUP(G680,Payments!$A$2:$E$701, 4, FALSE)</f>
        <v>26105.822204000004</v>
      </c>
      <c r="S680" s="17">
        <f t="shared" si="61"/>
        <v>2155.526604000006</v>
      </c>
      <c r="T680" s="21">
        <v>0.09</v>
      </c>
      <c r="U680" s="17">
        <f t="shared" si="62"/>
        <v>31104.28</v>
      </c>
      <c r="V680" s="17">
        <f t="shared" si="63"/>
        <v>12495.806399999999</v>
      </c>
    </row>
    <row r="681" spans="1:22" x14ac:dyDescent="0.2">
      <c r="A681" s="1">
        <v>43387</v>
      </c>
      <c r="B681" s="1">
        <v>43436</v>
      </c>
      <c r="C681" s="9">
        <f t="shared" si="64"/>
        <v>49</v>
      </c>
      <c r="D681" s="1" t="s">
        <v>44</v>
      </c>
      <c r="E681" s="1" t="s">
        <v>38</v>
      </c>
      <c r="F681" s="1" t="s">
        <v>71</v>
      </c>
      <c r="G681" s="1" t="s">
        <v>913</v>
      </c>
      <c r="H681" s="2" t="str">
        <f>VLOOKUP(G681,Payments!$A$2:$E$701, 3, FALSE)</f>
        <v>B-332</v>
      </c>
      <c r="I681" t="str">
        <f>VLOOKUP(G681,Payments!$A$2:$E$701, 5, FALSE)</f>
        <v>BBVA</v>
      </c>
      <c r="J681" s="18">
        <v>19538</v>
      </c>
      <c r="K681" s="20">
        <v>0.17</v>
      </c>
      <c r="L681" s="18">
        <v>7229.06</v>
      </c>
      <c r="M681" s="18">
        <v>539.24879999999996</v>
      </c>
      <c r="N681" s="20">
        <v>0.15</v>
      </c>
      <c r="O681" s="18">
        <f t="shared" si="65"/>
        <v>2432.4810000000002</v>
      </c>
      <c r="P681" s="18">
        <f>VLOOKUP(G681,Payments!$A$2:$E$701, 2, FALSE)</f>
        <v>3081.1426000000001</v>
      </c>
      <c r="Q681" s="17">
        <f t="shared" si="60"/>
        <v>13135.397400000002</v>
      </c>
      <c r="R681" s="17">
        <f>VLOOKUP(G681,Payments!$A$2:$E$701, 4, FALSE)</f>
        <v>14186.229191999999</v>
      </c>
      <c r="S681" s="17">
        <f t="shared" si="61"/>
        <v>1050.8317919999972</v>
      </c>
      <c r="T681" s="21">
        <v>0.08</v>
      </c>
      <c r="U681" s="17">
        <f t="shared" si="62"/>
        <v>16216.54</v>
      </c>
      <c r="V681" s="17">
        <f t="shared" si="63"/>
        <v>6015.7502000000013</v>
      </c>
    </row>
    <row r="682" spans="1:22" x14ac:dyDescent="0.2">
      <c r="A682" s="1">
        <v>43409</v>
      </c>
      <c r="B682" s="1">
        <v>43456</v>
      </c>
      <c r="C682" s="9">
        <f t="shared" si="64"/>
        <v>47</v>
      </c>
      <c r="D682" s="1" t="s">
        <v>43</v>
      </c>
      <c r="E682" s="1" t="s">
        <v>30</v>
      </c>
      <c r="F682" s="1" t="s">
        <v>64</v>
      </c>
      <c r="G682" s="1" t="s">
        <v>914</v>
      </c>
      <c r="H682" s="2" t="str">
        <f>VLOOKUP(G682,Payments!$A$2:$E$701, 3, FALSE)</f>
        <v>B-388</v>
      </c>
      <c r="I682" t="str">
        <f>VLOOKUP(G682,Payments!$A$2:$E$701, 5, FALSE)</f>
        <v>Sabadell</v>
      </c>
      <c r="J682" s="18">
        <v>19325</v>
      </c>
      <c r="K682" s="20">
        <v>0.09</v>
      </c>
      <c r="L682" s="18">
        <v>5990.75</v>
      </c>
      <c r="M682" s="18">
        <v>695.7</v>
      </c>
      <c r="N682" s="20">
        <v>0.13</v>
      </c>
      <c r="O682" s="18">
        <f t="shared" si="65"/>
        <v>2286.1475</v>
      </c>
      <c r="P682" s="18">
        <f>VLOOKUP(G682,Payments!$A$2:$E$701, 2, FALSE)</f>
        <v>3693.0075000000002</v>
      </c>
      <c r="Q682" s="17">
        <f t="shared" si="60"/>
        <v>13892.7425</v>
      </c>
      <c r="R682" s="17">
        <f>VLOOKUP(G682,Payments!$A$2:$E$701, 4, FALSE)</f>
        <v>14726.307050000001</v>
      </c>
      <c r="S682" s="17">
        <f t="shared" si="61"/>
        <v>833.56455000000096</v>
      </c>
      <c r="T682" s="21">
        <v>0.06</v>
      </c>
      <c r="U682" s="17">
        <f t="shared" si="62"/>
        <v>17585.75</v>
      </c>
      <c r="V682" s="17">
        <f t="shared" si="63"/>
        <v>8613.1525000000001</v>
      </c>
    </row>
    <row r="683" spans="1:22" x14ac:dyDescent="0.2">
      <c r="A683" s="1">
        <v>43461</v>
      </c>
      <c r="B683" s="1">
        <v>43536</v>
      </c>
      <c r="C683" s="9">
        <f t="shared" si="64"/>
        <v>75</v>
      </c>
      <c r="D683" s="1" t="s">
        <v>44</v>
      </c>
      <c r="E683" s="1" t="s">
        <v>33</v>
      </c>
      <c r="F683" s="1" t="s">
        <v>58</v>
      </c>
      <c r="G683" s="1" t="s">
        <v>915</v>
      </c>
      <c r="H683" s="2" t="str">
        <f>VLOOKUP(G683,Payments!$A$2:$E$701, 3, FALSE)</f>
        <v>B-299</v>
      </c>
      <c r="I683" t="str">
        <f>VLOOKUP(G683,Payments!$A$2:$E$701, 5, FALSE)</f>
        <v>BBVA</v>
      </c>
      <c r="J683" s="18">
        <v>32558</v>
      </c>
      <c r="K683" s="20">
        <v>0.14000000000000001</v>
      </c>
      <c r="L683" s="18">
        <v>10744.14</v>
      </c>
      <c r="M683" s="18">
        <v>1207.9018000000001</v>
      </c>
      <c r="N683" s="20">
        <v>0.11</v>
      </c>
      <c r="O683" s="18">
        <f t="shared" si="65"/>
        <v>3079.9867999999997</v>
      </c>
      <c r="P683" s="18">
        <f>VLOOKUP(G683,Payments!$A$2:$E$701, 2, FALSE)</f>
        <v>5599.9759999999997</v>
      </c>
      <c r="Q683" s="17">
        <f t="shared" si="60"/>
        <v>22399.903999999999</v>
      </c>
      <c r="R683" s="17">
        <f>VLOOKUP(G683,Payments!$A$2:$E$701, 4, FALSE)</f>
        <v>24191.896320000003</v>
      </c>
      <c r="S683" s="17">
        <f t="shared" si="61"/>
        <v>1791.9923200000048</v>
      </c>
      <c r="T683" s="21">
        <v>0.08</v>
      </c>
      <c r="U683" s="17">
        <f t="shared" si="62"/>
        <v>27999.879999999997</v>
      </c>
      <c r="V683" s="17">
        <f t="shared" si="63"/>
        <v>12967.8514</v>
      </c>
    </row>
    <row r="684" spans="1:22" x14ac:dyDescent="0.2">
      <c r="A684" s="1">
        <v>43425</v>
      </c>
      <c r="B684" s="1">
        <v>43458</v>
      </c>
      <c r="C684" s="9">
        <f t="shared" si="64"/>
        <v>33</v>
      </c>
      <c r="D684" s="1" t="s">
        <v>45</v>
      </c>
      <c r="E684" s="1" t="s">
        <v>24</v>
      </c>
      <c r="F684" s="1" t="s">
        <v>58</v>
      </c>
      <c r="G684" s="1" t="s">
        <v>916</v>
      </c>
      <c r="H684" s="2" t="str">
        <f>VLOOKUP(G684,Payments!$A$2:$E$701, 3, FALSE)</f>
        <v>B-393</v>
      </c>
      <c r="I684" t="str">
        <f>VLOOKUP(G684,Payments!$A$2:$E$701, 5, FALSE)</f>
        <v>Kutxa</v>
      </c>
      <c r="J684" s="18">
        <v>20131</v>
      </c>
      <c r="K684" s="20">
        <v>0.14000000000000001</v>
      </c>
      <c r="L684" s="18">
        <v>6643.23</v>
      </c>
      <c r="M684" s="18">
        <v>640.16579999999999</v>
      </c>
      <c r="N684" s="20">
        <v>0.12</v>
      </c>
      <c r="O684" s="18">
        <f t="shared" si="65"/>
        <v>2077.5191999999997</v>
      </c>
      <c r="P684" s="18">
        <f>VLOOKUP(G684,Payments!$A$2:$E$701, 2, FALSE)</f>
        <v>3462.5320000000002</v>
      </c>
      <c r="Q684" s="17">
        <f t="shared" si="60"/>
        <v>13850.128000000001</v>
      </c>
      <c r="R684" s="17">
        <f>VLOOKUP(G684,Payments!$A$2:$E$701, 4, FALSE)</f>
        <v>14958.138240000002</v>
      </c>
      <c r="S684" s="17">
        <f t="shared" si="61"/>
        <v>1108.0102400000014</v>
      </c>
      <c r="T684" s="21">
        <v>0.08</v>
      </c>
      <c r="U684" s="17">
        <f t="shared" si="62"/>
        <v>17312.66</v>
      </c>
      <c r="V684" s="17">
        <f t="shared" si="63"/>
        <v>7951.7450000000008</v>
      </c>
    </row>
    <row r="685" spans="1:22" x14ac:dyDescent="0.2">
      <c r="A685" s="1">
        <v>43461</v>
      </c>
      <c r="B685" s="1">
        <v>43532</v>
      </c>
      <c r="C685" s="9">
        <f t="shared" si="64"/>
        <v>71</v>
      </c>
      <c r="D685" s="1" t="s">
        <v>43</v>
      </c>
      <c r="E685" s="1" t="s">
        <v>29</v>
      </c>
      <c r="F685" s="1" t="s">
        <v>58</v>
      </c>
      <c r="G685" s="1" t="s">
        <v>917</v>
      </c>
      <c r="H685" s="2" t="str">
        <f>VLOOKUP(G685,Payments!$A$2:$E$701, 3, FALSE)</f>
        <v>B-376</v>
      </c>
      <c r="I685" t="str">
        <f>VLOOKUP(G685,Payments!$A$2:$E$701, 5, FALSE)</f>
        <v>Santander</v>
      </c>
      <c r="J685" s="18">
        <v>29010</v>
      </c>
      <c r="K685" s="20">
        <v>7.0000000000000007E-2</v>
      </c>
      <c r="L685" s="18">
        <v>11313.9</v>
      </c>
      <c r="M685" s="18">
        <v>1253.232</v>
      </c>
      <c r="N685" s="20">
        <v>0.1</v>
      </c>
      <c r="O685" s="18">
        <f t="shared" si="65"/>
        <v>2697.9300000000003</v>
      </c>
      <c r="P685" s="18">
        <f>VLOOKUP(G685,Payments!$A$2:$E$701, 2, FALSE)</f>
        <v>4856.2739999999994</v>
      </c>
      <c r="Q685" s="17">
        <f t="shared" si="60"/>
        <v>22123.025999999998</v>
      </c>
      <c r="R685" s="17">
        <f>VLOOKUP(G685,Payments!$A$2:$E$701, 4, FALSE)</f>
        <v>24114.09834</v>
      </c>
      <c r="S685" s="17">
        <f t="shared" si="61"/>
        <v>1991.0723400000024</v>
      </c>
      <c r="T685" s="21">
        <v>0.09</v>
      </c>
      <c r="U685" s="17">
        <f t="shared" si="62"/>
        <v>26979.3</v>
      </c>
      <c r="V685" s="17">
        <f t="shared" si="63"/>
        <v>11714.237999999999</v>
      </c>
    </row>
    <row r="686" spans="1:22" x14ac:dyDescent="0.2">
      <c r="A686" s="1">
        <v>43388</v>
      </c>
      <c r="B686" s="1">
        <v>43455</v>
      </c>
      <c r="C686" s="9">
        <f t="shared" si="64"/>
        <v>67</v>
      </c>
      <c r="D686" s="1" t="s">
        <v>43</v>
      </c>
      <c r="E686" s="1" t="s">
        <v>29</v>
      </c>
      <c r="F686" s="1" t="s">
        <v>118</v>
      </c>
      <c r="G686" s="1" t="s">
        <v>918</v>
      </c>
      <c r="H686" s="2" t="str">
        <f>VLOOKUP(G686,Payments!$A$2:$E$701, 3, FALSE)</f>
        <v>B-311</v>
      </c>
      <c r="I686" t="str">
        <f>VLOOKUP(G686,Payments!$A$2:$E$701, 5, FALSE)</f>
        <v>Kutxa</v>
      </c>
      <c r="J686" s="18">
        <v>21917</v>
      </c>
      <c r="K686" s="20">
        <v>0.16</v>
      </c>
      <c r="L686" s="18">
        <v>8328.4599999999991</v>
      </c>
      <c r="M686" s="18">
        <v>705.72739999999988</v>
      </c>
      <c r="N686" s="20">
        <v>0.14000000000000001</v>
      </c>
      <c r="O686" s="18">
        <f t="shared" si="65"/>
        <v>2577.4392000000003</v>
      </c>
      <c r="P686" s="18">
        <f>VLOOKUP(G686,Payments!$A$2:$E$701, 2, FALSE)</f>
        <v>4050.2615999999998</v>
      </c>
      <c r="Q686" s="17">
        <f t="shared" si="60"/>
        <v>14360.018399999999</v>
      </c>
      <c r="R686" s="17">
        <f>VLOOKUP(G686,Payments!$A$2:$E$701, 4, FALSE)</f>
        <v>15508.819872</v>
      </c>
      <c r="S686" s="17">
        <f t="shared" si="61"/>
        <v>1148.801472000001</v>
      </c>
      <c r="T686" s="21">
        <v>0.08</v>
      </c>
      <c r="U686" s="17">
        <f t="shared" si="62"/>
        <v>18410.28</v>
      </c>
      <c r="V686" s="17">
        <f t="shared" si="63"/>
        <v>6798.6533999999992</v>
      </c>
    </row>
    <row r="687" spans="1:22" x14ac:dyDescent="0.2">
      <c r="A687" s="1">
        <v>43464</v>
      </c>
      <c r="B687" s="1">
        <v>43494</v>
      </c>
      <c r="C687" s="9">
        <f t="shared" si="64"/>
        <v>30</v>
      </c>
      <c r="D687" s="1" t="s">
        <v>44</v>
      </c>
      <c r="E687" s="1" t="s">
        <v>41</v>
      </c>
      <c r="F687" s="1" t="s">
        <v>104</v>
      </c>
      <c r="G687" s="1" t="s">
        <v>919</v>
      </c>
      <c r="H687" s="2" t="str">
        <f>VLOOKUP(G687,Payments!$A$2:$E$701, 3, FALSE)</f>
        <v>B-257</v>
      </c>
      <c r="I687" t="str">
        <f>VLOOKUP(G687,Payments!$A$2:$E$701, 5, FALSE)</f>
        <v>Sabadell</v>
      </c>
      <c r="J687" s="18">
        <v>23466</v>
      </c>
      <c r="K687" s="20">
        <v>0.09</v>
      </c>
      <c r="L687" s="18">
        <v>7509.12</v>
      </c>
      <c r="M687" s="18">
        <v>1384.4940000000001</v>
      </c>
      <c r="N687" s="20">
        <v>0.15</v>
      </c>
      <c r="O687" s="18">
        <f t="shared" si="65"/>
        <v>3203.1089999999999</v>
      </c>
      <c r="P687" s="18">
        <f>VLOOKUP(G687,Payments!$A$2:$E$701, 2, FALSE)</f>
        <v>4697.8932000000004</v>
      </c>
      <c r="Q687" s="17">
        <f t="shared" si="60"/>
        <v>16656.166799999999</v>
      </c>
      <c r="R687" s="17">
        <f>VLOOKUP(G687,Payments!$A$2:$E$701, 4, FALSE)</f>
        <v>17488.975139999999</v>
      </c>
      <c r="S687" s="17">
        <f t="shared" si="61"/>
        <v>832.80833999999959</v>
      </c>
      <c r="T687" s="21">
        <v>0.05</v>
      </c>
      <c r="U687" s="17">
        <f t="shared" si="62"/>
        <v>21354.06</v>
      </c>
      <c r="V687" s="17">
        <f t="shared" si="63"/>
        <v>9257.3370000000032</v>
      </c>
    </row>
    <row r="688" spans="1:22" x14ac:dyDescent="0.2">
      <c r="A688" s="1">
        <v>43390</v>
      </c>
      <c r="B688" s="1">
        <v>43456</v>
      </c>
      <c r="C688" s="9">
        <f t="shared" si="64"/>
        <v>66</v>
      </c>
      <c r="D688" s="1" t="s">
        <v>45</v>
      </c>
      <c r="E688" s="1" t="s">
        <v>38</v>
      </c>
      <c r="F688" s="1" t="s">
        <v>81</v>
      </c>
      <c r="G688" s="1" t="s">
        <v>920</v>
      </c>
      <c r="H688" s="2" t="str">
        <f>VLOOKUP(G688,Payments!$A$2:$E$701, 3, FALSE)</f>
        <v>B-346</v>
      </c>
      <c r="I688" t="str">
        <f>VLOOKUP(G688,Payments!$A$2:$E$701, 5, FALSE)</f>
        <v>Bankia</v>
      </c>
      <c r="J688" s="18">
        <v>30383</v>
      </c>
      <c r="K688" s="20">
        <v>0.14000000000000001</v>
      </c>
      <c r="L688" s="18">
        <v>12153.2</v>
      </c>
      <c r="M688" s="18">
        <v>978.33260000000007</v>
      </c>
      <c r="N688" s="20">
        <v>0.12</v>
      </c>
      <c r="O688" s="18">
        <f t="shared" si="65"/>
        <v>3135.5255999999995</v>
      </c>
      <c r="P688" s="18">
        <f>VLOOKUP(G688,Payments!$A$2:$E$701, 2, FALSE)</f>
        <v>4964.5822000000007</v>
      </c>
      <c r="Q688" s="17">
        <f t="shared" si="60"/>
        <v>21164.797799999997</v>
      </c>
      <c r="R688" s="17">
        <f>VLOOKUP(G688,Payments!$A$2:$E$701, 4, FALSE)</f>
        <v>23069.629602000001</v>
      </c>
      <c r="S688" s="17">
        <f t="shared" si="61"/>
        <v>1904.8318020000042</v>
      </c>
      <c r="T688" s="21">
        <v>0.09</v>
      </c>
      <c r="U688" s="17">
        <f t="shared" si="62"/>
        <v>26129.379999999997</v>
      </c>
      <c r="V688" s="17">
        <f t="shared" si="63"/>
        <v>9862.3217999999943</v>
      </c>
    </row>
    <row r="689" spans="1:22" x14ac:dyDescent="0.2">
      <c r="A689" s="1">
        <v>43390</v>
      </c>
      <c r="B689" s="1">
        <v>43466</v>
      </c>
      <c r="C689" s="9">
        <f t="shared" si="64"/>
        <v>76</v>
      </c>
      <c r="D689" s="1" t="s">
        <v>46</v>
      </c>
      <c r="E689" s="1" t="s">
        <v>21</v>
      </c>
      <c r="F689" s="1" t="s">
        <v>109</v>
      </c>
      <c r="G689" s="1" t="s">
        <v>921</v>
      </c>
      <c r="H689" s="2" t="str">
        <f>VLOOKUP(G689,Payments!$A$2:$E$701, 3, FALSE)</f>
        <v>B-246</v>
      </c>
      <c r="I689" t="str">
        <f>VLOOKUP(G689,Payments!$A$2:$E$701, 5, FALSE)</f>
        <v>Laboral</v>
      </c>
      <c r="J689" s="18">
        <v>29507</v>
      </c>
      <c r="K689" s="20">
        <v>0.08</v>
      </c>
      <c r="L689" s="18">
        <v>10622.52</v>
      </c>
      <c r="M689" s="18">
        <v>1652.3920000000001</v>
      </c>
      <c r="N689" s="20">
        <v>0.11</v>
      </c>
      <c r="O689" s="18">
        <f t="shared" si="65"/>
        <v>2986.1084000000001</v>
      </c>
      <c r="P689" s="18">
        <f>VLOOKUP(G689,Payments!$A$2:$E$701, 2, FALSE)</f>
        <v>5972.2168000000001</v>
      </c>
      <c r="Q689" s="17">
        <f t="shared" si="60"/>
        <v>21174.2232</v>
      </c>
      <c r="R689" s="17">
        <f>VLOOKUP(G689,Payments!$A$2:$E$701, 4, FALSE)</f>
        <v>22868.161056000001</v>
      </c>
      <c r="S689" s="17">
        <f t="shared" si="61"/>
        <v>1693.9378560000005</v>
      </c>
      <c r="T689" s="21">
        <v>0.08</v>
      </c>
      <c r="U689" s="17">
        <f t="shared" si="62"/>
        <v>27146.44</v>
      </c>
      <c r="V689" s="17">
        <f t="shared" si="63"/>
        <v>11885.419599999997</v>
      </c>
    </row>
    <row r="690" spans="1:22" x14ac:dyDescent="0.2">
      <c r="A690" s="1">
        <v>43381</v>
      </c>
      <c r="B690" s="1">
        <v>43437</v>
      </c>
      <c r="C690" s="9">
        <f t="shared" si="64"/>
        <v>56</v>
      </c>
      <c r="D690" s="1" t="s">
        <v>44</v>
      </c>
      <c r="E690" s="1" t="s">
        <v>32</v>
      </c>
      <c r="F690" s="1" t="s">
        <v>81</v>
      </c>
      <c r="G690" s="1" t="s">
        <v>922</v>
      </c>
      <c r="H690" s="2" t="str">
        <f>VLOOKUP(G690,Payments!$A$2:$E$701, 3, FALSE)</f>
        <v>B-291</v>
      </c>
      <c r="I690" t="str">
        <f>VLOOKUP(G690,Payments!$A$2:$E$701, 5, FALSE)</f>
        <v>Popular</v>
      </c>
      <c r="J690" s="18">
        <v>21411</v>
      </c>
      <c r="K690" s="20">
        <v>7.0000000000000007E-2</v>
      </c>
      <c r="L690" s="18">
        <v>6637.41</v>
      </c>
      <c r="M690" s="18">
        <v>929.23739999999987</v>
      </c>
      <c r="N690" s="20">
        <v>0.11</v>
      </c>
      <c r="O690" s="18">
        <f t="shared" si="65"/>
        <v>2190.3453</v>
      </c>
      <c r="P690" s="18">
        <f>VLOOKUP(G690,Payments!$A$2:$E$701, 2, FALSE)</f>
        <v>3982.4459999999999</v>
      </c>
      <c r="Q690" s="17">
        <f t="shared" si="60"/>
        <v>15929.784</v>
      </c>
      <c r="R690" s="17">
        <f>VLOOKUP(G690,Payments!$A$2:$E$701, 4, FALSE)</f>
        <v>16885.571039999999</v>
      </c>
      <c r="S690" s="17">
        <f t="shared" si="61"/>
        <v>955.78703999999925</v>
      </c>
      <c r="T690" s="21">
        <v>0.06</v>
      </c>
      <c r="U690" s="17">
        <f t="shared" si="62"/>
        <v>19912.23</v>
      </c>
      <c r="V690" s="17">
        <f t="shared" si="63"/>
        <v>10155.237300000001</v>
      </c>
    </row>
    <row r="691" spans="1:22" x14ac:dyDescent="0.2">
      <c r="A691" s="1">
        <v>43407</v>
      </c>
      <c r="B691" s="1">
        <v>43438</v>
      </c>
      <c r="C691" s="9">
        <f t="shared" si="64"/>
        <v>31</v>
      </c>
      <c r="D691" s="1" t="s">
        <v>43</v>
      </c>
      <c r="E691" s="1" t="s">
        <v>33</v>
      </c>
      <c r="F691" s="1" t="s">
        <v>54</v>
      </c>
      <c r="G691" s="1" t="s">
        <v>923</v>
      </c>
      <c r="H691" s="2" t="str">
        <f>VLOOKUP(G691,Payments!$A$2:$E$701, 3, FALSE)</f>
        <v>B-274</v>
      </c>
      <c r="I691" t="str">
        <f>VLOOKUP(G691,Payments!$A$2:$E$701, 5, FALSE)</f>
        <v>BBVA</v>
      </c>
      <c r="J691" s="18">
        <v>27263</v>
      </c>
      <c r="K691" s="20">
        <v>7.0000000000000007E-2</v>
      </c>
      <c r="L691" s="18">
        <v>10905.2</v>
      </c>
      <c r="M691" s="18">
        <v>722.46949999999981</v>
      </c>
      <c r="N691" s="20">
        <v>0.11</v>
      </c>
      <c r="O691" s="18">
        <f t="shared" si="65"/>
        <v>2789.0048999999999</v>
      </c>
      <c r="P691" s="18">
        <f>VLOOKUP(G691,Payments!$A$2:$E$701, 2, FALSE)</f>
        <v>5578.0097999999998</v>
      </c>
      <c r="Q691" s="17">
        <f t="shared" si="60"/>
        <v>19776.5802</v>
      </c>
      <c r="R691" s="17">
        <f>VLOOKUP(G691,Payments!$A$2:$E$701, 4, FALSE)</f>
        <v>21160.940813999998</v>
      </c>
      <c r="S691" s="17">
        <f t="shared" si="61"/>
        <v>1384.3606139999974</v>
      </c>
      <c r="T691" s="21">
        <v>7.0000000000000007E-2</v>
      </c>
      <c r="U691" s="17">
        <f t="shared" si="62"/>
        <v>25354.59</v>
      </c>
      <c r="V691" s="17">
        <f t="shared" si="63"/>
        <v>10937.9156</v>
      </c>
    </row>
    <row r="692" spans="1:22" x14ac:dyDescent="0.2">
      <c r="A692" s="1">
        <v>43430</v>
      </c>
      <c r="B692" s="1">
        <v>43463</v>
      </c>
      <c r="C692" s="9">
        <f t="shared" si="64"/>
        <v>33</v>
      </c>
      <c r="D692" s="1" t="s">
        <v>44</v>
      </c>
      <c r="E692" s="1" t="s">
        <v>36</v>
      </c>
      <c r="F692" s="1" t="s">
        <v>69</v>
      </c>
      <c r="G692" s="1" t="s">
        <v>924</v>
      </c>
      <c r="H692" s="2" t="str">
        <f>VLOOKUP(G692,Payments!$A$2:$E$701, 3, FALSE)</f>
        <v>B-285</v>
      </c>
      <c r="I692" t="str">
        <f>VLOOKUP(G692,Payments!$A$2:$E$701, 5, FALSE)</f>
        <v>Santander</v>
      </c>
      <c r="J692" s="18">
        <v>20116</v>
      </c>
      <c r="K692" s="20">
        <v>0.14000000000000001</v>
      </c>
      <c r="L692" s="18">
        <v>6638.28</v>
      </c>
      <c r="M692" s="18">
        <v>852.91840000000002</v>
      </c>
      <c r="N692" s="20">
        <v>0.13</v>
      </c>
      <c r="O692" s="18">
        <f t="shared" si="65"/>
        <v>2248.9687999999996</v>
      </c>
      <c r="P692" s="18">
        <f>VLOOKUP(G692,Payments!$A$2:$E$701, 2, FALSE)</f>
        <v>3805.9471999999996</v>
      </c>
      <c r="Q692" s="17">
        <f t="shared" si="60"/>
        <v>13493.8128</v>
      </c>
      <c r="R692" s="17">
        <f>VLOOKUP(G692,Payments!$A$2:$E$701, 4, FALSE)</f>
        <v>14438.379696</v>
      </c>
      <c r="S692" s="17">
        <f t="shared" si="61"/>
        <v>944.56689600000027</v>
      </c>
      <c r="T692" s="21">
        <v>7.0000000000000007E-2</v>
      </c>
      <c r="U692" s="17">
        <f t="shared" si="62"/>
        <v>17299.759999999998</v>
      </c>
      <c r="V692" s="17">
        <f t="shared" si="63"/>
        <v>7559.5927999999994</v>
      </c>
    </row>
    <row r="693" spans="1:22" x14ac:dyDescent="0.2">
      <c r="A693" s="1">
        <v>43378</v>
      </c>
      <c r="B693" s="1">
        <v>43441</v>
      </c>
      <c r="C693" s="9">
        <f t="shared" si="64"/>
        <v>63</v>
      </c>
      <c r="D693" s="1" t="s">
        <v>43</v>
      </c>
      <c r="E693" s="1" t="s">
        <v>27</v>
      </c>
      <c r="F693" s="1" t="s">
        <v>60</v>
      </c>
      <c r="G693" s="1" t="s">
        <v>925</v>
      </c>
      <c r="H693" s="2" t="str">
        <f>VLOOKUP(G693,Payments!$A$2:$E$701, 3, FALSE)</f>
        <v>B-327</v>
      </c>
      <c r="I693" t="str">
        <f>VLOOKUP(G693,Payments!$A$2:$E$701, 5, FALSE)</f>
        <v>Caixa</v>
      </c>
      <c r="J693" s="18">
        <v>34656</v>
      </c>
      <c r="K693" s="20">
        <v>0.1</v>
      </c>
      <c r="L693" s="18">
        <v>13169.28</v>
      </c>
      <c r="M693" s="18">
        <v>1802.1120000000001</v>
      </c>
      <c r="N693" s="20">
        <v>0.11</v>
      </c>
      <c r="O693" s="18">
        <f t="shared" si="65"/>
        <v>3430.944</v>
      </c>
      <c r="P693" s="18">
        <f>VLOOKUP(G693,Payments!$A$2:$E$701, 2, FALSE)</f>
        <v>6549.9840000000004</v>
      </c>
      <c r="Q693" s="17">
        <f t="shared" si="60"/>
        <v>24640.416000000001</v>
      </c>
      <c r="R693" s="17">
        <f>VLOOKUP(G693,Payments!$A$2:$E$701, 4, FALSE)</f>
        <v>26118.840960000001</v>
      </c>
      <c r="S693" s="17">
        <f t="shared" si="61"/>
        <v>1478.4249600000003</v>
      </c>
      <c r="T693" s="21">
        <v>0.06</v>
      </c>
      <c r="U693" s="17">
        <f t="shared" si="62"/>
        <v>31190.400000000001</v>
      </c>
      <c r="V693" s="17">
        <f t="shared" si="63"/>
        <v>12788.064</v>
      </c>
    </row>
    <row r="694" spans="1:22" x14ac:dyDescent="0.2">
      <c r="A694" s="1">
        <v>43454</v>
      </c>
      <c r="B694" s="1">
        <v>43490</v>
      </c>
      <c r="C694" s="9">
        <f t="shared" si="64"/>
        <v>36</v>
      </c>
      <c r="D694" s="1" t="s">
        <v>47</v>
      </c>
      <c r="E694" s="1" t="s">
        <v>34</v>
      </c>
      <c r="F694" s="1" t="s">
        <v>71</v>
      </c>
      <c r="G694" s="1" t="s">
        <v>926</v>
      </c>
      <c r="H694" s="2" t="str">
        <f>VLOOKUP(G694,Payments!$A$2:$E$701, 3, FALSE)</f>
        <v>B-296</v>
      </c>
      <c r="I694" t="str">
        <f>VLOOKUP(G694,Payments!$A$2:$E$701, 5, FALSE)</f>
        <v>Popular</v>
      </c>
      <c r="J694" s="18">
        <v>19250</v>
      </c>
      <c r="K694" s="20">
        <v>0.06</v>
      </c>
      <c r="L694" s="18">
        <v>6545</v>
      </c>
      <c r="M694" s="18">
        <v>924</v>
      </c>
      <c r="N694" s="20">
        <v>0.13</v>
      </c>
      <c r="O694" s="18">
        <f t="shared" si="65"/>
        <v>2352.35</v>
      </c>
      <c r="P694" s="18">
        <f>VLOOKUP(G694,Payments!$A$2:$E$701, 2, FALSE)</f>
        <v>3799.95</v>
      </c>
      <c r="Q694" s="17">
        <f t="shared" si="60"/>
        <v>14295.05</v>
      </c>
      <c r="R694" s="17">
        <f>VLOOKUP(G694,Payments!$A$2:$E$701, 4, FALSE)</f>
        <v>15295.7035</v>
      </c>
      <c r="S694" s="17">
        <f t="shared" si="61"/>
        <v>1000.6535000000003</v>
      </c>
      <c r="T694" s="21">
        <v>7.0000000000000007E-2</v>
      </c>
      <c r="U694" s="17">
        <f t="shared" si="62"/>
        <v>18095</v>
      </c>
      <c r="V694" s="17">
        <f t="shared" si="63"/>
        <v>8273.65</v>
      </c>
    </row>
    <row r="695" spans="1:22" x14ac:dyDescent="0.2">
      <c r="A695" s="1">
        <v>43394</v>
      </c>
      <c r="B695" s="1">
        <v>43434</v>
      </c>
      <c r="C695" s="9">
        <f t="shared" si="64"/>
        <v>40</v>
      </c>
      <c r="D695" s="1" t="s">
        <v>47</v>
      </c>
      <c r="E695" s="1" t="s">
        <v>33</v>
      </c>
      <c r="F695" s="1" t="s">
        <v>92</v>
      </c>
      <c r="G695" s="1" t="s">
        <v>927</v>
      </c>
      <c r="H695" s="2" t="str">
        <f>VLOOKUP(G695,Payments!$A$2:$E$701, 3, FALSE)</f>
        <v>B-245</v>
      </c>
      <c r="I695" t="str">
        <f>VLOOKUP(G695,Payments!$A$2:$E$701, 5, FALSE)</f>
        <v>Caixa</v>
      </c>
      <c r="J695" s="18">
        <v>27813</v>
      </c>
      <c r="K695" s="20">
        <v>0.09</v>
      </c>
      <c r="L695" s="18">
        <v>11125.2</v>
      </c>
      <c r="M695" s="18">
        <v>1134.7704000000001</v>
      </c>
      <c r="N695" s="20">
        <v>0.11</v>
      </c>
      <c r="O695" s="18">
        <f t="shared" si="65"/>
        <v>2784.0813000000003</v>
      </c>
      <c r="P695" s="18">
        <f>VLOOKUP(G695,Payments!$A$2:$E$701, 2, FALSE)</f>
        <v>5315.0643000000009</v>
      </c>
      <c r="Q695" s="17">
        <f t="shared" si="60"/>
        <v>19994.7657</v>
      </c>
      <c r="R695" s="17">
        <f>VLOOKUP(G695,Payments!$A$2:$E$701, 4, FALSE)</f>
        <v>21394.399299000001</v>
      </c>
      <c r="S695" s="17">
        <f t="shared" si="61"/>
        <v>1399.6335990000007</v>
      </c>
      <c r="T695" s="21">
        <v>7.0000000000000007E-2</v>
      </c>
      <c r="U695" s="17">
        <f t="shared" si="62"/>
        <v>25309.83</v>
      </c>
      <c r="V695" s="17">
        <f t="shared" si="63"/>
        <v>10265.778299999998</v>
      </c>
    </row>
    <row r="696" spans="1:22" x14ac:dyDescent="0.2">
      <c r="A696" s="1">
        <v>43401</v>
      </c>
      <c r="B696" s="1">
        <v>43431</v>
      </c>
      <c r="C696" s="9">
        <f t="shared" si="64"/>
        <v>30</v>
      </c>
      <c r="D696" s="1" t="s">
        <v>47</v>
      </c>
      <c r="E696" s="1" t="s">
        <v>42</v>
      </c>
      <c r="F696" s="1" t="s">
        <v>118</v>
      </c>
      <c r="G696" s="1" t="s">
        <v>928</v>
      </c>
      <c r="H696" s="2" t="str">
        <f>VLOOKUP(G696,Payments!$A$2:$E$701, 3, FALSE)</f>
        <v>B-314</v>
      </c>
      <c r="I696" t="str">
        <f>VLOOKUP(G696,Payments!$A$2:$E$701, 5, FALSE)</f>
        <v>Sabadell</v>
      </c>
      <c r="J696" s="18">
        <v>28204</v>
      </c>
      <c r="K696" s="20">
        <v>0.17</v>
      </c>
      <c r="L696" s="18">
        <v>9589.36</v>
      </c>
      <c r="M696" s="18">
        <v>690.99799999999993</v>
      </c>
      <c r="N696" s="20">
        <v>0.15</v>
      </c>
      <c r="O696" s="18">
        <f t="shared" si="65"/>
        <v>3511.3979999999997</v>
      </c>
      <c r="P696" s="18">
        <f>VLOOKUP(G696,Payments!$A$2:$E$701, 2, FALSE)</f>
        <v>5150.0504000000001</v>
      </c>
      <c r="Q696" s="17">
        <f t="shared" si="60"/>
        <v>18259.2696</v>
      </c>
      <c r="R696" s="17">
        <f>VLOOKUP(G696,Payments!$A$2:$E$701, 4, FALSE)</f>
        <v>19720.011168000001</v>
      </c>
      <c r="S696" s="17">
        <f t="shared" si="61"/>
        <v>1460.7415680000013</v>
      </c>
      <c r="T696" s="21">
        <v>0.08</v>
      </c>
      <c r="U696" s="17">
        <f t="shared" si="62"/>
        <v>23409.32</v>
      </c>
      <c r="V696" s="17">
        <f t="shared" si="63"/>
        <v>9617.5639999999985</v>
      </c>
    </row>
    <row r="697" spans="1:22" x14ac:dyDescent="0.2">
      <c r="A697" s="1">
        <v>43453</v>
      </c>
      <c r="B697" s="1">
        <v>43525</v>
      </c>
      <c r="C697" s="9">
        <f t="shared" si="64"/>
        <v>72</v>
      </c>
      <c r="D697" s="1" t="s">
        <v>46</v>
      </c>
      <c r="E697" s="1" t="s">
        <v>24</v>
      </c>
      <c r="F697" s="1" t="s">
        <v>98</v>
      </c>
      <c r="G697" s="1" t="s">
        <v>929</v>
      </c>
      <c r="H697" s="2" t="str">
        <f>VLOOKUP(G697,Payments!$A$2:$E$701, 3, FALSE)</f>
        <v>B-376</v>
      </c>
      <c r="I697" t="str">
        <f>VLOOKUP(G697,Payments!$A$2:$E$701, 5, FALSE)</f>
        <v>Unicaja</v>
      </c>
      <c r="J697" s="18">
        <v>19242</v>
      </c>
      <c r="K697" s="20">
        <v>0.14000000000000001</v>
      </c>
      <c r="L697" s="18">
        <v>6542.28</v>
      </c>
      <c r="M697" s="18">
        <v>1000.5839999999999</v>
      </c>
      <c r="N697" s="20">
        <v>0.14000000000000001</v>
      </c>
      <c r="O697" s="18">
        <f t="shared" si="65"/>
        <v>2316.7368000000001</v>
      </c>
      <c r="P697" s="18">
        <f>VLOOKUP(G697,Payments!$A$2:$E$701, 2, FALSE)</f>
        <v>3475.1051999999995</v>
      </c>
      <c r="Q697" s="17">
        <f t="shared" si="60"/>
        <v>13073.014799999999</v>
      </c>
      <c r="R697" s="17">
        <f>VLOOKUP(G697,Payments!$A$2:$E$701, 4, FALSE)</f>
        <v>13857.395688000001</v>
      </c>
      <c r="S697" s="17">
        <f t="shared" si="61"/>
        <v>784.38088800000151</v>
      </c>
      <c r="T697" s="21">
        <v>0.06</v>
      </c>
      <c r="U697" s="17">
        <f t="shared" si="62"/>
        <v>16548.12</v>
      </c>
      <c r="V697" s="17">
        <f t="shared" si="63"/>
        <v>6688.5191999999979</v>
      </c>
    </row>
    <row r="698" spans="1:22" x14ac:dyDescent="0.2">
      <c r="A698" s="1">
        <v>43385</v>
      </c>
      <c r="B698" s="1">
        <v>43448</v>
      </c>
      <c r="C698" s="9">
        <f t="shared" si="64"/>
        <v>63</v>
      </c>
      <c r="D698" s="1" t="s">
        <v>43</v>
      </c>
      <c r="E698" s="1" t="s">
        <v>38</v>
      </c>
      <c r="F698" s="1" t="s">
        <v>66</v>
      </c>
      <c r="G698" s="1" t="s">
        <v>930</v>
      </c>
      <c r="H698" s="2" t="str">
        <f>VLOOKUP(G698,Payments!$A$2:$E$701, 3, FALSE)</f>
        <v>B-259</v>
      </c>
      <c r="I698" t="str">
        <f>VLOOKUP(G698,Payments!$A$2:$E$701, 5, FALSE)</f>
        <v>Bankinter</v>
      </c>
      <c r="J698" s="18">
        <v>22432</v>
      </c>
      <c r="K698" s="20">
        <v>0.11</v>
      </c>
      <c r="L698" s="18">
        <v>8524.16</v>
      </c>
      <c r="M698" s="18">
        <v>800.8223999999999</v>
      </c>
      <c r="N698" s="20">
        <v>0.1</v>
      </c>
      <c r="O698" s="18">
        <f t="shared" si="65"/>
        <v>1996.4480000000001</v>
      </c>
      <c r="P698" s="18">
        <f>VLOOKUP(G698,Payments!$A$2:$E$701, 2, FALSE)</f>
        <v>3992.8959999999997</v>
      </c>
      <c r="Q698" s="17">
        <f t="shared" si="60"/>
        <v>15971.583999999999</v>
      </c>
      <c r="R698" s="17">
        <f>VLOOKUP(G698,Payments!$A$2:$E$701, 4, FALSE)</f>
        <v>17409.026559999998</v>
      </c>
      <c r="S698" s="17">
        <f t="shared" si="61"/>
        <v>1437.4425599999995</v>
      </c>
      <c r="T698" s="21">
        <v>0.09</v>
      </c>
      <c r="U698" s="17">
        <f t="shared" si="62"/>
        <v>19964.48</v>
      </c>
      <c r="V698" s="17">
        <f t="shared" si="63"/>
        <v>8643.0495999999985</v>
      </c>
    </row>
    <row r="699" spans="1:22" x14ac:dyDescent="0.2">
      <c r="A699" s="1">
        <v>43376</v>
      </c>
      <c r="B699" s="1">
        <v>43419</v>
      </c>
      <c r="C699" s="9">
        <f t="shared" si="64"/>
        <v>43</v>
      </c>
      <c r="D699" s="1" t="s">
        <v>44</v>
      </c>
      <c r="E699" s="1" t="s">
        <v>27</v>
      </c>
      <c r="F699" s="1" t="s">
        <v>109</v>
      </c>
      <c r="G699" s="1" t="s">
        <v>931</v>
      </c>
      <c r="H699" s="2" t="str">
        <f>VLOOKUP(G699,Payments!$A$2:$E$701, 3, FALSE)</f>
        <v>B-368</v>
      </c>
      <c r="I699" t="str">
        <f>VLOOKUP(G699,Payments!$A$2:$E$701, 5, FALSE)</f>
        <v>Sabadell</v>
      </c>
      <c r="J699" s="18">
        <v>17202</v>
      </c>
      <c r="K699" s="20">
        <v>0.09</v>
      </c>
      <c r="L699" s="18">
        <v>6536.76</v>
      </c>
      <c r="M699" s="18">
        <v>820.53539999999998</v>
      </c>
      <c r="N699" s="20">
        <v>0.1</v>
      </c>
      <c r="O699" s="18">
        <f t="shared" si="65"/>
        <v>1565.3820000000001</v>
      </c>
      <c r="P699" s="18">
        <f>VLOOKUP(G699,Payments!$A$2:$E$701, 2, FALSE)</f>
        <v>3600.3786</v>
      </c>
      <c r="Q699" s="17">
        <f t="shared" si="60"/>
        <v>12053.4414</v>
      </c>
      <c r="R699" s="17">
        <f>VLOOKUP(G699,Payments!$A$2:$E$701, 4, FALSE)</f>
        <v>13138.251126000001</v>
      </c>
      <c r="S699" s="17">
        <f t="shared" si="61"/>
        <v>1084.8097260000013</v>
      </c>
      <c r="T699" s="21">
        <v>0.09</v>
      </c>
      <c r="U699" s="17">
        <f t="shared" si="62"/>
        <v>15653.82</v>
      </c>
      <c r="V699" s="17">
        <f t="shared" si="63"/>
        <v>6731.1425999999992</v>
      </c>
    </row>
    <row r="700" spans="1:22" x14ac:dyDescent="0.2">
      <c r="A700" s="1">
        <v>43387</v>
      </c>
      <c r="B700" s="1">
        <v>43453</v>
      </c>
      <c r="C700" s="9">
        <f t="shared" si="64"/>
        <v>66</v>
      </c>
      <c r="D700" s="1" t="s">
        <v>47</v>
      </c>
      <c r="E700" s="1" t="s">
        <v>36</v>
      </c>
      <c r="F700" s="1" t="s">
        <v>58</v>
      </c>
      <c r="G700" s="1" t="s">
        <v>932</v>
      </c>
      <c r="H700" s="2" t="str">
        <f>VLOOKUP(G700,Payments!$A$2:$E$701, 3, FALSE)</f>
        <v>B-258</v>
      </c>
      <c r="I700" t="str">
        <f>VLOOKUP(G700,Payments!$A$2:$E$701, 5, FALSE)</f>
        <v>Santander</v>
      </c>
      <c r="J700" s="18">
        <v>20706</v>
      </c>
      <c r="K700" s="20">
        <v>0.17</v>
      </c>
      <c r="L700" s="18">
        <v>8282.4</v>
      </c>
      <c r="M700" s="18">
        <v>623.25059999999996</v>
      </c>
      <c r="N700" s="20">
        <v>0.13</v>
      </c>
      <c r="O700" s="18">
        <f t="shared" si="65"/>
        <v>2234.1774</v>
      </c>
      <c r="P700" s="18">
        <f>VLOOKUP(G700,Payments!$A$2:$E$701, 2, FALSE)</f>
        <v>3952.7754</v>
      </c>
      <c r="Q700" s="17">
        <f t="shared" si="60"/>
        <v>13233.204599999999</v>
      </c>
      <c r="R700" s="17">
        <f>VLOOKUP(G700,Payments!$A$2:$E$701, 4, FALSE)</f>
        <v>14291.860968000001</v>
      </c>
      <c r="S700" s="17">
        <f t="shared" si="61"/>
        <v>1058.6563680000017</v>
      </c>
      <c r="T700" s="21">
        <v>0.08</v>
      </c>
      <c r="U700" s="17">
        <f t="shared" si="62"/>
        <v>17185.98</v>
      </c>
      <c r="V700" s="17">
        <f t="shared" si="63"/>
        <v>6046.152</v>
      </c>
    </row>
    <row r="701" spans="1:22" x14ac:dyDescent="0.2">
      <c r="A701" s="1">
        <v>43435</v>
      </c>
      <c r="B701" s="1">
        <v>43492</v>
      </c>
      <c r="C701" s="9">
        <f t="shared" si="64"/>
        <v>57</v>
      </c>
      <c r="D701" s="1" t="s">
        <v>46</v>
      </c>
      <c r="E701" s="1" t="s">
        <v>25</v>
      </c>
      <c r="F701" s="1" t="s">
        <v>56</v>
      </c>
      <c r="G701" s="1" t="s">
        <v>933</v>
      </c>
      <c r="H701" s="2" t="str">
        <f>VLOOKUP(G701,Payments!$A$2:$E$701, 3, FALSE)</f>
        <v>B-379</v>
      </c>
      <c r="I701" t="str">
        <f>VLOOKUP(G701,Payments!$A$2:$E$701, 5, FALSE)</f>
        <v>Caixa</v>
      </c>
      <c r="J701" s="18">
        <v>32703</v>
      </c>
      <c r="K701" s="20">
        <v>0.15</v>
      </c>
      <c r="L701" s="18">
        <v>12427.14</v>
      </c>
      <c r="M701" s="18">
        <v>1229.6328000000001</v>
      </c>
      <c r="N701" s="20">
        <v>0.13</v>
      </c>
      <c r="O701" s="18">
        <f t="shared" si="65"/>
        <v>3613.6815000000001</v>
      </c>
      <c r="P701" s="18">
        <f>VLOOKUP(G701,Payments!$A$2:$E$701, 2, FALSE)</f>
        <v>6393.4364999999998</v>
      </c>
      <c r="Q701" s="17">
        <f t="shared" si="60"/>
        <v>21404.113499999999</v>
      </c>
      <c r="R701" s="17">
        <f>VLOOKUP(G701,Payments!$A$2:$E$701, 4, FALSE)</f>
        <v>22688.36031</v>
      </c>
      <c r="S701" s="17">
        <f t="shared" si="61"/>
        <v>1284.2468100000006</v>
      </c>
      <c r="T701" s="21">
        <v>0.06</v>
      </c>
      <c r="U701" s="17">
        <f t="shared" si="62"/>
        <v>27797.55</v>
      </c>
      <c r="V701" s="17">
        <f t="shared" si="63"/>
        <v>10527.095700000002</v>
      </c>
    </row>
    <row r="703" spans="1:22" x14ac:dyDescent="0.2">
      <c r="B703" s="1"/>
      <c r="C7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A2" sqref="A2:A11"/>
    </sheetView>
  </sheetViews>
  <sheetFormatPr baseColWidth="10" defaultColWidth="8.83203125" defaultRowHeight="15" x14ac:dyDescent="0.2"/>
  <cols>
    <col min="1" max="1" width="9.5" bestFit="1" customWidth="1"/>
    <col min="2" max="2" width="21.33203125" bestFit="1" customWidth="1"/>
  </cols>
  <sheetData>
    <row r="1" spans="1:2" x14ac:dyDescent="0.2">
      <c r="A1" s="3" t="s">
        <v>4</v>
      </c>
      <c r="B1" s="3" t="s">
        <v>2</v>
      </c>
    </row>
    <row r="2" spans="1:2" x14ac:dyDescent="0.2">
      <c r="A2" s="27" t="s">
        <v>16</v>
      </c>
      <c r="B2" s="27" t="s">
        <v>6</v>
      </c>
    </row>
    <row r="3" spans="1:2" x14ac:dyDescent="0.2">
      <c r="A3" s="27" t="s">
        <v>18</v>
      </c>
      <c r="B3" s="27" t="s">
        <v>13</v>
      </c>
    </row>
    <row r="4" spans="1:2" x14ac:dyDescent="0.2">
      <c r="A4" s="27" t="s">
        <v>19</v>
      </c>
      <c r="B4" s="27" t="s">
        <v>20</v>
      </c>
    </row>
    <row r="5" spans="1:2" x14ac:dyDescent="0.2">
      <c r="A5" s="27" t="s">
        <v>17</v>
      </c>
      <c r="B5" s="27" t="s">
        <v>9</v>
      </c>
    </row>
    <row r="6" spans="1:2" x14ac:dyDescent="0.2">
      <c r="A6" s="27" t="s">
        <v>18</v>
      </c>
      <c r="B6" s="27" t="s">
        <v>12</v>
      </c>
    </row>
    <row r="7" spans="1:2" x14ac:dyDescent="0.2">
      <c r="A7" s="27" t="s">
        <v>16</v>
      </c>
      <c r="B7" s="27" t="s">
        <v>7</v>
      </c>
    </row>
    <row r="8" spans="1:2" x14ac:dyDescent="0.2">
      <c r="A8" s="27" t="s">
        <v>17</v>
      </c>
      <c r="B8" s="27" t="s">
        <v>10</v>
      </c>
    </row>
    <row r="9" spans="1:2" x14ac:dyDescent="0.2">
      <c r="A9" s="27" t="s">
        <v>19</v>
      </c>
      <c r="B9" s="27" t="s">
        <v>14</v>
      </c>
    </row>
    <row r="10" spans="1:2" x14ac:dyDescent="0.2">
      <c r="A10" s="27" t="s">
        <v>17</v>
      </c>
      <c r="B10" s="27" t="s">
        <v>11</v>
      </c>
    </row>
    <row r="11" spans="1:2" x14ac:dyDescent="0.2">
      <c r="A11" s="27" t="s">
        <v>16</v>
      </c>
      <c r="B11" s="27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01"/>
  <sheetViews>
    <sheetView workbookViewId="0">
      <selection activeCell="E32" sqref="E32"/>
    </sheetView>
  </sheetViews>
  <sheetFormatPr baseColWidth="10" defaultColWidth="8.83203125" defaultRowHeight="15" x14ac:dyDescent="0.2"/>
  <cols>
    <col min="1" max="1" width="8.5" bestFit="1" customWidth="1"/>
    <col min="3" max="3" width="34.33203125" customWidth="1"/>
    <col min="4" max="4" width="14.6640625" bestFit="1" customWidth="1"/>
    <col min="5" max="5" width="35.5" bestFit="1" customWidth="1"/>
    <col min="6" max="6" width="11.5" bestFit="1" customWidth="1"/>
    <col min="7" max="7" width="14.33203125" bestFit="1" customWidth="1"/>
    <col min="8" max="8" width="18.5" bestFit="1" customWidth="1"/>
    <col min="9" max="9" width="30.5" bestFit="1" customWidth="1"/>
  </cols>
  <sheetData>
    <row r="1" spans="1:5" x14ac:dyDescent="0.2">
      <c r="A1" s="3" t="s">
        <v>51</v>
      </c>
      <c r="B1" s="3" t="s">
        <v>233</v>
      </c>
      <c r="C1" s="3" t="s">
        <v>232</v>
      </c>
      <c r="D1" s="3" t="s">
        <v>48</v>
      </c>
      <c r="E1" s="3" t="s">
        <v>231</v>
      </c>
    </row>
    <row r="2" spans="1:5" x14ac:dyDescent="0.2">
      <c r="A2" s="4" t="s">
        <v>54</v>
      </c>
      <c r="B2" t="s">
        <v>234</v>
      </c>
      <c r="C2" s="5">
        <v>10911.6</v>
      </c>
      <c r="D2" s="5">
        <v>1527.624</v>
      </c>
      <c r="E2" s="2">
        <v>0.1</v>
      </c>
    </row>
    <row r="3" spans="1:5" x14ac:dyDescent="0.2">
      <c r="A3" s="4" t="s">
        <v>56</v>
      </c>
      <c r="B3" t="s">
        <v>235</v>
      </c>
      <c r="C3" s="5">
        <v>12019.7</v>
      </c>
      <c r="D3" s="5">
        <v>1820.1259999999997</v>
      </c>
      <c r="E3" s="2">
        <v>0.1</v>
      </c>
    </row>
    <row r="4" spans="1:5" x14ac:dyDescent="0.2">
      <c r="A4" s="4" t="s">
        <v>58</v>
      </c>
      <c r="B4" t="s">
        <v>236</v>
      </c>
      <c r="C4" s="5">
        <v>6225.74</v>
      </c>
      <c r="D4" s="5">
        <v>503.55250000000007</v>
      </c>
      <c r="E4" s="2">
        <v>0.13</v>
      </c>
    </row>
    <row r="5" spans="1:5" x14ac:dyDescent="0.2">
      <c r="A5" s="4" t="s">
        <v>60</v>
      </c>
      <c r="B5" t="s">
        <v>237</v>
      </c>
      <c r="C5" s="5">
        <v>5874.12</v>
      </c>
      <c r="D5" s="5">
        <v>518.88060000000007</v>
      </c>
      <c r="E5" s="2">
        <v>0.12</v>
      </c>
    </row>
    <row r="6" spans="1:5" x14ac:dyDescent="0.2">
      <c r="A6" s="4" t="s">
        <v>62</v>
      </c>
      <c r="B6" t="s">
        <v>238</v>
      </c>
      <c r="C6" s="5">
        <v>6425.6</v>
      </c>
      <c r="D6" s="5">
        <v>722.88</v>
      </c>
      <c r="E6" s="2">
        <v>0.15</v>
      </c>
    </row>
    <row r="7" spans="1:5" x14ac:dyDescent="0.2">
      <c r="A7" s="4" t="s">
        <v>64</v>
      </c>
      <c r="B7" t="s">
        <v>239</v>
      </c>
      <c r="C7" s="5">
        <v>7190.66</v>
      </c>
      <c r="D7" s="5">
        <v>1027.8413999999998</v>
      </c>
      <c r="E7" s="2">
        <v>0.1</v>
      </c>
    </row>
    <row r="8" spans="1:5" x14ac:dyDescent="0.2">
      <c r="A8" s="4" t="s">
        <v>66</v>
      </c>
      <c r="B8" t="s">
        <v>240</v>
      </c>
      <c r="C8" s="5">
        <v>8306.42</v>
      </c>
      <c r="D8" s="5">
        <v>979.28319999999997</v>
      </c>
      <c r="E8" s="2">
        <v>0.1</v>
      </c>
    </row>
    <row r="9" spans="1:5" x14ac:dyDescent="0.2">
      <c r="A9" s="4" t="s">
        <v>64</v>
      </c>
      <c r="B9" t="s">
        <v>241</v>
      </c>
      <c r="C9" s="5">
        <v>5819.7</v>
      </c>
      <c r="D9" s="5">
        <v>884.59440000000006</v>
      </c>
      <c r="E9" s="2">
        <v>0.13</v>
      </c>
    </row>
    <row r="10" spans="1:5" x14ac:dyDescent="0.2">
      <c r="A10" s="4" t="s">
        <v>69</v>
      </c>
      <c r="B10" t="s">
        <v>242</v>
      </c>
      <c r="C10" s="5">
        <v>9672.17</v>
      </c>
      <c r="D10" s="5">
        <v>1006.4285000000001</v>
      </c>
      <c r="E10" s="2">
        <v>0.15</v>
      </c>
    </row>
    <row r="11" spans="1:5" x14ac:dyDescent="0.2">
      <c r="A11" s="4" t="s">
        <v>71</v>
      </c>
      <c r="B11" t="s">
        <v>243</v>
      </c>
      <c r="C11" s="5">
        <v>11180.16</v>
      </c>
      <c r="D11" s="5">
        <v>1949.5404000000001</v>
      </c>
      <c r="E11" s="2">
        <v>0.1</v>
      </c>
    </row>
    <row r="12" spans="1:5" x14ac:dyDescent="0.2">
      <c r="A12" s="4" t="s">
        <v>69</v>
      </c>
      <c r="B12" t="s">
        <v>244</v>
      </c>
      <c r="C12" s="5">
        <v>9697.68</v>
      </c>
      <c r="D12" s="5">
        <v>921.27959999999973</v>
      </c>
      <c r="E12" s="2">
        <v>0.1</v>
      </c>
    </row>
    <row r="13" spans="1:5" x14ac:dyDescent="0.2">
      <c r="A13" s="4" t="s">
        <v>71</v>
      </c>
      <c r="B13" t="s">
        <v>245</v>
      </c>
      <c r="C13" s="5">
        <v>6846</v>
      </c>
      <c r="D13" s="5">
        <v>821.52</v>
      </c>
      <c r="E13" s="2">
        <v>0.12</v>
      </c>
    </row>
    <row r="14" spans="1:5" x14ac:dyDescent="0.2">
      <c r="A14" s="4" t="s">
        <v>66</v>
      </c>
      <c r="B14" t="s">
        <v>246</v>
      </c>
      <c r="C14" s="5">
        <v>10092.42</v>
      </c>
      <c r="D14" s="5">
        <v>1293.9000000000001</v>
      </c>
      <c r="E14" s="2">
        <v>0.14000000000000001</v>
      </c>
    </row>
    <row r="15" spans="1:5" x14ac:dyDescent="0.2">
      <c r="A15" s="4" t="s">
        <v>60</v>
      </c>
      <c r="B15" t="s">
        <v>247</v>
      </c>
      <c r="C15" s="5">
        <v>7466.97</v>
      </c>
      <c r="D15" s="5">
        <v>1192.3064999999999</v>
      </c>
      <c r="E15" s="2">
        <v>0.12</v>
      </c>
    </row>
    <row r="16" spans="1:5" x14ac:dyDescent="0.2">
      <c r="A16" s="4" t="s">
        <v>77</v>
      </c>
      <c r="B16" t="s">
        <v>248</v>
      </c>
      <c r="C16" s="5">
        <v>8855.4599999999991</v>
      </c>
      <c r="D16" s="5">
        <v>771.28199999999993</v>
      </c>
      <c r="E16" s="2">
        <v>0.15</v>
      </c>
    </row>
    <row r="17" spans="1:5" x14ac:dyDescent="0.2">
      <c r="A17" s="4" t="s">
        <v>56</v>
      </c>
      <c r="B17" t="s">
        <v>249</v>
      </c>
      <c r="C17" s="5">
        <v>8367.06</v>
      </c>
      <c r="D17" s="5">
        <v>1158.5159999999998</v>
      </c>
      <c r="E17" s="2">
        <v>0.11</v>
      </c>
    </row>
    <row r="18" spans="1:5" x14ac:dyDescent="0.2">
      <c r="A18" s="4" t="s">
        <v>58</v>
      </c>
      <c r="B18" t="s">
        <v>250</v>
      </c>
      <c r="C18" s="5">
        <v>11696.4</v>
      </c>
      <c r="D18" s="5">
        <v>1689.4800000000002</v>
      </c>
      <c r="E18" s="2">
        <v>0.1</v>
      </c>
    </row>
    <row r="19" spans="1:5" x14ac:dyDescent="0.2">
      <c r="A19" s="4" t="s">
        <v>81</v>
      </c>
      <c r="B19" t="s">
        <v>251</v>
      </c>
      <c r="C19" s="5">
        <v>8463.24</v>
      </c>
      <c r="D19" s="5">
        <v>587.72499999999991</v>
      </c>
      <c r="E19" s="2">
        <v>0.1</v>
      </c>
    </row>
    <row r="20" spans="1:5" x14ac:dyDescent="0.2">
      <c r="A20" s="4" t="s">
        <v>71</v>
      </c>
      <c r="B20" t="s">
        <v>252</v>
      </c>
      <c r="C20" s="5">
        <v>7420.14</v>
      </c>
      <c r="D20" s="5">
        <v>970.32600000000025</v>
      </c>
      <c r="E20" s="2">
        <v>0.14000000000000001</v>
      </c>
    </row>
    <row r="21" spans="1:5" x14ac:dyDescent="0.2">
      <c r="A21" s="4" t="s">
        <v>64</v>
      </c>
      <c r="B21" t="s">
        <v>253</v>
      </c>
      <c r="C21" s="5">
        <v>10490.04</v>
      </c>
      <c r="D21" s="5">
        <v>1232.5796999999998</v>
      </c>
      <c r="E21" s="2">
        <v>0.11</v>
      </c>
    </row>
    <row r="22" spans="1:5" x14ac:dyDescent="0.2">
      <c r="A22" s="4" t="s">
        <v>84</v>
      </c>
      <c r="B22" t="s">
        <v>254</v>
      </c>
      <c r="C22" s="5">
        <v>6698.3</v>
      </c>
      <c r="D22" s="5">
        <v>947.33100000000002</v>
      </c>
      <c r="E22" s="2">
        <v>0.11</v>
      </c>
    </row>
    <row r="23" spans="1:5" x14ac:dyDescent="0.2">
      <c r="A23" s="4" t="s">
        <v>58</v>
      </c>
      <c r="B23" t="s">
        <v>255</v>
      </c>
      <c r="C23" s="5">
        <v>6800.04</v>
      </c>
      <c r="D23" s="5">
        <v>740.44880000000001</v>
      </c>
      <c r="E23" s="2">
        <v>0.13</v>
      </c>
    </row>
    <row r="24" spans="1:5" x14ac:dyDescent="0.2">
      <c r="A24" s="4" t="s">
        <v>87</v>
      </c>
      <c r="B24" t="s">
        <v>256</v>
      </c>
      <c r="C24" s="5">
        <v>10080.32</v>
      </c>
      <c r="D24" s="5">
        <v>925.0175999999999</v>
      </c>
      <c r="E24" s="2">
        <v>0.11</v>
      </c>
    </row>
    <row r="25" spans="1:5" x14ac:dyDescent="0.2">
      <c r="A25" s="4" t="s">
        <v>71</v>
      </c>
      <c r="B25" t="s">
        <v>257</v>
      </c>
      <c r="C25" s="5">
        <v>9705.9599999999991</v>
      </c>
      <c r="D25" s="5">
        <v>1100.0088000000001</v>
      </c>
      <c r="E25" s="2">
        <v>0.14000000000000001</v>
      </c>
    </row>
    <row r="26" spans="1:5" x14ac:dyDescent="0.2">
      <c r="A26" s="4" t="s">
        <v>58</v>
      </c>
      <c r="B26" t="s">
        <v>258</v>
      </c>
      <c r="C26" s="5">
        <v>11203.92</v>
      </c>
      <c r="D26" s="5">
        <v>1624.5683999999997</v>
      </c>
      <c r="E26" s="2">
        <v>0.15</v>
      </c>
    </row>
    <row r="27" spans="1:5" x14ac:dyDescent="0.2">
      <c r="A27" s="4" t="s">
        <v>84</v>
      </c>
      <c r="B27" t="s">
        <v>259</v>
      </c>
      <c r="C27" s="5">
        <v>9421.7999999999993</v>
      </c>
      <c r="D27" s="5">
        <v>1884.3600000000004</v>
      </c>
      <c r="E27" s="2">
        <v>0.13</v>
      </c>
    </row>
    <row r="28" spans="1:5" x14ac:dyDescent="0.2">
      <c r="A28" s="4" t="s">
        <v>58</v>
      </c>
      <c r="B28" t="s">
        <v>260</v>
      </c>
      <c r="C28" s="5">
        <v>9520.68</v>
      </c>
      <c r="D28" s="5">
        <v>1058.4755999999998</v>
      </c>
      <c r="E28" s="2">
        <v>0.15</v>
      </c>
    </row>
    <row r="29" spans="1:5" x14ac:dyDescent="0.2">
      <c r="A29" s="4" t="s">
        <v>92</v>
      </c>
      <c r="B29" t="s">
        <v>261</v>
      </c>
      <c r="C29" s="5">
        <v>10907.91</v>
      </c>
      <c r="D29" s="5">
        <v>755.1629999999999</v>
      </c>
      <c r="E29" s="2">
        <v>0.1</v>
      </c>
    </row>
    <row r="30" spans="1:5" x14ac:dyDescent="0.2">
      <c r="A30" s="4" t="s">
        <v>66</v>
      </c>
      <c r="B30" t="s">
        <v>262</v>
      </c>
      <c r="C30" s="5">
        <v>6628.5</v>
      </c>
      <c r="D30" s="5">
        <v>943.45650000000012</v>
      </c>
      <c r="E30" s="2">
        <v>0.14000000000000001</v>
      </c>
    </row>
    <row r="31" spans="1:5" x14ac:dyDescent="0.2">
      <c r="A31" s="4" t="s">
        <v>77</v>
      </c>
      <c r="B31" t="s">
        <v>263</v>
      </c>
      <c r="C31" s="5">
        <v>10874.84</v>
      </c>
      <c r="D31" s="5">
        <v>1121.8255999999999</v>
      </c>
      <c r="E31" s="2">
        <v>0.12</v>
      </c>
    </row>
    <row r="32" spans="1:5" x14ac:dyDescent="0.2">
      <c r="A32" s="4" t="s">
        <v>54</v>
      </c>
      <c r="B32" t="s">
        <v>264</v>
      </c>
      <c r="C32" s="5">
        <v>5505.39</v>
      </c>
      <c r="D32" s="5">
        <v>720.7056</v>
      </c>
      <c r="E32" s="2">
        <v>0.11</v>
      </c>
    </row>
    <row r="33" spans="1:5" x14ac:dyDescent="0.2">
      <c r="A33" s="4" t="s">
        <v>84</v>
      </c>
      <c r="B33" t="s">
        <v>265</v>
      </c>
      <c r="C33" s="5">
        <v>8111.77</v>
      </c>
      <c r="D33" s="5">
        <v>1365.9173999999998</v>
      </c>
      <c r="E33" s="2">
        <v>0.11</v>
      </c>
    </row>
    <row r="34" spans="1:5" x14ac:dyDescent="0.2">
      <c r="A34" s="4" t="s">
        <v>71</v>
      </c>
      <c r="B34" t="s">
        <v>266</v>
      </c>
      <c r="C34" s="5">
        <v>10721.49</v>
      </c>
      <c r="D34" s="5">
        <v>1311.3207</v>
      </c>
      <c r="E34" s="2">
        <v>0.12</v>
      </c>
    </row>
    <row r="35" spans="1:5" x14ac:dyDescent="0.2">
      <c r="A35" s="4" t="s">
        <v>98</v>
      </c>
      <c r="B35" t="s">
        <v>267</v>
      </c>
      <c r="C35" s="5">
        <v>11097.45</v>
      </c>
      <c r="D35" s="5">
        <v>808.52850000000001</v>
      </c>
      <c r="E35" s="2">
        <v>0.13</v>
      </c>
    </row>
    <row r="36" spans="1:5" x14ac:dyDescent="0.2">
      <c r="A36" s="4" t="s">
        <v>98</v>
      </c>
      <c r="B36" t="s">
        <v>268</v>
      </c>
      <c r="C36" s="5">
        <v>7882.11</v>
      </c>
      <c r="D36" s="5">
        <v>1150.3619999999999</v>
      </c>
      <c r="E36" s="2">
        <v>0.13</v>
      </c>
    </row>
    <row r="37" spans="1:5" x14ac:dyDescent="0.2">
      <c r="A37" s="4" t="s">
        <v>69</v>
      </c>
      <c r="B37" t="s">
        <v>269</v>
      </c>
      <c r="C37" s="5">
        <v>13265.8</v>
      </c>
      <c r="D37" s="5">
        <v>1508.1120000000001</v>
      </c>
      <c r="E37" s="2">
        <v>0.1</v>
      </c>
    </row>
    <row r="38" spans="1:5" x14ac:dyDescent="0.2">
      <c r="A38" s="4" t="s">
        <v>98</v>
      </c>
      <c r="B38" t="s">
        <v>270</v>
      </c>
      <c r="C38" s="5">
        <v>7387.38</v>
      </c>
      <c r="D38" s="5">
        <v>1141.6859999999997</v>
      </c>
      <c r="E38" s="2">
        <v>0.11</v>
      </c>
    </row>
    <row r="39" spans="1:5" x14ac:dyDescent="0.2">
      <c r="A39" s="4" t="s">
        <v>92</v>
      </c>
      <c r="B39" t="s">
        <v>271</v>
      </c>
      <c r="C39" s="5">
        <v>8398.26</v>
      </c>
      <c r="D39" s="5">
        <v>930.26879999999994</v>
      </c>
      <c r="E39" s="2">
        <v>0.1</v>
      </c>
    </row>
    <row r="40" spans="1:5" x14ac:dyDescent="0.2">
      <c r="A40" s="4" t="s">
        <v>60</v>
      </c>
      <c r="B40" t="s">
        <v>272</v>
      </c>
      <c r="C40" s="5">
        <v>8768.1200000000008</v>
      </c>
      <c r="D40" s="5">
        <v>807.5899999999998</v>
      </c>
      <c r="E40" s="2">
        <v>0.1</v>
      </c>
    </row>
    <row r="41" spans="1:5" x14ac:dyDescent="0.2">
      <c r="A41" s="4" t="s">
        <v>87</v>
      </c>
      <c r="B41" t="s">
        <v>273</v>
      </c>
      <c r="C41" s="5">
        <v>10444.200000000001</v>
      </c>
      <c r="D41" s="5">
        <v>1879.9559999999997</v>
      </c>
      <c r="E41" s="2">
        <v>0.1</v>
      </c>
    </row>
    <row r="42" spans="1:5" x14ac:dyDescent="0.2">
      <c r="A42" s="4" t="s">
        <v>54</v>
      </c>
      <c r="B42" t="s">
        <v>274</v>
      </c>
      <c r="C42" s="5">
        <v>10938.82</v>
      </c>
      <c r="D42" s="5">
        <v>1492.8271999999999</v>
      </c>
      <c r="E42" s="2">
        <v>0.11</v>
      </c>
    </row>
    <row r="43" spans="1:5" x14ac:dyDescent="0.2">
      <c r="A43" s="4" t="s">
        <v>77</v>
      </c>
      <c r="B43" t="s">
        <v>275</v>
      </c>
      <c r="C43" s="5">
        <v>10018.14</v>
      </c>
      <c r="D43" s="5">
        <v>1074.6732000000002</v>
      </c>
      <c r="E43" s="2">
        <v>0.11</v>
      </c>
    </row>
    <row r="44" spans="1:5" x14ac:dyDescent="0.2">
      <c r="A44" s="4" t="s">
        <v>104</v>
      </c>
      <c r="B44" t="s">
        <v>276</v>
      </c>
      <c r="C44" s="5">
        <v>10628</v>
      </c>
      <c r="D44" s="5">
        <v>1084.056</v>
      </c>
      <c r="E44" s="2">
        <v>0.15</v>
      </c>
    </row>
    <row r="45" spans="1:5" x14ac:dyDescent="0.2">
      <c r="A45" s="4" t="s">
        <v>54</v>
      </c>
      <c r="B45" t="s">
        <v>277</v>
      </c>
      <c r="C45" s="5">
        <v>7547.2</v>
      </c>
      <c r="D45" s="5">
        <v>962.26799999999992</v>
      </c>
      <c r="E45" s="2">
        <v>0.15</v>
      </c>
    </row>
    <row r="46" spans="1:5" x14ac:dyDescent="0.2">
      <c r="A46" s="4" t="s">
        <v>54</v>
      </c>
      <c r="B46" t="s">
        <v>278</v>
      </c>
      <c r="C46" s="5">
        <v>8927.64</v>
      </c>
      <c r="D46" s="5">
        <v>1215.1509999999998</v>
      </c>
      <c r="E46" s="2">
        <v>0.12</v>
      </c>
    </row>
    <row r="47" spans="1:5" x14ac:dyDescent="0.2">
      <c r="A47" s="4" t="s">
        <v>54</v>
      </c>
      <c r="B47" t="s">
        <v>279</v>
      </c>
      <c r="C47" s="5">
        <v>9948.75</v>
      </c>
      <c r="D47" s="5">
        <v>1014.7725</v>
      </c>
      <c r="E47" s="2">
        <v>0.1</v>
      </c>
    </row>
    <row r="48" spans="1:5" x14ac:dyDescent="0.2">
      <c r="A48" s="4" t="s">
        <v>109</v>
      </c>
      <c r="B48" t="s">
        <v>280</v>
      </c>
      <c r="C48" s="5">
        <v>8156.4</v>
      </c>
      <c r="D48" s="5">
        <v>617.55600000000004</v>
      </c>
      <c r="E48" s="2">
        <v>0.11</v>
      </c>
    </row>
    <row r="49" spans="1:5" x14ac:dyDescent="0.2">
      <c r="A49" s="4" t="s">
        <v>66</v>
      </c>
      <c r="B49" t="s">
        <v>281</v>
      </c>
      <c r="C49" s="5">
        <v>8783.7000000000007</v>
      </c>
      <c r="D49" s="5">
        <v>637.97399999999982</v>
      </c>
      <c r="E49" s="2">
        <v>0.11</v>
      </c>
    </row>
    <row r="50" spans="1:5" x14ac:dyDescent="0.2">
      <c r="A50" s="4" t="s">
        <v>60</v>
      </c>
      <c r="B50" t="s">
        <v>282</v>
      </c>
      <c r="C50" s="5">
        <v>5999.04</v>
      </c>
      <c r="D50" s="5">
        <v>1029.2102999999997</v>
      </c>
      <c r="E50" s="2">
        <v>0.15</v>
      </c>
    </row>
    <row r="51" spans="1:5" x14ac:dyDescent="0.2">
      <c r="A51" s="4" t="s">
        <v>54</v>
      </c>
      <c r="B51" t="s">
        <v>283</v>
      </c>
      <c r="C51" s="5">
        <v>9537.77</v>
      </c>
      <c r="D51" s="5">
        <v>1522.9665</v>
      </c>
      <c r="E51" s="2">
        <v>0.13</v>
      </c>
    </row>
    <row r="52" spans="1:5" x14ac:dyDescent="0.2">
      <c r="A52" s="4" t="s">
        <v>66</v>
      </c>
      <c r="B52" t="s">
        <v>284</v>
      </c>
      <c r="C52" s="5">
        <v>12377.6</v>
      </c>
      <c r="D52" s="5">
        <v>711.71199999999999</v>
      </c>
      <c r="E52" s="2">
        <v>0.11</v>
      </c>
    </row>
    <row r="53" spans="1:5" x14ac:dyDescent="0.2">
      <c r="A53" s="4" t="s">
        <v>112</v>
      </c>
      <c r="B53" t="s">
        <v>285</v>
      </c>
      <c r="C53" s="5">
        <v>7987.46</v>
      </c>
      <c r="D53" s="5">
        <v>811.62899999999991</v>
      </c>
      <c r="E53" s="2">
        <v>0.1</v>
      </c>
    </row>
    <row r="54" spans="1:5" x14ac:dyDescent="0.2">
      <c r="A54" s="4" t="s">
        <v>112</v>
      </c>
      <c r="B54" t="s">
        <v>286</v>
      </c>
      <c r="C54" s="5">
        <v>10236.200000000001</v>
      </c>
      <c r="D54" s="5">
        <v>1317.4979999999998</v>
      </c>
      <c r="E54" s="2">
        <v>0.15</v>
      </c>
    </row>
    <row r="55" spans="1:5" x14ac:dyDescent="0.2">
      <c r="A55" s="4" t="s">
        <v>81</v>
      </c>
      <c r="B55" t="s">
        <v>287</v>
      </c>
      <c r="C55" s="5">
        <v>11548.8</v>
      </c>
      <c r="D55" s="5">
        <v>1385.856</v>
      </c>
      <c r="E55" s="2">
        <v>0.15</v>
      </c>
    </row>
    <row r="56" spans="1:5" x14ac:dyDescent="0.2">
      <c r="A56" s="4" t="s">
        <v>60</v>
      </c>
      <c r="B56" t="s">
        <v>288</v>
      </c>
      <c r="C56" s="5">
        <v>8028.16</v>
      </c>
      <c r="D56" s="5">
        <v>767.69279999999981</v>
      </c>
      <c r="E56" s="2">
        <v>0.13</v>
      </c>
    </row>
    <row r="57" spans="1:5" x14ac:dyDescent="0.2">
      <c r="A57" s="4" t="s">
        <v>69</v>
      </c>
      <c r="B57" t="s">
        <v>289</v>
      </c>
      <c r="C57" s="5">
        <v>7279.01</v>
      </c>
      <c r="D57" s="5">
        <v>885.28499999999985</v>
      </c>
      <c r="E57" s="2">
        <v>0.13</v>
      </c>
    </row>
    <row r="58" spans="1:5" x14ac:dyDescent="0.2">
      <c r="A58" s="4" t="s">
        <v>64</v>
      </c>
      <c r="B58" t="s">
        <v>290</v>
      </c>
      <c r="C58" s="5">
        <v>10526.1</v>
      </c>
      <c r="D58" s="5">
        <v>701.74</v>
      </c>
      <c r="E58" s="2">
        <v>0.1</v>
      </c>
    </row>
    <row r="59" spans="1:5" x14ac:dyDescent="0.2">
      <c r="A59" s="4" t="s">
        <v>118</v>
      </c>
      <c r="B59" t="s">
        <v>291</v>
      </c>
      <c r="C59" s="5">
        <v>11056.34</v>
      </c>
      <c r="D59" s="5">
        <v>1087.7048</v>
      </c>
      <c r="E59" s="2">
        <v>0.1</v>
      </c>
    </row>
    <row r="60" spans="1:5" x14ac:dyDescent="0.2">
      <c r="A60" s="4" t="s">
        <v>87</v>
      </c>
      <c r="B60" t="s">
        <v>292</v>
      </c>
      <c r="C60" s="5">
        <v>8368.36</v>
      </c>
      <c r="D60" s="5">
        <v>495.49499999999983</v>
      </c>
      <c r="E60" s="2">
        <v>0.14000000000000001</v>
      </c>
    </row>
    <row r="61" spans="1:5" x14ac:dyDescent="0.2">
      <c r="A61" s="4" t="s">
        <v>104</v>
      </c>
      <c r="B61" t="s">
        <v>293</v>
      </c>
      <c r="C61" s="5">
        <v>10559.06</v>
      </c>
      <c r="D61" s="5">
        <v>1067.0208</v>
      </c>
      <c r="E61" s="2">
        <v>0.15</v>
      </c>
    </row>
    <row r="62" spans="1:5" x14ac:dyDescent="0.2">
      <c r="A62" s="4" t="s">
        <v>64</v>
      </c>
      <c r="B62" t="s">
        <v>294</v>
      </c>
      <c r="C62" s="5">
        <v>10214.08</v>
      </c>
      <c r="D62" s="5">
        <v>1091.6298000000002</v>
      </c>
      <c r="E62" s="2">
        <v>0.14000000000000001</v>
      </c>
    </row>
    <row r="63" spans="1:5" x14ac:dyDescent="0.2">
      <c r="A63" s="4" t="s">
        <v>77</v>
      </c>
      <c r="B63" t="s">
        <v>295</v>
      </c>
      <c r="C63" s="5">
        <v>7306.76</v>
      </c>
      <c r="D63" s="5">
        <v>1026.896</v>
      </c>
      <c r="E63" s="2">
        <v>0.1</v>
      </c>
    </row>
    <row r="64" spans="1:5" x14ac:dyDescent="0.2">
      <c r="A64" s="4" t="s">
        <v>60</v>
      </c>
      <c r="B64" t="s">
        <v>296</v>
      </c>
      <c r="C64" s="5">
        <v>6722.58</v>
      </c>
      <c r="D64" s="5">
        <v>919.93200000000002</v>
      </c>
      <c r="E64" s="2">
        <v>0.14000000000000001</v>
      </c>
    </row>
    <row r="65" spans="1:5" x14ac:dyDescent="0.2">
      <c r="A65" s="4" t="s">
        <v>54</v>
      </c>
      <c r="B65" t="s">
        <v>297</v>
      </c>
      <c r="C65" s="5">
        <v>6122.82</v>
      </c>
      <c r="D65" s="5">
        <v>565.89699999999993</v>
      </c>
      <c r="E65" s="2">
        <v>0.11</v>
      </c>
    </row>
    <row r="66" spans="1:5" x14ac:dyDescent="0.2">
      <c r="A66" s="4" t="s">
        <v>62</v>
      </c>
      <c r="B66" t="s">
        <v>298</v>
      </c>
      <c r="C66" s="5">
        <v>7739.2</v>
      </c>
      <c r="D66" s="5">
        <v>1083.4879999999998</v>
      </c>
      <c r="E66" s="2">
        <v>0.1</v>
      </c>
    </row>
    <row r="67" spans="1:5" x14ac:dyDescent="0.2">
      <c r="A67" s="4" t="s">
        <v>118</v>
      </c>
      <c r="B67" t="s">
        <v>299</v>
      </c>
      <c r="C67" s="5">
        <v>6189.44</v>
      </c>
      <c r="D67" s="5">
        <v>638.4896</v>
      </c>
      <c r="E67" s="2">
        <v>0.12</v>
      </c>
    </row>
    <row r="68" spans="1:5" x14ac:dyDescent="0.2">
      <c r="A68" s="4" t="s">
        <v>60</v>
      </c>
      <c r="B68" t="s">
        <v>300</v>
      </c>
      <c r="C68" s="5">
        <v>7078.84</v>
      </c>
      <c r="D68" s="5">
        <v>487.86599999999999</v>
      </c>
      <c r="E68" s="2">
        <v>0.12</v>
      </c>
    </row>
    <row r="69" spans="1:5" x14ac:dyDescent="0.2">
      <c r="A69" s="4" t="s">
        <v>64</v>
      </c>
      <c r="B69" t="s">
        <v>301</v>
      </c>
      <c r="C69" s="5">
        <v>10717.12</v>
      </c>
      <c r="D69" s="5">
        <v>1868.7977999999996</v>
      </c>
      <c r="E69" s="2">
        <v>0.1</v>
      </c>
    </row>
    <row r="70" spans="1:5" x14ac:dyDescent="0.2">
      <c r="A70" s="4" t="s">
        <v>87</v>
      </c>
      <c r="B70" t="s">
        <v>302</v>
      </c>
      <c r="C70" s="5">
        <v>8188.92</v>
      </c>
      <c r="D70" s="5">
        <v>696.05819999999994</v>
      </c>
      <c r="E70" s="2">
        <v>0.14000000000000001</v>
      </c>
    </row>
    <row r="71" spans="1:5" x14ac:dyDescent="0.2">
      <c r="A71" s="4" t="s">
        <v>77</v>
      </c>
      <c r="B71" t="s">
        <v>303</v>
      </c>
      <c r="C71" s="5">
        <v>8577.6</v>
      </c>
      <c r="D71" s="5">
        <v>1329.5279999999998</v>
      </c>
      <c r="E71" s="2">
        <v>0.11</v>
      </c>
    </row>
    <row r="72" spans="1:5" x14ac:dyDescent="0.2">
      <c r="A72" s="4" t="s">
        <v>69</v>
      </c>
      <c r="B72" t="s">
        <v>304</v>
      </c>
      <c r="C72" s="5">
        <v>7699.18</v>
      </c>
      <c r="D72" s="5">
        <v>577.43850000000009</v>
      </c>
      <c r="E72" s="2">
        <v>0.14000000000000001</v>
      </c>
    </row>
    <row r="73" spans="1:5" x14ac:dyDescent="0.2">
      <c r="A73" s="4" t="s">
        <v>66</v>
      </c>
      <c r="B73" t="s">
        <v>305</v>
      </c>
      <c r="C73" s="5">
        <v>10845.44</v>
      </c>
      <c r="D73" s="5">
        <v>881.19199999999978</v>
      </c>
      <c r="E73" s="2">
        <v>0.13</v>
      </c>
    </row>
    <row r="74" spans="1:5" x14ac:dyDescent="0.2">
      <c r="A74" s="4" t="s">
        <v>104</v>
      </c>
      <c r="B74" t="s">
        <v>306</v>
      </c>
      <c r="C74" s="5">
        <v>7593.95</v>
      </c>
      <c r="D74" s="5">
        <v>937.31040000000007</v>
      </c>
      <c r="E74" s="2">
        <v>0.11</v>
      </c>
    </row>
    <row r="75" spans="1:5" x14ac:dyDescent="0.2">
      <c r="A75" s="4" t="s">
        <v>69</v>
      </c>
      <c r="B75" t="s">
        <v>307</v>
      </c>
      <c r="C75" s="5">
        <v>7553.1</v>
      </c>
      <c r="D75" s="5">
        <v>1177.3949999999998</v>
      </c>
      <c r="E75" s="2">
        <v>0.13</v>
      </c>
    </row>
    <row r="76" spans="1:5" x14ac:dyDescent="0.2">
      <c r="A76" s="4" t="s">
        <v>58</v>
      </c>
      <c r="B76" t="s">
        <v>308</v>
      </c>
      <c r="C76" s="5">
        <v>10466.280000000001</v>
      </c>
      <c r="D76" s="5">
        <v>1232.6952000000001</v>
      </c>
      <c r="E76" s="2">
        <v>0.14000000000000001</v>
      </c>
    </row>
    <row r="77" spans="1:5" x14ac:dyDescent="0.2">
      <c r="A77" s="4" t="s">
        <v>56</v>
      </c>
      <c r="B77" t="s">
        <v>309</v>
      </c>
      <c r="C77" s="5">
        <v>11371.88</v>
      </c>
      <c r="D77" s="5">
        <v>837.92799999999988</v>
      </c>
      <c r="E77" s="2">
        <v>0.13</v>
      </c>
    </row>
    <row r="78" spans="1:5" x14ac:dyDescent="0.2">
      <c r="A78" s="4" t="s">
        <v>98</v>
      </c>
      <c r="B78" t="s">
        <v>310</v>
      </c>
      <c r="C78" s="5">
        <v>10801.95</v>
      </c>
      <c r="D78" s="5">
        <v>1756.1880000000001</v>
      </c>
      <c r="E78" s="2">
        <v>0.12</v>
      </c>
    </row>
    <row r="79" spans="1:5" x14ac:dyDescent="0.2">
      <c r="A79" s="4" t="s">
        <v>112</v>
      </c>
      <c r="B79" t="s">
        <v>311</v>
      </c>
      <c r="C79" s="5">
        <v>11679.42</v>
      </c>
      <c r="D79" s="5">
        <v>871.22159999999985</v>
      </c>
      <c r="E79" s="2">
        <v>0.12</v>
      </c>
    </row>
    <row r="80" spans="1:5" x14ac:dyDescent="0.2">
      <c r="A80" s="4" t="s">
        <v>77</v>
      </c>
      <c r="B80" t="s">
        <v>312</v>
      </c>
      <c r="C80" s="5">
        <v>7206.32</v>
      </c>
      <c r="D80" s="5">
        <v>625.81200000000001</v>
      </c>
      <c r="E80" s="2">
        <v>0.14000000000000001</v>
      </c>
    </row>
    <row r="81" spans="1:5" x14ac:dyDescent="0.2">
      <c r="A81" s="4" t="s">
        <v>109</v>
      </c>
      <c r="B81" t="s">
        <v>313</v>
      </c>
      <c r="C81" s="5">
        <v>9581.76</v>
      </c>
      <c r="D81" s="5">
        <v>1616.9219999999998</v>
      </c>
      <c r="E81" s="2">
        <v>0.13</v>
      </c>
    </row>
    <row r="82" spans="1:5" x14ac:dyDescent="0.2">
      <c r="A82" s="4" t="s">
        <v>84</v>
      </c>
      <c r="B82" t="s">
        <v>314</v>
      </c>
      <c r="C82" s="5">
        <v>9247.32</v>
      </c>
      <c r="D82" s="5">
        <v>680.70550000000003</v>
      </c>
      <c r="E82" s="2">
        <v>0.12</v>
      </c>
    </row>
    <row r="83" spans="1:5" x14ac:dyDescent="0.2">
      <c r="A83" s="4" t="s">
        <v>64</v>
      </c>
      <c r="B83" t="s">
        <v>315</v>
      </c>
      <c r="C83" s="5">
        <v>6259.06</v>
      </c>
      <c r="D83" s="5">
        <v>894.67740000000003</v>
      </c>
      <c r="E83" s="2">
        <v>0.11</v>
      </c>
    </row>
    <row r="84" spans="1:5" x14ac:dyDescent="0.2">
      <c r="A84" s="4" t="s">
        <v>139</v>
      </c>
      <c r="B84" t="s">
        <v>316</v>
      </c>
      <c r="C84" s="5">
        <v>11064.6</v>
      </c>
      <c r="D84" s="5">
        <v>891.31499999999971</v>
      </c>
      <c r="E84" s="2">
        <v>0.15</v>
      </c>
    </row>
    <row r="85" spans="1:5" x14ac:dyDescent="0.2">
      <c r="A85" s="4" t="s">
        <v>54</v>
      </c>
      <c r="B85" t="s">
        <v>317</v>
      </c>
      <c r="C85" s="5">
        <v>7936.92</v>
      </c>
      <c r="D85" s="5">
        <v>780.46379999999988</v>
      </c>
      <c r="E85" s="2">
        <v>0.14000000000000001</v>
      </c>
    </row>
    <row r="86" spans="1:5" x14ac:dyDescent="0.2">
      <c r="A86" s="4" t="s">
        <v>58</v>
      </c>
      <c r="B86" t="s">
        <v>318</v>
      </c>
      <c r="C86" s="5">
        <v>7198.72</v>
      </c>
      <c r="D86" s="5">
        <v>1061.8111999999999</v>
      </c>
      <c r="E86" s="2">
        <v>0.1</v>
      </c>
    </row>
    <row r="87" spans="1:5" x14ac:dyDescent="0.2">
      <c r="A87" s="4" t="s">
        <v>71</v>
      </c>
      <c r="B87" t="s">
        <v>319</v>
      </c>
      <c r="C87" s="5">
        <v>9023.19</v>
      </c>
      <c r="D87" s="5">
        <v>1090.9857000000002</v>
      </c>
      <c r="E87" s="2">
        <v>0.14000000000000001</v>
      </c>
    </row>
    <row r="88" spans="1:5" x14ac:dyDescent="0.2">
      <c r="A88" s="4" t="s">
        <v>66</v>
      </c>
      <c r="B88" t="s">
        <v>320</v>
      </c>
      <c r="C88" s="5">
        <v>11334.64</v>
      </c>
      <c r="D88" s="5">
        <v>1360.1568</v>
      </c>
      <c r="E88" s="2">
        <v>0.13</v>
      </c>
    </row>
    <row r="89" spans="1:5" x14ac:dyDescent="0.2">
      <c r="A89" s="4" t="s">
        <v>112</v>
      </c>
      <c r="B89" t="s">
        <v>321</v>
      </c>
      <c r="C89" s="5">
        <v>9776.32</v>
      </c>
      <c r="D89" s="5">
        <v>1118.1665999999998</v>
      </c>
      <c r="E89" s="2">
        <v>0.14000000000000001</v>
      </c>
    </row>
    <row r="90" spans="1:5" x14ac:dyDescent="0.2">
      <c r="A90" s="4" t="s">
        <v>66</v>
      </c>
      <c r="B90" t="s">
        <v>322</v>
      </c>
      <c r="C90" s="5">
        <v>6762.24</v>
      </c>
      <c r="D90" s="5">
        <v>920.41600000000005</v>
      </c>
      <c r="E90" s="2">
        <v>0.1</v>
      </c>
    </row>
    <row r="91" spans="1:5" x14ac:dyDescent="0.2">
      <c r="A91" s="4" t="s">
        <v>71</v>
      </c>
      <c r="B91" t="s">
        <v>323</v>
      </c>
      <c r="C91" s="5">
        <v>6867</v>
      </c>
      <c r="D91" s="5">
        <v>995.71500000000003</v>
      </c>
      <c r="E91" s="2">
        <v>0.1</v>
      </c>
    </row>
    <row r="92" spans="1:5" x14ac:dyDescent="0.2">
      <c r="A92" s="4" t="s">
        <v>64</v>
      </c>
      <c r="B92" t="s">
        <v>324</v>
      </c>
      <c r="C92" s="5">
        <v>7474.72</v>
      </c>
      <c r="D92" s="5">
        <v>1118.7967999999998</v>
      </c>
      <c r="E92" s="2">
        <v>0.12</v>
      </c>
    </row>
    <row r="93" spans="1:5" x14ac:dyDescent="0.2">
      <c r="A93" s="4" t="s">
        <v>71</v>
      </c>
      <c r="B93" t="s">
        <v>325</v>
      </c>
      <c r="C93" s="5">
        <v>8347.2000000000007</v>
      </c>
      <c r="D93" s="5">
        <v>1352.2463999999998</v>
      </c>
      <c r="E93" s="2">
        <v>0.14000000000000001</v>
      </c>
    </row>
    <row r="94" spans="1:5" x14ac:dyDescent="0.2">
      <c r="A94" s="4" t="s">
        <v>69</v>
      </c>
      <c r="B94" t="s">
        <v>326</v>
      </c>
      <c r="C94" s="5">
        <v>11567.68</v>
      </c>
      <c r="D94" s="5">
        <v>1531.9360000000001</v>
      </c>
      <c r="E94" s="2">
        <v>0.12</v>
      </c>
    </row>
    <row r="95" spans="1:5" x14ac:dyDescent="0.2">
      <c r="A95" s="4" t="s">
        <v>104</v>
      </c>
      <c r="B95" t="s">
        <v>327</v>
      </c>
      <c r="C95" s="5">
        <v>6065.26</v>
      </c>
      <c r="D95" s="5">
        <v>770.64479999999992</v>
      </c>
      <c r="E95" s="2">
        <v>0.11</v>
      </c>
    </row>
    <row r="96" spans="1:5" x14ac:dyDescent="0.2">
      <c r="A96" s="4" t="s">
        <v>139</v>
      </c>
      <c r="B96" t="s">
        <v>328</v>
      </c>
      <c r="C96" s="5">
        <v>6588.6</v>
      </c>
      <c r="D96" s="5">
        <v>1089.3152</v>
      </c>
      <c r="E96" s="2">
        <v>0.13</v>
      </c>
    </row>
    <row r="97" spans="1:5" x14ac:dyDescent="0.2">
      <c r="A97" s="4" t="s">
        <v>98</v>
      </c>
      <c r="B97" t="s">
        <v>329</v>
      </c>
      <c r="C97" s="5">
        <v>7559.47</v>
      </c>
      <c r="D97" s="5">
        <v>563.89559999999994</v>
      </c>
      <c r="E97" s="2">
        <v>0.13</v>
      </c>
    </row>
    <row r="98" spans="1:5" x14ac:dyDescent="0.2">
      <c r="A98" s="4" t="s">
        <v>71</v>
      </c>
      <c r="B98" t="s">
        <v>330</v>
      </c>
      <c r="C98" s="5">
        <v>5828.4</v>
      </c>
      <c r="D98" s="5">
        <v>608.74399999999991</v>
      </c>
      <c r="E98" s="2">
        <v>0.11</v>
      </c>
    </row>
    <row r="99" spans="1:5" x14ac:dyDescent="0.2">
      <c r="A99" s="4" t="s">
        <v>62</v>
      </c>
      <c r="B99" t="s">
        <v>331</v>
      </c>
      <c r="C99" s="5">
        <v>6304.35</v>
      </c>
      <c r="D99" s="5">
        <v>607.80399999999997</v>
      </c>
      <c r="E99" s="2">
        <v>0.13</v>
      </c>
    </row>
    <row r="100" spans="1:5" x14ac:dyDescent="0.2">
      <c r="A100" s="4" t="s">
        <v>104</v>
      </c>
      <c r="B100" t="s">
        <v>332</v>
      </c>
      <c r="C100" s="5">
        <v>9779.1</v>
      </c>
      <c r="D100" s="5">
        <v>1414.7097999999999</v>
      </c>
      <c r="E100" s="2">
        <v>0.15</v>
      </c>
    </row>
    <row r="101" spans="1:5" x14ac:dyDescent="0.2">
      <c r="A101" s="4" t="s">
        <v>62</v>
      </c>
      <c r="B101" t="s">
        <v>333</v>
      </c>
      <c r="C101" s="5">
        <v>5162.3999999999996</v>
      </c>
      <c r="D101" s="5">
        <v>710.69040000000007</v>
      </c>
      <c r="E101" s="2">
        <v>0.13</v>
      </c>
    </row>
    <row r="102" spans="1:5" x14ac:dyDescent="0.2">
      <c r="A102" s="4" t="s">
        <v>60</v>
      </c>
      <c r="B102" t="s">
        <v>334</v>
      </c>
      <c r="C102" s="5">
        <v>6179</v>
      </c>
      <c r="D102" s="5">
        <v>627.91999999999996</v>
      </c>
      <c r="E102" s="2">
        <v>0.14000000000000001</v>
      </c>
    </row>
    <row r="103" spans="1:5" x14ac:dyDescent="0.2">
      <c r="A103" s="4" t="s">
        <v>69</v>
      </c>
      <c r="B103" t="s">
        <v>335</v>
      </c>
      <c r="C103" s="5">
        <v>8578.32</v>
      </c>
      <c r="D103" s="5">
        <v>1521.96</v>
      </c>
      <c r="E103" s="2">
        <v>0.14000000000000001</v>
      </c>
    </row>
    <row r="104" spans="1:5" x14ac:dyDescent="0.2">
      <c r="A104" s="4" t="s">
        <v>84</v>
      </c>
      <c r="B104" t="s">
        <v>336</v>
      </c>
      <c r="C104" s="5">
        <v>8441.5499999999993</v>
      </c>
      <c r="D104" s="5">
        <v>1129.3425</v>
      </c>
      <c r="E104" s="2">
        <v>0.13</v>
      </c>
    </row>
    <row r="105" spans="1:5" x14ac:dyDescent="0.2">
      <c r="A105" s="4" t="s">
        <v>112</v>
      </c>
      <c r="B105" t="s">
        <v>337</v>
      </c>
      <c r="C105" s="5">
        <v>8884.5400000000009</v>
      </c>
      <c r="D105" s="5">
        <v>1149.7639999999999</v>
      </c>
      <c r="E105" s="2">
        <v>0.1</v>
      </c>
    </row>
    <row r="106" spans="1:5" x14ac:dyDescent="0.2">
      <c r="A106" s="4" t="s">
        <v>112</v>
      </c>
      <c r="B106" t="s">
        <v>338</v>
      </c>
      <c r="C106" s="5">
        <v>8002.58</v>
      </c>
      <c r="D106" s="5">
        <v>1247.461</v>
      </c>
      <c r="E106" s="2">
        <v>0.15</v>
      </c>
    </row>
    <row r="107" spans="1:5" x14ac:dyDescent="0.2">
      <c r="A107" s="4" t="s">
        <v>66</v>
      </c>
      <c r="B107" t="s">
        <v>339</v>
      </c>
      <c r="C107" s="5">
        <v>7029.25</v>
      </c>
      <c r="D107" s="5">
        <v>1102.0050000000001</v>
      </c>
      <c r="E107" s="2">
        <v>0.1</v>
      </c>
    </row>
    <row r="108" spans="1:5" x14ac:dyDescent="0.2">
      <c r="A108" s="4" t="s">
        <v>69</v>
      </c>
      <c r="B108" t="s">
        <v>340</v>
      </c>
      <c r="C108" s="5">
        <v>7466.4</v>
      </c>
      <c r="D108" s="5">
        <v>1134.8928000000001</v>
      </c>
      <c r="E108" s="2">
        <v>0.11</v>
      </c>
    </row>
    <row r="109" spans="1:5" x14ac:dyDescent="0.2">
      <c r="A109" s="4" t="s">
        <v>109</v>
      </c>
      <c r="B109" t="s">
        <v>341</v>
      </c>
      <c r="C109" s="5">
        <v>13305.24</v>
      </c>
      <c r="D109" s="5">
        <v>869.9580000000002</v>
      </c>
      <c r="E109" s="2">
        <v>0.1</v>
      </c>
    </row>
    <row r="110" spans="1:5" x14ac:dyDescent="0.2">
      <c r="A110" s="4" t="s">
        <v>98</v>
      </c>
      <c r="B110" t="s">
        <v>342</v>
      </c>
      <c r="C110" s="5">
        <v>7252.14</v>
      </c>
      <c r="D110" s="5">
        <v>1403.64</v>
      </c>
      <c r="E110" s="2">
        <v>0.1</v>
      </c>
    </row>
    <row r="111" spans="1:5" x14ac:dyDescent="0.2">
      <c r="A111" s="4" t="s">
        <v>69</v>
      </c>
      <c r="B111" t="s">
        <v>343</v>
      </c>
      <c r="C111" s="5">
        <v>8667.6</v>
      </c>
      <c r="D111" s="5">
        <v>559.06020000000001</v>
      </c>
      <c r="E111" s="2">
        <v>0.14000000000000001</v>
      </c>
    </row>
    <row r="112" spans="1:5" x14ac:dyDescent="0.2">
      <c r="A112" s="4" t="s">
        <v>71</v>
      </c>
      <c r="B112" t="s">
        <v>344</v>
      </c>
      <c r="C112" s="5">
        <v>7514.8</v>
      </c>
      <c r="D112" s="5">
        <v>565.48869999999999</v>
      </c>
      <c r="E112" s="2">
        <v>0.11</v>
      </c>
    </row>
    <row r="113" spans="1:5" x14ac:dyDescent="0.2">
      <c r="A113" s="4" t="s">
        <v>69</v>
      </c>
      <c r="B113" t="s">
        <v>345</v>
      </c>
      <c r="C113" s="5">
        <v>5361.76</v>
      </c>
      <c r="D113" s="5">
        <v>840.5856</v>
      </c>
      <c r="E113" s="2">
        <v>0.14000000000000001</v>
      </c>
    </row>
    <row r="114" spans="1:5" x14ac:dyDescent="0.2">
      <c r="A114" s="4" t="s">
        <v>56</v>
      </c>
      <c r="B114" t="s">
        <v>346</v>
      </c>
      <c r="C114" s="5">
        <v>10622.46</v>
      </c>
      <c r="D114" s="5">
        <v>1511.1306</v>
      </c>
      <c r="E114" s="2">
        <v>0.14000000000000001</v>
      </c>
    </row>
    <row r="115" spans="1:5" x14ac:dyDescent="0.2">
      <c r="A115" s="4" t="s">
        <v>104</v>
      </c>
      <c r="B115" t="s">
        <v>347</v>
      </c>
      <c r="C115" s="5">
        <v>6495.72</v>
      </c>
      <c r="D115" s="5">
        <v>670.08479999999997</v>
      </c>
      <c r="E115" s="2">
        <v>0.1</v>
      </c>
    </row>
    <row r="116" spans="1:5" x14ac:dyDescent="0.2">
      <c r="A116" s="4" t="s">
        <v>109</v>
      </c>
      <c r="B116" t="s">
        <v>348</v>
      </c>
      <c r="C116" s="5">
        <v>6619.55</v>
      </c>
      <c r="D116" s="5">
        <v>661.95500000000004</v>
      </c>
      <c r="E116" s="2">
        <v>0.11</v>
      </c>
    </row>
    <row r="117" spans="1:5" x14ac:dyDescent="0.2">
      <c r="A117" s="4" t="s">
        <v>69</v>
      </c>
      <c r="B117" t="s">
        <v>349</v>
      </c>
      <c r="C117" s="5">
        <v>7998.93</v>
      </c>
      <c r="D117" s="5">
        <v>786.99150000000009</v>
      </c>
      <c r="E117" s="2">
        <v>0.11</v>
      </c>
    </row>
    <row r="118" spans="1:5" x14ac:dyDescent="0.2">
      <c r="A118" s="4" t="s">
        <v>77</v>
      </c>
      <c r="B118" t="s">
        <v>350</v>
      </c>
      <c r="C118" s="5">
        <v>10914.12</v>
      </c>
      <c r="D118" s="5">
        <v>1527.9767999999997</v>
      </c>
      <c r="E118" s="2">
        <v>0.14000000000000001</v>
      </c>
    </row>
    <row r="119" spans="1:5" x14ac:dyDescent="0.2">
      <c r="A119" s="4" t="s">
        <v>109</v>
      </c>
      <c r="B119" t="s">
        <v>351</v>
      </c>
      <c r="C119" s="5">
        <v>9910.7999999999993</v>
      </c>
      <c r="D119" s="5">
        <v>1288.4040000000002</v>
      </c>
      <c r="E119" s="2">
        <v>0.14000000000000001</v>
      </c>
    </row>
    <row r="120" spans="1:5" x14ac:dyDescent="0.2">
      <c r="A120" s="4" t="s">
        <v>56</v>
      </c>
      <c r="B120" t="s">
        <v>352</v>
      </c>
      <c r="C120" s="5">
        <v>12338.64</v>
      </c>
      <c r="D120" s="5">
        <v>1480.6368000000002</v>
      </c>
      <c r="E120" s="2">
        <v>0.15</v>
      </c>
    </row>
    <row r="121" spans="1:5" x14ac:dyDescent="0.2">
      <c r="A121" s="4" t="s">
        <v>56</v>
      </c>
      <c r="B121" t="s">
        <v>353</v>
      </c>
      <c r="C121" s="5">
        <v>6797.62</v>
      </c>
      <c r="D121" s="5">
        <v>999.65</v>
      </c>
      <c r="E121" s="2">
        <v>0.13</v>
      </c>
    </row>
    <row r="122" spans="1:5" x14ac:dyDescent="0.2">
      <c r="A122" s="4" t="s">
        <v>112</v>
      </c>
      <c r="B122" t="s">
        <v>354</v>
      </c>
      <c r="C122" s="5">
        <v>9677.6</v>
      </c>
      <c r="D122" s="5">
        <v>958.08239999999989</v>
      </c>
      <c r="E122" s="2">
        <v>0.11</v>
      </c>
    </row>
    <row r="123" spans="1:5" x14ac:dyDescent="0.2">
      <c r="A123" s="4" t="s">
        <v>64</v>
      </c>
      <c r="B123" t="s">
        <v>355</v>
      </c>
      <c r="C123" s="5">
        <v>7492.4</v>
      </c>
      <c r="D123" s="5">
        <v>721.14350000000002</v>
      </c>
      <c r="E123" s="2">
        <v>0.13</v>
      </c>
    </row>
    <row r="124" spans="1:5" x14ac:dyDescent="0.2">
      <c r="A124" s="4" t="s">
        <v>112</v>
      </c>
      <c r="B124" t="s">
        <v>356</v>
      </c>
      <c r="C124" s="5">
        <v>8058.14</v>
      </c>
      <c r="D124" s="5">
        <v>779.82</v>
      </c>
      <c r="E124" s="2">
        <v>0.14000000000000001</v>
      </c>
    </row>
    <row r="125" spans="1:5" x14ac:dyDescent="0.2">
      <c r="A125" s="4" t="s">
        <v>69</v>
      </c>
      <c r="B125" t="s">
        <v>357</v>
      </c>
      <c r="C125" s="5">
        <v>12155.82</v>
      </c>
      <c r="D125" s="5">
        <v>1583.4554999999998</v>
      </c>
      <c r="E125" s="2">
        <v>0.12</v>
      </c>
    </row>
    <row r="126" spans="1:5" x14ac:dyDescent="0.2">
      <c r="A126" s="4" t="s">
        <v>87</v>
      </c>
      <c r="B126" t="s">
        <v>358</v>
      </c>
      <c r="C126" s="5">
        <v>9959.6200000000008</v>
      </c>
      <c r="D126" s="5">
        <v>893.4364999999998</v>
      </c>
      <c r="E126" s="2">
        <v>0.13</v>
      </c>
    </row>
    <row r="127" spans="1:5" x14ac:dyDescent="0.2">
      <c r="A127" s="4" t="s">
        <v>104</v>
      </c>
      <c r="B127" t="s">
        <v>359</v>
      </c>
      <c r="C127" s="5">
        <v>8740.9</v>
      </c>
      <c r="D127" s="5">
        <v>809.15760000000012</v>
      </c>
      <c r="E127" s="2">
        <v>0.1</v>
      </c>
    </row>
    <row r="128" spans="1:5" x14ac:dyDescent="0.2">
      <c r="A128" s="4" t="s">
        <v>60</v>
      </c>
      <c r="B128" t="s">
        <v>360</v>
      </c>
      <c r="C128" s="5">
        <v>6120.34</v>
      </c>
      <c r="D128" s="5">
        <v>626.43480000000011</v>
      </c>
      <c r="E128" s="2">
        <v>0.1</v>
      </c>
    </row>
    <row r="129" spans="1:5" x14ac:dyDescent="0.2">
      <c r="A129" s="4" t="s">
        <v>77</v>
      </c>
      <c r="B129" t="s">
        <v>361</v>
      </c>
      <c r="C129" s="5">
        <v>7167.82</v>
      </c>
      <c r="D129" s="5">
        <v>874.01160000000004</v>
      </c>
      <c r="E129" s="2">
        <v>0.11</v>
      </c>
    </row>
    <row r="130" spans="1:5" x14ac:dyDescent="0.2">
      <c r="A130" s="4" t="s">
        <v>81</v>
      </c>
      <c r="B130" t="s">
        <v>362</v>
      </c>
      <c r="C130" s="5">
        <v>10146.24</v>
      </c>
      <c r="D130" s="5">
        <v>689.42400000000009</v>
      </c>
      <c r="E130" s="2">
        <v>0.1</v>
      </c>
    </row>
    <row r="131" spans="1:5" x14ac:dyDescent="0.2">
      <c r="A131" s="4" t="s">
        <v>84</v>
      </c>
      <c r="B131" t="s">
        <v>363</v>
      </c>
      <c r="C131" s="5">
        <v>11517.12</v>
      </c>
      <c r="D131" s="5">
        <v>1698.7751999999998</v>
      </c>
      <c r="E131" s="2">
        <v>0.1</v>
      </c>
    </row>
    <row r="132" spans="1:5" x14ac:dyDescent="0.2">
      <c r="A132" s="4" t="s">
        <v>98</v>
      </c>
      <c r="B132" t="s">
        <v>364</v>
      </c>
      <c r="C132" s="5">
        <v>8765.1</v>
      </c>
      <c r="D132" s="5">
        <v>1393.6508999999999</v>
      </c>
      <c r="E132" s="2">
        <v>0.13</v>
      </c>
    </row>
    <row r="133" spans="1:5" x14ac:dyDescent="0.2">
      <c r="A133" s="4" t="s">
        <v>71</v>
      </c>
      <c r="B133" t="s">
        <v>365</v>
      </c>
      <c r="C133" s="5">
        <v>5783.98</v>
      </c>
      <c r="D133" s="5">
        <v>906.77880000000005</v>
      </c>
      <c r="E133" s="2">
        <v>0.12</v>
      </c>
    </row>
    <row r="134" spans="1:5" x14ac:dyDescent="0.2">
      <c r="A134" s="4" t="s">
        <v>62</v>
      </c>
      <c r="B134" t="s">
        <v>366</v>
      </c>
      <c r="C134" s="5">
        <v>7529.94</v>
      </c>
      <c r="D134" s="5">
        <v>821.44799999999987</v>
      </c>
      <c r="E134" s="2">
        <v>0.13</v>
      </c>
    </row>
    <row r="135" spans="1:5" x14ac:dyDescent="0.2">
      <c r="A135" s="4" t="s">
        <v>118</v>
      </c>
      <c r="B135" t="s">
        <v>367</v>
      </c>
      <c r="C135" s="5">
        <v>13330.59</v>
      </c>
      <c r="D135" s="5">
        <v>1476.6191999999999</v>
      </c>
      <c r="E135" s="2">
        <v>0.13</v>
      </c>
    </row>
    <row r="136" spans="1:5" x14ac:dyDescent="0.2">
      <c r="A136" s="4" t="s">
        <v>66</v>
      </c>
      <c r="B136" t="s">
        <v>368</v>
      </c>
      <c r="C136" s="5">
        <v>8574.7999999999993</v>
      </c>
      <c r="D136" s="5">
        <v>986.10200000000009</v>
      </c>
      <c r="E136" s="2">
        <v>0.1</v>
      </c>
    </row>
    <row r="137" spans="1:5" x14ac:dyDescent="0.2">
      <c r="A137" s="4" t="s">
        <v>104</v>
      </c>
      <c r="B137" t="s">
        <v>369</v>
      </c>
      <c r="C137" s="5">
        <v>11701.55</v>
      </c>
      <c r="D137" s="5">
        <v>1240.3643000000002</v>
      </c>
      <c r="E137" s="2">
        <v>0.11</v>
      </c>
    </row>
    <row r="138" spans="1:5" x14ac:dyDescent="0.2">
      <c r="A138" s="4" t="s">
        <v>77</v>
      </c>
      <c r="B138" t="s">
        <v>370</v>
      </c>
      <c r="C138" s="5">
        <v>7558.2</v>
      </c>
      <c r="D138" s="5">
        <v>555.75</v>
      </c>
      <c r="E138" s="2">
        <v>0.11</v>
      </c>
    </row>
    <row r="139" spans="1:5" x14ac:dyDescent="0.2">
      <c r="A139" s="4" t="s">
        <v>60</v>
      </c>
      <c r="B139" t="s">
        <v>371</v>
      </c>
      <c r="C139" s="5">
        <v>8930.25</v>
      </c>
      <c r="D139" s="5">
        <v>1122.6600000000001</v>
      </c>
      <c r="E139" s="2">
        <v>0.1</v>
      </c>
    </row>
    <row r="140" spans="1:5" x14ac:dyDescent="0.2">
      <c r="A140" s="4" t="s">
        <v>54</v>
      </c>
      <c r="B140" t="s">
        <v>372</v>
      </c>
      <c r="C140" s="5">
        <v>9295.6</v>
      </c>
      <c r="D140" s="5">
        <v>1224.8319999999999</v>
      </c>
      <c r="E140" s="2">
        <v>0.14000000000000001</v>
      </c>
    </row>
    <row r="141" spans="1:5" x14ac:dyDescent="0.2">
      <c r="A141" s="4" t="s">
        <v>66</v>
      </c>
      <c r="B141" t="s">
        <v>373</v>
      </c>
      <c r="C141" s="5">
        <v>11742.76</v>
      </c>
      <c r="D141" s="5">
        <v>973.41300000000001</v>
      </c>
      <c r="E141" s="2">
        <v>0.1</v>
      </c>
    </row>
    <row r="142" spans="1:5" x14ac:dyDescent="0.2">
      <c r="A142" s="4" t="s">
        <v>98</v>
      </c>
      <c r="B142" t="s">
        <v>374</v>
      </c>
      <c r="C142" s="5">
        <v>12418.38</v>
      </c>
      <c r="D142" s="5">
        <v>732.3660000000001</v>
      </c>
      <c r="E142" s="2">
        <v>0.15</v>
      </c>
    </row>
    <row r="143" spans="1:5" x14ac:dyDescent="0.2">
      <c r="A143" s="4" t="s">
        <v>139</v>
      </c>
      <c r="B143" t="s">
        <v>375</v>
      </c>
      <c r="C143" s="5">
        <v>8522</v>
      </c>
      <c r="D143" s="5">
        <v>656.19400000000007</v>
      </c>
      <c r="E143" s="2">
        <v>0.12</v>
      </c>
    </row>
    <row r="144" spans="1:5" x14ac:dyDescent="0.2">
      <c r="A144" s="4" t="s">
        <v>71</v>
      </c>
      <c r="B144" t="s">
        <v>376</v>
      </c>
      <c r="C144" s="5">
        <v>7078.4</v>
      </c>
      <c r="D144" s="5">
        <v>1044.0640000000001</v>
      </c>
      <c r="E144" s="2">
        <v>0.15</v>
      </c>
    </row>
    <row r="145" spans="1:5" x14ac:dyDescent="0.2">
      <c r="A145" s="4" t="s">
        <v>66</v>
      </c>
      <c r="B145" t="s">
        <v>377</v>
      </c>
      <c r="C145" s="5">
        <v>6733.76</v>
      </c>
      <c r="D145" s="5">
        <v>557.6395</v>
      </c>
      <c r="E145" s="2">
        <v>0.1</v>
      </c>
    </row>
    <row r="146" spans="1:5" x14ac:dyDescent="0.2">
      <c r="A146" s="4" t="s">
        <v>92</v>
      </c>
      <c r="B146" t="s">
        <v>378</v>
      </c>
      <c r="C146" s="5">
        <v>13264.4</v>
      </c>
      <c r="D146" s="5">
        <v>1276.6984999999997</v>
      </c>
      <c r="E146" s="2">
        <v>0.1</v>
      </c>
    </row>
    <row r="147" spans="1:5" x14ac:dyDescent="0.2">
      <c r="A147" s="4" t="s">
        <v>104</v>
      </c>
      <c r="B147" t="s">
        <v>379</v>
      </c>
      <c r="C147" s="5">
        <v>7264.8</v>
      </c>
      <c r="D147" s="5">
        <v>1574.04</v>
      </c>
      <c r="E147" s="2">
        <v>0.14000000000000001</v>
      </c>
    </row>
    <row r="148" spans="1:5" x14ac:dyDescent="0.2">
      <c r="A148" s="4" t="s">
        <v>71</v>
      </c>
      <c r="B148" t="s">
        <v>380</v>
      </c>
      <c r="C148" s="5">
        <v>9443.07</v>
      </c>
      <c r="D148" s="5">
        <v>847.45500000000004</v>
      </c>
      <c r="E148" s="2">
        <v>0.15</v>
      </c>
    </row>
    <row r="149" spans="1:5" x14ac:dyDescent="0.2">
      <c r="A149" s="4" t="s">
        <v>66</v>
      </c>
      <c r="B149" t="s">
        <v>381</v>
      </c>
      <c r="C149" s="5">
        <v>7002.64</v>
      </c>
      <c r="D149" s="5">
        <v>597.28399999999999</v>
      </c>
      <c r="E149" s="2">
        <v>0.14000000000000001</v>
      </c>
    </row>
    <row r="150" spans="1:5" x14ac:dyDescent="0.2">
      <c r="A150" s="4" t="s">
        <v>77</v>
      </c>
      <c r="B150" t="s">
        <v>382</v>
      </c>
      <c r="C150" s="5">
        <v>9110.08</v>
      </c>
      <c r="D150" s="5">
        <v>905.3141999999998</v>
      </c>
      <c r="E150" s="2">
        <v>0.12</v>
      </c>
    </row>
    <row r="151" spans="1:5" x14ac:dyDescent="0.2">
      <c r="A151" s="4" t="s">
        <v>69</v>
      </c>
      <c r="B151" t="s">
        <v>383</v>
      </c>
      <c r="C151" s="5">
        <v>8512.92</v>
      </c>
      <c r="D151" s="5">
        <v>1047.7440000000001</v>
      </c>
      <c r="E151" s="2">
        <v>0.13</v>
      </c>
    </row>
    <row r="152" spans="1:5" x14ac:dyDescent="0.2">
      <c r="A152" s="4" t="s">
        <v>84</v>
      </c>
      <c r="B152" t="s">
        <v>384</v>
      </c>
      <c r="C152" s="5">
        <v>9066.7999999999993</v>
      </c>
      <c r="D152" s="5">
        <v>924.81360000000018</v>
      </c>
      <c r="E152" s="2">
        <v>0.11</v>
      </c>
    </row>
    <row r="153" spans="1:5" x14ac:dyDescent="0.2">
      <c r="A153" s="4" t="s">
        <v>62</v>
      </c>
      <c r="B153" t="s">
        <v>385</v>
      </c>
      <c r="C153" s="5">
        <v>9142.4</v>
      </c>
      <c r="D153" s="5">
        <v>874.24199999999996</v>
      </c>
      <c r="E153" s="2">
        <v>0.14000000000000001</v>
      </c>
    </row>
    <row r="154" spans="1:5" x14ac:dyDescent="0.2">
      <c r="A154" s="4" t="s">
        <v>118</v>
      </c>
      <c r="B154" t="s">
        <v>386</v>
      </c>
      <c r="C154" s="5">
        <v>10579.14</v>
      </c>
      <c r="D154" s="5">
        <v>1342.7369999999999</v>
      </c>
      <c r="E154" s="2">
        <v>0.13</v>
      </c>
    </row>
    <row r="155" spans="1:5" x14ac:dyDescent="0.2">
      <c r="A155" s="4" t="s">
        <v>104</v>
      </c>
      <c r="B155" t="s">
        <v>387</v>
      </c>
      <c r="C155" s="5">
        <v>10274.94</v>
      </c>
      <c r="D155" s="5">
        <v>885.22559999999987</v>
      </c>
      <c r="E155" s="2">
        <v>0.12</v>
      </c>
    </row>
    <row r="156" spans="1:5" x14ac:dyDescent="0.2">
      <c r="A156" s="4" t="s">
        <v>56</v>
      </c>
      <c r="B156" t="s">
        <v>388</v>
      </c>
      <c r="C156" s="5">
        <v>7052.15</v>
      </c>
      <c r="D156" s="5">
        <v>652.82760000000007</v>
      </c>
      <c r="E156" s="2">
        <v>0.1</v>
      </c>
    </row>
    <row r="157" spans="1:5" x14ac:dyDescent="0.2">
      <c r="A157" s="4" t="s">
        <v>58</v>
      </c>
      <c r="B157" t="s">
        <v>389</v>
      </c>
      <c r="C157" s="5">
        <v>12543.8</v>
      </c>
      <c r="D157" s="5">
        <v>1584.48</v>
      </c>
      <c r="E157" s="2">
        <v>0.11</v>
      </c>
    </row>
    <row r="158" spans="1:5" x14ac:dyDescent="0.2">
      <c r="A158" s="4" t="s">
        <v>98</v>
      </c>
      <c r="B158" t="s">
        <v>390</v>
      </c>
      <c r="C158" s="5">
        <v>6007.32</v>
      </c>
      <c r="D158" s="5">
        <v>740.36159999999984</v>
      </c>
      <c r="E158" s="2">
        <v>0.12</v>
      </c>
    </row>
    <row r="159" spans="1:5" x14ac:dyDescent="0.2">
      <c r="A159" s="4" t="s">
        <v>77</v>
      </c>
      <c r="B159" t="s">
        <v>391</v>
      </c>
      <c r="C159" s="5">
        <v>5720.32</v>
      </c>
      <c r="D159" s="5">
        <v>743.64160000000004</v>
      </c>
      <c r="E159" s="2">
        <v>0.1</v>
      </c>
    </row>
    <row r="160" spans="1:5" x14ac:dyDescent="0.2">
      <c r="A160" s="4" t="s">
        <v>58</v>
      </c>
      <c r="B160" t="s">
        <v>392</v>
      </c>
      <c r="C160" s="5">
        <v>10233.99</v>
      </c>
      <c r="D160" s="5">
        <v>1233.3269999999998</v>
      </c>
      <c r="E160" s="2">
        <v>0.11</v>
      </c>
    </row>
    <row r="161" spans="1:5" x14ac:dyDescent="0.2">
      <c r="A161" s="4" t="s">
        <v>77</v>
      </c>
      <c r="B161" t="s">
        <v>393</v>
      </c>
      <c r="C161" s="5">
        <v>10129.32</v>
      </c>
      <c r="D161" s="5">
        <v>810.34559999999999</v>
      </c>
      <c r="E161" s="2">
        <v>0.11</v>
      </c>
    </row>
    <row r="162" spans="1:5" x14ac:dyDescent="0.2">
      <c r="A162" s="4" t="s">
        <v>112</v>
      </c>
      <c r="B162" t="s">
        <v>394</v>
      </c>
      <c r="C162" s="5">
        <v>10285.11</v>
      </c>
      <c r="D162" s="5">
        <v>1558.3499999999997</v>
      </c>
      <c r="E162" s="2">
        <v>0.1</v>
      </c>
    </row>
    <row r="163" spans="1:5" x14ac:dyDescent="0.2">
      <c r="A163" s="4" t="s">
        <v>98</v>
      </c>
      <c r="B163" t="s">
        <v>395</v>
      </c>
      <c r="C163" s="5">
        <v>11793.25</v>
      </c>
      <c r="D163" s="5">
        <v>1391.6035000000002</v>
      </c>
      <c r="E163" s="2">
        <v>0.14000000000000001</v>
      </c>
    </row>
    <row r="164" spans="1:5" x14ac:dyDescent="0.2">
      <c r="A164" s="4" t="s">
        <v>54</v>
      </c>
      <c r="B164" t="s">
        <v>396</v>
      </c>
      <c r="C164" s="5">
        <v>9175.58</v>
      </c>
      <c r="D164" s="5">
        <v>971.53199999999993</v>
      </c>
      <c r="E164" s="2">
        <v>0.14000000000000001</v>
      </c>
    </row>
    <row r="165" spans="1:5" x14ac:dyDescent="0.2">
      <c r="A165" s="4" t="s">
        <v>71</v>
      </c>
      <c r="B165" t="s">
        <v>397</v>
      </c>
      <c r="C165" s="5">
        <v>11063.15</v>
      </c>
      <c r="D165" s="5">
        <v>1675.2770000000005</v>
      </c>
      <c r="E165" s="2">
        <v>0.1</v>
      </c>
    </row>
    <row r="166" spans="1:5" x14ac:dyDescent="0.2">
      <c r="A166" s="4" t="s">
        <v>87</v>
      </c>
      <c r="B166" t="s">
        <v>398</v>
      </c>
      <c r="C166" s="5">
        <v>11395.1</v>
      </c>
      <c r="D166" s="5">
        <v>1628.829</v>
      </c>
      <c r="E166" s="2">
        <v>0.11</v>
      </c>
    </row>
    <row r="167" spans="1:5" x14ac:dyDescent="0.2">
      <c r="A167" s="4" t="s">
        <v>118</v>
      </c>
      <c r="B167" t="s">
        <v>399</v>
      </c>
      <c r="C167" s="5">
        <v>10700.48</v>
      </c>
      <c r="D167" s="5">
        <v>1578.3208000000002</v>
      </c>
      <c r="E167" s="2">
        <v>0.1</v>
      </c>
    </row>
    <row r="168" spans="1:5" x14ac:dyDescent="0.2">
      <c r="A168" s="4" t="s">
        <v>109</v>
      </c>
      <c r="B168" t="s">
        <v>400</v>
      </c>
      <c r="C168" s="5">
        <v>12265.92</v>
      </c>
      <c r="D168" s="5">
        <v>2010.2479999999996</v>
      </c>
      <c r="E168" s="2">
        <v>0.13</v>
      </c>
    </row>
    <row r="169" spans="1:5" x14ac:dyDescent="0.2">
      <c r="A169" s="4" t="s">
        <v>64</v>
      </c>
      <c r="B169" t="s">
        <v>401</v>
      </c>
      <c r="C169" s="5">
        <v>5174.3999999999996</v>
      </c>
      <c r="D169" s="5">
        <v>633.86400000000003</v>
      </c>
      <c r="E169" s="2">
        <v>0.14000000000000001</v>
      </c>
    </row>
    <row r="170" spans="1:5" x14ac:dyDescent="0.2">
      <c r="A170" s="4" t="s">
        <v>139</v>
      </c>
      <c r="B170" t="s">
        <v>402</v>
      </c>
      <c r="C170" s="5">
        <v>5418.88</v>
      </c>
      <c r="D170" s="5">
        <v>812.83200000000011</v>
      </c>
      <c r="E170" s="2">
        <v>0.12</v>
      </c>
    </row>
    <row r="171" spans="1:5" x14ac:dyDescent="0.2">
      <c r="A171" s="4" t="s">
        <v>69</v>
      </c>
      <c r="B171" t="s">
        <v>403</v>
      </c>
      <c r="C171" s="5">
        <v>7612.05</v>
      </c>
      <c r="D171" s="5">
        <v>1259.6715000000002</v>
      </c>
      <c r="E171" s="2">
        <v>0.1</v>
      </c>
    </row>
    <row r="172" spans="1:5" x14ac:dyDescent="0.2">
      <c r="A172" s="4" t="s">
        <v>77</v>
      </c>
      <c r="B172" t="s">
        <v>404</v>
      </c>
      <c r="C172" s="5">
        <v>6300.7</v>
      </c>
      <c r="D172" s="5">
        <v>826.29180000000008</v>
      </c>
      <c r="E172" s="2">
        <v>0.12</v>
      </c>
    </row>
    <row r="173" spans="1:5" x14ac:dyDescent="0.2">
      <c r="A173" s="4" t="s">
        <v>71</v>
      </c>
      <c r="B173" t="s">
        <v>405</v>
      </c>
      <c r="C173" s="5">
        <v>11972.52</v>
      </c>
      <c r="D173" s="5">
        <v>997.71</v>
      </c>
      <c r="E173" s="2">
        <v>0.11</v>
      </c>
    </row>
    <row r="174" spans="1:5" x14ac:dyDescent="0.2">
      <c r="A174" s="4" t="s">
        <v>64</v>
      </c>
      <c r="B174" t="s">
        <v>406</v>
      </c>
      <c r="C174" s="5">
        <v>8790.7199999999993</v>
      </c>
      <c r="D174" s="5">
        <v>1455.963</v>
      </c>
      <c r="E174" s="2">
        <v>0.1</v>
      </c>
    </row>
    <row r="175" spans="1:5" x14ac:dyDescent="0.2">
      <c r="A175" s="4" t="s">
        <v>60</v>
      </c>
      <c r="B175" t="s">
        <v>407</v>
      </c>
      <c r="C175" s="5">
        <v>7702.26</v>
      </c>
      <c r="D175" s="5">
        <v>1341.684</v>
      </c>
      <c r="E175" s="2">
        <v>0.14000000000000001</v>
      </c>
    </row>
    <row r="176" spans="1:5" x14ac:dyDescent="0.2">
      <c r="A176" s="4" t="s">
        <v>69</v>
      </c>
      <c r="B176" t="s">
        <v>408</v>
      </c>
      <c r="C176" s="5">
        <v>10275.959999999999</v>
      </c>
      <c r="D176" s="5">
        <v>1168.2144000000001</v>
      </c>
      <c r="E176" s="2">
        <v>0.15</v>
      </c>
    </row>
    <row r="177" spans="1:5" x14ac:dyDescent="0.2">
      <c r="A177" s="4" t="s">
        <v>109</v>
      </c>
      <c r="B177" t="s">
        <v>409</v>
      </c>
      <c r="C177" s="5">
        <v>6837.44</v>
      </c>
      <c r="D177" s="5">
        <v>974.33520000000021</v>
      </c>
      <c r="E177" s="2">
        <v>0.13</v>
      </c>
    </row>
    <row r="178" spans="1:5" x14ac:dyDescent="0.2">
      <c r="A178" s="4" t="s">
        <v>112</v>
      </c>
      <c r="B178" t="s">
        <v>410</v>
      </c>
      <c r="C178" s="5">
        <v>7182.44</v>
      </c>
      <c r="D178" s="5">
        <v>625.06640000000004</v>
      </c>
      <c r="E178" s="2">
        <v>0.12</v>
      </c>
    </row>
    <row r="179" spans="1:5" x14ac:dyDescent="0.2">
      <c r="A179" s="4" t="s">
        <v>54</v>
      </c>
      <c r="B179" t="s">
        <v>411</v>
      </c>
      <c r="C179" s="5">
        <v>7955</v>
      </c>
      <c r="D179" s="5">
        <v>612.75</v>
      </c>
      <c r="E179" s="2">
        <v>0.14000000000000001</v>
      </c>
    </row>
    <row r="180" spans="1:5" x14ac:dyDescent="0.2">
      <c r="A180" s="4" t="s">
        <v>62</v>
      </c>
      <c r="B180" t="s">
        <v>412</v>
      </c>
      <c r="C180" s="5">
        <v>7399.08</v>
      </c>
      <c r="D180" s="5">
        <v>576.69299999999998</v>
      </c>
      <c r="E180" s="2">
        <v>0.13</v>
      </c>
    </row>
    <row r="181" spans="1:5" x14ac:dyDescent="0.2">
      <c r="A181" s="4" t="s">
        <v>81</v>
      </c>
      <c r="B181" t="s">
        <v>413</v>
      </c>
      <c r="C181" s="5">
        <v>6991.38</v>
      </c>
      <c r="D181" s="5">
        <v>847.43999999999971</v>
      </c>
      <c r="E181" s="2">
        <v>0.14000000000000001</v>
      </c>
    </row>
    <row r="182" spans="1:5" x14ac:dyDescent="0.2">
      <c r="A182" s="4" t="s">
        <v>118</v>
      </c>
      <c r="B182" t="s">
        <v>414</v>
      </c>
      <c r="C182" s="5">
        <v>11863.44</v>
      </c>
      <c r="D182" s="5">
        <v>1812.4699999999998</v>
      </c>
      <c r="E182" s="2">
        <v>0.15</v>
      </c>
    </row>
    <row r="183" spans="1:5" x14ac:dyDescent="0.2">
      <c r="A183" s="4" t="s">
        <v>60</v>
      </c>
      <c r="B183" t="s">
        <v>415</v>
      </c>
      <c r="C183" s="5">
        <v>6189.36</v>
      </c>
      <c r="D183" s="5">
        <v>511.87679999999995</v>
      </c>
      <c r="E183" s="2">
        <v>0.14000000000000001</v>
      </c>
    </row>
    <row r="184" spans="1:5" x14ac:dyDescent="0.2">
      <c r="A184" s="4" t="s">
        <v>139</v>
      </c>
      <c r="B184" t="s">
        <v>416</v>
      </c>
      <c r="C184" s="5">
        <v>9862.7099999999991</v>
      </c>
      <c r="D184" s="5">
        <v>667.62959999999987</v>
      </c>
      <c r="E184" s="2">
        <v>0.15</v>
      </c>
    </row>
    <row r="185" spans="1:5" x14ac:dyDescent="0.2">
      <c r="A185" s="4" t="s">
        <v>71</v>
      </c>
      <c r="B185" t="s">
        <v>417</v>
      </c>
      <c r="C185" s="5">
        <v>10304.959999999999</v>
      </c>
      <c r="D185" s="5">
        <v>917.78550000000018</v>
      </c>
      <c r="E185" s="2">
        <v>0.13</v>
      </c>
    </row>
    <row r="186" spans="1:5" x14ac:dyDescent="0.2">
      <c r="A186" s="4" t="s">
        <v>92</v>
      </c>
      <c r="B186" t="s">
        <v>418</v>
      </c>
      <c r="C186" s="5">
        <v>8552.9599999999991</v>
      </c>
      <c r="D186" s="5">
        <v>849.95040000000006</v>
      </c>
      <c r="E186" s="2">
        <v>0.13</v>
      </c>
    </row>
    <row r="187" spans="1:5" x14ac:dyDescent="0.2">
      <c r="A187" s="4" t="s">
        <v>56</v>
      </c>
      <c r="B187" t="s">
        <v>419</v>
      </c>
      <c r="C187" s="5">
        <v>7554.39</v>
      </c>
      <c r="D187" s="5">
        <v>1040.5563</v>
      </c>
      <c r="E187" s="2">
        <v>0.14000000000000001</v>
      </c>
    </row>
    <row r="188" spans="1:5" x14ac:dyDescent="0.2">
      <c r="A188" s="4" t="s">
        <v>98</v>
      </c>
      <c r="B188" t="s">
        <v>420</v>
      </c>
      <c r="C188" s="5">
        <v>9292.5499999999993</v>
      </c>
      <c r="D188" s="5">
        <v>1125.1519999999998</v>
      </c>
      <c r="E188" s="2">
        <v>0.12</v>
      </c>
    </row>
    <row r="189" spans="1:5" x14ac:dyDescent="0.2">
      <c r="A189" s="4" t="s">
        <v>71</v>
      </c>
      <c r="B189" t="s">
        <v>421</v>
      </c>
      <c r="C189" s="5">
        <v>11773.86</v>
      </c>
      <c r="D189" s="5">
        <v>1589.4710999999998</v>
      </c>
      <c r="E189" s="2">
        <v>0.14000000000000001</v>
      </c>
    </row>
    <row r="190" spans="1:5" x14ac:dyDescent="0.2">
      <c r="A190" s="4" t="s">
        <v>66</v>
      </c>
      <c r="B190" t="s">
        <v>422</v>
      </c>
      <c r="C190" s="5">
        <v>6109.46</v>
      </c>
      <c r="D190" s="5">
        <v>603.75839999999994</v>
      </c>
      <c r="E190" s="2">
        <v>0.15</v>
      </c>
    </row>
    <row r="191" spans="1:5" x14ac:dyDescent="0.2">
      <c r="A191" s="4" t="s">
        <v>112</v>
      </c>
      <c r="B191" t="s">
        <v>423</v>
      </c>
      <c r="C191" s="5">
        <v>7119.72</v>
      </c>
      <c r="D191" s="5">
        <v>583.42149999999981</v>
      </c>
      <c r="E191" s="2">
        <v>0.13</v>
      </c>
    </row>
    <row r="192" spans="1:5" x14ac:dyDescent="0.2">
      <c r="A192" s="4" t="s">
        <v>118</v>
      </c>
      <c r="B192" t="s">
        <v>424</v>
      </c>
      <c r="C192" s="5">
        <v>8067.18</v>
      </c>
      <c r="D192" s="5">
        <v>711.81</v>
      </c>
      <c r="E192" s="2">
        <v>0.1</v>
      </c>
    </row>
    <row r="193" spans="1:5" x14ac:dyDescent="0.2">
      <c r="A193" s="4" t="s">
        <v>118</v>
      </c>
      <c r="B193" t="s">
        <v>425</v>
      </c>
      <c r="C193" s="5">
        <v>5502.09</v>
      </c>
      <c r="D193" s="5">
        <v>540.20519999999999</v>
      </c>
      <c r="E193" s="2">
        <v>0.13</v>
      </c>
    </row>
    <row r="194" spans="1:5" x14ac:dyDescent="0.2">
      <c r="A194" s="4" t="s">
        <v>84</v>
      </c>
      <c r="B194" t="s">
        <v>426</v>
      </c>
      <c r="C194" s="5">
        <v>7157</v>
      </c>
      <c r="D194" s="5">
        <v>947.25</v>
      </c>
      <c r="E194" s="2">
        <v>0.12</v>
      </c>
    </row>
    <row r="195" spans="1:5" x14ac:dyDescent="0.2">
      <c r="A195" s="4" t="s">
        <v>54</v>
      </c>
      <c r="B195" t="s">
        <v>427</v>
      </c>
      <c r="C195" s="5">
        <v>5956.8</v>
      </c>
      <c r="D195" s="5">
        <v>555.96800000000007</v>
      </c>
      <c r="E195" s="2">
        <v>0.15</v>
      </c>
    </row>
    <row r="196" spans="1:5" x14ac:dyDescent="0.2">
      <c r="A196" s="4" t="s">
        <v>112</v>
      </c>
      <c r="B196" t="s">
        <v>428</v>
      </c>
      <c r="C196" s="5">
        <v>8147.2</v>
      </c>
      <c r="D196" s="5">
        <v>1099.8719999999998</v>
      </c>
      <c r="E196" s="2">
        <v>0.14000000000000001</v>
      </c>
    </row>
    <row r="197" spans="1:5" x14ac:dyDescent="0.2">
      <c r="A197" s="4" t="s">
        <v>54</v>
      </c>
      <c r="B197" t="s">
        <v>429</v>
      </c>
      <c r="C197" s="5">
        <v>7338.8</v>
      </c>
      <c r="D197" s="5">
        <v>809.10269999999991</v>
      </c>
      <c r="E197" s="2">
        <v>0.12</v>
      </c>
    </row>
    <row r="198" spans="1:5" x14ac:dyDescent="0.2">
      <c r="A198" s="4" t="s">
        <v>56</v>
      </c>
      <c r="B198" t="s">
        <v>430</v>
      </c>
      <c r="C198" s="5">
        <v>7308.61</v>
      </c>
      <c r="D198" s="5">
        <v>801.97179999999992</v>
      </c>
      <c r="E198" s="2">
        <v>0.1</v>
      </c>
    </row>
    <row r="199" spans="1:5" x14ac:dyDescent="0.2">
      <c r="A199" s="4" t="s">
        <v>87</v>
      </c>
      <c r="B199" t="s">
        <v>431</v>
      </c>
      <c r="C199" s="5">
        <v>9927.6</v>
      </c>
      <c r="D199" s="5">
        <v>893.48399999999981</v>
      </c>
      <c r="E199" s="2">
        <v>0.15</v>
      </c>
    </row>
    <row r="200" spans="1:5" x14ac:dyDescent="0.2">
      <c r="A200" s="4" t="s">
        <v>69</v>
      </c>
      <c r="B200" t="s">
        <v>432</v>
      </c>
      <c r="C200" s="5">
        <v>13315.77</v>
      </c>
      <c r="D200" s="5">
        <v>870.64649999999995</v>
      </c>
      <c r="E200" s="2">
        <v>0.13</v>
      </c>
    </row>
    <row r="201" spans="1:5" x14ac:dyDescent="0.2">
      <c r="A201" s="4" t="s">
        <v>104</v>
      </c>
      <c r="B201" t="s">
        <v>433</v>
      </c>
      <c r="C201" s="5">
        <v>8615.52</v>
      </c>
      <c r="D201" s="5">
        <v>1172.6680000000001</v>
      </c>
      <c r="E201" s="2">
        <v>0.15</v>
      </c>
    </row>
    <row r="202" spans="1:5" x14ac:dyDescent="0.2">
      <c r="A202" s="4" t="s">
        <v>87</v>
      </c>
      <c r="B202" t="s">
        <v>434</v>
      </c>
      <c r="C202" s="5">
        <v>6754.88</v>
      </c>
      <c r="D202" s="5">
        <v>444.4</v>
      </c>
      <c r="E202" s="2">
        <v>0.1</v>
      </c>
    </row>
    <row r="203" spans="1:5" x14ac:dyDescent="0.2">
      <c r="A203" s="4" t="s">
        <v>92</v>
      </c>
      <c r="B203" t="s">
        <v>435</v>
      </c>
      <c r="C203" s="5">
        <v>6951.72</v>
      </c>
      <c r="D203" s="5">
        <v>687.85440000000006</v>
      </c>
      <c r="E203" s="2">
        <v>0.1</v>
      </c>
    </row>
    <row r="204" spans="1:5" x14ac:dyDescent="0.2">
      <c r="A204" s="4" t="s">
        <v>98</v>
      </c>
      <c r="B204" t="s">
        <v>436</v>
      </c>
      <c r="C204" s="5">
        <v>9245.1200000000008</v>
      </c>
      <c r="D204" s="5">
        <v>895.62099999999987</v>
      </c>
      <c r="E204" s="2">
        <v>0.1</v>
      </c>
    </row>
    <row r="205" spans="1:5" x14ac:dyDescent="0.2">
      <c r="A205" s="4" t="s">
        <v>139</v>
      </c>
      <c r="B205" t="s">
        <v>437</v>
      </c>
      <c r="C205" s="5">
        <v>7164.14</v>
      </c>
      <c r="D205" s="5">
        <v>916.25580000000014</v>
      </c>
      <c r="E205" s="2">
        <v>0.1</v>
      </c>
    </row>
    <row r="206" spans="1:5" x14ac:dyDescent="0.2">
      <c r="A206" s="4" t="s">
        <v>64</v>
      </c>
      <c r="B206" t="s">
        <v>438</v>
      </c>
      <c r="C206" s="5">
        <v>6044.16</v>
      </c>
      <c r="D206" s="5">
        <v>687.52320000000009</v>
      </c>
      <c r="E206" s="2">
        <v>0.13</v>
      </c>
    </row>
    <row r="207" spans="1:5" x14ac:dyDescent="0.2">
      <c r="A207" s="4" t="s">
        <v>109</v>
      </c>
      <c r="B207" t="s">
        <v>439</v>
      </c>
      <c r="C207" s="5">
        <v>11945.15</v>
      </c>
      <c r="D207" s="5">
        <v>1023.87</v>
      </c>
      <c r="E207" s="2">
        <v>0.13</v>
      </c>
    </row>
    <row r="208" spans="1:5" x14ac:dyDescent="0.2">
      <c r="A208" s="4" t="s">
        <v>84</v>
      </c>
      <c r="B208" t="s">
        <v>440</v>
      </c>
      <c r="C208" s="5">
        <v>6031.2</v>
      </c>
      <c r="D208" s="5">
        <v>687.55679999999995</v>
      </c>
      <c r="E208" s="2">
        <v>0.13</v>
      </c>
    </row>
    <row r="209" spans="1:5" x14ac:dyDescent="0.2">
      <c r="A209" s="4" t="s">
        <v>118</v>
      </c>
      <c r="B209" t="s">
        <v>441</v>
      </c>
      <c r="C209" s="5">
        <v>10708.56</v>
      </c>
      <c r="D209" s="5">
        <v>1228.5098</v>
      </c>
      <c r="E209" s="2">
        <v>0.1</v>
      </c>
    </row>
    <row r="210" spans="1:5" x14ac:dyDescent="0.2">
      <c r="A210" s="4" t="s">
        <v>64</v>
      </c>
      <c r="B210" t="s">
        <v>442</v>
      </c>
      <c r="C210" s="5">
        <v>6113.4</v>
      </c>
      <c r="D210" s="5">
        <v>745.83479999999997</v>
      </c>
      <c r="E210" s="2">
        <v>0.11</v>
      </c>
    </row>
    <row r="211" spans="1:5" x14ac:dyDescent="0.2">
      <c r="A211" s="4" t="s">
        <v>71</v>
      </c>
      <c r="B211" t="s">
        <v>443</v>
      </c>
      <c r="C211" s="5">
        <v>12402</v>
      </c>
      <c r="D211" s="5">
        <v>699.6</v>
      </c>
      <c r="E211" s="2">
        <v>0.13</v>
      </c>
    </row>
    <row r="212" spans="1:5" x14ac:dyDescent="0.2">
      <c r="A212" s="4" t="s">
        <v>84</v>
      </c>
      <c r="B212" t="s">
        <v>444</v>
      </c>
      <c r="C212" s="5">
        <v>5489.17</v>
      </c>
      <c r="D212" s="5">
        <v>616.20360000000005</v>
      </c>
      <c r="E212" s="2">
        <v>0.11</v>
      </c>
    </row>
    <row r="213" spans="1:5" x14ac:dyDescent="0.2">
      <c r="A213" s="4" t="s">
        <v>81</v>
      </c>
      <c r="B213" t="s">
        <v>445</v>
      </c>
      <c r="C213" s="5">
        <v>11046.24</v>
      </c>
      <c r="D213" s="5">
        <v>1202.8127999999999</v>
      </c>
      <c r="E213" s="2">
        <v>0.14000000000000001</v>
      </c>
    </row>
    <row r="214" spans="1:5" x14ac:dyDescent="0.2">
      <c r="A214" s="4" t="s">
        <v>62</v>
      </c>
      <c r="B214" t="s">
        <v>446</v>
      </c>
      <c r="C214" s="5">
        <v>6609.33</v>
      </c>
      <c r="D214" s="5">
        <v>521.96760000000006</v>
      </c>
      <c r="E214" s="2">
        <v>0.11</v>
      </c>
    </row>
    <row r="215" spans="1:5" x14ac:dyDescent="0.2">
      <c r="A215" s="4" t="s">
        <v>54</v>
      </c>
      <c r="B215" t="s">
        <v>447</v>
      </c>
      <c r="C215" s="5">
        <v>8044.41</v>
      </c>
      <c r="D215" s="5">
        <v>972.64229999999998</v>
      </c>
      <c r="E215" s="2">
        <v>0.15</v>
      </c>
    </row>
    <row r="216" spans="1:5" x14ac:dyDescent="0.2">
      <c r="A216" s="4" t="s">
        <v>81</v>
      </c>
      <c r="B216" t="s">
        <v>448</v>
      </c>
      <c r="C216" s="5">
        <v>7001.94</v>
      </c>
      <c r="D216" s="5">
        <v>615.32200000000012</v>
      </c>
      <c r="E216" s="2">
        <v>0.1</v>
      </c>
    </row>
    <row r="217" spans="1:5" x14ac:dyDescent="0.2">
      <c r="A217" s="4" t="s">
        <v>71</v>
      </c>
      <c r="B217" t="s">
        <v>449</v>
      </c>
      <c r="C217" s="5">
        <v>10458.700000000001</v>
      </c>
      <c r="D217" s="5">
        <v>1147.4687999999996</v>
      </c>
      <c r="E217" s="2">
        <v>0.1</v>
      </c>
    </row>
    <row r="218" spans="1:5" x14ac:dyDescent="0.2">
      <c r="A218" s="4" t="s">
        <v>92</v>
      </c>
      <c r="B218" t="s">
        <v>450</v>
      </c>
      <c r="C218" s="5">
        <v>9610.4</v>
      </c>
      <c r="D218" s="5">
        <v>540.58499999999992</v>
      </c>
      <c r="E218" s="2">
        <v>0.13</v>
      </c>
    </row>
    <row r="219" spans="1:5" x14ac:dyDescent="0.2">
      <c r="A219" s="4" t="s">
        <v>112</v>
      </c>
      <c r="B219" t="s">
        <v>451</v>
      </c>
      <c r="C219" s="5">
        <v>6931.29</v>
      </c>
      <c r="D219" s="5">
        <v>626.05199999999979</v>
      </c>
      <c r="E219" s="2">
        <v>0.15</v>
      </c>
    </row>
    <row r="220" spans="1:5" x14ac:dyDescent="0.2">
      <c r="A220" s="4" t="s">
        <v>77</v>
      </c>
      <c r="B220" t="s">
        <v>452</v>
      </c>
      <c r="C220" s="5">
        <v>9580.7999999999993</v>
      </c>
      <c r="D220" s="5">
        <v>881.43360000000018</v>
      </c>
      <c r="E220" s="2">
        <v>0.11</v>
      </c>
    </row>
    <row r="221" spans="1:5" x14ac:dyDescent="0.2">
      <c r="A221" s="4" t="s">
        <v>104</v>
      </c>
      <c r="B221" t="s">
        <v>453</v>
      </c>
      <c r="C221" s="5">
        <v>9548</v>
      </c>
      <c r="D221" s="5">
        <v>1503.04</v>
      </c>
      <c r="E221" s="2">
        <v>0.13</v>
      </c>
    </row>
    <row r="222" spans="1:5" x14ac:dyDescent="0.2">
      <c r="A222" s="4" t="s">
        <v>112</v>
      </c>
      <c r="B222" t="s">
        <v>454</v>
      </c>
      <c r="C222" s="5">
        <v>8869.32</v>
      </c>
      <c r="D222" s="5">
        <v>1428.9459999999997</v>
      </c>
      <c r="E222" s="2">
        <v>0.14000000000000001</v>
      </c>
    </row>
    <row r="223" spans="1:5" x14ac:dyDescent="0.2">
      <c r="A223" s="4" t="s">
        <v>98</v>
      </c>
      <c r="B223" t="s">
        <v>455</v>
      </c>
      <c r="C223" s="5">
        <v>10737.66</v>
      </c>
      <c r="D223" s="5">
        <v>881.61839999999995</v>
      </c>
      <c r="E223" s="2">
        <v>0.1</v>
      </c>
    </row>
    <row r="224" spans="1:5" x14ac:dyDescent="0.2">
      <c r="A224" s="4" t="s">
        <v>62</v>
      </c>
      <c r="B224" t="s">
        <v>456</v>
      </c>
      <c r="C224" s="5">
        <v>11579.75</v>
      </c>
      <c r="D224" s="5">
        <v>1852.7600000000002</v>
      </c>
      <c r="E224" s="2">
        <v>0.13</v>
      </c>
    </row>
    <row r="225" spans="1:5" x14ac:dyDescent="0.2">
      <c r="A225" s="4" t="s">
        <v>54</v>
      </c>
      <c r="B225" t="s">
        <v>457</v>
      </c>
      <c r="C225" s="5">
        <v>7068.6</v>
      </c>
      <c r="D225" s="5">
        <v>613.30499999999984</v>
      </c>
      <c r="E225" s="2">
        <v>0.1</v>
      </c>
    </row>
    <row r="226" spans="1:5" x14ac:dyDescent="0.2">
      <c r="A226" s="4" t="s">
        <v>92</v>
      </c>
      <c r="B226" t="s">
        <v>458</v>
      </c>
      <c r="C226" s="5">
        <v>7258.88</v>
      </c>
      <c r="D226" s="5">
        <v>857.45519999999988</v>
      </c>
      <c r="E226" s="2">
        <v>0.11</v>
      </c>
    </row>
    <row r="227" spans="1:5" x14ac:dyDescent="0.2">
      <c r="A227" s="4" t="s">
        <v>62</v>
      </c>
      <c r="B227" t="s">
        <v>459</v>
      </c>
      <c r="C227" s="5">
        <v>13530.8</v>
      </c>
      <c r="D227" s="5">
        <v>1826.6579999999999</v>
      </c>
      <c r="E227" s="2">
        <v>0.1</v>
      </c>
    </row>
    <row r="228" spans="1:5" x14ac:dyDescent="0.2">
      <c r="A228" s="4" t="s">
        <v>54</v>
      </c>
      <c r="B228" t="s">
        <v>460</v>
      </c>
      <c r="C228" s="5">
        <v>9035.2800000000007</v>
      </c>
      <c r="D228" s="5">
        <v>913.56719999999996</v>
      </c>
      <c r="E228" s="2">
        <v>0.15</v>
      </c>
    </row>
    <row r="229" spans="1:5" x14ac:dyDescent="0.2">
      <c r="A229" s="4" t="s">
        <v>58</v>
      </c>
      <c r="B229" t="s">
        <v>461</v>
      </c>
      <c r="C229" s="5">
        <v>11935.6</v>
      </c>
      <c r="D229" s="5">
        <v>775.81400000000008</v>
      </c>
      <c r="E229" s="2">
        <v>0.13</v>
      </c>
    </row>
    <row r="230" spans="1:5" x14ac:dyDescent="0.2">
      <c r="A230" s="4" t="s">
        <v>62</v>
      </c>
      <c r="B230" t="s">
        <v>462</v>
      </c>
      <c r="C230" s="5">
        <v>10166.1</v>
      </c>
      <c r="D230" s="5">
        <v>1304.6494999999998</v>
      </c>
      <c r="E230" s="2">
        <v>0.1</v>
      </c>
    </row>
    <row r="231" spans="1:5" x14ac:dyDescent="0.2">
      <c r="A231" s="4" t="s">
        <v>87</v>
      </c>
      <c r="B231" t="s">
        <v>463</v>
      </c>
      <c r="C231" s="5">
        <v>11734.55</v>
      </c>
      <c r="D231" s="5">
        <v>1341.5444999999997</v>
      </c>
      <c r="E231" s="2">
        <v>0.15</v>
      </c>
    </row>
    <row r="232" spans="1:5" x14ac:dyDescent="0.2">
      <c r="A232" s="4" t="s">
        <v>64</v>
      </c>
      <c r="B232" t="s">
        <v>464</v>
      </c>
      <c r="C232" s="5">
        <v>6830.25</v>
      </c>
      <c r="D232" s="5">
        <v>1092.8400000000001</v>
      </c>
      <c r="E232" s="2">
        <v>0.1</v>
      </c>
    </row>
    <row r="233" spans="1:5" x14ac:dyDescent="0.2">
      <c r="A233" s="4" t="s">
        <v>56</v>
      </c>
      <c r="B233" t="s">
        <v>465</v>
      </c>
      <c r="C233" s="5">
        <v>8836.41</v>
      </c>
      <c r="D233" s="5">
        <v>915.77339999999992</v>
      </c>
      <c r="E233" s="2">
        <v>0.14000000000000001</v>
      </c>
    </row>
    <row r="234" spans="1:5" x14ac:dyDescent="0.2">
      <c r="A234" s="4" t="s">
        <v>92</v>
      </c>
      <c r="B234" t="s">
        <v>466</v>
      </c>
      <c r="C234" s="5">
        <v>7589.67</v>
      </c>
      <c r="D234" s="5">
        <v>837.16359999999986</v>
      </c>
      <c r="E234" s="2">
        <v>0.11</v>
      </c>
    </row>
    <row r="235" spans="1:5" x14ac:dyDescent="0.2">
      <c r="A235" s="4" t="s">
        <v>109</v>
      </c>
      <c r="B235" t="s">
        <v>467</v>
      </c>
      <c r="C235" s="5">
        <v>7056.02</v>
      </c>
      <c r="D235" s="5">
        <v>635.04179999999997</v>
      </c>
      <c r="E235" s="2">
        <v>0.13</v>
      </c>
    </row>
    <row r="236" spans="1:5" x14ac:dyDescent="0.2">
      <c r="A236" s="4" t="s">
        <v>118</v>
      </c>
      <c r="B236" t="s">
        <v>468</v>
      </c>
      <c r="C236" s="5">
        <v>9371.1</v>
      </c>
      <c r="D236" s="5">
        <v>983.96549999999991</v>
      </c>
      <c r="E236" s="2">
        <v>0.12</v>
      </c>
    </row>
    <row r="237" spans="1:5" x14ac:dyDescent="0.2">
      <c r="A237" s="4" t="s">
        <v>71</v>
      </c>
      <c r="B237" t="s">
        <v>469</v>
      </c>
      <c r="C237" s="5">
        <v>8606.7199999999993</v>
      </c>
      <c r="D237" s="5">
        <v>1204.9408000000001</v>
      </c>
      <c r="E237" s="2">
        <v>0.12</v>
      </c>
    </row>
    <row r="238" spans="1:5" x14ac:dyDescent="0.2">
      <c r="A238" s="4" t="s">
        <v>60</v>
      </c>
      <c r="B238" t="s">
        <v>470</v>
      </c>
      <c r="C238" s="5">
        <v>10761.84</v>
      </c>
      <c r="D238" s="5">
        <v>777.24400000000014</v>
      </c>
      <c r="E238" s="2">
        <v>0.13</v>
      </c>
    </row>
    <row r="239" spans="1:5" x14ac:dyDescent="0.2">
      <c r="A239" s="4" t="s">
        <v>71</v>
      </c>
      <c r="B239" t="s">
        <v>471</v>
      </c>
      <c r="C239" s="5">
        <v>10245.94</v>
      </c>
      <c r="D239" s="5">
        <v>1536.8909999999998</v>
      </c>
      <c r="E239" s="2">
        <v>0.15</v>
      </c>
    </row>
    <row r="240" spans="1:5" x14ac:dyDescent="0.2">
      <c r="A240" s="4" t="s">
        <v>54</v>
      </c>
      <c r="B240" t="s">
        <v>472</v>
      </c>
      <c r="C240" s="5">
        <v>12546.84</v>
      </c>
      <c r="D240" s="5">
        <v>990.54</v>
      </c>
      <c r="E240" s="2">
        <v>0.1</v>
      </c>
    </row>
    <row r="241" spans="1:5" x14ac:dyDescent="0.2">
      <c r="A241" s="4" t="s">
        <v>64</v>
      </c>
      <c r="B241" t="s">
        <v>473</v>
      </c>
      <c r="C241" s="5">
        <v>7160.07</v>
      </c>
      <c r="D241" s="5">
        <v>762.20099999999991</v>
      </c>
      <c r="E241" s="2">
        <v>0.1</v>
      </c>
    </row>
    <row r="242" spans="1:5" x14ac:dyDescent="0.2">
      <c r="A242" s="4" t="s">
        <v>60</v>
      </c>
      <c r="B242" t="s">
        <v>474</v>
      </c>
      <c r="C242" s="5">
        <v>8601.92</v>
      </c>
      <c r="D242" s="5">
        <v>1110.1853000000001</v>
      </c>
      <c r="E242" s="2">
        <v>0.11</v>
      </c>
    </row>
    <row r="243" spans="1:5" x14ac:dyDescent="0.2">
      <c r="A243" s="4" t="s">
        <v>62</v>
      </c>
      <c r="B243" t="s">
        <v>475</v>
      </c>
      <c r="C243" s="5">
        <v>6883.6</v>
      </c>
      <c r="D243" s="5">
        <v>929.28599999999994</v>
      </c>
      <c r="E243" s="2">
        <v>0.12</v>
      </c>
    </row>
    <row r="244" spans="1:5" x14ac:dyDescent="0.2">
      <c r="A244" s="4" t="s">
        <v>56</v>
      </c>
      <c r="B244" t="s">
        <v>476</v>
      </c>
      <c r="C244" s="5">
        <v>8272.9500000000007</v>
      </c>
      <c r="D244" s="5">
        <v>650.01749999999993</v>
      </c>
      <c r="E244" s="2">
        <v>0.11</v>
      </c>
    </row>
    <row r="245" spans="1:5" x14ac:dyDescent="0.2">
      <c r="A245" s="4" t="s">
        <v>56</v>
      </c>
      <c r="B245" t="s">
        <v>477</v>
      </c>
      <c r="C245" s="5">
        <v>8280.9</v>
      </c>
      <c r="D245" s="5">
        <v>1391.1912</v>
      </c>
      <c r="E245" s="2">
        <v>0.12</v>
      </c>
    </row>
    <row r="246" spans="1:5" x14ac:dyDescent="0.2">
      <c r="A246" s="4" t="s">
        <v>92</v>
      </c>
      <c r="B246" t="s">
        <v>478</v>
      </c>
      <c r="C246" s="5">
        <v>11820</v>
      </c>
      <c r="D246" s="5">
        <v>1329.75</v>
      </c>
      <c r="E246" s="2">
        <v>0.12</v>
      </c>
    </row>
    <row r="247" spans="1:5" x14ac:dyDescent="0.2">
      <c r="A247" s="4" t="s">
        <v>92</v>
      </c>
      <c r="B247" t="s">
        <v>479</v>
      </c>
      <c r="C247" s="5">
        <v>10036</v>
      </c>
      <c r="D247" s="5">
        <v>970.98300000000006</v>
      </c>
      <c r="E247" s="2">
        <v>0.11</v>
      </c>
    </row>
    <row r="248" spans="1:5" x14ac:dyDescent="0.2">
      <c r="A248" s="4" t="s">
        <v>58</v>
      </c>
      <c r="B248" t="s">
        <v>480</v>
      </c>
      <c r="C248" s="5">
        <v>6604.86</v>
      </c>
      <c r="D248" s="5">
        <v>790.45260000000007</v>
      </c>
      <c r="E248" s="2">
        <v>0.12</v>
      </c>
    </row>
    <row r="249" spans="1:5" x14ac:dyDescent="0.2">
      <c r="A249" s="4" t="s">
        <v>62</v>
      </c>
      <c r="B249" t="s">
        <v>481</v>
      </c>
      <c r="C249" s="5">
        <v>11268.18</v>
      </c>
      <c r="D249" s="5">
        <v>2117.0519999999997</v>
      </c>
      <c r="E249" s="2">
        <v>0.13</v>
      </c>
    </row>
    <row r="250" spans="1:5" x14ac:dyDescent="0.2">
      <c r="A250" s="4" t="s">
        <v>62</v>
      </c>
      <c r="B250" t="s">
        <v>482</v>
      </c>
      <c r="C250" s="5">
        <v>6859.65</v>
      </c>
      <c r="D250" s="5">
        <v>823.15800000000002</v>
      </c>
      <c r="E250" s="2">
        <v>0.11</v>
      </c>
    </row>
    <row r="251" spans="1:5" x14ac:dyDescent="0.2">
      <c r="A251" s="4" t="s">
        <v>87</v>
      </c>
      <c r="B251" t="s">
        <v>483</v>
      </c>
      <c r="C251" s="5">
        <v>8442.7999999999993</v>
      </c>
      <c r="D251" s="5">
        <v>911.8223999999999</v>
      </c>
      <c r="E251" s="2">
        <v>0.14000000000000001</v>
      </c>
    </row>
    <row r="252" spans="1:5" x14ac:dyDescent="0.2">
      <c r="A252" s="4" t="s">
        <v>60</v>
      </c>
      <c r="B252" t="s">
        <v>484</v>
      </c>
      <c r="C252" s="5">
        <v>8847.6</v>
      </c>
      <c r="D252" s="5">
        <v>570.67020000000002</v>
      </c>
      <c r="E252" s="2">
        <v>0.13</v>
      </c>
    </row>
    <row r="253" spans="1:5" x14ac:dyDescent="0.2">
      <c r="A253" s="4" t="s">
        <v>62</v>
      </c>
      <c r="B253" t="s">
        <v>485</v>
      </c>
      <c r="C253" s="5">
        <v>6758.73</v>
      </c>
      <c r="D253" s="5">
        <v>921.64499999999998</v>
      </c>
      <c r="E253" s="2">
        <v>0.11</v>
      </c>
    </row>
    <row r="254" spans="1:5" x14ac:dyDescent="0.2">
      <c r="A254" s="4" t="s">
        <v>104</v>
      </c>
      <c r="B254" t="s">
        <v>486</v>
      </c>
      <c r="C254" s="5">
        <v>6062.45</v>
      </c>
      <c r="D254" s="5">
        <v>570.19799999999998</v>
      </c>
      <c r="E254" s="2">
        <v>0.15</v>
      </c>
    </row>
    <row r="255" spans="1:5" x14ac:dyDescent="0.2">
      <c r="A255" s="4" t="s">
        <v>58</v>
      </c>
      <c r="B255" t="s">
        <v>487</v>
      </c>
      <c r="C255" s="5">
        <v>6986.78</v>
      </c>
      <c r="D255" s="5">
        <v>1153.9456</v>
      </c>
      <c r="E255" s="2">
        <v>0.15</v>
      </c>
    </row>
    <row r="256" spans="1:5" x14ac:dyDescent="0.2">
      <c r="A256" s="4" t="s">
        <v>104</v>
      </c>
      <c r="B256" t="s">
        <v>488</v>
      </c>
      <c r="C256" s="5">
        <v>11724.93</v>
      </c>
      <c r="D256" s="5">
        <v>776.38049999999998</v>
      </c>
      <c r="E256" s="2">
        <v>0.12</v>
      </c>
    </row>
    <row r="257" spans="1:5" x14ac:dyDescent="0.2">
      <c r="A257" s="4" t="s">
        <v>139</v>
      </c>
      <c r="B257" t="s">
        <v>489</v>
      </c>
      <c r="C257" s="5">
        <v>10884.16</v>
      </c>
      <c r="D257" s="5">
        <v>1224.4680000000001</v>
      </c>
      <c r="E257" s="2">
        <v>0.13</v>
      </c>
    </row>
    <row r="258" spans="1:5" x14ac:dyDescent="0.2">
      <c r="A258" s="4" t="s">
        <v>66</v>
      </c>
      <c r="B258" t="s">
        <v>490</v>
      </c>
      <c r="C258" s="5">
        <v>8847.5400000000009</v>
      </c>
      <c r="D258" s="5">
        <v>639.74519999999984</v>
      </c>
      <c r="E258" s="2">
        <v>0.11</v>
      </c>
    </row>
    <row r="259" spans="1:5" x14ac:dyDescent="0.2">
      <c r="A259" s="4" t="s">
        <v>109</v>
      </c>
      <c r="B259" t="s">
        <v>491</v>
      </c>
      <c r="C259" s="5">
        <v>6590.22</v>
      </c>
      <c r="D259" s="5">
        <v>486.66239999999999</v>
      </c>
      <c r="E259" s="2">
        <v>0.1</v>
      </c>
    </row>
    <row r="260" spans="1:5" x14ac:dyDescent="0.2">
      <c r="A260" s="4" t="s">
        <v>87</v>
      </c>
      <c r="B260" t="s">
        <v>492</v>
      </c>
      <c r="C260" s="5">
        <v>6759</v>
      </c>
      <c r="D260" s="5">
        <v>630.84</v>
      </c>
      <c r="E260" s="2">
        <v>0.14000000000000001</v>
      </c>
    </row>
    <row r="261" spans="1:5" x14ac:dyDescent="0.2">
      <c r="A261" s="4" t="s">
        <v>81</v>
      </c>
      <c r="B261" t="s">
        <v>493</v>
      </c>
      <c r="C261" s="5">
        <v>11331.6</v>
      </c>
      <c r="D261" s="5">
        <v>1690.0271999999995</v>
      </c>
      <c r="E261" s="2">
        <v>0.1</v>
      </c>
    </row>
    <row r="262" spans="1:5" x14ac:dyDescent="0.2">
      <c r="A262" s="4" t="s">
        <v>64</v>
      </c>
      <c r="B262" t="s">
        <v>494</v>
      </c>
      <c r="C262" s="5">
        <v>5878.4</v>
      </c>
      <c r="D262" s="5">
        <v>720.10400000000004</v>
      </c>
      <c r="E262" s="2">
        <v>0.15</v>
      </c>
    </row>
    <row r="263" spans="1:5" x14ac:dyDescent="0.2">
      <c r="A263" s="4" t="s">
        <v>84</v>
      </c>
      <c r="B263" t="s">
        <v>495</v>
      </c>
      <c r="C263" s="5">
        <v>8428.16</v>
      </c>
      <c r="D263" s="5">
        <v>1074.5903999999998</v>
      </c>
      <c r="E263" s="2">
        <v>0.15</v>
      </c>
    </row>
    <row r="264" spans="1:5" x14ac:dyDescent="0.2">
      <c r="A264" s="4" t="s">
        <v>118</v>
      </c>
      <c r="B264" t="s">
        <v>496</v>
      </c>
      <c r="C264" s="5">
        <v>13890.4</v>
      </c>
      <c r="D264" s="5">
        <v>1909.9299999999994</v>
      </c>
      <c r="E264" s="2">
        <v>0.14000000000000001</v>
      </c>
    </row>
    <row r="265" spans="1:5" x14ac:dyDescent="0.2">
      <c r="A265" s="4" t="s">
        <v>71</v>
      </c>
      <c r="B265" t="s">
        <v>497</v>
      </c>
      <c r="C265" s="5">
        <v>9632.2000000000007</v>
      </c>
      <c r="D265" s="5">
        <v>1529.82</v>
      </c>
      <c r="E265" s="2">
        <v>0.11</v>
      </c>
    </row>
    <row r="266" spans="1:5" x14ac:dyDescent="0.2">
      <c r="A266" s="4" t="s">
        <v>62</v>
      </c>
      <c r="B266" t="s">
        <v>498</v>
      </c>
      <c r="C266" s="5">
        <v>5849.7</v>
      </c>
      <c r="D266" s="5">
        <v>700.07699999999977</v>
      </c>
      <c r="E266" s="2">
        <v>0.11</v>
      </c>
    </row>
    <row r="267" spans="1:5" x14ac:dyDescent="0.2">
      <c r="A267" s="4" t="s">
        <v>81</v>
      </c>
      <c r="B267" t="s">
        <v>499</v>
      </c>
      <c r="C267" s="5">
        <v>10322.379999999999</v>
      </c>
      <c r="D267" s="5">
        <v>865.74799999999993</v>
      </c>
      <c r="E267" s="2">
        <v>0.14000000000000001</v>
      </c>
    </row>
    <row r="268" spans="1:5" x14ac:dyDescent="0.2">
      <c r="A268" s="4" t="s">
        <v>54</v>
      </c>
      <c r="B268" t="s">
        <v>500</v>
      </c>
      <c r="C268" s="5">
        <v>9401.0400000000009</v>
      </c>
      <c r="D268" s="5">
        <v>1139.5199999999998</v>
      </c>
      <c r="E268" s="2">
        <v>0.13</v>
      </c>
    </row>
    <row r="269" spans="1:5" x14ac:dyDescent="0.2">
      <c r="A269" s="4" t="s">
        <v>56</v>
      </c>
      <c r="B269" t="s">
        <v>501</v>
      </c>
      <c r="C269" s="5">
        <v>7076.4</v>
      </c>
      <c r="D269" s="5">
        <v>812.01690000000019</v>
      </c>
      <c r="E269" s="2">
        <v>0.15</v>
      </c>
    </row>
    <row r="270" spans="1:5" x14ac:dyDescent="0.2">
      <c r="A270" s="4" t="s">
        <v>60</v>
      </c>
      <c r="B270" t="s">
        <v>502</v>
      </c>
      <c r="C270" s="5">
        <v>8557.2000000000007</v>
      </c>
      <c r="D270" s="5">
        <v>618.01999999999987</v>
      </c>
      <c r="E270" s="2">
        <v>0.13</v>
      </c>
    </row>
    <row r="271" spans="1:5" x14ac:dyDescent="0.2">
      <c r="A271" s="4" t="s">
        <v>118</v>
      </c>
      <c r="B271" t="s">
        <v>503</v>
      </c>
      <c r="C271" s="5">
        <v>8460.42</v>
      </c>
      <c r="D271" s="5">
        <v>878.05439999999987</v>
      </c>
      <c r="E271" s="2">
        <v>0.11</v>
      </c>
    </row>
    <row r="272" spans="1:5" x14ac:dyDescent="0.2">
      <c r="A272" s="4" t="s">
        <v>109</v>
      </c>
      <c r="B272" t="s">
        <v>504</v>
      </c>
      <c r="C272" s="5">
        <v>8565.58</v>
      </c>
      <c r="D272" s="5">
        <v>973.77119999999979</v>
      </c>
      <c r="E272" s="2">
        <v>0.11</v>
      </c>
    </row>
    <row r="273" spans="1:5" x14ac:dyDescent="0.2">
      <c r="A273" s="4" t="s">
        <v>56</v>
      </c>
      <c r="B273" t="s">
        <v>505</v>
      </c>
      <c r="C273" s="5">
        <v>10174.5</v>
      </c>
      <c r="D273" s="5">
        <v>1353.2085</v>
      </c>
      <c r="E273" s="2">
        <v>0.12</v>
      </c>
    </row>
    <row r="274" spans="1:5" x14ac:dyDescent="0.2">
      <c r="A274" s="4" t="s">
        <v>109</v>
      </c>
      <c r="B274" t="s">
        <v>506</v>
      </c>
      <c r="C274" s="5">
        <v>9062.9</v>
      </c>
      <c r="D274" s="5">
        <v>1015.0448000000001</v>
      </c>
      <c r="E274" s="2">
        <v>0.1</v>
      </c>
    </row>
    <row r="275" spans="1:5" x14ac:dyDescent="0.2">
      <c r="A275" s="4" t="s">
        <v>56</v>
      </c>
      <c r="B275" t="s">
        <v>507</v>
      </c>
      <c r="C275" s="5">
        <v>9283.4</v>
      </c>
      <c r="D275" s="5">
        <v>940.55499999999984</v>
      </c>
      <c r="E275" s="2">
        <v>0.11</v>
      </c>
    </row>
    <row r="276" spans="1:5" x14ac:dyDescent="0.2">
      <c r="A276" s="4" t="s">
        <v>92</v>
      </c>
      <c r="B276" t="s">
        <v>508</v>
      </c>
      <c r="C276" s="5">
        <v>8689.59</v>
      </c>
      <c r="D276" s="5">
        <v>855.59040000000005</v>
      </c>
      <c r="E276" s="2">
        <v>0.15</v>
      </c>
    </row>
    <row r="277" spans="1:5" x14ac:dyDescent="0.2">
      <c r="A277" s="4" t="s">
        <v>118</v>
      </c>
      <c r="B277" t="s">
        <v>509</v>
      </c>
      <c r="C277" s="5">
        <v>7703.5</v>
      </c>
      <c r="D277" s="5">
        <v>1061.095</v>
      </c>
      <c r="E277" s="2">
        <v>0.1</v>
      </c>
    </row>
    <row r="278" spans="1:5" x14ac:dyDescent="0.2">
      <c r="A278" s="4" t="s">
        <v>98</v>
      </c>
      <c r="B278" t="s">
        <v>510</v>
      </c>
      <c r="C278" s="5">
        <v>7107.33</v>
      </c>
      <c r="D278" s="5">
        <v>587.79540000000009</v>
      </c>
      <c r="E278" s="2">
        <v>0.12</v>
      </c>
    </row>
    <row r="279" spans="1:5" x14ac:dyDescent="0.2">
      <c r="A279" s="4" t="s">
        <v>54</v>
      </c>
      <c r="B279" t="s">
        <v>511</v>
      </c>
      <c r="C279" s="5">
        <v>11903.12</v>
      </c>
      <c r="D279" s="5">
        <v>751.77599999999995</v>
      </c>
      <c r="E279" s="2">
        <v>0.15</v>
      </c>
    </row>
    <row r="280" spans="1:5" x14ac:dyDescent="0.2">
      <c r="A280" s="4" t="s">
        <v>81</v>
      </c>
      <c r="B280" t="s">
        <v>512</v>
      </c>
      <c r="C280" s="5">
        <v>9163.52</v>
      </c>
      <c r="D280" s="5">
        <v>1048.0775999999998</v>
      </c>
      <c r="E280" s="2">
        <v>0.13</v>
      </c>
    </row>
    <row r="281" spans="1:5" x14ac:dyDescent="0.2">
      <c r="A281" s="4" t="s">
        <v>118</v>
      </c>
      <c r="B281" t="s">
        <v>513</v>
      </c>
      <c r="C281" s="5">
        <v>10746.4</v>
      </c>
      <c r="D281" s="5">
        <v>1196.2440000000001</v>
      </c>
      <c r="E281" s="2">
        <v>0.13</v>
      </c>
    </row>
    <row r="282" spans="1:5" x14ac:dyDescent="0.2">
      <c r="A282" s="4" t="s">
        <v>92</v>
      </c>
      <c r="B282" t="s">
        <v>514</v>
      </c>
      <c r="C282" s="5">
        <v>10593.26</v>
      </c>
      <c r="D282" s="5">
        <v>1048.1752000000001</v>
      </c>
      <c r="E282" s="2">
        <v>0.14000000000000001</v>
      </c>
    </row>
    <row r="283" spans="1:5" x14ac:dyDescent="0.2">
      <c r="A283" s="4" t="s">
        <v>84</v>
      </c>
      <c r="B283" t="s">
        <v>515</v>
      </c>
      <c r="C283" s="5">
        <v>9280.9500000000007</v>
      </c>
      <c r="D283" s="5">
        <v>1288.7262000000001</v>
      </c>
      <c r="E283" s="2">
        <v>0.14000000000000001</v>
      </c>
    </row>
    <row r="284" spans="1:5" x14ac:dyDescent="0.2">
      <c r="A284" s="4" t="s">
        <v>87</v>
      </c>
      <c r="B284" t="s">
        <v>516</v>
      </c>
      <c r="C284" s="5">
        <v>7484.76</v>
      </c>
      <c r="D284" s="5">
        <v>1101.9230000000002</v>
      </c>
      <c r="E284" s="2">
        <v>0.15</v>
      </c>
    </row>
    <row r="285" spans="1:5" x14ac:dyDescent="0.2">
      <c r="A285" s="4" t="s">
        <v>69</v>
      </c>
      <c r="B285" t="s">
        <v>517</v>
      </c>
      <c r="C285" s="5">
        <v>7475.03</v>
      </c>
      <c r="D285" s="5">
        <v>1422.6670000000001</v>
      </c>
      <c r="E285" s="2">
        <v>0.1</v>
      </c>
    </row>
    <row r="286" spans="1:5" x14ac:dyDescent="0.2">
      <c r="A286" s="4" t="s">
        <v>62</v>
      </c>
      <c r="B286" t="s">
        <v>518</v>
      </c>
      <c r="C286" s="5">
        <v>7414.4</v>
      </c>
      <c r="D286" s="5">
        <v>850.80240000000015</v>
      </c>
      <c r="E286" s="2">
        <v>0.12</v>
      </c>
    </row>
    <row r="287" spans="1:5" x14ac:dyDescent="0.2">
      <c r="A287" s="4" t="s">
        <v>69</v>
      </c>
      <c r="B287" t="s">
        <v>519</v>
      </c>
      <c r="C287" s="5">
        <v>5897.15</v>
      </c>
      <c r="D287" s="5">
        <v>926.69500000000005</v>
      </c>
      <c r="E287" s="2">
        <v>0.1</v>
      </c>
    </row>
    <row r="288" spans="1:5" x14ac:dyDescent="0.2">
      <c r="A288" s="4" t="s">
        <v>69</v>
      </c>
      <c r="B288" t="s">
        <v>520</v>
      </c>
      <c r="C288" s="5">
        <v>11877.25</v>
      </c>
      <c r="D288" s="5">
        <v>1411.6960000000001</v>
      </c>
      <c r="E288" s="2">
        <v>0.11</v>
      </c>
    </row>
    <row r="289" spans="1:5" x14ac:dyDescent="0.2">
      <c r="A289" s="4" t="s">
        <v>84</v>
      </c>
      <c r="B289" t="s">
        <v>521</v>
      </c>
      <c r="C289" s="5">
        <v>7856.64</v>
      </c>
      <c r="D289" s="5">
        <v>1142.7839999999999</v>
      </c>
      <c r="E289" s="2">
        <v>0.13</v>
      </c>
    </row>
    <row r="290" spans="1:5" x14ac:dyDescent="0.2">
      <c r="A290" s="4" t="s">
        <v>84</v>
      </c>
      <c r="B290" t="s">
        <v>522</v>
      </c>
      <c r="C290" s="5">
        <v>6991.95</v>
      </c>
      <c r="D290" s="5">
        <v>934.92360000000019</v>
      </c>
      <c r="E290" s="2">
        <v>0.11</v>
      </c>
    </row>
    <row r="291" spans="1:5" x14ac:dyDescent="0.2">
      <c r="A291" s="4" t="s">
        <v>109</v>
      </c>
      <c r="B291" t="s">
        <v>523</v>
      </c>
      <c r="C291" s="5">
        <v>5974.98</v>
      </c>
      <c r="D291" s="5">
        <v>863.6561999999999</v>
      </c>
      <c r="E291" s="2">
        <v>0.1</v>
      </c>
    </row>
    <row r="292" spans="1:5" x14ac:dyDescent="0.2">
      <c r="A292" s="4" t="s">
        <v>87</v>
      </c>
      <c r="B292" t="s">
        <v>524</v>
      </c>
      <c r="C292" s="5">
        <v>7178.49</v>
      </c>
      <c r="D292" s="5">
        <v>1009.3392</v>
      </c>
      <c r="E292" s="2">
        <v>0.15</v>
      </c>
    </row>
    <row r="293" spans="1:5" x14ac:dyDescent="0.2">
      <c r="A293" s="4" t="s">
        <v>64</v>
      </c>
      <c r="B293" t="s">
        <v>525</v>
      </c>
      <c r="C293" s="5">
        <v>11022.72</v>
      </c>
      <c r="D293" s="5">
        <v>1598.2944</v>
      </c>
      <c r="E293" s="2">
        <v>0.1</v>
      </c>
    </row>
    <row r="294" spans="1:5" x14ac:dyDescent="0.2">
      <c r="A294" s="4" t="s">
        <v>98</v>
      </c>
      <c r="B294" t="s">
        <v>526</v>
      </c>
      <c r="C294" s="5">
        <v>10297.6</v>
      </c>
      <c r="D294" s="5">
        <v>1106.992</v>
      </c>
      <c r="E294" s="2">
        <v>0.11</v>
      </c>
    </row>
    <row r="295" spans="1:5" x14ac:dyDescent="0.2">
      <c r="A295" s="4" t="s">
        <v>62</v>
      </c>
      <c r="B295" t="s">
        <v>527</v>
      </c>
      <c r="C295" s="5">
        <v>6123.43</v>
      </c>
      <c r="D295" s="5">
        <v>592.59</v>
      </c>
      <c r="E295" s="2">
        <v>0.15</v>
      </c>
    </row>
    <row r="296" spans="1:5" x14ac:dyDescent="0.2">
      <c r="A296" s="4" t="s">
        <v>139</v>
      </c>
      <c r="B296" t="s">
        <v>528</v>
      </c>
      <c r="C296" s="5">
        <v>4965.8900000000003</v>
      </c>
      <c r="D296" s="5">
        <v>666.39039999999977</v>
      </c>
      <c r="E296" s="2">
        <v>0.13</v>
      </c>
    </row>
    <row r="297" spans="1:5" x14ac:dyDescent="0.2">
      <c r="A297" s="4" t="s">
        <v>69</v>
      </c>
      <c r="B297" t="s">
        <v>529</v>
      </c>
      <c r="C297" s="5">
        <v>6574.08</v>
      </c>
      <c r="D297" s="5">
        <v>905.99039999999991</v>
      </c>
      <c r="E297" s="2">
        <v>0.15</v>
      </c>
    </row>
    <row r="298" spans="1:5" x14ac:dyDescent="0.2">
      <c r="A298" s="4" t="s">
        <v>98</v>
      </c>
      <c r="B298" t="s">
        <v>530</v>
      </c>
      <c r="C298" s="5">
        <v>11772.78</v>
      </c>
      <c r="D298" s="5">
        <v>820.99649999999997</v>
      </c>
      <c r="E298" s="2">
        <v>0.11</v>
      </c>
    </row>
    <row r="299" spans="1:5" x14ac:dyDescent="0.2">
      <c r="A299" s="4" t="s">
        <v>64</v>
      </c>
      <c r="B299" t="s">
        <v>531</v>
      </c>
      <c r="C299" s="5">
        <v>8947.7999999999993</v>
      </c>
      <c r="D299" s="5">
        <v>1207.953</v>
      </c>
      <c r="E299" s="2">
        <v>0.15</v>
      </c>
    </row>
    <row r="300" spans="1:5" x14ac:dyDescent="0.2">
      <c r="A300" s="4" t="s">
        <v>62</v>
      </c>
      <c r="B300" t="s">
        <v>532</v>
      </c>
      <c r="C300" s="5">
        <v>13148.76</v>
      </c>
      <c r="D300" s="5">
        <v>899.65200000000016</v>
      </c>
      <c r="E300" s="2">
        <v>0.1</v>
      </c>
    </row>
    <row r="301" spans="1:5" x14ac:dyDescent="0.2">
      <c r="A301" s="4" t="s">
        <v>71</v>
      </c>
      <c r="B301" t="s">
        <v>533</v>
      </c>
      <c r="C301" s="5">
        <v>6070.32</v>
      </c>
      <c r="D301" s="5">
        <v>819.49320000000012</v>
      </c>
      <c r="E301" s="2">
        <v>0.14000000000000001</v>
      </c>
    </row>
    <row r="302" spans="1:5" x14ac:dyDescent="0.2">
      <c r="A302" s="4" t="s">
        <v>56</v>
      </c>
      <c r="B302" t="s">
        <v>534</v>
      </c>
      <c r="C302" s="5">
        <v>13123.2</v>
      </c>
      <c r="D302" s="5">
        <v>1673.2080000000001</v>
      </c>
      <c r="E302" s="2">
        <v>0.1</v>
      </c>
    </row>
    <row r="303" spans="1:5" x14ac:dyDescent="0.2">
      <c r="A303" s="4" t="s">
        <v>77</v>
      </c>
      <c r="B303" t="s">
        <v>535</v>
      </c>
      <c r="C303" s="5">
        <v>7350.12</v>
      </c>
      <c r="D303" s="5">
        <v>661.51080000000002</v>
      </c>
      <c r="E303" s="2">
        <v>0.14000000000000001</v>
      </c>
    </row>
    <row r="304" spans="1:5" x14ac:dyDescent="0.2">
      <c r="A304" s="4" t="s">
        <v>104</v>
      </c>
      <c r="B304" t="s">
        <v>536</v>
      </c>
      <c r="C304" s="5">
        <v>5175.68</v>
      </c>
      <c r="D304" s="5">
        <v>711.65599999999995</v>
      </c>
      <c r="E304" s="2">
        <v>0.1</v>
      </c>
    </row>
    <row r="305" spans="1:5" x14ac:dyDescent="0.2">
      <c r="A305" s="4" t="s">
        <v>56</v>
      </c>
      <c r="B305" t="s">
        <v>537</v>
      </c>
      <c r="C305" s="5">
        <v>11014</v>
      </c>
      <c r="D305" s="5">
        <v>828.80349999999987</v>
      </c>
      <c r="E305" s="2">
        <v>0.13</v>
      </c>
    </row>
    <row r="306" spans="1:5" x14ac:dyDescent="0.2">
      <c r="A306" s="4" t="s">
        <v>69</v>
      </c>
      <c r="B306" t="s">
        <v>538</v>
      </c>
      <c r="C306" s="5">
        <v>7798.05</v>
      </c>
      <c r="D306" s="5">
        <v>1126.944</v>
      </c>
      <c r="E306" s="2">
        <v>0.15</v>
      </c>
    </row>
    <row r="307" spans="1:5" x14ac:dyDescent="0.2">
      <c r="A307" s="4" t="s">
        <v>81</v>
      </c>
      <c r="B307" t="s">
        <v>539</v>
      </c>
      <c r="C307" s="5">
        <v>7180.92</v>
      </c>
      <c r="D307" s="5">
        <v>1136.979</v>
      </c>
      <c r="E307" s="2">
        <v>0.1</v>
      </c>
    </row>
    <row r="308" spans="1:5" x14ac:dyDescent="0.2">
      <c r="A308" s="4" t="s">
        <v>66</v>
      </c>
      <c r="B308" t="s">
        <v>540</v>
      </c>
      <c r="C308" s="5">
        <v>9304.39</v>
      </c>
      <c r="D308" s="5">
        <v>653.82200000000012</v>
      </c>
      <c r="E308" s="2">
        <v>0.12</v>
      </c>
    </row>
    <row r="309" spans="1:5" x14ac:dyDescent="0.2">
      <c r="A309" s="4" t="s">
        <v>62</v>
      </c>
      <c r="B309" t="s">
        <v>541</v>
      </c>
      <c r="C309" s="5">
        <v>10082.4</v>
      </c>
      <c r="D309" s="5">
        <v>887.25120000000015</v>
      </c>
      <c r="E309" s="2">
        <v>0.14000000000000001</v>
      </c>
    </row>
    <row r="310" spans="1:5" x14ac:dyDescent="0.2">
      <c r="A310" s="4" t="s">
        <v>60</v>
      </c>
      <c r="B310" t="s">
        <v>542</v>
      </c>
      <c r="C310" s="5">
        <v>9400.75</v>
      </c>
      <c r="D310" s="5">
        <v>1316.1049999999998</v>
      </c>
      <c r="E310" s="2">
        <v>0.12</v>
      </c>
    </row>
    <row r="311" spans="1:5" x14ac:dyDescent="0.2">
      <c r="A311" s="4" t="s">
        <v>54</v>
      </c>
      <c r="B311" t="s">
        <v>543</v>
      </c>
      <c r="C311" s="5">
        <v>11844.8</v>
      </c>
      <c r="D311" s="5">
        <v>923.89440000000002</v>
      </c>
      <c r="E311" s="2">
        <v>0.11</v>
      </c>
    </row>
    <row r="312" spans="1:5" x14ac:dyDescent="0.2">
      <c r="A312" s="4" t="s">
        <v>62</v>
      </c>
      <c r="B312" t="s">
        <v>544</v>
      </c>
      <c r="C312" s="5">
        <v>7351.05</v>
      </c>
      <c r="D312" s="5">
        <v>852.72179999999992</v>
      </c>
      <c r="E312" s="2">
        <v>0.12</v>
      </c>
    </row>
    <row r="313" spans="1:5" x14ac:dyDescent="0.2">
      <c r="A313" s="4" t="s">
        <v>87</v>
      </c>
      <c r="B313" t="s">
        <v>545</v>
      </c>
      <c r="C313" s="5">
        <v>10587.26</v>
      </c>
      <c r="D313" s="5">
        <v>1619.2280000000001</v>
      </c>
      <c r="E313" s="2">
        <v>0.14000000000000001</v>
      </c>
    </row>
    <row r="314" spans="1:5" x14ac:dyDescent="0.2">
      <c r="A314" s="4" t="s">
        <v>58</v>
      </c>
      <c r="B314" t="s">
        <v>546</v>
      </c>
      <c r="C314" s="5">
        <v>8366.59</v>
      </c>
      <c r="D314" s="5">
        <v>715.20849999999996</v>
      </c>
      <c r="E314" s="2">
        <v>0.15</v>
      </c>
    </row>
    <row r="315" spans="1:5" x14ac:dyDescent="0.2">
      <c r="A315" s="4" t="s">
        <v>77</v>
      </c>
      <c r="B315" t="s">
        <v>547</v>
      </c>
      <c r="C315" s="5">
        <v>7485.2</v>
      </c>
      <c r="D315" s="5">
        <v>589.45949999999993</v>
      </c>
      <c r="E315" s="2">
        <v>0.12</v>
      </c>
    </row>
    <row r="316" spans="1:5" x14ac:dyDescent="0.2">
      <c r="A316" s="4" t="s">
        <v>56</v>
      </c>
      <c r="B316" t="s">
        <v>548</v>
      </c>
      <c r="C316" s="5">
        <v>8976.4</v>
      </c>
      <c r="D316" s="5">
        <v>1032.2859999999998</v>
      </c>
      <c r="E316" s="2">
        <v>0.11</v>
      </c>
    </row>
    <row r="317" spans="1:5" x14ac:dyDescent="0.2">
      <c r="A317" s="4" t="s">
        <v>104</v>
      </c>
      <c r="B317" t="s">
        <v>549</v>
      </c>
      <c r="C317" s="5">
        <v>11509.08</v>
      </c>
      <c r="D317" s="5">
        <v>1987.932</v>
      </c>
      <c r="E317" s="2">
        <v>0.15</v>
      </c>
    </row>
    <row r="318" spans="1:5" x14ac:dyDescent="0.2">
      <c r="A318" s="4" t="s">
        <v>62</v>
      </c>
      <c r="B318" t="s">
        <v>550</v>
      </c>
      <c r="C318" s="5">
        <v>7771.84</v>
      </c>
      <c r="D318" s="5">
        <v>667.89250000000004</v>
      </c>
      <c r="E318" s="2">
        <v>0.1</v>
      </c>
    </row>
    <row r="319" spans="1:5" x14ac:dyDescent="0.2">
      <c r="A319" s="4" t="s">
        <v>109</v>
      </c>
      <c r="B319" t="s">
        <v>551</v>
      </c>
      <c r="C319" s="5">
        <v>9597.2900000000009</v>
      </c>
      <c r="D319" s="5">
        <v>959.72899999999993</v>
      </c>
      <c r="E319" s="2">
        <v>0.14000000000000001</v>
      </c>
    </row>
    <row r="320" spans="1:5" x14ac:dyDescent="0.2">
      <c r="A320" s="4" t="s">
        <v>112</v>
      </c>
      <c r="B320" t="s">
        <v>552</v>
      </c>
      <c r="C320" s="5">
        <v>10244.42</v>
      </c>
      <c r="D320" s="5">
        <v>1213.1549999999997</v>
      </c>
      <c r="E320" s="2">
        <v>0.15</v>
      </c>
    </row>
    <row r="321" spans="1:5" x14ac:dyDescent="0.2">
      <c r="A321" s="4" t="s">
        <v>71</v>
      </c>
      <c r="B321" t="s">
        <v>553</v>
      </c>
      <c r="C321" s="5">
        <v>11018</v>
      </c>
      <c r="D321" s="5">
        <v>1432.34</v>
      </c>
      <c r="E321" s="2">
        <v>0.11</v>
      </c>
    </row>
    <row r="322" spans="1:5" x14ac:dyDescent="0.2">
      <c r="A322" s="4" t="s">
        <v>54</v>
      </c>
      <c r="B322" t="s">
        <v>554</v>
      </c>
      <c r="C322" s="5">
        <v>10581.48</v>
      </c>
      <c r="D322" s="5">
        <v>1128.6912</v>
      </c>
      <c r="E322" s="2">
        <v>0.13</v>
      </c>
    </row>
    <row r="323" spans="1:5" x14ac:dyDescent="0.2">
      <c r="A323" s="4" t="s">
        <v>56</v>
      </c>
      <c r="B323" t="s">
        <v>555</v>
      </c>
      <c r="C323" s="5">
        <v>8678.7000000000007</v>
      </c>
      <c r="D323" s="5">
        <v>1431.9854999999998</v>
      </c>
      <c r="E323" s="2">
        <v>0.11</v>
      </c>
    </row>
    <row r="324" spans="1:5" x14ac:dyDescent="0.2">
      <c r="A324" s="4" t="s">
        <v>56</v>
      </c>
      <c r="B324" t="s">
        <v>556</v>
      </c>
      <c r="C324" s="5">
        <v>9970.76</v>
      </c>
      <c r="D324" s="5">
        <v>792.27119999999991</v>
      </c>
      <c r="E324" s="2">
        <v>0.15</v>
      </c>
    </row>
    <row r="325" spans="1:5" x14ac:dyDescent="0.2">
      <c r="A325" s="4" t="s">
        <v>104</v>
      </c>
      <c r="B325" t="s">
        <v>557</v>
      </c>
      <c r="C325" s="5">
        <v>9690.1</v>
      </c>
      <c r="D325" s="5">
        <v>813.96839999999986</v>
      </c>
      <c r="E325" s="2">
        <v>0.15</v>
      </c>
    </row>
    <row r="326" spans="1:5" x14ac:dyDescent="0.2">
      <c r="A326" s="4" t="s">
        <v>62</v>
      </c>
      <c r="B326" t="s">
        <v>558</v>
      </c>
      <c r="C326" s="5">
        <v>8788.4</v>
      </c>
      <c r="D326" s="5">
        <v>1008.4689000000002</v>
      </c>
      <c r="E326" s="2">
        <v>0.12</v>
      </c>
    </row>
    <row r="327" spans="1:5" x14ac:dyDescent="0.2">
      <c r="A327" s="4" t="s">
        <v>66</v>
      </c>
      <c r="B327" t="s">
        <v>559</v>
      </c>
      <c r="C327" s="5">
        <v>6829.3</v>
      </c>
      <c r="D327" s="5">
        <v>969.32</v>
      </c>
      <c r="E327" s="2">
        <v>0.13</v>
      </c>
    </row>
    <row r="328" spans="1:5" x14ac:dyDescent="0.2">
      <c r="A328" s="4" t="s">
        <v>81</v>
      </c>
      <c r="B328" t="s">
        <v>560</v>
      </c>
      <c r="C328" s="5">
        <v>8978.84</v>
      </c>
      <c r="D328" s="5">
        <v>897.88399999999979</v>
      </c>
      <c r="E328" s="2">
        <v>0.13</v>
      </c>
    </row>
    <row r="329" spans="1:5" x14ac:dyDescent="0.2">
      <c r="A329" s="4" t="s">
        <v>77</v>
      </c>
      <c r="B329" t="s">
        <v>561</v>
      </c>
      <c r="C329" s="5">
        <v>12663.2</v>
      </c>
      <c r="D329" s="5">
        <v>1367.6256000000001</v>
      </c>
      <c r="E329" s="2">
        <v>0.12</v>
      </c>
    </row>
    <row r="330" spans="1:5" x14ac:dyDescent="0.2">
      <c r="A330" s="4" t="s">
        <v>81</v>
      </c>
      <c r="B330" t="s">
        <v>562</v>
      </c>
      <c r="C330" s="5">
        <v>11118.8</v>
      </c>
      <c r="D330" s="5">
        <v>716.87</v>
      </c>
      <c r="E330" s="2">
        <v>0.15</v>
      </c>
    </row>
    <row r="331" spans="1:5" x14ac:dyDescent="0.2">
      <c r="A331" s="4" t="s">
        <v>54</v>
      </c>
      <c r="B331" t="s">
        <v>563</v>
      </c>
      <c r="C331" s="5">
        <v>11055.6</v>
      </c>
      <c r="D331" s="5">
        <v>1129.4639999999999</v>
      </c>
      <c r="E331" s="2">
        <v>0.12</v>
      </c>
    </row>
    <row r="332" spans="1:5" x14ac:dyDescent="0.2">
      <c r="A332" s="4" t="s">
        <v>54</v>
      </c>
      <c r="B332" t="s">
        <v>564</v>
      </c>
      <c r="C332" s="5">
        <v>13307.97</v>
      </c>
      <c r="D332" s="5">
        <v>1774.3959999999997</v>
      </c>
      <c r="E332" s="2">
        <v>0.15</v>
      </c>
    </row>
    <row r="333" spans="1:5" x14ac:dyDescent="0.2">
      <c r="A333" s="4" t="s">
        <v>104</v>
      </c>
      <c r="B333" t="s">
        <v>565</v>
      </c>
      <c r="C333" s="5">
        <v>6489.28</v>
      </c>
      <c r="D333" s="5">
        <v>908.49920000000009</v>
      </c>
      <c r="E333" s="2">
        <v>0.11</v>
      </c>
    </row>
    <row r="334" spans="1:5" x14ac:dyDescent="0.2">
      <c r="A334" s="4" t="s">
        <v>118</v>
      </c>
      <c r="B334" t="s">
        <v>566</v>
      </c>
      <c r="C334" s="5">
        <v>12447.28</v>
      </c>
      <c r="D334" s="5">
        <v>1736.068</v>
      </c>
      <c r="E334" s="2">
        <v>0.14000000000000001</v>
      </c>
    </row>
    <row r="335" spans="1:5" x14ac:dyDescent="0.2">
      <c r="A335" s="4" t="s">
        <v>92</v>
      </c>
      <c r="B335" t="s">
        <v>567</v>
      </c>
      <c r="C335" s="5">
        <v>7344.34</v>
      </c>
      <c r="D335" s="5">
        <v>594.02750000000003</v>
      </c>
      <c r="E335" s="2">
        <v>0.13</v>
      </c>
    </row>
    <row r="336" spans="1:5" x14ac:dyDescent="0.2">
      <c r="A336" s="4" t="s">
        <v>109</v>
      </c>
      <c r="B336" t="s">
        <v>568</v>
      </c>
      <c r="C336" s="5">
        <v>11581.5</v>
      </c>
      <c r="D336" s="5">
        <v>1052.2620000000002</v>
      </c>
      <c r="E336" s="2">
        <v>0.1</v>
      </c>
    </row>
    <row r="337" spans="1:5" x14ac:dyDescent="0.2">
      <c r="A337" s="4" t="s">
        <v>118</v>
      </c>
      <c r="B337" t="s">
        <v>569</v>
      </c>
      <c r="C337" s="5">
        <v>11693.85</v>
      </c>
      <c r="D337" s="5">
        <v>1904.4270000000004</v>
      </c>
      <c r="E337" s="2">
        <v>0.15</v>
      </c>
    </row>
    <row r="338" spans="1:5" x14ac:dyDescent="0.2">
      <c r="A338" s="4" t="s">
        <v>118</v>
      </c>
      <c r="B338" t="s">
        <v>570</v>
      </c>
      <c r="C338" s="5">
        <v>5171.5200000000004</v>
      </c>
      <c r="D338" s="5">
        <v>814.51440000000002</v>
      </c>
      <c r="E338" s="2">
        <v>0.13</v>
      </c>
    </row>
    <row r="339" spans="1:5" x14ac:dyDescent="0.2">
      <c r="A339" s="4" t="s">
        <v>118</v>
      </c>
      <c r="B339" t="s">
        <v>571</v>
      </c>
      <c r="C339" s="5">
        <v>9336.25</v>
      </c>
      <c r="D339" s="5">
        <v>1320.4124999999999</v>
      </c>
      <c r="E339" s="2">
        <v>0.12</v>
      </c>
    </row>
    <row r="340" spans="1:5" x14ac:dyDescent="0.2">
      <c r="A340" s="4" t="s">
        <v>71</v>
      </c>
      <c r="B340" t="s">
        <v>572</v>
      </c>
      <c r="C340" s="5">
        <v>12332.84</v>
      </c>
      <c r="D340" s="5">
        <v>1699.932</v>
      </c>
      <c r="E340" s="2">
        <v>0.11</v>
      </c>
    </row>
    <row r="341" spans="1:5" x14ac:dyDescent="0.2">
      <c r="A341" s="4" t="s">
        <v>58</v>
      </c>
      <c r="B341" t="s">
        <v>573</v>
      </c>
      <c r="C341" s="5">
        <v>8517.6</v>
      </c>
      <c r="D341" s="5">
        <v>943.48799999999983</v>
      </c>
      <c r="E341" s="2">
        <v>0.13</v>
      </c>
    </row>
    <row r="342" spans="1:5" x14ac:dyDescent="0.2">
      <c r="A342" s="4" t="s">
        <v>77</v>
      </c>
      <c r="B342" t="s">
        <v>574</v>
      </c>
      <c r="C342" s="5">
        <v>13323.6</v>
      </c>
      <c r="D342" s="5">
        <v>866.03399999999999</v>
      </c>
      <c r="E342" s="2">
        <v>0.13</v>
      </c>
    </row>
    <row r="343" spans="1:5" x14ac:dyDescent="0.2">
      <c r="A343" s="4" t="s">
        <v>58</v>
      </c>
      <c r="B343" t="s">
        <v>575</v>
      </c>
      <c r="C343" s="5">
        <v>5467.78</v>
      </c>
      <c r="D343" s="5">
        <v>984.20040000000006</v>
      </c>
      <c r="E343" s="2">
        <v>0.15</v>
      </c>
    </row>
    <row r="344" spans="1:5" x14ac:dyDescent="0.2">
      <c r="A344" s="4" t="s">
        <v>60</v>
      </c>
      <c r="B344" t="s">
        <v>576</v>
      </c>
      <c r="C344" s="5">
        <v>7095.9</v>
      </c>
      <c r="D344" s="5">
        <v>1078.5768</v>
      </c>
      <c r="E344" s="2">
        <v>0.12</v>
      </c>
    </row>
    <row r="345" spans="1:5" x14ac:dyDescent="0.2">
      <c r="A345" s="4" t="s">
        <v>56</v>
      </c>
      <c r="B345" t="s">
        <v>577</v>
      </c>
      <c r="C345" s="5">
        <v>7583.15</v>
      </c>
      <c r="D345" s="5">
        <v>602.553</v>
      </c>
      <c r="E345" s="2">
        <v>0.1</v>
      </c>
    </row>
    <row r="346" spans="1:5" x14ac:dyDescent="0.2">
      <c r="A346" s="4" t="s">
        <v>64</v>
      </c>
      <c r="B346" t="s">
        <v>578</v>
      </c>
      <c r="C346" s="5">
        <v>6778.4</v>
      </c>
      <c r="D346" s="5">
        <v>732.06719999999996</v>
      </c>
      <c r="E346" s="2">
        <v>0.14000000000000001</v>
      </c>
    </row>
    <row r="347" spans="1:5" x14ac:dyDescent="0.2">
      <c r="A347" s="4" t="s">
        <v>69</v>
      </c>
      <c r="B347" t="s">
        <v>579</v>
      </c>
      <c r="C347" s="5">
        <v>8062.08</v>
      </c>
      <c r="D347" s="5">
        <v>1209.3120000000001</v>
      </c>
      <c r="E347" s="2">
        <v>0.15</v>
      </c>
    </row>
    <row r="348" spans="1:5" x14ac:dyDescent="0.2">
      <c r="A348" s="4" t="s">
        <v>92</v>
      </c>
      <c r="B348" t="s">
        <v>580</v>
      </c>
      <c r="C348" s="5">
        <v>6515.52</v>
      </c>
      <c r="D348" s="5">
        <v>760.14400000000012</v>
      </c>
      <c r="E348" s="2">
        <v>0.13</v>
      </c>
    </row>
    <row r="349" spans="1:5" x14ac:dyDescent="0.2">
      <c r="A349" s="4" t="s">
        <v>104</v>
      </c>
      <c r="B349" t="s">
        <v>581</v>
      </c>
      <c r="C349" s="5">
        <v>5696.46</v>
      </c>
      <c r="D349" s="5">
        <v>856.19519999999989</v>
      </c>
      <c r="E349" s="2">
        <v>0.13</v>
      </c>
    </row>
    <row r="350" spans="1:5" x14ac:dyDescent="0.2">
      <c r="A350" s="4" t="s">
        <v>112</v>
      </c>
      <c r="B350" t="s">
        <v>582</v>
      </c>
      <c r="C350" s="5">
        <v>6265.58</v>
      </c>
      <c r="D350" s="5">
        <v>616.39760000000001</v>
      </c>
      <c r="E350" s="2">
        <v>0.13</v>
      </c>
    </row>
    <row r="351" spans="1:5" x14ac:dyDescent="0.2">
      <c r="A351" s="4" t="s">
        <v>104</v>
      </c>
      <c r="B351" t="s">
        <v>583</v>
      </c>
      <c r="C351" s="5">
        <v>8901.76</v>
      </c>
      <c r="D351" s="5">
        <v>1446.5359999999998</v>
      </c>
      <c r="E351" s="2">
        <v>0.12</v>
      </c>
    </row>
    <row r="352" spans="1:5" x14ac:dyDescent="0.2">
      <c r="A352" s="4" t="s">
        <v>71</v>
      </c>
      <c r="B352" t="s">
        <v>584</v>
      </c>
      <c r="C352" s="5">
        <v>5775.12</v>
      </c>
      <c r="D352" s="5">
        <v>519.76080000000002</v>
      </c>
      <c r="E352" s="2">
        <v>0.13</v>
      </c>
    </row>
    <row r="353" spans="1:5" x14ac:dyDescent="0.2">
      <c r="A353" s="4" t="s">
        <v>60</v>
      </c>
      <c r="B353" t="s">
        <v>585</v>
      </c>
      <c r="C353" s="5">
        <v>10693.12</v>
      </c>
      <c r="D353" s="5">
        <v>1052.6039999999996</v>
      </c>
      <c r="E353" s="2">
        <v>0.1</v>
      </c>
    </row>
    <row r="354" spans="1:5" x14ac:dyDescent="0.2">
      <c r="A354" s="4" t="s">
        <v>81</v>
      </c>
      <c r="B354" t="s">
        <v>586</v>
      </c>
      <c r="C354" s="5">
        <v>8367.81</v>
      </c>
      <c r="D354" s="5">
        <v>1047.2441000000001</v>
      </c>
      <c r="E354" s="2">
        <v>0.12</v>
      </c>
    </row>
    <row r="355" spans="1:5" x14ac:dyDescent="0.2">
      <c r="A355" s="4" t="s">
        <v>87</v>
      </c>
      <c r="B355" t="s">
        <v>587</v>
      </c>
      <c r="C355" s="5">
        <v>6762.9</v>
      </c>
      <c r="D355" s="5">
        <v>1237.6107000000002</v>
      </c>
      <c r="E355" s="2">
        <v>0.13</v>
      </c>
    </row>
    <row r="356" spans="1:5" x14ac:dyDescent="0.2">
      <c r="A356" s="4" t="s">
        <v>118</v>
      </c>
      <c r="B356" t="s">
        <v>588</v>
      </c>
      <c r="C356" s="5">
        <v>9512.92</v>
      </c>
      <c r="D356" s="5">
        <v>961.3055999999998</v>
      </c>
      <c r="E356" s="2">
        <v>0.1</v>
      </c>
    </row>
    <row r="357" spans="1:5" x14ac:dyDescent="0.2">
      <c r="A357" s="4" t="s">
        <v>81</v>
      </c>
      <c r="B357" t="s">
        <v>589</v>
      </c>
      <c r="C357" s="5">
        <v>11639.6</v>
      </c>
      <c r="D357" s="5">
        <v>1001.0055999999998</v>
      </c>
      <c r="E357" s="2">
        <v>0.1</v>
      </c>
    </row>
    <row r="358" spans="1:5" x14ac:dyDescent="0.2">
      <c r="A358" s="4" t="s">
        <v>98</v>
      </c>
      <c r="B358" t="s">
        <v>590</v>
      </c>
      <c r="C358" s="5">
        <v>11043</v>
      </c>
      <c r="D358" s="5">
        <v>1398.7799999999997</v>
      </c>
      <c r="E358" s="2">
        <v>0.11</v>
      </c>
    </row>
    <row r="359" spans="1:5" x14ac:dyDescent="0.2">
      <c r="A359" s="4" t="s">
        <v>58</v>
      </c>
      <c r="B359" t="s">
        <v>591</v>
      </c>
      <c r="C359" s="5">
        <v>12058.92</v>
      </c>
      <c r="D359" s="5">
        <v>1875.8320000000001</v>
      </c>
      <c r="E359" s="2">
        <v>0.13</v>
      </c>
    </row>
    <row r="360" spans="1:5" x14ac:dyDescent="0.2">
      <c r="A360" s="4" t="s">
        <v>77</v>
      </c>
      <c r="B360" t="s">
        <v>592</v>
      </c>
      <c r="C360" s="5">
        <v>5836.32</v>
      </c>
      <c r="D360" s="5">
        <v>739.2672</v>
      </c>
      <c r="E360" s="2">
        <v>0.11</v>
      </c>
    </row>
    <row r="361" spans="1:5" x14ac:dyDescent="0.2">
      <c r="A361" s="4" t="s">
        <v>87</v>
      </c>
      <c r="B361" t="s">
        <v>593</v>
      </c>
      <c r="C361" s="5">
        <v>6544.93</v>
      </c>
      <c r="D361" s="5">
        <v>451.06949999999995</v>
      </c>
      <c r="E361" s="2">
        <v>0.13</v>
      </c>
    </row>
    <row r="362" spans="1:5" x14ac:dyDescent="0.2">
      <c r="A362" s="4" t="s">
        <v>64</v>
      </c>
      <c r="B362" t="s">
        <v>594</v>
      </c>
      <c r="C362" s="5">
        <v>11680.06</v>
      </c>
      <c r="D362" s="5">
        <v>1204.8904</v>
      </c>
      <c r="E362" s="2">
        <v>0.14000000000000001</v>
      </c>
    </row>
    <row r="363" spans="1:5" x14ac:dyDescent="0.2">
      <c r="A363" s="4" t="s">
        <v>81</v>
      </c>
      <c r="B363" t="s">
        <v>595</v>
      </c>
      <c r="C363" s="5">
        <v>8386.1200000000008</v>
      </c>
      <c r="D363" s="5">
        <v>743.93</v>
      </c>
      <c r="E363" s="2">
        <v>0.14000000000000001</v>
      </c>
    </row>
    <row r="364" spans="1:5" x14ac:dyDescent="0.2">
      <c r="A364" s="4" t="s">
        <v>112</v>
      </c>
      <c r="B364" t="s">
        <v>596</v>
      </c>
      <c r="C364" s="5">
        <v>7639.39</v>
      </c>
      <c r="D364" s="5">
        <v>908.46800000000019</v>
      </c>
      <c r="E364" s="2">
        <v>0.14000000000000001</v>
      </c>
    </row>
    <row r="365" spans="1:5" x14ac:dyDescent="0.2">
      <c r="A365" s="4" t="s">
        <v>104</v>
      </c>
      <c r="B365" t="s">
        <v>597</v>
      </c>
      <c r="C365" s="5">
        <v>6958.96</v>
      </c>
      <c r="D365" s="5">
        <v>857.64480000000015</v>
      </c>
      <c r="E365" s="2">
        <v>0.13</v>
      </c>
    </row>
    <row r="366" spans="1:5" x14ac:dyDescent="0.2">
      <c r="A366" s="4" t="s">
        <v>58</v>
      </c>
      <c r="B366" t="s">
        <v>598</v>
      </c>
      <c r="C366" s="5">
        <v>12452.76</v>
      </c>
      <c r="D366" s="5">
        <v>1625.7769999999998</v>
      </c>
      <c r="E366" s="2">
        <v>0.13</v>
      </c>
    </row>
    <row r="367" spans="1:5" x14ac:dyDescent="0.2">
      <c r="A367" s="4" t="s">
        <v>98</v>
      </c>
      <c r="B367" t="s">
        <v>599</v>
      </c>
      <c r="C367" s="5">
        <v>11630.58</v>
      </c>
      <c r="D367" s="5">
        <v>760.4609999999999</v>
      </c>
      <c r="E367" s="2">
        <v>0.14000000000000001</v>
      </c>
    </row>
    <row r="368" spans="1:5" x14ac:dyDescent="0.2">
      <c r="A368" s="4" t="s">
        <v>71</v>
      </c>
      <c r="B368" t="s">
        <v>600</v>
      </c>
      <c r="C368" s="5">
        <v>6971.2</v>
      </c>
      <c r="D368" s="5">
        <v>670.97799999999984</v>
      </c>
      <c r="E368" s="2">
        <v>0.14000000000000001</v>
      </c>
    </row>
    <row r="369" spans="1:5" x14ac:dyDescent="0.2">
      <c r="A369" s="4" t="s">
        <v>58</v>
      </c>
      <c r="B369" t="s">
        <v>601</v>
      </c>
      <c r="C369" s="5">
        <v>6776.64</v>
      </c>
      <c r="D369" s="5">
        <v>764.54399999999998</v>
      </c>
      <c r="E369" s="2">
        <v>0.1</v>
      </c>
    </row>
    <row r="370" spans="1:5" x14ac:dyDescent="0.2">
      <c r="A370" s="4" t="s">
        <v>71</v>
      </c>
      <c r="B370" t="s">
        <v>602</v>
      </c>
      <c r="C370" s="5">
        <v>6716.12</v>
      </c>
      <c r="D370" s="5">
        <v>468.36100000000005</v>
      </c>
      <c r="E370" s="2">
        <v>0.15</v>
      </c>
    </row>
    <row r="371" spans="1:5" x14ac:dyDescent="0.2">
      <c r="A371" s="4" t="s">
        <v>71</v>
      </c>
      <c r="B371" t="s">
        <v>603</v>
      </c>
      <c r="C371" s="5">
        <v>11122</v>
      </c>
      <c r="D371" s="5">
        <v>978.7360000000001</v>
      </c>
      <c r="E371" s="2">
        <v>0.12</v>
      </c>
    </row>
    <row r="372" spans="1:5" x14ac:dyDescent="0.2">
      <c r="A372" s="4" t="s">
        <v>69</v>
      </c>
      <c r="B372" t="s">
        <v>604</v>
      </c>
      <c r="C372" s="5">
        <v>10897.38</v>
      </c>
      <c r="D372" s="5">
        <v>1072.9728000000002</v>
      </c>
      <c r="E372" s="2">
        <v>0.15</v>
      </c>
    </row>
    <row r="373" spans="1:5" x14ac:dyDescent="0.2">
      <c r="A373" s="4" t="s">
        <v>112</v>
      </c>
      <c r="B373" t="s">
        <v>605</v>
      </c>
      <c r="C373" s="5">
        <v>8450.06</v>
      </c>
      <c r="D373" s="5">
        <v>712.54559999999992</v>
      </c>
      <c r="E373" s="2">
        <v>0.15</v>
      </c>
    </row>
    <row r="374" spans="1:5" x14ac:dyDescent="0.2">
      <c r="A374" s="4" t="s">
        <v>92</v>
      </c>
      <c r="B374" t="s">
        <v>606</v>
      </c>
      <c r="C374" s="5">
        <v>5755.53</v>
      </c>
      <c r="D374" s="5">
        <v>994.13699999999983</v>
      </c>
      <c r="E374" s="2">
        <v>0.12</v>
      </c>
    </row>
    <row r="375" spans="1:5" x14ac:dyDescent="0.2">
      <c r="A375" s="4" t="s">
        <v>92</v>
      </c>
      <c r="B375" t="s">
        <v>607</v>
      </c>
      <c r="C375" s="5">
        <v>6936.6</v>
      </c>
      <c r="D375" s="5">
        <v>1153.9979999999998</v>
      </c>
      <c r="E375" s="2">
        <v>0.12</v>
      </c>
    </row>
    <row r="376" spans="1:5" x14ac:dyDescent="0.2">
      <c r="A376" s="4" t="s">
        <v>98</v>
      </c>
      <c r="B376" t="s">
        <v>608</v>
      </c>
      <c r="C376" s="5">
        <v>7632.72</v>
      </c>
      <c r="D376" s="5">
        <v>771.75279999999987</v>
      </c>
      <c r="E376" s="2">
        <v>0.15</v>
      </c>
    </row>
    <row r="377" spans="1:5" x14ac:dyDescent="0.2">
      <c r="A377" s="4" t="s">
        <v>98</v>
      </c>
      <c r="B377" t="s">
        <v>609</v>
      </c>
      <c r="C377" s="5">
        <v>5886.65</v>
      </c>
      <c r="D377" s="5">
        <v>403.65599999999989</v>
      </c>
      <c r="E377" s="2">
        <v>0.13</v>
      </c>
    </row>
    <row r="378" spans="1:5" x14ac:dyDescent="0.2">
      <c r="A378" s="4" t="s">
        <v>92</v>
      </c>
      <c r="B378" t="s">
        <v>610</v>
      </c>
      <c r="C378" s="5">
        <v>10080.18</v>
      </c>
      <c r="D378" s="5">
        <v>1680.03</v>
      </c>
      <c r="E378" s="2">
        <v>0.13</v>
      </c>
    </row>
    <row r="379" spans="1:5" x14ac:dyDescent="0.2">
      <c r="A379" s="4" t="s">
        <v>58</v>
      </c>
      <c r="B379" t="s">
        <v>611</v>
      </c>
      <c r="C379" s="5">
        <v>6889.28</v>
      </c>
      <c r="D379" s="5">
        <v>581.28300000000002</v>
      </c>
      <c r="E379" s="2">
        <v>0.15</v>
      </c>
    </row>
    <row r="380" spans="1:5" x14ac:dyDescent="0.2">
      <c r="A380" s="4" t="s">
        <v>112</v>
      </c>
      <c r="B380" t="s">
        <v>612</v>
      </c>
      <c r="C380" s="5">
        <v>7353</v>
      </c>
      <c r="D380" s="5">
        <v>1123.375</v>
      </c>
      <c r="E380" s="2">
        <v>0.13</v>
      </c>
    </row>
    <row r="381" spans="1:5" x14ac:dyDescent="0.2">
      <c r="A381" s="4" t="s">
        <v>60</v>
      </c>
      <c r="B381" t="s">
        <v>613</v>
      </c>
      <c r="C381" s="5">
        <v>9530.5</v>
      </c>
      <c r="D381" s="5">
        <v>1176.3359999999998</v>
      </c>
      <c r="E381" s="2">
        <v>0.12</v>
      </c>
    </row>
    <row r="382" spans="1:5" x14ac:dyDescent="0.2">
      <c r="A382" s="4" t="s">
        <v>104</v>
      </c>
      <c r="B382" t="s">
        <v>614</v>
      </c>
      <c r="C382" s="5">
        <v>6859.05</v>
      </c>
      <c r="D382" s="5">
        <v>771.12349999999992</v>
      </c>
      <c r="E382" s="2">
        <v>0.11</v>
      </c>
    </row>
    <row r="383" spans="1:5" x14ac:dyDescent="0.2">
      <c r="A383" s="4" t="s">
        <v>66</v>
      </c>
      <c r="B383" t="s">
        <v>615</v>
      </c>
      <c r="C383" s="5">
        <v>5662.72</v>
      </c>
      <c r="D383" s="5">
        <v>1061.7600000000002</v>
      </c>
      <c r="E383" s="2">
        <v>0.14000000000000001</v>
      </c>
    </row>
    <row r="384" spans="1:5" x14ac:dyDescent="0.2">
      <c r="A384" s="4" t="s">
        <v>62</v>
      </c>
      <c r="B384" t="s">
        <v>616</v>
      </c>
      <c r="C384" s="5">
        <v>11884.4</v>
      </c>
      <c r="D384" s="5">
        <v>802.197</v>
      </c>
      <c r="E384" s="2">
        <v>0.1</v>
      </c>
    </row>
    <row r="385" spans="1:5" x14ac:dyDescent="0.2">
      <c r="A385" s="4" t="s">
        <v>54</v>
      </c>
      <c r="B385" t="s">
        <v>617</v>
      </c>
      <c r="C385" s="5">
        <v>5180.1000000000004</v>
      </c>
      <c r="D385" s="5">
        <v>947.95830000000001</v>
      </c>
      <c r="E385" s="2">
        <v>0.13</v>
      </c>
    </row>
    <row r="386" spans="1:5" x14ac:dyDescent="0.2">
      <c r="A386" s="4" t="s">
        <v>56</v>
      </c>
      <c r="B386" t="s">
        <v>618</v>
      </c>
      <c r="C386" s="5">
        <v>11367.6</v>
      </c>
      <c r="D386" s="5">
        <v>611.00850000000003</v>
      </c>
      <c r="E386" s="2">
        <v>0.15</v>
      </c>
    </row>
    <row r="387" spans="1:5" x14ac:dyDescent="0.2">
      <c r="A387" s="4" t="s">
        <v>81</v>
      </c>
      <c r="B387" t="s">
        <v>619</v>
      </c>
      <c r="C387" s="5">
        <v>9832.4599999999991</v>
      </c>
      <c r="D387" s="5">
        <v>1318.7064</v>
      </c>
      <c r="E387" s="2">
        <v>0.1</v>
      </c>
    </row>
    <row r="388" spans="1:5" x14ac:dyDescent="0.2">
      <c r="A388" s="4" t="s">
        <v>92</v>
      </c>
      <c r="B388" t="s">
        <v>620</v>
      </c>
      <c r="C388" s="5">
        <v>7641.6</v>
      </c>
      <c r="D388" s="5">
        <v>1263.4112</v>
      </c>
      <c r="E388" s="2">
        <v>0.11</v>
      </c>
    </row>
    <row r="389" spans="1:5" x14ac:dyDescent="0.2">
      <c r="A389" s="4" t="s">
        <v>104</v>
      </c>
      <c r="B389" t="s">
        <v>621</v>
      </c>
      <c r="C389" s="5">
        <v>11637.5</v>
      </c>
      <c r="D389" s="5">
        <v>931</v>
      </c>
      <c r="E389" s="2">
        <v>0.14000000000000001</v>
      </c>
    </row>
    <row r="390" spans="1:5" x14ac:dyDescent="0.2">
      <c r="A390" s="4" t="s">
        <v>56</v>
      </c>
      <c r="B390" t="s">
        <v>622</v>
      </c>
      <c r="C390" s="5">
        <v>6909.7</v>
      </c>
      <c r="D390" s="5">
        <v>967.35799999999983</v>
      </c>
      <c r="E390" s="2">
        <v>0.11</v>
      </c>
    </row>
    <row r="391" spans="1:5" x14ac:dyDescent="0.2">
      <c r="A391" s="4" t="s">
        <v>84</v>
      </c>
      <c r="B391" t="s">
        <v>623</v>
      </c>
      <c r="C391" s="5">
        <v>8944.9500000000007</v>
      </c>
      <c r="D391" s="5">
        <v>766.70999999999981</v>
      </c>
      <c r="E391" s="2">
        <v>0.12</v>
      </c>
    </row>
    <row r="392" spans="1:5" x14ac:dyDescent="0.2">
      <c r="A392" s="4" t="s">
        <v>109</v>
      </c>
      <c r="B392" t="s">
        <v>624</v>
      </c>
      <c r="C392" s="5">
        <v>6413.88</v>
      </c>
      <c r="D392" s="5">
        <v>839.63519999999994</v>
      </c>
      <c r="E392" s="2">
        <v>0.15</v>
      </c>
    </row>
    <row r="393" spans="1:5" x14ac:dyDescent="0.2">
      <c r="A393" s="4" t="s">
        <v>77</v>
      </c>
      <c r="B393" t="s">
        <v>625</v>
      </c>
      <c r="C393" s="5">
        <v>9109.35</v>
      </c>
      <c r="D393" s="5">
        <v>1704.3300000000004</v>
      </c>
      <c r="E393" s="2">
        <v>0.1</v>
      </c>
    </row>
    <row r="394" spans="1:5" x14ac:dyDescent="0.2">
      <c r="A394" s="4" t="s">
        <v>109</v>
      </c>
      <c r="B394" t="s">
        <v>626</v>
      </c>
      <c r="C394" s="5">
        <v>8550.2999999999993</v>
      </c>
      <c r="D394" s="5">
        <v>1051.9460000000001</v>
      </c>
      <c r="E394" s="2">
        <v>0.14000000000000001</v>
      </c>
    </row>
    <row r="395" spans="1:5" x14ac:dyDescent="0.2">
      <c r="A395" s="4" t="s">
        <v>87</v>
      </c>
      <c r="B395" t="s">
        <v>627</v>
      </c>
      <c r="C395" s="5">
        <v>9056.1</v>
      </c>
      <c r="D395" s="5">
        <v>905.6099999999999</v>
      </c>
      <c r="E395" s="2">
        <v>0.12</v>
      </c>
    </row>
    <row r="396" spans="1:5" x14ac:dyDescent="0.2">
      <c r="A396" s="4" t="s">
        <v>84</v>
      </c>
      <c r="B396" t="s">
        <v>628</v>
      </c>
      <c r="C396" s="5">
        <v>6058.38</v>
      </c>
      <c r="D396" s="5">
        <v>451.92239999999998</v>
      </c>
      <c r="E396" s="2">
        <v>0.11</v>
      </c>
    </row>
    <row r="397" spans="1:5" x14ac:dyDescent="0.2">
      <c r="A397" s="4" t="s">
        <v>69</v>
      </c>
      <c r="B397" t="s">
        <v>629</v>
      </c>
      <c r="C397" s="5">
        <v>7729.5</v>
      </c>
      <c r="D397" s="5">
        <v>1545.9</v>
      </c>
      <c r="E397" s="2">
        <v>0.14000000000000001</v>
      </c>
    </row>
    <row r="398" spans="1:5" x14ac:dyDescent="0.2">
      <c r="A398" s="4" t="s">
        <v>98</v>
      </c>
      <c r="B398" t="s">
        <v>630</v>
      </c>
      <c r="C398" s="5">
        <v>6675.3</v>
      </c>
      <c r="D398" s="5">
        <v>656.40449999999998</v>
      </c>
      <c r="E398" s="2">
        <v>0.15</v>
      </c>
    </row>
    <row r="399" spans="1:5" x14ac:dyDescent="0.2">
      <c r="A399" s="4" t="s">
        <v>56</v>
      </c>
      <c r="B399" t="s">
        <v>631</v>
      </c>
      <c r="C399" s="5">
        <v>7781.84</v>
      </c>
      <c r="D399" s="5">
        <v>984.29759999999999</v>
      </c>
      <c r="E399" s="2">
        <v>0.13</v>
      </c>
    </row>
    <row r="400" spans="1:5" x14ac:dyDescent="0.2">
      <c r="A400" s="4" t="s">
        <v>58</v>
      </c>
      <c r="B400" t="s">
        <v>632</v>
      </c>
      <c r="C400" s="5">
        <v>13606</v>
      </c>
      <c r="D400" s="5">
        <v>1285.7669999999998</v>
      </c>
      <c r="E400" s="2">
        <v>0.14000000000000001</v>
      </c>
    </row>
    <row r="401" spans="1:5" x14ac:dyDescent="0.2">
      <c r="A401" s="4" t="s">
        <v>112</v>
      </c>
      <c r="B401" t="s">
        <v>633</v>
      </c>
      <c r="C401" s="5">
        <v>8396.7000000000007</v>
      </c>
      <c r="D401" s="5">
        <v>1763.3069999999996</v>
      </c>
      <c r="E401" s="2">
        <v>0.14000000000000001</v>
      </c>
    </row>
    <row r="402" spans="1:5" x14ac:dyDescent="0.2">
      <c r="A402" s="4" t="s">
        <v>81</v>
      </c>
      <c r="B402" t="s">
        <v>634</v>
      </c>
      <c r="C402" s="5">
        <v>8919.9</v>
      </c>
      <c r="D402" s="5">
        <v>936.58949999999993</v>
      </c>
      <c r="E402" s="2">
        <v>0.1</v>
      </c>
    </row>
    <row r="403" spans="1:5" x14ac:dyDescent="0.2">
      <c r="A403" s="4" t="s">
        <v>112</v>
      </c>
      <c r="B403" t="s">
        <v>635</v>
      </c>
      <c r="C403" s="5">
        <v>7984</v>
      </c>
      <c r="D403" s="5">
        <v>598.79999999999995</v>
      </c>
      <c r="E403" s="2">
        <v>0.12</v>
      </c>
    </row>
    <row r="404" spans="1:5" x14ac:dyDescent="0.2">
      <c r="A404" s="4" t="s">
        <v>77</v>
      </c>
      <c r="B404" t="s">
        <v>636</v>
      </c>
      <c r="C404" s="5">
        <v>10355.719999999999</v>
      </c>
      <c r="D404" s="5">
        <v>1151.3123999999998</v>
      </c>
      <c r="E404" s="2">
        <v>0.15</v>
      </c>
    </row>
    <row r="405" spans="1:5" x14ac:dyDescent="0.2">
      <c r="A405" s="4" t="s">
        <v>87</v>
      </c>
      <c r="B405" t="s">
        <v>637</v>
      </c>
      <c r="C405" s="5">
        <v>10715.64</v>
      </c>
      <c r="D405" s="5">
        <v>840.76560000000018</v>
      </c>
      <c r="E405" s="2">
        <v>0.1</v>
      </c>
    </row>
    <row r="406" spans="1:5" x14ac:dyDescent="0.2">
      <c r="A406" s="4" t="s">
        <v>60</v>
      </c>
      <c r="B406" t="s">
        <v>638</v>
      </c>
      <c r="C406" s="5">
        <v>7969.94</v>
      </c>
      <c r="D406" s="5">
        <v>1202.5233000000001</v>
      </c>
      <c r="E406" s="2">
        <v>0.1</v>
      </c>
    </row>
    <row r="407" spans="1:5" x14ac:dyDescent="0.2">
      <c r="A407" s="4" t="s">
        <v>56</v>
      </c>
      <c r="B407" t="s">
        <v>639</v>
      </c>
      <c r="C407" s="5">
        <v>10491.95</v>
      </c>
      <c r="D407" s="5">
        <v>1678.7119999999998</v>
      </c>
      <c r="E407" s="2">
        <v>0.12</v>
      </c>
    </row>
    <row r="408" spans="1:5" x14ac:dyDescent="0.2">
      <c r="A408" s="4" t="s">
        <v>81</v>
      </c>
      <c r="B408" t="s">
        <v>640</v>
      </c>
      <c r="C408" s="5">
        <v>13503.75</v>
      </c>
      <c r="D408" s="5">
        <v>997.2</v>
      </c>
      <c r="E408" s="2">
        <v>0.13</v>
      </c>
    </row>
    <row r="409" spans="1:5" x14ac:dyDescent="0.2">
      <c r="A409" s="4" t="s">
        <v>81</v>
      </c>
      <c r="B409" t="s">
        <v>641</v>
      </c>
      <c r="C409" s="5">
        <v>9352</v>
      </c>
      <c r="D409" s="5">
        <v>879.08799999999985</v>
      </c>
      <c r="E409" s="2">
        <v>0.14000000000000001</v>
      </c>
    </row>
    <row r="410" spans="1:5" x14ac:dyDescent="0.2">
      <c r="A410" s="4" t="s">
        <v>139</v>
      </c>
      <c r="B410" t="s">
        <v>642</v>
      </c>
      <c r="C410" s="5">
        <v>8061.24</v>
      </c>
      <c r="D410" s="5">
        <v>1392.396</v>
      </c>
      <c r="E410" s="2">
        <v>0.13</v>
      </c>
    </row>
    <row r="411" spans="1:5" x14ac:dyDescent="0.2">
      <c r="A411" s="4" t="s">
        <v>58</v>
      </c>
      <c r="B411" t="s">
        <v>643</v>
      </c>
      <c r="C411" s="5">
        <v>6042.6</v>
      </c>
      <c r="D411" s="5">
        <v>657.97199999999998</v>
      </c>
      <c r="E411" s="2">
        <v>0.1</v>
      </c>
    </row>
    <row r="412" spans="1:5" x14ac:dyDescent="0.2">
      <c r="A412" s="4" t="s">
        <v>109</v>
      </c>
      <c r="B412" t="s">
        <v>644</v>
      </c>
      <c r="C412" s="5">
        <v>8131.86</v>
      </c>
      <c r="D412" s="5">
        <v>1153.2456</v>
      </c>
      <c r="E412" s="2">
        <v>0.12</v>
      </c>
    </row>
    <row r="413" spans="1:5" x14ac:dyDescent="0.2">
      <c r="A413" s="4" t="s">
        <v>104</v>
      </c>
      <c r="B413" t="s">
        <v>645</v>
      </c>
      <c r="C413" s="5">
        <v>12714.68</v>
      </c>
      <c r="D413" s="5">
        <v>1731.9455999999998</v>
      </c>
      <c r="E413" s="2">
        <v>0.14000000000000001</v>
      </c>
    </row>
    <row r="414" spans="1:5" x14ac:dyDescent="0.2">
      <c r="A414" s="4" t="s">
        <v>71</v>
      </c>
      <c r="B414" t="s">
        <v>646</v>
      </c>
      <c r="C414" s="5">
        <v>6579.34</v>
      </c>
      <c r="D414" s="5">
        <v>832.19759999999997</v>
      </c>
      <c r="E414" s="2">
        <v>0.13</v>
      </c>
    </row>
    <row r="415" spans="1:5" x14ac:dyDescent="0.2">
      <c r="A415" s="4" t="s">
        <v>98</v>
      </c>
      <c r="B415" t="s">
        <v>647</v>
      </c>
      <c r="C415" s="5">
        <v>6704.1</v>
      </c>
      <c r="D415" s="5">
        <v>804.49199999999996</v>
      </c>
      <c r="E415" s="2">
        <v>0.13</v>
      </c>
    </row>
    <row r="416" spans="1:5" x14ac:dyDescent="0.2">
      <c r="A416" s="4" t="s">
        <v>92</v>
      </c>
      <c r="B416" t="s">
        <v>648</v>
      </c>
      <c r="C416" s="5">
        <v>10573.85</v>
      </c>
      <c r="D416" s="5">
        <v>1522.6344000000004</v>
      </c>
      <c r="E416" s="2">
        <v>0.1</v>
      </c>
    </row>
    <row r="417" spans="1:5" x14ac:dyDescent="0.2">
      <c r="A417" s="4" t="s">
        <v>87</v>
      </c>
      <c r="B417" t="s">
        <v>649</v>
      </c>
      <c r="C417" s="5">
        <v>11020.8</v>
      </c>
      <c r="D417" s="5">
        <v>1080.0383999999999</v>
      </c>
      <c r="E417" s="2">
        <v>0.12</v>
      </c>
    </row>
    <row r="418" spans="1:5" x14ac:dyDescent="0.2">
      <c r="A418" s="4" t="s">
        <v>112</v>
      </c>
      <c r="B418" t="s">
        <v>650</v>
      </c>
      <c r="C418" s="5">
        <v>9714.5400000000009</v>
      </c>
      <c r="D418" s="5">
        <v>750.66899999999998</v>
      </c>
      <c r="E418" s="2">
        <v>0.12</v>
      </c>
    </row>
    <row r="419" spans="1:5" x14ac:dyDescent="0.2">
      <c r="A419" s="4" t="s">
        <v>87</v>
      </c>
      <c r="B419" t="s">
        <v>651</v>
      </c>
      <c r="C419" s="5">
        <v>6260.03</v>
      </c>
      <c r="D419" s="5">
        <v>588.78120000000001</v>
      </c>
      <c r="E419" s="2">
        <v>0.13</v>
      </c>
    </row>
    <row r="420" spans="1:5" x14ac:dyDescent="0.2">
      <c r="A420" s="4" t="s">
        <v>56</v>
      </c>
      <c r="B420" t="s">
        <v>652</v>
      </c>
      <c r="C420" s="5">
        <v>12189.64</v>
      </c>
      <c r="D420" s="5">
        <v>1360.1071999999999</v>
      </c>
      <c r="E420" s="2">
        <v>0.11</v>
      </c>
    </row>
    <row r="421" spans="1:5" x14ac:dyDescent="0.2">
      <c r="A421" s="4" t="s">
        <v>109</v>
      </c>
      <c r="B421" t="s">
        <v>653</v>
      </c>
      <c r="C421" s="5">
        <v>11099.01</v>
      </c>
      <c r="D421" s="5">
        <v>1565.2449999999999</v>
      </c>
      <c r="E421" s="2">
        <v>0.12</v>
      </c>
    </row>
    <row r="422" spans="1:5" x14ac:dyDescent="0.2">
      <c r="A422" s="4" t="s">
        <v>87</v>
      </c>
      <c r="B422" t="s">
        <v>654</v>
      </c>
      <c r="C422" s="5">
        <v>9213.0499999999993</v>
      </c>
      <c r="D422" s="5">
        <v>763.36699999999996</v>
      </c>
      <c r="E422" s="2">
        <v>0.14000000000000001</v>
      </c>
    </row>
    <row r="423" spans="1:5" x14ac:dyDescent="0.2">
      <c r="A423" s="4" t="s">
        <v>98</v>
      </c>
      <c r="B423" t="s">
        <v>655</v>
      </c>
      <c r="C423" s="5">
        <v>11363.6</v>
      </c>
      <c r="D423" s="5">
        <v>1278.4049999999997</v>
      </c>
      <c r="E423" s="2">
        <v>0.1</v>
      </c>
    </row>
    <row r="424" spans="1:5" x14ac:dyDescent="0.2">
      <c r="A424" s="4" t="s">
        <v>69</v>
      </c>
      <c r="B424" t="s">
        <v>656</v>
      </c>
      <c r="C424" s="5">
        <v>7130.32</v>
      </c>
      <c r="D424" s="5">
        <v>735.54880000000003</v>
      </c>
      <c r="E424" s="2">
        <v>0.15</v>
      </c>
    </row>
    <row r="425" spans="1:5" x14ac:dyDescent="0.2">
      <c r="A425" s="4" t="s">
        <v>84</v>
      </c>
      <c r="B425" t="s">
        <v>657</v>
      </c>
      <c r="C425" s="5">
        <v>6853.32</v>
      </c>
      <c r="D425" s="5">
        <v>466.40649999999994</v>
      </c>
      <c r="E425" s="2">
        <v>0.13</v>
      </c>
    </row>
    <row r="426" spans="1:5" x14ac:dyDescent="0.2">
      <c r="A426" s="4" t="s">
        <v>71</v>
      </c>
      <c r="B426" t="s">
        <v>658</v>
      </c>
      <c r="C426" s="5">
        <v>9580.35</v>
      </c>
      <c r="D426" s="5">
        <v>972.77400000000011</v>
      </c>
      <c r="E426" s="2">
        <v>0.11</v>
      </c>
    </row>
    <row r="427" spans="1:5" x14ac:dyDescent="0.2">
      <c r="A427" s="4" t="s">
        <v>104</v>
      </c>
      <c r="B427" t="s">
        <v>659</v>
      </c>
      <c r="C427" s="5">
        <v>10799.47</v>
      </c>
      <c r="D427" s="5">
        <v>1536.3116999999997</v>
      </c>
      <c r="E427" s="2">
        <v>0.1</v>
      </c>
    </row>
    <row r="428" spans="1:5" x14ac:dyDescent="0.2">
      <c r="A428" s="4" t="s">
        <v>71</v>
      </c>
      <c r="B428" t="s">
        <v>660</v>
      </c>
      <c r="C428" s="5">
        <v>9506.4</v>
      </c>
      <c r="D428" s="5">
        <v>1319.7120000000002</v>
      </c>
      <c r="E428" s="2">
        <v>0.12</v>
      </c>
    </row>
    <row r="429" spans="1:5" x14ac:dyDescent="0.2">
      <c r="A429" s="4" t="s">
        <v>84</v>
      </c>
      <c r="B429" t="s">
        <v>661</v>
      </c>
      <c r="C429" s="5">
        <v>8282.58</v>
      </c>
      <c r="D429" s="5">
        <v>788.18100000000004</v>
      </c>
      <c r="E429" s="2">
        <v>0.15</v>
      </c>
    </row>
    <row r="430" spans="1:5" x14ac:dyDescent="0.2">
      <c r="A430" s="4" t="s">
        <v>98</v>
      </c>
      <c r="B430" t="s">
        <v>662</v>
      </c>
      <c r="C430" s="5">
        <v>10871.04</v>
      </c>
      <c r="D430" s="5">
        <v>1685.0111999999997</v>
      </c>
      <c r="E430" s="2">
        <v>0.14000000000000001</v>
      </c>
    </row>
    <row r="431" spans="1:5" x14ac:dyDescent="0.2">
      <c r="A431" s="4" t="s">
        <v>118</v>
      </c>
      <c r="B431" t="s">
        <v>663</v>
      </c>
      <c r="C431" s="5">
        <v>10564.48</v>
      </c>
      <c r="D431" s="5">
        <v>1553.6</v>
      </c>
      <c r="E431" s="2">
        <v>0.11</v>
      </c>
    </row>
    <row r="432" spans="1:5" x14ac:dyDescent="0.2">
      <c r="A432" s="4" t="s">
        <v>77</v>
      </c>
      <c r="B432" t="s">
        <v>664</v>
      </c>
      <c r="C432" s="5">
        <v>9967.74</v>
      </c>
      <c r="D432" s="5">
        <v>1176.8364000000001</v>
      </c>
      <c r="E432" s="2">
        <v>0.11</v>
      </c>
    </row>
    <row r="433" spans="1:5" x14ac:dyDescent="0.2">
      <c r="A433" s="4" t="s">
        <v>54</v>
      </c>
      <c r="B433" t="s">
        <v>665</v>
      </c>
      <c r="C433" s="5">
        <v>5770.5</v>
      </c>
      <c r="D433" s="5">
        <v>1173.3350000000003</v>
      </c>
      <c r="E433" s="2">
        <v>0.11</v>
      </c>
    </row>
    <row r="434" spans="1:5" x14ac:dyDescent="0.2">
      <c r="A434" s="4" t="s">
        <v>87</v>
      </c>
      <c r="B434" t="s">
        <v>666</v>
      </c>
      <c r="C434" s="5">
        <v>7930.6</v>
      </c>
      <c r="D434" s="5">
        <v>1064.3699999999999</v>
      </c>
      <c r="E434" s="2">
        <v>0.13</v>
      </c>
    </row>
    <row r="435" spans="1:5" x14ac:dyDescent="0.2">
      <c r="A435" s="4" t="s">
        <v>54</v>
      </c>
      <c r="B435" t="s">
        <v>667</v>
      </c>
      <c r="C435" s="5">
        <v>6209.76</v>
      </c>
      <c r="D435" s="5">
        <v>936.94320000000005</v>
      </c>
      <c r="E435" s="2">
        <v>0.14000000000000001</v>
      </c>
    </row>
    <row r="436" spans="1:5" x14ac:dyDescent="0.2">
      <c r="A436" s="4" t="s">
        <v>81</v>
      </c>
      <c r="B436" t="s">
        <v>668</v>
      </c>
      <c r="C436" s="5">
        <v>7300.5</v>
      </c>
      <c r="D436" s="5">
        <v>956.13</v>
      </c>
      <c r="E436" s="2">
        <v>0.12</v>
      </c>
    </row>
    <row r="437" spans="1:5" x14ac:dyDescent="0.2">
      <c r="A437" s="4" t="s">
        <v>56</v>
      </c>
      <c r="B437" t="s">
        <v>669</v>
      </c>
      <c r="C437" s="5">
        <v>10476.4</v>
      </c>
      <c r="D437" s="5">
        <v>1283.3590000000002</v>
      </c>
      <c r="E437" s="2">
        <v>0.1</v>
      </c>
    </row>
    <row r="438" spans="1:5" x14ac:dyDescent="0.2">
      <c r="A438" s="4" t="s">
        <v>77</v>
      </c>
      <c r="B438" t="s">
        <v>670</v>
      </c>
      <c r="C438" s="5">
        <v>12145.2</v>
      </c>
      <c r="D438" s="5">
        <v>1284.3549</v>
      </c>
      <c r="E438" s="2">
        <v>0.14000000000000001</v>
      </c>
    </row>
    <row r="439" spans="1:5" x14ac:dyDescent="0.2">
      <c r="A439" s="4" t="s">
        <v>60</v>
      </c>
      <c r="B439" t="s">
        <v>671</v>
      </c>
      <c r="C439" s="5">
        <v>8270.15</v>
      </c>
      <c r="D439" s="5">
        <v>1105.8371999999999</v>
      </c>
      <c r="E439" s="2">
        <v>0.13</v>
      </c>
    </row>
    <row r="440" spans="1:5" x14ac:dyDescent="0.2">
      <c r="A440" s="4" t="s">
        <v>109</v>
      </c>
      <c r="B440" t="s">
        <v>672</v>
      </c>
      <c r="C440" s="5">
        <v>8519.6200000000008</v>
      </c>
      <c r="D440" s="5">
        <v>934.85559999999998</v>
      </c>
      <c r="E440" s="2">
        <v>0.15</v>
      </c>
    </row>
    <row r="441" spans="1:5" x14ac:dyDescent="0.2">
      <c r="A441" s="4" t="s">
        <v>69</v>
      </c>
      <c r="B441" t="s">
        <v>673</v>
      </c>
      <c r="C441" s="5">
        <v>10641.52</v>
      </c>
      <c r="D441" s="5">
        <v>907.32959999999991</v>
      </c>
      <c r="E441" s="2">
        <v>0.1</v>
      </c>
    </row>
    <row r="442" spans="1:5" x14ac:dyDescent="0.2">
      <c r="A442" s="4" t="s">
        <v>77</v>
      </c>
      <c r="B442" t="s">
        <v>674</v>
      </c>
      <c r="C442" s="5">
        <v>8836.2000000000007</v>
      </c>
      <c r="D442" s="5">
        <v>1001.436</v>
      </c>
      <c r="E442" s="2">
        <v>0.14000000000000001</v>
      </c>
    </row>
    <row r="443" spans="1:5" x14ac:dyDescent="0.2">
      <c r="A443" s="4" t="s">
        <v>66</v>
      </c>
      <c r="B443" t="s">
        <v>675</v>
      </c>
      <c r="C443" s="5">
        <v>11624.55</v>
      </c>
      <c r="D443" s="5">
        <v>1162.4549999999999</v>
      </c>
      <c r="E443" s="2">
        <v>0.14000000000000001</v>
      </c>
    </row>
    <row r="444" spans="1:5" x14ac:dyDescent="0.2">
      <c r="A444" s="4" t="s">
        <v>112</v>
      </c>
      <c r="B444" t="s">
        <v>676</v>
      </c>
      <c r="C444" s="5">
        <v>6922.06</v>
      </c>
      <c r="D444" s="5">
        <v>508.97499999999985</v>
      </c>
      <c r="E444" s="2">
        <v>0.11</v>
      </c>
    </row>
    <row r="445" spans="1:5" x14ac:dyDescent="0.2">
      <c r="A445" s="4" t="s">
        <v>112</v>
      </c>
      <c r="B445" t="s">
        <v>677</v>
      </c>
      <c r="C445" s="5">
        <v>6029.9</v>
      </c>
      <c r="D445" s="5">
        <v>837.09199999999998</v>
      </c>
      <c r="E445" s="2">
        <v>0.15</v>
      </c>
    </row>
    <row r="446" spans="1:5" x14ac:dyDescent="0.2">
      <c r="A446" s="4" t="s">
        <v>84</v>
      </c>
      <c r="B446" t="s">
        <v>678</v>
      </c>
      <c r="C446" s="5">
        <v>6289.26</v>
      </c>
      <c r="D446" s="5">
        <v>475.94399999999996</v>
      </c>
      <c r="E446" s="2">
        <v>0.1</v>
      </c>
    </row>
    <row r="447" spans="1:5" x14ac:dyDescent="0.2">
      <c r="A447" s="4" t="s">
        <v>118</v>
      </c>
      <c r="B447" t="s">
        <v>679</v>
      </c>
      <c r="C447" s="5">
        <v>10030.02</v>
      </c>
      <c r="D447" s="5">
        <v>1732.4580000000001</v>
      </c>
      <c r="E447" s="2">
        <v>0.13</v>
      </c>
    </row>
    <row r="448" spans="1:5" x14ac:dyDescent="0.2">
      <c r="A448" s="4" t="s">
        <v>104</v>
      </c>
      <c r="B448" t="s">
        <v>680</v>
      </c>
      <c r="C448" s="5">
        <v>9372</v>
      </c>
      <c r="D448" s="5">
        <v>993.43199999999979</v>
      </c>
      <c r="E448" s="2">
        <v>0.14000000000000001</v>
      </c>
    </row>
    <row r="449" spans="1:5" x14ac:dyDescent="0.2">
      <c r="A449" s="4" t="s">
        <v>77</v>
      </c>
      <c r="B449" t="s">
        <v>681</v>
      </c>
      <c r="C449" s="5">
        <v>5058.3</v>
      </c>
      <c r="D449" s="5">
        <v>627.22919999999999</v>
      </c>
      <c r="E449" s="2">
        <v>0.11</v>
      </c>
    </row>
    <row r="450" spans="1:5" x14ac:dyDescent="0.2">
      <c r="A450" s="4" t="s">
        <v>56</v>
      </c>
      <c r="B450" t="s">
        <v>682</v>
      </c>
      <c r="C450" s="5">
        <v>11089.64</v>
      </c>
      <c r="D450" s="5">
        <v>935.1264000000001</v>
      </c>
      <c r="E450" s="2">
        <v>0.1</v>
      </c>
    </row>
    <row r="451" spans="1:5" x14ac:dyDescent="0.2">
      <c r="A451" s="4" t="s">
        <v>66</v>
      </c>
      <c r="B451" t="s">
        <v>683</v>
      </c>
      <c r="C451" s="5">
        <v>9310.2000000000007</v>
      </c>
      <c r="D451" s="5">
        <v>1619.9748000000002</v>
      </c>
      <c r="E451" s="2">
        <v>0.12</v>
      </c>
    </row>
    <row r="452" spans="1:5" x14ac:dyDescent="0.2">
      <c r="A452" s="4" t="s">
        <v>69</v>
      </c>
      <c r="B452" t="s">
        <v>684</v>
      </c>
      <c r="C452" s="5">
        <v>8123.26</v>
      </c>
      <c r="D452" s="5">
        <v>577.17899999999997</v>
      </c>
      <c r="E452" s="2">
        <v>0.13</v>
      </c>
    </row>
    <row r="453" spans="1:5" x14ac:dyDescent="0.2">
      <c r="A453" s="4" t="s">
        <v>69</v>
      </c>
      <c r="B453" t="s">
        <v>685</v>
      </c>
      <c r="C453" s="5">
        <v>10298.34</v>
      </c>
      <c r="D453" s="5">
        <v>1077.3648000000001</v>
      </c>
      <c r="E453" s="2">
        <v>0.14000000000000001</v>
      </c>
    </row>
    <row r="454" spans="1:5" x14ac:dyDescent="0.2">
      <c r="A454" s="4" t="s">
        <v>84</v>
      </c>
      <c r="B454" t="s">
        <v>686</v>
      </c>
      <c r="C454" s="5">
        <v>11111.04</v>
      </c>
      <c r="D454" s="5">
        <v>1770.8219999999999</v>
      </c>
      <c r="E454" s="2">
        <v>0.12</v>
      </c>
    </row>
    <row r="455" spans="1:5" x14ac:dyDescent="0.2">
      <c r="A455" s="4" t="s">
        <v>60</v>
      </c>
      <c r="B455" t="s">
        <v>687</v>
      </c>
      <c r="C455" s="5">
        <v>8512.56</v>
      </c>
      <c r="D455" s="5">
        <v>1191.7583999999999</v>
      </c>
      <c r="E455" s="2">
        <v>0.14000000000000001</v>
      </c>
    </row>
    <row r="456" spans="1:5" x14ac:dyDescent="0.2">
      <c r="A456" s="4" t="s">
        <v>98</v>
      </c>
      <c r="B456" t="s">
        <v>688</v>
      </c>
      <c r="C456" s="5">
        <v>5877.63</v>
      </c>
      <c r="D456" s="5">
        <v>534.33000000000004</v>
      </c>
      <c r="E456" s="2">
        <v>0.14000000000000001</v>
      </c>
    </row>
    <row r="457" spans="1:5" x14ac:dyDescent="0.2">
      <c r="A457" s="4" t="s">
        <v>118</v>
      </c>
      <c r="B457" t="s">
        <v>689</v>
      </c>
      <c r="C457" s="5">
        <v>5471.1</v>
      </c>
      <c r="D457" s="5">
        <v>483.28049999999996</v>
      </c>
      <c r="E457" s="2">
        <v>0.12</v>
      </c>
    </row>
    <row r="458" spans="1:5" x14ac:dyDescent="0.2">
      <c r="A458" s="4" t="s">
        <v>71</v>
      </c>
      <c r="B458" t="s">
        <v>690</v>
      </c>
      <c r="C458" s="5">
        <v>11407.89</v>
      </c>
      <c r="D458" s="5">
        <v>1003.3093000000001</v>
      </c>
      <c r="E458" s="2">
        <v>0.15</v>
      </c>
    </row>
    <row r="459" spans="1:5" x14ac:dyDescent="0.2">
      <c r="A459" s="4" t="s">
        <v>104</v>
      </c>
      <c r="B459" t="s">
        <v>691</v>
      </c>
      <c r="C459" s="5">
        <v>7441.35</v>
      </c>
      <c r="D459" s="5">
        <v>542.15549999999996</v>
      </c>
      <c r="E459" s="2">
        <v>0.11</v>
      </c>
    </row>
    <row r="460" spans="1:5" x14ac:dyDescent="0.2">
      <c r="A460" s="4" t="s">
        <v>58</v>
      </c>
      <c r="B460" t="s">
        <v>692</v>
      </c>
      <c r="C460" s="5">
        <v>7192.8</v>
      </c>
      <c r="D460" s="5">
        <v>1165.2336000000003</v>
      </c>
      <c r="E460" s="2">
        <v>0.15</v>
      </c>
    </row>
    <row r="461" spans="1:5" x14ac:dyDescent="0.2">
      <c r="A461" s="4" t="s">
        <v>62</v>
      </c>
      <c r="B461" t="s">
        <v>693</v>
      </c>
      <c r="C461" s="5">
        <v>10171.59</v>
      </c>
      <c r="D461" s="5">
        <v>1056.2805000000001</v>
      </c>
      <c r="E461" s="2">
        <v>0.12</v>
      </c>
    </row>
    <row r="462" spans="1:5" x14ac:dyDescent="0.2">
      <c r="A462" s="4" t="s">
        <v>60</v>
      </c>
      <c r="B462" t="s">
        <v>694</v>
      </c>
      <c r="C462" s="5">
        <v>6563.55</v>
      </c>
      <c r="D462" s="5">
        <v>840.13440000000003</v>
      </c>
      <c r="E462" s="2">
        <v>0.12</v>
      </c>
    </row>
    <row r="463" spans="1:5" x14ac:dyDescent="0.2">
      <c r="A463" s="4" t="s">
        <v>66</v>
      </c>
      <c r="B463" t="s">
        <v>695</v>
      </c>
      <c r="C463" s="5">
        <v>11711.16</v>
      </c>
      <c r="D463" s="5">
        <v>1320.7585999999999</v>
      </c>
      <c r="E463" s="2">
        <v>0.15</v>
      </c>
    </row>
    <row r="464" spans="1:5" x14ac:dyDescent="0.2">
      <c r="A464" s="4" t="s">
        <v>58</v>
      </c>
      <c r="B464" t="s">
        <v>696</v>
      </c>
      <c r="C464" s="5">
        <v>6936.3</v>
      </c>
      <c r="D464" s="5">
        <v>647.38800000000015</v>
      </c>
      <c r="E464" s="2">
        <v>0.1</v>
      </c>
    </row>
    <row r="465" spans="1:5" x14ac:dyDescent="0.2">
      <c r="A465" s="4" t="s">
        <v>60</v>
      </c>
      <c r="B465" t="s">
        <v>697</v>
      </c>
      <c r="C465" s="5">
        <v>9336.9500000000007</v>
      </c>
      <c r="D465" s="5">
        <v>731.81500000000005</v>
      </c>
      <c r="E465" s="2">
        <v>0.15</v>
      </c>
    </row>
    <row r="466" spans="1:5" x14ac:dyDescent="0.2">
      <c r="A466" s="4" t="s">
        <v>87</v>
      </c>
      <c r="B466" t="s">
        <v>698</v>
      </c>
      <c r="C466" s="5">
        <v>5876.48</v>
      </c>
      <c r="D466" s="5">
        <v>694.15919999999994</v>
      </c>
      <c r="E466" s="2">
        <v>0.12</v>
      </c>
    </row>
    <row r="467" spans="1:5" x14ac:dyDescent="0.2">
      <c r="A467" s="4" t="s">
        <v>69</v>
      </c>
      <c r="B467" t="s">
        <v>699</v>
      </c>
      <c r="C467" s="5">
        <v>8318.8799999999992</v>
      </c>
      <c r="D467" s="5">
        <v>1072.2112000000002</v>
      </c>
      <c r="E467" s="2">
        <v>0.13</v>
      </c>
    </row>
    <row r="468" spans="1:5" x14ac:dyDescent="0.2">
      <c r="A468" s="4" t="s">
        <v>62</v>
      </c>
      <c r="B468" t="s">
        <v>700</v>
      </c>
      <c r="C468" s="5">
        <v>11310.39</v>
      </c>
      <c r="D468" s="5">
        <v>754.02600000000007</v>
      </c>
      <c r="E468" s="2">
        <v>0.14000000000000001</v>
      </c>
    </row>
    <row r="469" spans="1:5" x14ac:dyDescent="0.2">
      <c r="A469" s="4" t="s">
        <v>92</v>
      </c>
      <c r="B469" t="s">
        <v>701</v>
      </c>
      <c r="C469" s="5">
        <v>9583.7000000000007</v>
      </c>
      <c r="D469" s="5">
        <v>1292.4303999999997</v>
      </c>
      <c r="E469" s="2">
        <v>0.12</v>
      </c>
    </row>
    <row r="470" spans="1:5" x14ac:dyDescent="0.2">
      <c r="A470" s="4" t="s">
        <v>92</v>
      </c>
      <c r="B470" t="s">
        <v>702</v>
      </c>
      <c r="C470" s="5">
        <v>11971.35</v>
      </c>
      <c r="D470" s="5">
        <v>1455.9749999999997</v>
      </c>
      <c r="E470" s="2">
        <v>0.14000000000000001</v>
      </c>
    </row>
    <row r="471" spans="1:5" x14ac:dyDescent="0.2">
      <c r="A471" s="4" t="s">
        <v>58</v>
      </c>
      <c r="B471" t="s">
        <v>703</v>
      </c>
      <c r="C471" s="5">
        <v>6319.17</v>
      </c>
      <c r="D471" s="5">
        <v>1068.5142000000001</v>
      </c>
      <c r="E471" s="2">
        <v>0.13</v>
      </c>
    </row>
    <row r="472" spans="1:5" x14ac:dyDescent="0.2">
      <c r="A472" s="4" t="s">
        <v>66</v>
      </c>
      <c r="B472" t="s">
        <v>704</v>
      </c>
      <c r="C472" s="5">
        <v>7263.61</v>
      </c>
      <c r="D472" s="5">
        <v>951.29859999999996</v>
      </c>
      <c r="E472" s="2">
        <v>0.11</v>
      </c>
    </row>
    <row r="473" spans="1:5" x14ac:dyDescent="0.2">
      <c r="A473" s="4" t="s">
        <v>66</v>
      </c>
      <c r="B473" t="s">
        <v>705</v>
      </c>
      <c r="C473" s="5">
        <v>10040.879999999999</v>
      </c>
      <c r="D473" s="5">
        <v>1370.2848000000004</v>
      </c>
      <c r="E473" s="2">
        <v>0.11</v>
      </c>
    </row>
    <row r="474" spans="1:5" x14ac:dyDescent="0.2">
      <c r="A474" s="4" t="s">
        <v>109</v>
      </c>
      <c r="B474" t="s">
        <v>706</v>
      </c>
      <c r="C474" s="5">
        <v>8636.2900000000009</v>
      </c>
      <c r="D474" s="5">
        <v>821.84050000000002</v>
      </c>
      <c r="E474" s="2">
        <v>0.15</v>
      </c>
    </row>
    <row r="475" spans="1:5" x14ac:dyDescent="0.2">
      <c r="A475" s="4" t="s">
        <v>64</v>
      </c>
      <c r="B475" t="s">
        <v>707</v>
      </c>
      <c r="C475" s="5">
        <v>10495.42</v>
      </c>
      <c r="D475" s="5">
        <v>1072.2348000000002</v>
      </c>
      <c r="E475" s="2">
        <v>0.13</v>
      </c>
    </row>
    <row r="476" spans="1:5" x14ac:dyDescent="0.2">
      <c r="A476" s="4" t="s">
        <v>66</v>
      </c>
      <c r="B476" t="s">
        <v>708</v>
      </c>
      <c r="C476" s="5">
        <v>9971.15</v>
      </c>
      <c r="D476" s="5">
        <v>1299.0984000000001</v>
      </c>
      <c r="E476" s="2">
        <v>0.11</v>
      </c>
    </row>
    <row r="477" spans="1:5" x14ac:dyDescent="0.2">
      <c r="A477" s="4" t="s">
        <v>64</v>
      </c>
      <c r="B477" t="s">
        <v>709</v>
      </c>
      <c r="C477" s="5">
        <v>10125.57</v>
      </c>
      <c r="D477" s="5">
        <v>649.07500000000005</v>
      </c>
      <c r="E477" s="2">
        <v>0.12</v>
      </c>
    </row>
    <row r="478" spans="1:5" x14ac:dyDescent="0.2">
      <c r="A478" s="4" t="s">
        <v>84</v>
      </c>
      <c r="B478" t="s">
        <v>710</v>
      </c>
      <c r="C478" s="5">
        <v>11125.44</v>
      </c>
      <c r="D478" s="5">
        <v>1038.3743999999999</v>
      </c>
      <c r="E478" s="2">
        <v>0.11</v>
      </c>
    </row>
    <row r="479" spans="1:5" x14ac:dyDescent="0.2">
      <c r="A479" s="4" t="s">
        <v>54</v>
      </c>
      <c r="B479" t="s">
        <v>711</v>
      </c>
      <c r="C479" s="5">
        <v>13080</v>
      </c>
      <c r="D479" s="5">
        <v>1294.92</v>
      </c>
      <c r="E479" s="2">
        <v>0.11</v>
      </c>
    </row>
    <row r="480" spans="1:5" x14ac:dyDescent="0.2">
      <c r="A480" s="4" t="s">
        <v>66</v>
      </c>
      <c r="B480" t="s">
        <v>712</v>
      </c>
      <c r="C480" s="5">
        <v>6881.1</v>
      </c>
      <c r="D480" s="5">
        <v>653.70449999999994</v>
      </c>
      <c r="E480" s="2">
        <v>0.1</v>
      </c>
    </row>
    <row r="481" spans="1:5" x14ac:dyDescent="0.2">
      <c r="A481" s="4" t="s">
        <v>58</v>
      </c>
      <c r="B481" t="s">
        <v>713</v>
      </c>
      <c r="C481" s="5">
        <v>6500.7</v>
      </c>
      <c r="D481" s="5">
        <v>981.39599999999973</v>
      </c>
      <c r="E481" s="2">
        <v>0.12</v>
      </c>
    </row>
    <row r="482" spans="1:5" x14ac:dyDescent="0.2">
      <c r="A482" s="4" t="s">
        <v>139</v>
      </c>
      <c r="B482" t="s">
        <v>714</v>
      </c>
      <c r="C482" s="5">
        <v>8596.08</v>
      </c>
      <c r="D482" s="5">
        <v>1337.1680000000001</v>
      </c>
      <c r="E482" s="2">
        <v>0.11</v>
      </c>
    </row>
    <row r="483" spans="1:5" x14ac:dyDescent="0.2">
      <c r="A483" s="4" t="s">
        <v>60</v>
      </c>
      <c r="B483" t="s">
        <v>715</v>
      </c>
      <c r="C483" s="5">
        <v>7434.73</v>
      </c>
      <c r="D483" s="5">
        <v>659.53250000000003</v>
      </c>
      <c r="E483" s="2">
        <v>0.13</v>
      </c>
    </row>
    <row r="484" spans="1:5" x14ac:dyDescent="0.2">
      <c r="A484" s="4" t="s">
        <v>69</v>
      </c>
      <c r="B484" t="s">
        <v>716</v>
      </c>
      <c r="C484" s="5">
        <v>6096.6</v>
      </c>
      <c r="D484" s="5">
        <v>538.5329999999999</v>
      </c>
      <c r="E484" s="2">
        <v>0.11</v>
      </c>
    </row>
    <row r="485" spans="1:5" x14ac:dyDescent="0.2">
      <c r="A485" s="4" t="s">
        <v>112</v>
      </c>
      <c r="B485" t="s">
        <v>717</v>
      </c>
      <c r="C485" s="5">
        <v>5245.2</v>
      </c>
      <c r="D485" s="5">
        <v>681.87599999999986</v>
      </c>
      <c r="E485" s="2">
        <v>0.12</v>
      </c>
    </row>
    <row r="486" spans="1:5" x14ac:dyDescent="0.2">
      <c r="A486" s="4" t="s">
        <v>81</v>
      </c>
      <c r="B486" t="s">
        <v>718</v>
      </c>
      <c r="C486" s="5">
        <v>11443.36</v>
      </c>
      <c r="D486" s="5">
        <v>1515.4719999999998</v>
      </c>
      <c r="E486" s="2">
        <v>0.14000000000000001</v>
      </c>
    </row>
    <row r="487" spans="1:5" x14ac:dyDescent="0.2">
      <c r="A487" s="4" t="s">
        <v>56</v>
      </c>
      <c r="B487" t="s">
        <v>719</v>
      </c>
      <c r="C487" s="5">
        <v>9300.93</v>
      </c>
      <c r="D487" s="5">
        <v>1536.1535999999999</v>
      </c>
      <c r="E487" s="2">
        <v>0.12</v>
      </c>
    </row>
    <row r="488" spans="1:5" x14ac:dyDescent="0.2">
      <c r="A488" s="4" t="s">
        <v>62</v>
      </c>
      <c r="B488" t="s">
        <v>720</v>
      </c>
      <c r="C488" s="5">
        <v>5387.91</v>
      </c>
      <c r="D488" s="5">
        <v>473.483</v>
      </c>
      <c r="E488" s="2">
        <v>0.14000000000000001</v>
      </c>
    </row>
    <row r="489" spans="1:5" x14ac:dyDescent="0.2">
      <c r="A489" s="4" t="s">
        <v>58</v>
      </c>
      <c r="B489" t="s">
        <v>721</v>
      </c>
      <c r="C489" s="5">
        <v>11143.44</v>
      </c>
      <c r="D489" s="5">
        <v>1560.0815999999998</v>
      </c>
      <c r="E489" s="2">
        <v>0.13</v>
      </c>
    </row>
    <row r="490" spans="1:5" x14ac:dyDescent="0.2">
      <c r="A490" s="4" t="s">
        <v>92</v>
      </c>
      <c r="B490" t="s">
        <v>722</v>
      </c>
      <c r="C490" s="5">
        <v>12970.54</v>
      </c>
      <c r="D490" s="5">
        <v>1290.2274</v>
      </c>
      <c r="E490" s="2">
        <v>0.11</v>
      </c>
    </row>
    <row r="491" spans="1:5" x14ac:dyDescent="0.2">
      <c r="A491" s="4" t="s">
        <v>98</v>
      </c>
      <c r="B491" t="s">
        <v>723</v>
      </c>
      <c r="C491" s="5">
        <v>13210.4</v>
      </c>
      <c r="D491" s="5">
        <v>1515.8934000000002</v>
      </c>
      <c r="E491" s="2">
        <v>0.1</v>
      </c>
    </row>
    <row r="492" spans="1:5" x14ac:dyDescent="0.2">
      <c r="A492" s="4" t="s">
        <v>81</v>
      </c>
      <c r="B492" t="s">
        <v>724</v>
      </c>
      <c r="C492" s="5">
        <v>12688.8</v>
      </c>
      <c r="D492" s="5">
        <v>1043.6538</v>
      </c>
      <c r="E492" s="2">
        <v>0.14000000000000001</v>
      </c>
    </row>
    <row r="493" spans="1:5" x14ac:dyDescent="0.2">
      <c r="A493" s="4" t="s">
        <v>109</v>
      </c>
      <c r="B493" t="s">
        <v>725</v>
      </c>
      <c r="C493" s="5">
        <v>10448.43</v>
      </c>
      <c r="D493" s="5">
        <v>864.11339999999996</v>
      </c>
      <c r="E493" s="2">
        <v>0.13</v>
      </c>
    </row>
    <row r="494" spans="1:5" x14ac:dyDescent="0.2">
      <c r="A494" s="4" t="s">
        <v>87</v>
      </c>
      <c r="B494" t="s">
        <v>726</v>
      </c>
      <c r="C494" s="5">
        <v>10868.88</v>
      </c>
      <c r="D494" s="5">
        <v>1406.3671999999999</v>
      </c>
      <c r="E494" s="2">
        <v>0.14000000000000001</v>
      </c>
    </row>
    <row r="495" spans="1:5" x14ac:dyDescent="0.2">
      <c r="A495" s="4" t="s">
        <v>87</v>
      </c>
      <c r="B495" t="s">
        <v>727</v>
      </c>
      <c r="C495" s="5">
        <v>9741.44</v>
      </c>
      <c r="D495" s="5">
        <v>1634.0479999999998</v>
      </c>
      <c r="E495" s="2">
        <v>0.15</v>
      </c>
    </row>
    <row r="496" spans="1:5" x14ac:dyDescent="0.2">
      <c r="A496" s="4" t="s">
        <v>62</v>
      </c>
      <c r="B496" t="s">
        <v>728</v>
      </c>
      <c r="C496" s="5">
        <v>7963.48</v>
      </c>
      <c r="D496" s="5">
        <v>1159.3890000000001</v>
      </c>
      <c r="E496" s="2">
        <v>0.11</v>
      </c>
    </row>
    <row r="497" spans="1:5" x14ac:dyDescent="0.2">
      <c r="A497" s="4" t="s">
        <v>81</v>
      </c>
      <c r="B497" t="s">
        <v>729</v>
      </c>
      <c r="C497" s="5">
        <v>6555.2</v>
      </c>
      <c r="D497" s="5">
        <v>901.33999999999969</v>
      </c>
      <c r="E497" s="2">
        <v>0.14000000000000001</v>
      </c>
    </row>
    <row r="498" spans="1:5" x14ac:dyDescent="0.2">
      <c r="A498" s="4" t="s">
        <v>71</v>
      </c>
      <c r="B498" t="s">
        <v>730</v>
      </c>
      <c r="C498" s="5">
        <v>5496.78</v>
      </c>
      <c r="D498" s="5">
        <v>808.34999999999991</v>
      </c>
      <c r="E498" s="2">
        <v>0.13</v>
      </c>
    </row>
    <row r="499" spans="1:5" x14ac:dyDescent="0.2">
      <c r="A499" s="4" t="s">
        <v>77</v>
      </c>
      <c r="B499" t="s">
        <v>731</v>
      </c>
      <c r="C499" s="5">
        <v>9900.7199999999993</v>
      </c>
      <c r="D499" s="5">
        <v>1567.6139999999996</v>
      </c>
      <c r="E499" s="2">
        <v>0.15</v>
      </c>
    </row>
    <row r="500" spans="1:5" x14ac:dyDescent="0.2">
      <c r="A500" s="4" t="s">
        <v>84</v>
      </c>
      <c r="B500" t="s">
        <v>732</v>
      </c>
      <c r="C500" s="5">
        <v>6659.07</v>
      </c>
      <c r="D500" s="5">
        <v>1071.5049000000001</v>
      </c>
      <c r="E500" s="2">
        <v>0.15</v>
      </c>
    </row>
    <row r="501" spans="1:5" x14ac:dyDescent="0.2">
      <c r="A501" s="4" t="s">
        <v>71</v>
      </c>
      <c r="B501" t="s">
        <v>733</v>
      </c>
      <c r="C501" s="5">
        <v>4863.3</v>
      </c>
      <c r="D501" s="5">
        <v>817.03440000000001</v>
      </c>
      <c r="E501" s="2">
        <v>0.1</v>
      </c>
    </row>
    <row r="502" spans="1:5" x14ac:dyDescent="0.2">
      <c r="A502" s="4" t="s">
        <v>118</v>
      </c>
      <c r="B502" t="s">
        <v>734</v>
      </c>
      <c r="C502" s="5">
        <v>13034.76</v>
      </c>
      <c r="D502" s="5">
        <v>1512.7182000000003</v>
      </c>
      <c r="E502" s="2">
        <v>0.11</v>
      </c>
    </row>
    <row r="503" spans="1:5" x14ac:dyDescent="0.2">
      <c r="A503" s="4" t="s">
        <v>71</v>
      </c>
      <c r="B503" t="s">
        <v>735</v>
      </c>
      <c r="C503" s="5">
        <v>9122.75</v>
      </c>
      <c r="D503" s="5">
        <v>1105.1559999999999</v>
      </c>
      <c r="E503" s="2">
        <v>0.14000000000000001</v>
      </c>
    </row>
    <row r="504" spans="1:5" x14ac:dyDescent="0.2">
      <c r="A504" s="4" t="s">
        <v>69</v>
      </c>
      <c r="B504" t="s">
        <v>736</v>
      </c>
      <c r="C504" s="5">
        <v>6662.04</v>
      </c>
      <c r="D504" s="5">
        <v>1035.6444000000001</v>
      </c>
      <c r="E504" s="2">
        <v>0.14000000000000001</v>
      </c>
    </row>
    <row r="505" spans="1:5" x14ac:dyDescent="0.2">
      <c r="A505" s="4" t="s">
        <v>87</v>
      </c>
      <c r="B505" t="s">
        <v>737</v>
      </c>
      <c r="C505" s="5">
        <v>9466.1</v>
      </c>
      <c r="D505" s="5">
        <v>843.83519999999999</v>
      </c>
      <c r="E505" s="2">
        <v>0.14000000000000001</v>
      </c>
    </row>
    <row r="506" spans="1:5" x14ac:dyDescent="0.2">
      <c r="A506" s="4" t="s">
        <v>104</v>
      </c>
      <c r="B506" t="s">
        <v>738</v>
      </c>
      <c r="C506" s="5">
        <v>9546.48</v>
      </c>
      <c r="D506" s="5">
        <v>1058.0681999999999</v>
      </c>
      <c r="E506" s="2">
        <v>0.12</v>
      </c>
    </row>
    <row r="507" spans="1:5" x14ac:dyDescent="0.2">
      <c r="A507" s="4" t="s">
        <v>109</v>
      </c>
      <c r="B507" t="s">
        <v>739</v>
      </c>
      <c r="C507" s="5">
        <v>6055.8</v>
      </c>
      <c r="D507" s="5">
        <v>1130.4160000000002</v>
      </c>
      <c r="E507" s="2">
        <v>0.14000000000000001</v>
      </c>
    </row>
    <row r="508" spans="1:5" x14ac:dyDescent="0.2">
      <c r="A508" s="4" t="s">
        <v>60</v>
      </c>
      <c r="B508" t="s">
        <v>740</v>
      </c>
      <c r="C508" s="5">
        <v>8026.21</v>
      </c>
      <c r="D508" s="5">
        <v>789.67550000000017</v>
      </c>
      <c r="E508" s="2">
        <v>0.1</v>
      </c>
    </row>
    <row r="509" spans="1:5" x14ac:dyDescent="0.2">
      <c r="A509" s="4" t="s">
        <v>98</v>
      </c>
      <c r="B509" t="s">
        <v>741</v>
      </c>
      <c r="C509" s="5">
        <v>5641.6</v>
      </c>
      <c r="D509" s="5">
        <v>539.47799999999995</v>
      </c>
      <c r="E509" s="2">
        <v>0.12</v>
      </c>
    </row>
    <row r="510" spans="1:5" x14ac:dyDescent="0.2">
      <c r="A510" s="4" t="s">
        <v>98</v>
      </c>
      <c r="B510" t="s">
        <v>742</v>
      </c>
      <c r="C510" s="5">
        <v>11318.01</v>
      </c>
      <c r="D510" s="5">
        <v>2057.8199999999997</v>
      </c>
      <c r="E510" s="2">
        <v>0.13</v>
      </c>
    </row>
    <row r="511" spans="1:5" x14ac:dyDescent="0.2">
      <c r="A511" s="4" t="s">
        <v>71</v>
      </c>
      <c r="B511" t="s">
        <v>743</v>
      </c>
      <c r="C511" s="5">
        <v>9742.2000000000007</v>
      </c>
      <c r="D511" s="5">
        <v>926.75800000000015</v>
      </c>
      <c r="E511" s="2">
        <v>0.15</v>
      </c>
    </row>
    <row r="512" spans="1:5" x14ac:dyDescent="0.2">
      <c r="A512" s="4" t="s">
        <v>66</v>
      </c>
      <c r="B512" t="s">
        <v>744</v>
      </c>
      <c r="C512" s="5">
        <v>6682.36</v>
      </c>
      <c r="D512" s="5">
        <v>950.61959999999988</v>
      </c>
      <c r="E512" s="2">
        <v>0.13</v>
      </c>
    </row>
    <row r="513" spans="1:5" x14ac:dyDescent="0.2">
      <c r="A513" s="4" t="s">
        <v>139</v>
      </c>
      <c r="B513" t="s">
        <v>745</v>
      </c>
      <c r="C513" s="5">
        <v>11952.85</v>
      </c>
      <c r="D513" s="5">
        <v>1570.0229999999999</v>
      </c>
      <c r="E513" s="2">
        <v>0.11</v>
      </c>
    </row>
    <row r="514" spans="1:5" x14ac:dyDescent="0.2">
      <c r="A514" s="4" t="s">
        <v>98</v>
      </c>
      <c r="B514" t="s">
        <v>746</v>
      </c>
      <c r="C514" s="5">
        <v>6971.86</v>
      </c>
      <c r="D514" s="5">
        <v>539.40179999999998</v>
      </c>
      <c r="E514" s="2">
        <v>0.13</v>
      </c>
    </row>
    <row r="515" spans="1:5" x14ac:dyDescent="0.2">
      <c r="A515" s="4" t="s">
        <v>84</v>
      </c>
      <c r="B515" t="s">
        <v>747</v>
      </c>
      <c r="C515" s="5">
        <v>6247.8</v>
      </c>
      <c r="D515" s="5">
        <v>614.36699999999996</v>
      </c>
      <c r="E515" s="2">
        <v>0.14000000000000001</v>
      </c>
    </row>
    <row r="516" spans="1:5" x14ac:dyDescent="0.2">
      <c r="A516" s="4" t="s">
        <v>92</v>
      </c>
      <c r="B516" t="s">
        <v>748</v>
      </c>
      <c r="C516" s="5">
        <v>8463.7000000000007</v>
      </c>
      <c r="D516" s="5">
        <v>798.00599999999986</v>
      </c>
      <c r="E516" s="2">
        <v>0.14000000000000001</v>
      </c>
    </row>
    <row r="517" spans="1:5" x14ac:dyDescent="0.2">
      <c r="A517" s="4" t="s">
        <v>56</v>
      </c>
      <c r="B517" t="s">
        <v>749</v>
      </c>
      <c r="C517" s="5">
        <v>9531.57</v>
      </c>
      <c r="D517" s="5">
        <v>1014.651</v>
      </c>
      <c r="E517" s="2">
        <v>0.15</v>
      </c>
    </row>
    <row r="518" spans="1:5" x14ac:dyDescent="0.2">
      <c r="A518" s="4" t="s">
        <v>62</v>
      </c>
      <c r="B518" t="s">
        <v>750</v>
      </c>
      <c r="C518" s="5">
        <v>11953.44</v>
      </c>
      <c r="D518" s="5">
        <v>1354.7232000000001</v>
      </c>
      <c r="E518" s="2">
        <v>0.13</v>
      </c>
    </row>
    <row r="519" spans="1:5" x14ac:dyDescent="0.2">
      <c r="A519" s="4" t="s">
        <v>139</v>
      </c>
      <c r="B519" t="s">
        <v>751</v>
      </c>
      <c r="C519" s="5">
        <v>9402.0499999999993</v>
      </c>
      <c r="D519" s="5">
        <v>671.57500000000005</v>
      </c>
      <c r="E519" s="2">
        <v>0.12</v>
      </c>
    </row>
    <row r="520" spans="1:5" x14ac:dyDescent="0.2">
      <c r="A520" s="4" t="s">
        <v>98</v>
      </c>
      <c r="B520" t="s">
        <v>752</v>
      </c>
      <c r="C520" s="5">
        <v>7039.12</v>
      </c>
      <c r="D520" s="5">
        <v>700.20720000000017</v>
      </c>
      <c r="E520" s="2">
        <v>0.12</v>
      </c>
    </row>
    <row r="521" spans="1:5" x14ac:dyDescent="0.2">
      <c r="A521" s="4" t="s">
        <v>104</v>
      </c>
      <c r="B521" t="s">
        <v>753</v>
      </c>
      <c r="C521" s="5">
        <v>6467.6</v>
      </c>
      <c r="D521" s="5">
        <v>587.32799999999997</v>
      </c>
      <c r="E521" s="2">
        <v>0.1</v>
      </c>
    </row>
    <row r="522" spans="1:5" x14ac:dyDescent="0.2">
      <c r="A522" s="4" t="s">
        <v>104</v>
      </c>
      <c r="B522" t="s">
        <v>754</v>
      </c>
      <c r="C522" s="5">
        <v>12615.89</v>
      </c>
      <c r="D522" s="5">
        <v>937.66750000000013</v>
      </c>
      <c r="E522" s="2">
        <v>0.13</v>
      </c>
    </row>
    <row r="523" spans="1:5" x14ac:dyDescent="0.2">
      <c r="A523" s="4" t="s">
        <v>69</v>
      </c>
      <c r="B523" t="s">
        <v>755</v>
      </c>
      <c r="C523" s="5">
        <v>5993.52</v>
      </c>
      <c r="D523" s="5">
        <v>747.42719999999997</v>
      </c>
      <c r="E523" s="2">
        <v>0.13</v>
      </c>
    </row>
    <row r="524" spans="1:5" x14ac:dyDescent="0.2">
      <c r="A524" s="4" t="s">
        <v>54</v>
      </c>
      <c r="B524" t="s">
        <v>756</v>
      </c>
      <c r="C524" s="5">
        <v>11529.18</v>
      </c>
      <c r="D524" s="5">
        <v>1300.7279999999998</v>
      </c>
      <c r="E524" s="2">
        <v>0.13</v>
      </c>
    </row>
    <row r="525" spans="1:5" x14ac:dyDescent="0.2">
      <c r="A525" s="4" t="s">
        <v>109</v>
      </c>
      <c r="B525" t="s">
        <v>757</v>
      </c>
      <c r="C525" s="5">
        <v>6163.74</v>
      </c>
      <c r="D525" s="5">
        <v>504.30600000000004</v>
      </c>
      <c r="E525" s="2">
        <v>0.12</v>
      </c>
    </row>
    <row r="526" spans="1:5" x14ac:dyDescent="0.2">
      <c r="A526" s="4" t="s">
        <v>77</v>
      </c>
      <c r="B526" t="s">
        <v>758</v>
      </c>
      <c r="C526" s="5">
        <v>10079.65</v>
      </c>
      <c r="D526" s="5">
        <v>1411.1510000000001</v>
      </c>
      <c r="E526" s="2">
        <v>0.11</v>
      </c>
    </row>
    <row r="527" spans="1:5" x14ac:dyDescent="0.2">
      <c r="A527" s="4" t="s">
        <v>64</v>
      </c>
      <c r="B527" t="s">
        <v>759</v>
      </c>
      <c r="C527" s="5">
        <v>6472.5</v>
      </c>
      <c r="D527" s="5">
        <v>1337.65</v>
      </c>
      <c r="E527" s="2">
        <v>0.11</v>
      </c>
    </row>
    <row r="528" spans="1:5" x14ac:dyDescent="0.2">
      <c r="A528" s="4" t="s">
        <v>58</v>
      </c>
      <c r="B528" t="s">
        <v>760</v>
      </c>
      <c r="C528" s="5">
        <v>6746.28</v>
      </c>
      <c r="D528" s="5">
        <v>777.80640000000017</v>
      </c>
      <c r="E528" s="2">
        <v>0.11</v>
      </c>
    </row>
    <row r="529" spans="1:5" x14ac:dyDescent="0.2">
      <c r="A529" s="4" t="s">
        <v>92</v>
      </c>
      <c r="B529" t="s">
        <v>761</v>
      </c>
      <c r="C529" s="5">
        <v>6638.98</v>
      </c>
      <c r="D529" s="5">
        <v>597.5082000000001</v>
      </c>
      <c r="E529" s="2">
        <v>0.15</v>
      </c>
    </row>
    <row r="530" spans="1:5" x14ac:dyDescent="0.2">
      <c r="A530" s="4" t="s">
        <v>60</v>
      </c>
      <c r="B530" t="s">
        <v>762</v>
      </c>
      <c r="C530" s="5">
        <v>11051.54</v>
      </c>
      <c r="D530" s="5">
        <v>959.73899999999992</v>
      </c>
      <c r="E530" s="2">
        <v>0.15</v>
      </c>
    </row>
    <row r="531" spans="1:5" x14ac:dyDescent="0.2">
      <c r="A531" s="4" t="s">
        <v>66</v>
      </c>
      <c r="B531" t="s">
        <v>763</v>
      </c>
      <c r="C531" s="5">
        <v>8975.85</v>
      </c>
      <c r="D531" s="5">
        <v>741.08300000000008</v>
      </c>
      <c r="E531" s="2">
        <v>0.1</v>
      </c>
    </row>
    <row r="532" spans="1:5" x14ac:dyDescent="0.2">
      <c r="A532" s="4" t="s">
        <v>98</v>
      </c>
      <c r="B532" t="s">
        <v>764</v>
      </c>
      <c r="C532" s="5">
        <v>13308.8</v>
      </c>
      <c r="D532" s="5">
        <v>918.30719999999997</v>
      </c>
      <c r="E532" s="2">
        <v>0.15</v>
      </c>
    </row>
    <row r="533" spans="1:5" x14ac:dyDescent="0.2">
      <c r="A533" s="4" t="s">
        <v>69</v>
      </c>
      <c r="B533" t="s">
        <v>765</v>
      </c>
      <c r="C533" s="5">
        <v>11407.98</v>
      </c>
      <c r="D533" s="5">
        <v>1296.9072000000001</v>
      </c>
      <c r="E533" s="2">
        <v>0.14000000000000001</v>
      </c>
    </row>
    <row r="534" spans="1:5" x14ac:dyDescent="0.2">
      <c r="A534" s="4" t="s">
        <v>112</v>
      </c>
      <c r="B534" t="s">
        <v>766</v>
      </c>
      <c r="C534" s="5">
        <v>9037.92</v>
      </c>
      <c r="D534" s="5">
        <v>932.33279999999979</v>
      </c>
      <c r="E534" s="2">
        <v>0.13</v>
      </c>
    </row>
    <row r="535" spans="1:5" x14ac:dyDescent="0.2">
      <c r="A535" s="4" t="s">
        <v>112</v>
      </c>
      <c r="B535" t="s">
        <v>767</v>
      </c>
      <c r="C535" s="5">
        <v>6072.9</v>
      </c>
      <c r="D535" s="5">
        <v>1275.3089999999997</v>
      </c>
      <c r="E535" s="2">
        <v>0.1</v>
      </c>
    </row>
    <row r="536" spans="1:5" x14ac:dyDescent="0.2">
      <c r="A536" s="4" t="s">
        <v>84</v>
      </c>
      <c r="B536" t="s">
        <v>768</v>
      </c>
      <c r="C536" s="5">
        <v>13048.06</v>
      </c>
      <c r="D536" s="5">
        <v>1606.9715999999999</v>
      </c>
      <c r="E536" s="2">
        <v>0.11</v>
      </c>
    </row>
    <row r="537" spans="1:5" x14ac:dyDescent="0.2">
      <c r="A537" s="4" t="s">
        <v>98</v>
      </c>
      <c r="B537" t="s">
        <v>769</v>
      </c>
      <c r="C537" s="5">
        <v>12856.92</v>
      </c>
      <c r="D537" s="5">
        <v>974.41919999999982</v>
      </c>
      <c r="E537" s="2">
        <v>0.11</v>
      </c>
    </row>
    <row r="538" spans="1:5" x14ac:dyDescent="0.2">
      <c r="A538" s="4" t="s">
        <v>92</v>
      </c>
      <c r="B538" t="s">
        <v>770</v>
      </c>
      <c r="C538" s="5">
        <v>7154.73</v>
      </c>
      <c r="D538" s="5">
        <v>552.8655</v>
      </c>
      <c r="E538" s="2">
        <v>0.14000000000000001</v>
      </c>
    </row>
    <row r="539" spans="1:5" x14ac:dyDescent="0.2">
      <c r="A539" s="4" t="s">
        <v>84</v>
      </c>
      <c r="B539" t="s">
        <v>771</v>
      </c>
      <c r="C539" s="5">
        <v>7867.86</v>
      </c>
      <c r="D539" s="5">
        <v>1016.7696</v>
      </c>
      <c r="E539" s="2">
        <v>0.13</v>
      </c>
    </row>
    <row r="540" spans="1:5" x14ac:dyDescent="0.2">
      <c r="A540" s="4" t="s">
        <v>118</v>
      </c>
      <c r="B540" t="s">
        <v>772</v>
      </c>
      <c r="C540" s="5">
        <v>10608.39</v>
      </c>
      <c r="D540" s="5">
        <v>1468.8539999999996</v>
      </c>
      <c r="E540" s="2">
        <v>0.11</v>
      </c>
    </row>
    <row r="541" spans="1:5" x14ac:dyDescent="0.2">
      <c r="A541" s="4" t="s">
        <v>109</v>
      </c>
      <c r="B541" t="s">
        <v>773</v>
      </c>
      <c r="C541" s="5">
        <v>12249.22</v>
      </c>
      <c r="D541" s="5">
        <v>1430.1791999999998</v>
      </c>
      <c r="E541" s="2">
        <v>0.12</v>
      </c>
    </row>
    <row r="542" spans="1:5" x14ac:dyDescent="0.2">
      <c r="A542" s="4" t="s">
        <v>54</v>
      </c>
      <c r="B542" t="s">
        <v>774</v>
      </c>
      <c r="C542" s="5">
        <v>5572.5</v>
      </c>
      <c r="D542" s="5">
        <v>529.38750000000005</v>
      </c>
      <c r="E542" s="2">
        <v>0.12</v>
      </c>
    </row>
    <row r="543" spans="1:5" x14ac:dyDescent="0.2">
      <c r="A543" s="4" t="s">
        <v>109</v>
      </c>
      <c r="B543" t="s">
        <v>775</v>
      </c>
      <c r="C543" s="5">
        <v>12021.68</v>
      </c>
      <c r="D543" s="5">
        <v>775.08199999999999</v>
      </c>
      <c r="E543" s="2">
        <v>0.13</v>
      </c>
    </row>
    <row r="544" spans="1:5" x14ac:dyDescent="0.2">
      <c r="A544" s="4" t="s">
        <v>54</v>
      </c>
      <c r="B544" t="s">
        <v>776</v>
      </c>
      <c r="C544" s="5">
        <v>5771.89</v>
      </c>
      <c r="D544" s="5">
        <v>1072.4544000000001</v>
      </c>
      <c r="E544" s="2">
        <v>0.13</v>
      </c>
    </row>
    <row r="545" spans="1:5" x14ac:dyDescent="0.2">
      <c r="A545" s="4" t="s">
        <v>60</v>
      </c>
      <c r="B545" t="s">
        <v>777</v>
      </c>
      <c r="C545" s="5">
        <v>8685.2000000000007</v>
      </c>
      <c r="D545" s="5">
        <v>998.79799999999989</v>
      </c>
      <c r="E545" s="2">
        <v>0.14000000000000001</v>
      </c>
    </row>
    <row r="546" spans="1:5" x14ac:dyDescent="0.2">
      <c r="A546" s="4" t="s">
        <v>56</v>
      </c>
      <c r="B546" t="s">
        <v>778</v>
      </c>
      <c r="C546" s="5">
        <v>12361.68</v>
      </c>
      <c r="D546" s="5">
        <v>1854.2520000000002</v>
      </c>
      <c r="E546" s="2">
        <v>0.15</v>
      </c>
    </row>
    <row r="547" spans="1:5" x14ac:dyDescent="0.2">
      <c r="A547" s="4" t="s">
        <v>84</v>
      </c>
      <c r="B547" t="s">
        <v>779</v>
      </c>
      <c r="C547" s="5">
        <v>6397.44</v>
      </c>
      <c r="D547" s="5">
        <v>1034.8800000000003</v>
      </c>
      <c r="E547" s="2">
        <v>0.12</v>
      </c>
    </row>
    <row r="548" spans="1:5" x14ac:dyDescent="0.2">
      <c r="A548" s="4" t="s">
        <v>87</v>
      </c>
      <c r="B548" t="s">
        <v>780</v>
      </c>
      <c r="C548" s="5">
        <v>11944.71</v>
      </c>
      <c r="D548" s="5">
        <v>1510.8444</v>
      </c>
      <c r="E548" s="2">
        <v>0.12</v>
      </c>
    </row>
    <row r="549" spans="1:5" x14ac:dyDescent="0.2">
      <c r="A549" s="4" t="s">
        <v>66</v>
      </c>
      <c r="B549" t="s">
        <v>781</v>
      </c>
      <c r="C549" s="5">
        <v>6825</v>
      </c>
      <c r="D549" s="5">
        <v>666.9</v>
      </c>
      <c r="E549" s="2">
        <v>0.13</v>
      </c>
    </row>
    <row r="550" spans="1:5" x14ac:dyDescent="0.2">
      <c r="A550" s="4" t="s">
        <v>77</v>
      </c>
      <c r="B550" t="s">
        <v>782</v>
      </c>
      <c r="C550" s="5">
        <v>7080.84</v>
      </c>
      <c r="D550" s="5">
        <v>866.36160000000007</v>
      </c>
      <c r="E550" s="2">
        <v>0.13</v>
      </c>
    </row>
    <row r="551" spans="1:5" x14ac:dyDescent="0.2">
      <c r="A551" s="4" t="s">
        <v>69</v>
      </c>
      <c r="B551" t="s">
        <v>783</v>
      </c>
      <c r="C551" s="5">
        <v>9394.8799999999992</v>
      </c>
      <c r="D551" s="5">
        <v>807.37249999999995</v>
      </c>
      <c r="E551" s="2">
        <v>0.12</v>
      </c>
    </row>
    <row r="552" spans="1:5" x14ac:dyDescent="0.2">
      <c r="A552" s="4" t="s">
        <v>87</v>
      </c>
      <c r="B552" t="s">
        <v>784</v>
      </c>
      <c r="C552" s="5">
        <v>9247.2900000000009</v>
      </c>
      <c r="D552" s="5">
        <v>872.56479999999976</v>
      </c>
      <c r="E552" s="2">
        <v>0.12</v>
      </c>
    </row>
    <row r="553" spans="1:5" x14ac:dyDescent="0.2">
      <c r="A553" s="4" t="s">
        <v>109</v>
      </c>
      <c r="B553" t="s">
        <v>785</v>
      </c>
      <c r="C553" s="5">
        <v>7836.66</v>
      </c>
      <c r="D553" s="5">
        <v>868.06079999999986</v>
      </c>
      <c r="E553" s="2">
        <v>0.13</v>
      </c>
    </row>
    <row r="554" spans="1:5" x14ac:dyDescent="0.2">
      <c r="A554" s="4" t="s">
        <v>139</v>
      </c>
      <c r="B554" t="s">
        <v>786</v>
      </c>
      <c r="C554" s="5">
        <v>7247.1</v>
      </c>
      <c r="D554" s="5">
        <v>811.67520000000002</v>
      </c>
      <c r="E554" s="2">
        <v>0.1</v>
      </c>
    </row>
    <row r="555" spans="1:5" x14ac:dyDescent="0.2">
      <c r="A555" s="4" t="s">
        <v>77</v>
      </c>
      <c r="B555" t="s">
        <v>787</v>
      </c>
      <c r="C555" s="5">
        <v>12101.4</v>
      </c>
      <c r="D555" s="5">
        <v>988.28099999999995</v>
      </c>
      <c r="E555" s="2">
        <v>0.11</v>
      </c>
    </row>
    <row r="556" spans="1:5" x14ac:dyDescent="0.2">
      <c r="A556" s="4" t="s">
        <v>87</v>
      </c>
      <c r="B556" t="s">
        <v>788</v>
      </c>
      <c r="C556" s="5">
        <v>6833.58</v>
      </c>
      <c r="D556" s="5">
        <v>588.73919999999998</v>
      </c>
      <c r="E556" s="2">
        <v>0.11</v>
      </c>
    </row>
    <row r="557" spans="1:5" x14ac:dyDescent="0.2">
      <c r="A557" s="4" t="s">
        <v>69</v>
      </c>
      <c r="B557" t="s">
        <v>789</v>
      </c>
      <c r="C557" s="5">
        <v>10731.27</v>
      </c>
      <c r="D557" s="5">
        <v>1580.4233999999999</v>
      </c>
      <c r="E557" s="2">
        <v>0.11</v>
      </c>
    </row>
    <row r="558" spans="1:5" x14ac:dyDescent="0.2">
      <c r="A558" s="4" t="s">
        <v>92</v>
      </c>
      <c r="B558" t="s">
        <v>790</v>
      </c>
      <c r="C558" s="5">
        <v>7592.97</v>
      </c>
      <c r="D558" s="5">
        <v>644.25200000000007</v>
      </c>
      <c r="E558" s="2">
        <v>0.12</v>
      </c>
    </row>
    <row r="559" spans="1:5" x14ac:dyDescent="0.2">
      <c r="A559" s="4" t="s">
        <v>58</v>
      </c>
      <c r="B559" t="s">
        <v>791</v>
      </c>
      <c r="C559" s="5">
        <v>9542.56</v>
      </c>
      <c r="D559" s="5">
        <v>1220.4432000000002</v>
      </c>
      <c r="E559" s="2">
        <v>0.11</v>
      </c>
    </row>
    <row r="560" spans="1:5" x14ac:dyDescent="0.2">
      <c r="A560" s="4" t="s">
        <v>87</v>
      </c>
      <c r="B560" t="s">
        <v>792</v>
      </c>
      <c r="C560" s="5">
        <v>9205.6</v>
      </c>
      <c r="D560" s="5">
        <v>716.54399999999998</v>
      </c>
      <c r="E560" s="2">
        <v>0.13</v>
      </c>
    </row>
    <row r="561" spans="1:5" x14ac:dyDescent="0.2">
      <c r="A561" s="4" t="s">
        <v>118</v>
      </c>
      <c r="B561" t="s">
        <v>793</v>
      </c>
      <c r="C561" s="5">
        <v>9065.43</v>
      </c>
      <c r="D561" s="5">
        <v>1384.5383999999999</v>
      </c>
      <c r="E561" s="2">
        <v>0.14000000000000001</v>
      </c>
    </row>
    <row r="562" spans="1:5" x14ac:dyDescent="0.2">
      <c r="A562" s="4" t="s">
        <v>92</v>
      </c>
      <c r="B562" t="s">
        <v>794</v>
      </c>
      <c r="C562" s="5">
        <v>11080.4</v>
      </c>
      <c r="D562" s="5">
        <v>1218.8440000000001</v>
      </c>
      <c r="E562" s="2">
        <v>0.12</v>
      </c>
    </row>
    <row r="563" spans="1:5" x14ac:dyDescent="0.2">
      <c r="A563" s="4" t="s">
        <v>92</v>
      </c>
      <c r="B563" t="s">
        <v>795</v>
      </c>
      <c r="C563" s="5">
        <v>7223.1</v>
      </c>
      <c r="D563" s="5">
        <v>1136.4343999999999</v>
      </c>
      <c r="E563" s="2">
        <v>0.13</v>
      </c>
    </row>
    <row r="564" spans="1:5" x14ac:dyDescent="0.2">
      <c r="A564" s="4" t="s">
        <v>87</v>
      </c>
      <c r="B564" t="s">
        <v>796</v>
      </c>
      <c r="C564" s="5">
        <v>9747.7999999999993</v>
      </c>
      <c r="D564" s="5">
        <v>1014.9179999999999</v>
      </c>
      <c r="E564" s="2">
        <v>0.11</v>
      </c>
    </row>
    <row r="565" spans="1:5" x14ac:dyDescent="0.2">
      <c r="A565" s="4" t="s">
        <v>62</v>
      </c>
      <c r="B565" t="s">
        <v>797</v>
      </c>
      <c r="C565" s="5">
        <v>8694.8799999999992</v>
      </c>
      <c r="D565" s="5">
        <v>1043.3856000000001</v>
      </c>
      <c r="E565" s="2">
        <v>0.12</v>
      </c>
    </row>
    <row r="566" spans="1:5" x14ac:dyDescent="0.2">
      <c r="A566" s="4" t="s">
        <v>64</v>
      </c>
      <c r="B566" t="s">
        <v>798</v>
      </c>
      <c r="C566" s="5">
        <v>5068.1899999999996</v>
      </c>
      <c r="D566" s="5">
        <v>912.27420000000018</v>
      </c>
      <c r="E566" s="2">
        <v>0.11</v>
      </c>
    </row>
    <row r="567" spans="1:5" x14ac:dyDescent="0.2">
      <c r="A567" s="4" t="s">
        <v>69</v>
      </c>
      <c r="B567" t="s">
        <v>799</v>
      </c>
      <c r="C567" s="5">
        <v>11185.68</v>
      </c>
      <c r="D567" s="5">
        <v>1304.9959999999999</v>
      </c>
      <c r="E567" s="2">
        <v>0.11</v>
      </c>
    </row>
    <row r="568" spans="1:5" x14ac:dyDescent="0.2">
      <c r="A568" s="4" t="s">
        <v>98</v>
      </c>
      <c r="B568" t="s">
        <v>800</v>
      </c>
      <c r="C568" s="5">
        <v>9927.7199999999993</v>
      </c>
      <c r="D568" s="5">
        <v>910.04100000000005</v>
      </c>
      <c r="E568" s="2">
        <v>0.14000000000000001</v>
      </c>
    </row>
    <row r="569" spans="1:5" x14ac:dyDescent="0.2">
      <c r="A569" s="4" t="s">
        <v>62</v>
      </c>
      <c r="B569" t="s">
        <v>801</v>
      </c>
      <c r="C569" s="5">
        <v>5832</v>
      </c>
      <c r="D569" s="5">
        <v>519.41250000000002</v>
      </c>
      <c r="E569" s="2">
        <v>0.12</v>
      </c>
    </row>
    <row r="570" spans="1:5" x14ac:dyDescent="0.2">
      <c r="A570" s="4" t="s">
        <v>60</v>
      </c>
      <c r="B570" t="s">
        <v>802</v>
      </c>
      <c r="C570" s="5">
        <v>6910.49</v>
      </c>
      <c r="D570" s="5">
        <v>776.96319999999992</v>
      </c>
      <c r="E570" s="2">
        <v>0.12</v>
      </c>
    </row>
    <row r="571" spans="1:5" x14ac:dyDescent="0.2">
      <c r="A571" s="4" t="s">
        <v>66</v>
      </c>
      <c r="B571" t="s">
        <v>803</v>
      </c>
      <c r="C571" s="5">
        <v>9563.0400000000009</v>
      </c>
      <c r="D571" s="5">
        <v>1407.8919999999998</v>
      </c>
      <c r="E571" s="2">
        <v>0.12</v>
      </c>
    </row>
    <row r="572" spans="1:5" x14ac:dyDescent="0.2">
      <c r="A572" s="4" t="s">
        <v>92</v>
      </c>
      <c r="B572" t="s">
        <v>804</v>
      </c>
      <c r="C572" s="5">
        <v>6795.79</v>
      </c>
      <c r="D572" s="5">
        <v>639.17159999999978</v>
      </c>
      <c r="E572" s="2">
        <v>0.14000000000000001</v>
      </c>
    </row>
    <row r="573" spans="1:5" x14ac:dyDescent="0.2">
      <c r="A573" s="4" t="s">
        <v>84</v>
      </c>
      <c r="B573" t="s">
        <v>805</v>
      </c>
      <c r="C573" s="5">
        <v>8878.68</v>
      </c>
      <c r="D573" s="5">
        <v>1356.4649999999999</v>
      </c>
      <c r="E573" s="2">
        <v>0.12</v>
      </c>
    </row>
    <row r="574" spans="1:5" x14ac:dyDescent="0.2">
      <c r="A574" s="4" t="s">
        <v>62</v>
      </c>
      <c r="B574" t="s">
        <v>806</v>
      </c>
      <c r="C574" s="5">
        <v>11261.32</v>
      </c>
      <c r="D574" s="5">
        <v>986.1264000000001</v>
      </c>
      <c r="E574" s="2">
        <v>0.11</v>
      </c>
    </row>
    <row r="575" spans="1:5" x14ac:dyDescent="0.2">
      <c r="A575" s="4" t="s">
        <v>77</v>
      </c>
      <c r="B575" t="s">
        <v>807</v>
      </c>
      <c r="C575" s="5">
        <v>12644.5</v>
      </c>
      <c r="D575" s="5">
        <v>1796.85</v>
      </c>
      <c r="E575" s="2">
        <v>0.14000000000000001</v>
      </c>
    </row>
    <row r="576" spans="1:5" x14ac:dyDescent="0.2">
      <c r="A576" s="4" t="s">
        <v>62</v>
      </c>
      <c r="B576" t="s">
        <v>808</v>
      </c>
      <c r="C576" s="5">
        <v>6552.78</v>
      </c>
      <c r="D576" s="5">
        <v>1162.5900000000001</v>
      </c>
      <c r="E576" s="2">
        <v>0.1</v>
      </c>
    </row>
    <row r="577" spans="1:5" x14ac:dyDescent="0.2">
      <c r="A577" s="4" t="s">
        <v>54</v>
      </c>
      <c r="B577" t="s">
        <v>809</v>
      </c>
      <c r="C577" s="5">
        <v>10520.4</v>
      </c>
      <c r="D577" s="5">
        <v>1065.1904999999999</v>
      </c>
      <c r="E577" s="2">
        <v>0.11</v>
      </c>
    </row>
    <row r="578" spans="1:5" x14ac:dyDescent="0.2">
      <c r="A578" s="4" t="s">
        <v>66</v>
      </c>
      <c r="B578" t="s">
        <v>810</v>
      </c>
      <c r="C578" s="5">
        <v>9265.6200000000008</v>
      </c>
      <c r="D578" s="5">
        <v>1282.9319999999998</v>
      </c>
      <c r="E578" s="2">
        <v>0.13</v>
      </c>
    </row>
    <row r="579" spans="1:5" x14ac:dyDescent="0.2">
      <c r="A579" s="4" t="s">
        <v>118</v>
      </c>
      <c r="B579" t="s">
        <v>811</v>
      </c>
      <c r="C579" s="5">
        <v>6602.75</v>
      </c>
      <c r="D579" s="5">
        <v>830.06</v>
      </c>
      <c r="E579" s="2">
        <v>0.13</v>
      </c>
    </row>
    <row r="580" spans="1:5" x14ac:dyDescent="0.2">
      <c r="A580" s="4" t="s">
        <v>87</v>
      </c>
      <c r="B580" t="s">
        <v>812</v>
      </c>
      <c r="C580" s="5">
        <v>11636.87</v>
      </c>
      <c r="D580" s="5">
        <v>868.04759999999976</v>
      </c>
      <c r="E580" s="2">
        <v>0.15</v>
      </c>
    </row>
    <row r="581" spans="1:5" x14ac:dyDescent="0.2">
      <c r="A581" s="4" t="s">
        <v>54</v>
      </c>
      <c r="B581" t="s">
        <v>813</v>
      </c>
      <c r="C581" s="5">
        <v>9570.9599999999991</v>
      </c>
      <c r="D581" s="5">
        <v>911.89979999999991</v>
      </c>
      <c r="E581" s="2">
        <v>0.13</v>
      </c>
    </row>
    <row r="582" spans="1:5" x14ac:dyDescent="0.2">
      <c r="A582" s="4" t="s">
        <v>54</v>
      </c>
      <c r="B582" t="s">
        <v>814</v>
      </c>
      <c r="C582" s="5">
        <v>10280.200000000001</v>
      </c>
      <c r="D582" s="5">
        <v>1315.8656000000001</v>
      </c>
      <c r="E582" s="2">
        <v>0.1</v>
      </c>
    </row>
    <row r="583" spans="1:5" x14ac:dyDescent="0.2">
      <c r="A583" s="4" t="s">
        <v>64</v>
      </c>
      <c r="B583" t="s">
        <v>815</v>
      </c>
      <c r="C583" s="5">
        <v>7260.3</v>
      </c>
      <c r="D583" s="5">
        <v>1379.4570000000001</v>
      </c>
      <c r="E583" s="2">
        <v>0.13</v>
      </c>
    </row>
    <row r="584" spans="1:5" x14ac:dyDescent="0.2">
      <c r="A584" s="4" t="s">
        <v>69</v>
      </c>
      <c r="B584" t="s">
        <v>816</v>
      </c>
      <c r="C584" s="5">
        <v>9429.75</v>
      </c>
      <c r="D584" s="5">
        <v>1571.625</v>
      </c>
      <c r="E584" s="2">
        <v>0.14000000000000001</v>
      </c>
    </row>
    <row r="585" spans="1:5" x14ac:dyDescent="0.2">
      <c r="A585" s="4" t="s">
        <v>58</v>
      </c>
      <c r="B585" t="s">
        <v>817</v>
      </c>
      <c r="C585" s="5">
        <v>6338.97</v>
      </c>
      <c r="D585" s="5">
        <v>712.65389999999979</v>
      </c>
      <c r="E585" s="2">
        <v>0.14000000000000001</v>
      </c>
    </row>
    <row r="586" spans="1:5" x14ac:dyDescent="0.2">
      <c r="A586" s="4" t="s">
        <v>66</v>
      </c>
      <c r="B586" t="s">
        <v>818</v>
      </c>
      <c r="C586" s="5">
        <v>11464.86</v>
      </c>
      <c r="D586" s="5">
        <v>1042.2599999999998</v>
      </c>
      <c r="E586" s="2">
        <v>0.1</v>
      </c>
    </row>
    <row r="587" spans="1:5" x14ac:dyDescent="0.2">
      <c r="A587" s="4" t="s">
        <v>84</v>
      </c>
      <c r="B587" t="s">
        <v>819</v>
      </c>
      <c r="C587" s="5">
        <v>4980</v>
      </c>
      <c r="D587" s="5">
        <v>473.1</v>
      </c>
      <c r="E587" s="2">
        <v>0.14000000000000001</v>
      </c>
    </row>
    <row r="588" spans="1:5" x14ac:dyDescent="0.2">
      <c r="A588" s="4" t="s">
        <v>66</v>
      </c>
      <c r="B588" t="s">
        <v>820</v>
      </c>
      <c r="C588" s="5">
        <v>6456.06</v>
      </c>
      <c r="D588" s="5">
        <v>413.85</v>
      </c>
      <c r="E588" s="2">
        <v>0.12</v>
      </c>
    </row>
    <row r="589" spans="1:5" x14ac:dyDescent="0.2">
      <c r="A589" s="4" t="s">
        <v>104</v>
      </c>
      <c r="B589" t="s">
        <v>821</v>
      </c>
      <c r="C589" s="5">
        <v>8611.3799999999992</v>
      </c>
      <c r="D589" s="5">
        <v>656.32680000000005</v>
      </c>
      <c r="E589" s="2">
        <v>0.14000000000000001</v>
      </c>
    </row>
    <row r="590" spans="1:5" x14ac:dyDescent="0.2">
      <c r="A590" s="4" t="s">
        <v>98</v>
      </c>
      <c r="B590" t="s">
        <v>822</v>
      </c>
      <c r="C590" s="5">
        <v>12596.4</v>
      </c>
      <c r="D590" s="5">
        <v>818.76600000000008</v>
      </c>
      <c r="E590" s="2">
        <v>0.11</v>
      </c>
    </row>
    <row r="591" spans="1:5" x14ac:dyDescent="0.2">
      <c r="A591" s="4" t="s">
        <v>87</v>
      </c>
      <c r="B591" t="s">
        <v>823</v>
      </c>
      <c r="C591" s="5">
        <v>7869.84</v>
      </c>
      <c r="D591" s="5">
        <v>1287.7919999999999</v>
      </c>
      <c r="E591" s="2">
        <v>0.11</v>
      </c>
    </row>
    <row r="592" spans="1:5" x14ac:dyDescent="0.2">
      <c r="A592" s="4" t="s">
        <v>118</v>
      </c>
      <c r="B592" t="s">
        <v>824</v>
      </c>
      <c r="C592" s="5">
        <v>6003.36</v>
      </c>
      <c r="D592" s="5">
        <v>733.74399999999991</v>
      </c>
      <c r="E592" s="2">
        <v>0.13</v>
      </c>
    </row>
    <row r="593" spans="1:5" x14ac:dyDescent="0.2">
      <c r="A593" s="4" t="s">
        <v>139</v>
      </c>
      <c r="B593" t="s">
        <v>825</v>
      </c>
      <c r="C593" s="5">
        <v>8235.77</v>
      </c>
      <c r="D593" s="5">
        <v>972.35220000000004</v>
      </c>
      <c r="E593" s="2">
        <v>0.11</v>
      </c>
    </row>
    <row r="594" spans="1:5" x14ac:dyDescent="0.2">
      <c r="A594" s="4" t="s">
        <v>92</v>
      </c>
      <c r="B594" t="s">
        <v>826</v>
      </c>
      <c r="C594" s="5">
        <v>11361.87</v>
      </c>
      <c r="D594" s="5">
        <v>1485.7829999999999</v>
      </c>
      <c r="E594" s="2">
        <v>0.13</v>
      </c>
    </row>
    <row r="595" spans="1:5" x14ac:dyDescent="0.2">
      <c r="A595" s="4" t="s">
        <v>54</v>
      </c>
      <c r="B595" t="s">
        <v>827</v>
      </c>
      <c r="C595" s="5">
        <v>11144.64</v>
      </c>
      <c r="D595" s="5">
        <v>1240.5744</v>
      </c>
      <c r="E595" s="2">
        <v>0.12</v>
      </c>
    </row>
    <row r="596" spans="1:5" x14ac:dyDescent="0.2">
      <c r="A596" s="4" t="s">
        <v>139</v>
      </c>
      <c r="B596" t="s">
        <v>828</v>
      </c>
      <c r="C596" s="5">
        <v>13142</v>
      </c>
      <c r="D596" s="5">
        <v>1271.4884999999997</v>
      </c>
      <c r="E596" s="2">
        <v>0.1</v>
      </c>
    </row>
    <row r="597" spans="1:5" x14ac:dyDescent="0.2">
      <c r="A597" s="4" t="s">
        <v>104</v>
      </c>
      <c r="B597" t="s">
        <v>829</v>
      </c>
      <c r="C597" s="5">
        <v>7594.25</v>
      </c>
      <c r="D597" s="5">
        <v>591.12</v>
      </c>
      <c r="E597" s="2">
        <v>0.11</v>
      </c>
    </row>
    <row r="598" spans="1:5" x14ac:dyDescent="0.2">
      <c r="A598" s="4" t="s">
        <v>87</v>
      </c>
      <c r="B598" t="s">
        <v>830</v>
      </c>
      <c r="C598" s="5">
        <v>5391.9</v>
      </c>
      <c r="D598" s="5">
        <v>1006.4880000000002</v>
      </c>
      <c r="E598" s="2">
        <v>0.13</v>
      </c>
    </row>
    <row r="599" spans="1:5" x14ac:dyDescent="0.2">
      <c r="A599" s="4" t="s">
        <v>98</v>
      </c>
      <c r="B599" t="s">
        <v>831</v>
      </c>
      <c r="C599" s="5">
        <v>9334.7199999999993</v>
      </c>
      <c r="D599" s="5">
        <v>1102.6638000000003</v>
      </c>
      <c r="E599" s="2">
        <v>0.11</v>
      </c>
    </row>
    <row r="600" spans="1:5" x14ac:dyDescent="0.2">
      <c r="A600" s="4" t="s">
        <v>112</v>
      </c>
      <c r="B600" t="s">
        <v>832</v>
      </c>
      <c r="C600" s="5">
        <v>8113.38</v>
      </c>
      <c r="D600" s="5">
        <v>491.07299999999998</v>
      </c>
      <c r="E600" s="2">
        <v>0.12</v>
      </c>
    </row>
    <row r="601" spans="1:5" x14ac:dyDescent="0.2">
      <c r="A601" s="4" t="s">
        <v>58</v>
      </c>
      <c r="B601" t="s">
        <v>833</v>
      </c>
      <c r="C601" s="5">
        <v>9889.58</v>
      </c>
      <c r="D601" s="5">
        <v>1349.6368</v>
      </c>
      <c r="E601" s="2">
        <v>0.14000000000000001</v>
      </c>
    </row>
    <row r="602" spans="1:5" x14ac:dyDescent="0.2">
      <c r="A602" s="4" t="s">
        <v>69</v>
      </c>
      <c r="B602" t="s">
        <v>834</v>
      </c>
      <c r="C602" s="5">
        <v>8595.06</v>
      </c>
      <c r="D602" s="5">
        <v>1014.7716</v>
      </c>
      <c r="E602" s="2">
        <v>0.14000000000000001</v>
      </c>
    </row>
    <row r="603" spans="1:5" x14ac:dyDescent="0.2">
      <c r="A603" s="4" t="s">
        <v>71</v>
      </c>
      <c r="B603" t="s">
        <v>835</v>
      </c>
      <c r="C603" s="5">
        <v>8086.4</v>
      </c>
      <c r="D603" s="5">
        <v>563.91999999999996</v>
      </c>
      <c r="E603" s="2">
        <v>0.1</v>
      </c>
    </row>
    <row r="604" spans="1:5" x14ac:dyDescent="0.2">
      <c r="A604" s="4" t="s">
        <v>118</v>
      </c>
      <c r="B604" t="s">
        <v>836</v>
      </c>
      <c r="C604" s="5">
        <v>6686.4</v>
      </c>
      <c r="D604" s="5">
        <v>521.53920000000016</v>
      </c>
      <c r="E604" s="2">
        <v>0.14000000000000001</v>
      </c>
    </row>
    <row r="605" spans="1:5" x14ac:dyDescent="0.2">
      <c r="A605" s="4" t="s">
        <v>66</v>
      </c>
      <c r="B605" t="s">
        <v>837</v>
      </c>
      <c r="C605" s="5">
        <v>7713</v>
      </c>
      <c r="D605" s="5">
        <v>617.04</v>
      </c>
      <c r="E605" s="2">
        <v>0.12</v>
      </c>
    </row>
    <row r="606" spans="1:5" x14ac:dyDescent="0.2">
      <c r="A606" s="4" t="s">
        <v>56</v>
      </c>
      <c r="B606" t="s">
        <v>838</v>
      </c>
      <c r="C606" s="5">
        <v>8567.4599999999991</v>
      </c>
      <c r="D606" s="5">
        <v>903.47760000000005</v>
      </c>
      <c r="E606" s="2">
        <v>0.11</v>
      </c>
    </row>
    <row r="607" spans="1:5" x14ac:dyDescent="0.2">
      <c r="A607" s="4" t="s">
        <v>112</v>
      </c>
      <c r="B607" t="s">
        <v>839</v>
      </c>
      <c r="C607" s="5">
        <v>9976.31</v>
      </c>
      <c r="D607" s="5">
        <v>924.83090000000016</v>
      </c>
      <c r="E607" s="2">
        <v>0.13</v>
      </c>
    </row>
    <row r="608" spans="1:5" x14ac:dyDescent="0.2">
      <c r="A608" s="4" t="s">
        <v>104</v>
      </c>
      <c r="B608" t="s">
        <v>840</v>
      </c>
      <c r="C608" s="5">
        <v>9430.56</v>
      </c>
      <c r="D608" s="5">
        <v>984.96960000000001</v>
      </c>
      <c r="E608" s="2">
        <v>0.15</v>
      </c>
    </row>
    <row r="609" spans="1:5" x14ac:dyDescent="0.2">
      <c r="A609" s="4" t="s">
        <v>112</v>
      </c>
      <c r="B609" t="s">
        <v>841</v>
      </c>
      <c r="C609" s="5">
        <v>8292.4</v>
      </c>
      <c r="D609" s="5">
        <v>725.58500000000015</v>
      </c>
      <c r="E609" s="2">
        <v>0.12</v>
      </c>
    </row>
    <row r="610" spans="1:5" x14ac:dyDescent="0.2">
      <c r="A610" s="4" t="s">
        <v>98</v>
      </c>
      <c r="B610" t="s">
        <v>842</v>
      </c>
      <c r="C610" s="5">
        <v>5884.42</v>
      </c>
      <c r="D610" s="5">
        <v>797.24399999999991</v>
      </c>
      <c r="E610" s="2">
        <v>0.12</v>
      </c>
    </row>
    <row r="611" spans="1:5" x14ac:dyDescent="0.2">
      <c r="A611" s="4" t="s">
        <v>139</v>
      </c>
      <c r="B611" t="s">
        <v>843</v>
      </c>
      <c r="C611" s="5">
        <v>9975.2999999999993</v>
      </c>
      <c r="D611" s="5">
        <v>1702.4512</v>
      </c>
      <c r="E611" s="2">
        <v>0.15</v>
      </c>
    </row>
    <row r="612" spans="1:5" x14ac:dyDescent="0.2">
      <c r="A612" s="4" t="s">
        <v>87</v>
      </c>
      <c r="B612" t="s">
        <v>844</v>
      </c>
      <c r="C612" s="5">
        <v>9105.56</v>
      </c>
      <c r="D612" s="5">
        <v>1121.4216000000001</v>
      </c>
      <c r="E612" s="2">
        <v>0.15</v>
      </c>
    </row>
    <row r="613" spans="1:5" x14ac:dyDescent="0.2">
      <c r="A613" s="4" t="s">
        <v>139</v>
      </c>
      <c r="B613" t="s">
        <v>845</v>
      </c>
      <c r="C613" s="5">
        <v>11084.97</v>
      </c>
      <c r="D613" s="5">
        <v>1227.8735999999999</v>
      </c>
      <c r="E613" s="2">
        <v>0.15</v>
      </c>
    </row>
    <row r="614" spans="1:5" x14ac:dyDescent="0.2">
      <c r="A614" s="4" t="s">
        <v>71</v>
      </c>
      <c r="B614" t="s">
        <v>846</v>
      </c>
      <c r="C614" s="5">
        <v>8230.5300000000007</v>
      </c>
      <c r="D614" s="5">
        <v>1144.7918999999999</v>
      </c>
      <c r="E614" s="2">
        <v>0.12</v>
      </c>
    </row>
    <row r="615" spans="1:5" x14ac:dyDescent="0.2">
      <c r="A615" s="4" t="s">
        <v>66</v>
      </c>
      <c r="B615" t="s">
        <v>847</v>
      </c>
      <c r="C615" s="5">
        <v>12867.2</v>
      </c>
      <c r="D615" s="5">
        <v>1769.2399999999998</v>
      </c>
      <c r="E615" s="2">
        <v>0.1</v>
      </c>
    </row>
    <row r="616" spans="1:5" x14ac:dyDescent="0.2">
      <c r="A616" s="4" t="s">
        <v>64</v>
      </c>
      <c r="B616" t="s">
        <v>848</v>
      </c>
      <c r="C616" s="5">
        <v>9152.15</v>
      </c>
      <c r="D616" s="5">
        <v>970.12789999999995</v>
      </c>
      <c r="E616" s="2">
        <v>0.14000000000000001</v>
      </c>
    </row>
    <row r="617" spans="1:5" x14ac:dyDescent="0.2">
      <c r="A617" s="4" t="s">
        <v>66</v>
      </c>
      <c r="B617" t="s">
        <v>849</v>
      </c>
      <c r="C617" s="5">
        <v>7023.71</v>
      </c>
      <c r="D617" s="5">
        <v>541.01549999999997</v>
      </c>
      <c r="E617" s="2">
        <v>0.13</v>
      </c>
    </row>
    <row r="618" spans="1:5" x14ac:dyDescent="0.2">
      <c r="A618" s="4" t="s">
        <v>87</v>
      </c>
      <c r="B618" t="s">
        <v>850</v>
      </c>
      <c r="C618" s="5">
        <v>7121.1</v>
      </c>
      <c r="D618" s="5">
        <v>944.05439999999987</v>
      </c>
      <c r="E618" s="2">
        <v>0.15</v>
      </c>
    </row>
    <row r="619" spans="1:5" x14ac:dyDescent="0.2">
      <c r="A619" s="4" t="s">
        <v>98</v>
      </c>
      <c r="B619" t="s">
        <v>851</v>
      </c>
      <c r="C619" s="5">
        <v>9082.08</v>
      </c>
      <c r="D619" s="5">
        <v>893.07119999999998</v>
      </c>
      <c r="E619" s="2">
        <v>0.12</v>
      </c>
    </row>
    <row r="620" spans="1:5" x14ac:dyDescent="0.2">
      <c r="A620" s="4" t="s">
        <v>118</v>
      </c>
      <c r="B620" t="s">
        <v>852</v>
      </c>
      <c r="C620" s="5">
        <v>9172.67</v>
      </c>
      <c r="D620" s="5">
        <v>644.56600000000003</v>
      </c>
      <c r="E620" s="2">
        <v>0.15</v>
      </c>
    </row>
    <row r="621" spans="1:5" x14ac:dyDescent="0.2">
      <c r="A621" s="4" t="s">
        <v>66</v>
      </c>
      <c r="B621" t="s">
        <v>853</v>
      </c>
      <c r="C621" s="5">
        <v>11195.45</v>
      </c>
      <c r="D621" s="5">
        <v>1525.7799</v>
      </c>
      <c r="E621" s="2">
        <v>0.1</v>
      </c>
    </row>
    <row r="622" spans="1:5" x14ac:dyDescent="0.2">
      <c r="A622" s="4" t="s">
        <v>104</v>
      </c>
      <c r="B622" t="s">
        <v>854</v>
      </c>
      <c r="C622" s="5">
        <v>5993.28</v>
      </c>
      <c r="D622" s="5">
        <v>571.23450000000003</v>
      </c>
      <c r="E622" s="2">
        <v>0.1</v>
      </c>
    </row>
    <row r="623" spans="1:5" x14ac:dyDescent="0.2">
      <c r="A623" s="4" t="s">
        <v>58</v>
      </c>
      <c r="B623" t="s">
        <v>855</v>
      </c>
      <c r="C623" s="5">
        <v>11439.66</v>
      </c>
      <c r="D623" s="5">
        <v>927.54</v>
      </c>
      <c r="E623" s="2">
        <v>0.12</v>
      </c>
    </row>
    <row r="624" spans="1:5" x14ac:dyDescent="0.2">
      <c r="A624" s="4" t="s">
        <v>84</v>
      </c>
      <c r="B624" t="s">
        <v>856</v>
      </c>
      <c r="C624" s="5">
        <v>13538</v>
      </c>
      <c r="D624" s="5">
        <v>1759.94</v>
      </c>
      <c r="E624" s="2">
        <v>0.14000000000000001</v>
      </c>
    </row>
    <row r="625" spans="1:5" x14ac:dyDescent="0.2">
      <c r="A625" s="4" t="s">
        <v>112</v>
      </c>
      <c r="B625" t="s">
        <v>857</v>
      </c>
      <c r="C625" s="5">
        <v>12528</v>
      </c>
      <c r="D625" s="5">
        <v>829.98</v>
      </c>
      <c r="E625" s="2">
        <v>0.15</v>
      </c>
    </row>
    <row r="626" spans="1:5" x14ac:dyDescent="0.2">
      <c r="A626" s="4" t="s">
        <v>77</v>
      </c>
      <c r="B626" t="s">
        <v>858</v>
      </c>
      <c r="C626" s="5">
        <v>8598.48</v>
      </c>
      <c r="D626" s="5">
        <v>1459.136</v>
      </c>
      <c r="E626" s="2">
        <v>0.11</v>
      </c>
    </row>
    <row r="627" spans="1:5" x14ac:dyDescent="0.2">
      <c r="A627" s="4" t="s">
        <v>60</v>
      </c>
      <c r="B627" t="s">
        <v>859</v>
      </c>
      <c r="C627" s="5">
        <v>7236.09</v>
      </c>
      <c r="D627" s="5">
        <v>598.44420000000002</v>
      </c>
      <c r="E627" s="2">
        <v>0.12</v>
      </c>
    </row>
    <row r="628" spans="1:5" x14ac:dyDescent="0.2">
      <c r="A628" s="4" t="s">
        <v>58</v>
      </c>
      <c r="B628" t="s">
        <v>860</v>
      </c>
      <c r="C628" s="5">
        <v>6309.03</v>
      </c>
      <c r="D628" s="5">
        <v>742.52430000000004</v>
      </c>
      <c r="E628" s="2">
        <v>0.11</v>
      </c>
    </row>
    <row r="629" spans="1:5" x14ac:dyDescent="0.2">
      <c r="A629" s="4" t="s">
        <v>62</v>
      </c>
      <c r="B629" t="s">
        <v>861</v>
      </c>
      <c r="C629" s="5">
        <v>10824.1</v>
      </c>
      <c r="D629" s="5">
        <v>1060.7618</v>
      </c>
      <c r="E629" s="2">
        <v>0.1</v>
      </c>
    </row>
    <row r="630" spans="1:5" x14ac:dyDescent="0.2">
      <c r="A630" s="4" t="s">
        <v>62</v>
      </c>
      <c r="B630" t="s">
        <v>862</v>
      </c>
      <c r="C630" s="5">
        <v>12556.8</v>
      </c>
      <c r="D630" s="5">
        <v>769.10400000000004</v>
      </c>
      <c r="E630" s="2">
        <v>0.14000000000000001</v>
      </c>
    </row>
    <row r="631" spans="1:5" x14ac:dyDescent="0.2">
      <c r="A631" s="4" t="s">
        <v>109</v>
      </c>
      <c r="B631" t="s">
        <v>863</v>
      </c>
      <c r="C631" s="5">
        <v>8670.48</v>
      </c>
      <c r="D631" s="5">
        <v>960.42239999999993</v>
      </c>
      <c r="E631" s="2">
        <v>0.11</v>
      </c>
    </row>
    <row r="632" spans="1:5" x14ac:dyDescent="0.2">
      <c r="A632" s="4" t="s">
        <v>54</v>
      </c>
      <c r="B632" t="s">
        <v>864</v>
      </c>
      <c r="C632" s="5">
        <v>10793.2</v>
      </c>
      <c r="D632" s="5">
        <v>1189.9502999999997</v>
      </c>
      <c r="E632" s="2">
        <v>0.1</v>
      </c>
    </row>
    <row r="633" spans="1:5" x14ac:dyDescent="0.2">
      <c r="A633" s="4" t="s">
        <v>54</v>
      </c>
      <c r="B633" t="s">
        <v>865</v>
      </c>
      <c r="C633" s="5">
        <v>7881</v>
      </c>
      <c r="D633" s="5">
        <v>1134.864</v>
      </c>
      <c r="E633" s="2">
        <v>0.1</v>
      </c>
    </row>
    <row r="634" spans="1:5" x14ac:dyDescent="0.2">
      <c r="A634" s="4" t="s">
        <v>118</v>
      </c>
      <c r="B634" t="s">
        <v>866</v>
      </c>
      <c r="C634" s="5">
        <v>8786.56</v>
      </c>
      <c r="D634" s="5">
        <v>1172.4565999999998</v>
      </c>
      <c r="E634" s="2">
        <v>0.13</v>
      </c>
    </row>
    <row r="635" spans="1:5" x14ac:dyDescent="0.2">
      <c r="A635" s="4" t="s">
        <v>118</v>
      </c>
      <c r="B635" t="s">
        <v>867</v>
      </c>
      <c r="C635" s="5">
        <v>6421.8</v>
      </c>
      <c r="D635" s="5">
        <v>550.44000000000005</v>
      </c>
      <c r="E635" s="2">
        <v>0.15</v>
      </c>
    </row>
    <row r="636" spans="1:5" x14ac:dyDescent="0.2">
      <c r="A636" s="4" t="s">
        <v>92</v>
      </c>
      <c r="B636" t="s">
        <v>868</v>
      </c>
      <c r="C636" s="5">
        <v>10675.2</v>
      </c>
      <c r="D636" s="5">
        <v>653.85599999999988</v>
      </c>
      <c r="E636" s="2">
        <v>0.11</v>
      </c>
    </row>
    <row r="637" spans="1:5" x14ac:dyDescent="0.2">
      <c r="A637" s="4" t="s">
        <v>84</v>
      </c>
      <c r="B637" t="s">
        <v>869</v>
      </c>
      <c r="C637" s="5">
        <v>9789.2000000000007</v>
      </c>
      <c r="D637" s="5">
        <v>753.76839999999993</v>
      </c>
      <c r="E637" s="2">
        <v>0.14000000000000001</v>
      </c>
    </row>
    <row r="638" spans="1:5" x14ac:dyDescent="0.2">
      <c r="A638" s="4" t="s">
        <v>112</v>
      </c>
      <c r="B638" t="s">
        <v>870</v>
      </c>
      <c r="C638" s="5">
        <v>7591.59</v>
      </c>
      <c r="D638" s="5">
        <v>1234.2456</v>
      </c>
      <c r="E638" s="2">
        <v>0.12</v>
      </c>
    </row>
    <row r="639" spans="1:5" x14ac:dyDescent="0.2">
      <c r="A639" s="4" t="s">
        <v>58</v>
      </c>
      <c r="B639" t="s">
        <v>871</v>
      </c>
      <c r="C639" s="5">
        <v>9568.4</v>
      </c>
      <c r="D639" s="5">
        <v>1201.086</v>
      </c>
      <c r="E639" s="2">
        <v>0.11</v>
      </c>
    </row>
    <row r="640" spans="1:5" x14ac:dyDescent="0.2">
      <c r="A640" s="4" t="s">
        <v>92</v>
      </c>
      <c r="B640" t="s">
        <v>872</v>
      </c>
      <c r="C640" s="5">
        <v>10143.92</v>
      </c>
      <c r="D640" s="5">
        <v>1332.4176</v>
      </c>
      <c r="E640" s="2">
        <v>0.15</v>
      </c>
    </row>
    <row r="641" spans="1:5" x14ac:dyDescent="0.2">
      <c r="A641" s="4" t="s">
        <v>87</v>
      </c>
      <c r="B641" t="s">
        <v>873</v>
      </c>
      <c r="C641" s="5">
        <v>9961.77</v>
      </c>
      <c r="D641" s="5">
        <v>1011.5027999999999</v>
      </c>
      <c r="E641" s="2">
        <v>0.14000000000000001</v>
      </c>
    </row>
    <row r="642" spans="1:5" x14ac:dyDescent="0.2">
      <c r="A642" s="4" t="s">
        <v>71</v>
      </c>
      <c r="B642" t="s">
        <v>874</v>
      </c>
      <c r="C642" s="5">
        <v>9900</v>
      </c>
      <c r="D642" s="5">
        <v>1392</v>
      </c>
      <c r="E642" s="2">
        <v>0.14000000000000001</v>
      </c>
    </row>
    <row r="643" spans="1:5" x14ac:dyDescent="0.2">
      <c r="A643" s="4" t="s">
        <v>56</v>
      </c>
      <c r="B643" t="s">
        <v>875</v>
      </c>
      <c r="C643" s="5">
        <v>9270.7199999999993</v>
      </c>
      <c r="D643" s="5">
        <v>1251.5472000000002</v>
      </c>
      <c r="E643" s="2">
        <v>0.13</v>
      </c>
    </row>
    <row r="644" spans="1:5" x14ac:dyDescent="0.2">
      <c r="A644" s="4" t="s">
        <v>118</v>
      </c>
      <c r="B644" t="s">
        <v>876</v>
      </c>
      <c r="C644" s="5">
        <v>8985.66</v>
      </c>
      <c r="D644" s="5">
        <v>1229.0063999999998</v>
      </c>
      <c r="E644" s="2">
        <v>0.12</v>
      </c>
    </row>
    <row r="645" spans="1:5" x14ac:dyDescent="0.2">
      <c r="A645" s="4" t="s">
        <v>104</v>
      </c>
      <c r="B645" t="s">
        <v>877</v>
      </c>
      <c r="C645" s="5">
        <v>10765.37</v>
      </c>
      <c r="D645" s="5">
        <v>1694.6776</v>
      </c>
      <c r="E645" s="2">
        <v>0.1</v>
      </c>
    </row>
    <row r="646" spans="1:5" x14ac:dyDescent="0.2">
      <c r="A646" s="4" t="s">
        <v>77</v>
      </c>
      <c r="B646" t="s">
        <v>878</v>
      </c>
      <c r="C646" s="5">
        <v>8004.51</v>
      </c>
      <c r="D646" s="5">
        <v>1394.3339999999998</v>
      </c>
      <c r="E646" s="2">
        <v>0.15</v>
      </c>
    </row>
    <row r="647" spans="1:5" x14ac:dyDescent="0.2">
      <c r="A647" s="4" t="s">
        <v>69</v>
      </c>
      <c r="B647" t="s">
        <v>879</v>
      </c>
      <c r="C647" s="5">
        <v>11627</v>
      </c>
      <c r="D647" s="5">
        <v>1371.9860000000001</v>
      </c>
      <c r="E647" s="2">
        <v>0.14000000000000001</v>
      </c>
    </row>
    <row r="648" spans="1:5" x14ac:dyDescent="0.2">
      <c r="A648" s="4" t="s">
        <v>54</v>
      </c>
      <c r="B648" t="s">
        <v>880</v>
      </c>
      <c r="C648" s="5">
        <v>10426</v>
      </c>
      <c r="D648" s="5">
        <v>1032.174</v>
      </c>
      <c r="E648" s="2">
        <v>0.11</v>
      </c>
    </row>
    <row r="649" spans="1:5" x14ac:dyDescent="0.2">
      <c r="A649" s="4" t="s">
        <v>62</v>
      </c>
      <c r="B649" t="s">
        <v>881</v>
      </c>
      <c r="C649" s="5">
        <v>11549.72</v>
      </c>
      <c r="D649" s="5">
        <v>1042.5142000000001</v>
      </c>
      <c r="E649" s="2">
        <v>0.12</v>
      </c>
    </row>
    <row r="650" spans="1:5" x14ac:dyDescent="0.2">
      <c r="A650" s="4" t="s">
        <v>109</v>
      </c>
      <c r="B650" t="s">
        <v>882</v>
      </c>
      <c r="C650" s="5">
        <v>10425.120000000001</v>
      </c>
      <c r="D650" s="5">
        <v>1577.8559999999995</v>
      </c>
      <c r="E650" s="2">
        <v>0.14000000000000001</v>
      </c>
    </row>
    <row r="651" spans="1:5" x14ac:dyDescent="0.2">
      <c r="A651" s="4" t="s">
        <v>109</v>
      </c>
      <c r="B651" t="s">
        <v>883</v>
      </c>
      <c r="C651" s="5">
        <v>12299.08</v>
      </c>
      <c r="D651" s="5">
        <v>1369.0817999999999</v>
      </c>
      <c r="E651" s="2">
        <v>0.11</v>
      </c>
    </row>
    <row r="652" spans="1:5" x14ac:dyDescent="0.2">
      <c r="A652" s="4" t="s">
        <v>139</v>
      </c>
      <c r="B652" t="s">
        <v>884</v>
      </c>
      <c r="C652" s="5">
        <v>11592.66</v>
      </c>
      <c r="D652" s="5">
        <v>1098.2519999999997</v>
      </c>
      <c r="E652" s="2">
        <v>0.15</v>
      </c>
    </row>
    <row r="653" spans="1:5" x14ac:dyDescent="0.2">
      <c r="A653" s="4" t="s">
        <v>98</v>
      </c>
      <c r="B653" t="s">
        <v>885</v>
      </c>
      <c r="C653" s="5">
        <v>12088.4</v>
      </c>
      <c r="D653" s="5">
        <v>1329.7239999999997</v>
      </c>
      <c r="E653" s="2">
        <v>0.13</v>
      </c>
    </row>
    <row r="654" spans="1:5" x14ac:dyDescent="0.2">
      <c r="A654" s="4" t="s">
        <v>109</v>
      </c>
      <c r="B654" t="s">
        <v>886</v>
      </c>
      <c r="C654" s="5">
        <v>10540.48</v>
      </c>
      <c r="D654" s="5">
        <v>1314.2660999999998</v>
      </c>
      <c r="E654" s="2">
        <v>0.14000000000000001</v>
      </c>
    </row>
    <row r="655" spans="1:5" x14ac:dyDescent="0.2">
      <c r="A655" s="4" t="s">
        <v>64</v>
      </c>
      <c r="B655" t="s">
        <v>887</v>
      </c>
      <c r="C655" s="5">
        <v>9603.6</v>
      </c>
      <c r="D655" s="5">
        <v>1984.7440000000001</v>
      </c>
      <c r="E655" s="2">
        <v>0.14000000000000001</v>
      </c>
    </row>
    <row r="656" spans="1:5" x14ac:dyDescent="0.2">
      <c r="A656" s="4" t="s">
        <v>139</v>
      </c>
      <c r="B656" t="s">
        <v>888</v>
      </c>
      <c r="C656" s="5">
        <v>8004.62</v>
      </c>
      <c r="D656" s="5">
        <v>1436.1229999999998</v>
      </c>
      <c r="E656" s="2">
        <v>0.15</v>
      </c>
    </row>
    <row r="657" spans="1:5" x14ac:dyDescent="0.2">
      <c r="A657" s="4" t="s">
        <v>60</v>
      </c>
      <c r="B657" t="s">
        <v>889</v>
      </c>
      <c r="C657" s="5">
        <v>12603.08</v>
      </c>
      <c r="D657" s="5">
        <v>1091.1614</v>
      </c>
      <c r="E657" s="2">
        <v>0.11</v>
      </c>
    </row>
    <row r="658" spans="1:5" x14ac:dyDescent="0.2">
      <c r="A658" s="4" t="s">
        <v>56</v>
      </c>
      <c r="B658" t="s">
        <v>890</v>
      </c>
      <c r="C658" s="5">
        <v>12151.6</v>
      </c>
      <c r="D658" s="5">
        <v>914.40789999999993</v>
      </c>
      <c r="E658" s="2">
        <v>0.11</v>
      </c>
    </row>
    <row r="659" spans="1:5" x14ac:dyDescent="0.2">
      <c r="A659" s="4" t="s">
        <v>92</v>
      </c>
      <c r="B659" t="s">
        <v>891</v>
      </c>
      <c r="C659" s="5">
        <v>9083.7800000000007</v>
      </c>
      <c r="D659" s="5">
        <v>1090.0536</v>
      </c>
      <c r="E659" s="2">
        <v>0.14000000000000001</v>
      </c>
    </row>
    <row r="660" spans="1:5" x14ac:dyDescent="0.2">
      <c r="A660" s="4" t="s">
        <v>56</v>
      </c>
      <c r="B660" t="s">
        <v>892</v>
      </c>
      <c r="C660" s="5">
        <v>6666.66</v>
      </c>
      <c r="D660" s="5">
        <v>972.97200000000009</v>
      </c>
      <c r="E660" s="2">
        <v>0.14000000000000001</v>
      </c>
    </row>
    <row r="661" spans="1:5" x14ac:dyDescent="0.2">
      <c r="A661" s="4" t="s">
        <v>104</v>
      </c>
      <c r="B661" t="s">
        <v>893</v>
      </c>
      <c r="C661" s="5">
        <v>9205.92</v>
      </c>
      <c r="D661" s="5">
        <v>767.15999999999985</v>
      </c>
      <c r="E661" s="2">
        <v>0.13</v>
      </c>
    </row>
    <row r="662" spans="1:5" x14ac:dyDescent="0.2">
      <c r="A662" s="4" t="s">
        <v>71</v>
      </c>
      <c r="B662" t="s">
        <v>894</v>
      </c>
      <c r="C662" s="5">
        <v>9501.84</v>
      </c>
      <c r="D662" s="5">
        <v>744.31079999999997</v>
      </c>
      <c r="E662" s="2">
        <v>0.1</v>
      </c>
    </row>
    <row r="663" spans="1:5" x14ac:dyDescent="0.2">
      <c r="A663" s="4" t="s">
        <v>92</v>
      </c>
      <c r="B663" t="s">
        <v>895</v>
      </c>
      <c r="C663" s="5">
        <v>11143.44</v>
      </c>
      <c r="D663" s="5">
        <v>1671.5160000000001</v>
      </c>
      <c r="E663" s="2">
        <v>0.14000000000000001</v>
      </c>
    </row>
    <row r="664" spans="1:5" x14ac:dyDescent="0.2">
      <c r="A664" s="4" t="s">
        <v>104</v>
      </c>
      <c r="B664" t="s">
        <v>896</v>
      </c>
      <c r="C664" s="5">
        <v>10950.84</v>
      </c>
      <c r="D664" s="5">
        <v>821.31299999999987</v>
      </c>
      <c r="E664" s="2">
        <v>0.12</v>
      </c>
    </row>
    <row r="665" spans="1:5" x14ac:dyDescent="0.2">
      <c r="A665" s="4" t="s">
        <v>87</v>
      </c>
      <c r="B665" t="s">
        <v>897</v>
      </c>
      <c r="C665" s="5">
        <v>5937.08</v>
      </c>
      <c r="D665" s="5">
        <v>864.36900000000014</v>
      </c>
      <c r="E665" s="2">
        <v>0.11</v>
      </c>
    </row>
    <row r="666" spans="1:5" x14ac:dyDescent="0.2">
      <c r="A666" s="4" t="s">
        <v>54</v>
      </c>
      <c r="B666" t="s">
        <v>898</v>
      </c>
      <c r="C666" s="5">
        <v>12652.52</v>
      </c>
      <c r="D666" s="5">
        <v>1169.5031999999999</v>
      </c>
      <c r="E666" s="2">
        <v>0.14000000000000001</v>
      </c>
    </row>
    <row r="667" spans="1:5" x14ac:dyDescent="0.2">
      <c r="A667" s="4" t="s">
        <v>109</v>
      </c>
      <c r="B667" t="s">
        <v>899</v>
      </c>
      <c r="C667" s="5">
        <v>11322.86</v>
      </c>
      <c r="D667" s="5">
        <v>1638.835</v>
      </c>
      <c r="E667" s="2">
        <v>0.15</v>
      </c>
    </row>
    <row r="668" spans="1:5" x14ac:dyDescent="0.2">
      <c r="A668" s="4" t="s">
        <v>56</v>
      </c>
      <c r="B668" t="s">
        <v>900</v>
      </c>
      <c r="C668" s="5">
        <v>8208.2999999999993</v>
      </c>
      <c r="D668" s="5">
        <v>984.99600000000009</v>
      </c>
      <c r="E668" s="2">
        <v>0.12</v>
      </c>
    </row>
    <row r="669" spans="1:5" x14ac:dyDescent="0.2">
      <c r="A669" s="4" t="s">
        <v>81</v>
      </c>
      <c r="B669" t="s">
        <v>901</v>
      </c>
      <c r="C669" s="5">
        <v>11430.72</v>
      </c>
      <c r="D669" s="5">
        <v>1193.8751999999999</v>
      </c>
      <c r="E669" s="2">
        <v>0.12</v>
      </c>
    </row>
    <row r="670" spans="1:5" x14ac:dyDescent="0.2">
      <c r="A670" s="4" t="s">
        <v>58</v>
      </c>
      <c r="B670" t="s">
        <v>902</v>
      </c>
      <c r="C670" s="5">
        <v>10190</v>
      </c>
      <c r="D670" s="5">
        <v>598.66250000000002</v>
      </c>
      <c r="E670" s="2">
        <v>0.13</v>
      </c>
    </row>
    <row r="671" spans="1:5" x14ac:dyDescent="0.2">
      <c r="A671" s="4" t="s">
        <v>58</v>
      </c>
      <c r="B671" t="s">
        <v>903</v>
      </c>
      <c r="C671" s="5">
        <v>11412.1</v>
      </c>
      <c r="D671" s="5">
        <v>1555.3062</v>
      </c>
      <c r="E671" s="2">
        <v>0.15</v>
      </c>
    </row>
    <row r="672" spans="1:5" x14ac:dyDescent="0.2">
      <c r="A672" s="4" t="s">
        <v>98</v>
      </c>
      <c r="B672" t="s">
        <v>904</v>
      </c>
      <c r="C672" s="5">
        <v>9638</v>
      </c>
      <c r="D672" s="5">
        <v>927.65750000000003</v>
      </c>
      <c r="E672" s="2">
        <v>0.13</v>
      </c>
    </row>
    <row r="673" spans="1:5" x14ac:dyDescent="0.2">
      <c r="A673" s="4" t="s">
        <v>109</v>
      </c>
      <c r="B673" t="s">
        <v>905</v>
      </c>
      <c r="C673" s="5">
        <v>6178.56</v>
      </c>
      <c r="D673" s="5">
        <v>743.35799999999983</v>
      </c>
      <c r="E673" s="2">
        <v>0.13</v>
      </c>
    </row>
    <row r="674" spans="1:5" x14ac:dyDescent="0.2">
      <c r="A674" s="4" t="s">
        <v>104</v>
      </c>
      <c r="B674" t="s">
        <v>906</v>
      </c>
      <c r="C674" s="5">
        <v>13036</v>
      </c>
      <c r="D674" s="5">
        <v>1173.24</v>
      </c>
      <c r="E674" s="2">
        <v>0.14000000000000001</v>
      </c>
    </row>
    <row r="675" spans="1:5" x14ac:dyDescent="0.2">
      <c r="A675" s="4" t="s">
        <v>64</v>
      </c>
      <c r="B675" t="s">
        <v>907</v>
      </c>
      <c r="C675" s="5">
        <v>12513.96</v>
      </c>
      <c r="D675" s="5">
        <v>1289.6331</v>
      </c>
      <c r="E675" s="2">
        <v>0.12</v>
      </c>
    </row>
    <row r="676" spans="1:5" x14ac:dyDescent="0.2">
      <c r="A676" s="4" t="s">
        <v>60</v>
      </c>
      <c r="B676" t="s">
        <v>908</v>
      </c>
      <c r="C676" s="5">
        <v>12241.44</v>
      </c>
      <c r="D676" s="5">
        <v>1142.5343999999998</v>
      </c>
      <c r="E676" s="2">
        <v>0.12</v>
      </c>
    </row>
    <row r="677" spans="1:5" x14ac:dyDescent="0.2">
      <c r="A677" s="4" t="s">
        <v>118</v>
      </c>
      <c r="B677" t="s">
        <v>909</v>
      </c>
      <c r="C677" s="5">
        <v>10519.2</v>
      </c>
      <c r="D677" s="5">
        <v>657.45</v>
      </c>
      <c r="E677" s="2">
        <v>0.15</v>
      </c>
    </row>
    <row r="678" spans="1:5" x14ac:dyDescent="0.2">
      <c r="A678" s="4" t="s">
        <v>81</v>
      </c>
      <c r="B678" t="s">
        <v>910</v>
      </c>
      <c r="C678" s="5">
        <v>12027.21</v>
      </c>
      <c r="D678" s="5">
        <v>1057.7777000000001</v>
      </c>
      <c r="E678" s="2">
        <v>0.1</v>
      </c>
    </row>
    <row r="679" spans="1:5" x14ac:dyDescent="0.2">
      <c r="A679" s="4" t="s">
        <v>87</v>
      </c>
      <c r="B679" t="s">
        <v>911</v>
      </c>
      <c r="C679" s="5">
        <v>11829.6</v>
      </c>
      <c r="D679" s="5">
        <v>1478.7</v>
      </c>
      <c r="E679" s="2">
        <v>0.15</v>
      </c>
    </row>
    <row r="680" spans="1:5" x14ac:dyDescent="0.2">
      <c r="A680" s="4" t="s">
        <v>118</v>
      </c>
      <c r="B680" t="s">
        <v>912</v>
      </c>
      <c r="C680" s="5">
        <v>12847.42</v>
      </c>
      <c r="D680" s="5">
        <v>1095.4116000000001</v>
      </c>
      <c r="E680" s="2">
        <v>0.15</v>
      </c>
    </row>
    <row r="681" spans="1:5" x14ac:dyDescent="0.2">
      <c r="A681" s="4" t="s">
        <v>71</v>
      </c>
      <c r="B681" t="s">
        <v>913</v>
      </c>
      <c r="C681" s="5">
        <v>7229.06</v>
      </c>
      <c r="D681" s="5">
        <v>539.24879999999996</v>
      </c>
      <c r="E681" s="2">
        <v>0.15</v>
      </c>
    </row>
    <row r="682" spans="1:5" x14ac:dyDescent="0.2">
      <c r="A682" s="4" t="s">
        <v>64</v>
      </c>
      <c r="B682" t="s">
        <v>914</v>
      </c>
      <c r="C682" s="5">
        <v>5990.75</v>
      </c>
      <c r="D682" s="5">
        <v>695.7</v>
      </c>
      <c r="E682" s="2">
        <v>0.13</v>
      </c>
    </row>
    <row r="683" spans="1:5" x14ac:dyDescent="0.2">
      <c r="A683" s="4" t="s">
        <v>58</v>
      </c>
      <c r="B683" t="s">
        <v>915</v>
      </c>
      <c r="C683" s="5">
        <v>10744.14</v>
      </c>
      <c r="D683" s="5">
        <v>1207.9018000000001</v>
      </c>
      <c r="E683" s="2">
        <v>0.11</v>
      </c>
    </row>
    <row r="684" spans="1:5" x14ac:dyDescent="0.2">
      <c r="A684" s="4" t="s">
        <v>58</v>
      </c>
      <c r="B684" t="s">
        <v>916</v>
      </c>
      <c r="C684" s="5">
        <v>6643.23</v>
      </c>
      <c r="D684" s="5">
        <v>640.16579999999999</v>
      </c>
      <c r="E684" s="2">
        <v>0.12</v>
      </c>
    </row>
    <row r="685" spans="1:5" x14ac:dyDescent="0.2">
      <c r="A685" s="4" t="s">
        <v>58</v>
      </c>
      <c r="B685" t="s">
        <v>917</v>
      </c>
      <c r="C685" s="5">
        <v>11313.9</v>
      </c>
      <c r="D685" s="5">
        <v>1253.232</v>
      </c>
      <c r="E685" s="2">
        <v>0.1</v>
      </c>
    </row>
    <row r="686" spans="1:5" x14ac:dyDescent="0.2">
      <c r="A686" s="4" t="s">
        <v>118</v>
      </c>
      <c r="B686" t="s">
        <v>918</v>
      </c>
      <c r="C686" s="5">
        <v>8328.4599999999991</v>
      </c>
      <c r="D686" s="5">
        <v>705.72739999999988</v>
      </c>
      <c r="E686" s="2">
        <v>0.14000000000000001</v>
      </c>
    </row>
    <row r="687" spans="1:5" x14ac:dyDescent="0.2">
      <c r="A687" s="4" t="s">
        <v>104</v>
      </c>
      <c r="B687" t="s">
        <v>919</v>
      </c>
      <c r="C687" s="5">
        <v>7509.12</v>
      </c>
      <c r="D687" s="5">
        <v>1384.4940000000001</v>
      </c>
      <c r="E687" s="2">
        <v>0.15</v>
      </c>
    </row>
    <row r="688" spans="1:5" x14ac:dyDescent="0.2">
      <c r="A688" s="4" t="s">
        <v>81</v>
      </c>
      <c r="B688" t="s">
        <v>920</v>
      </c>
      <c r="C688" s="5">
        <v>12153.2</v>
      </c>
      <c r="D688" s="5">
        <v>978.33260000000007</v>
      </c>
      <c r="E688" s="2">
        <v>0.12</v>
      </c>
    </row>
    <row r="689" spans="1:5" x14ac:dyDescent="0.2">
      <c r="A689" s="4" t="s">
        <v>109</v>
      </c>
      <c r="B689" t="s">
        <v>921</v>
      </c>
      <c r="C689" s="5">
        <v>10622.52</v>
      </c>
      <c r="D689" s="5">
        <v>1652.3920000000001</v>
      </c>
      <c r="E689" s="2">
        <v>0.11</v>
      </c>
    </row>
    <row r="690" spans="1:5" x14ac:dyDescent="0.2">
      <c r="A690" s="4" t="s">
        <v>81</v>
      </c>
      <c r="B690" t="s">
        <v>922</v>
      </c>
      <c r="C690" s="5">
        <v>6637.41</v>
      </c>
      <c r="D690" s="5">
        <v>929.23739999999987</v>
      </c>
      <c r="E690" s="2">
        <v>0.11</v>
      </c>
    </row>
    <row r="691" spans="1:5" x14ac:dyDescent="0.2">
      <c r="A691" s="4" t="s">
        <v>54</v>
      </c>
      <c r="B691" t="s">
        <v>923</v>
      </c>
      <c r="C691" s="5">
        <v>10905.2</v>
      </c>
      <c r="D691" s="5">
        <v>722.46949999999981</v>
      </c>
      <c r="E691" s="2">
        <v>0.11</v>
      </c>
    </row>
    <row r="692" spans="1:5" x14ac:dyDescent="0.2">
      <c r="A692" s="4" t="s">
        <v>69</v>
      </c>
      <c r="B692" t="s">
        <v>924</v>
      </c>
      <c r="C692" s="5">
        <v>6638.28</v>
      </c>
      <c r="D692" s="5">
        <v>852.91840000000002</v>
      </c>
      <c r="E692" s="2">
        <v>0.13</v>
      </c>
    </row>
    <row r="693" spans="1:5" x14ac:dyDescent="0.2">
      <c r="A693" s="4" t="s">
        <v>60</v>
      </c>
      <c r="B693" t="s">
        <v>925</v>
      </c>
      <c r="C693" s="5">
        <v>13169.28</v>
      </c>
      <c r="D693" s="5">
        <v>1802.1120000000001</v>
      </c>
      <c r="E693" s="2">
        <v>0.11</v>
      </c>
    </row>
    <row r="694" spans="1:5" x14ac:dyDescent="0.2">
      <c r="A694" s="4" t="s">
        <v>71</v>
      </c>
      <c r="B694" t="s">
        <v>926</v>
      </c>
      <c r="C694" s="5">
        <v>6545</v>
      </c>
      <c r="D694" s="5">
        <v>924</v>
      </c>
      <c r="E694" s="2">
        <v>0.13</v>
      </c>
    </row>
    <row r="695" spans="1:5" x14ac:dyDescent="0.2">
      <c r="A695" s="4" t="s">
        <v>92</v>
      </c>
      <c r="B695" t="s">
        <v>927</v>
      </c>
      <c r="C695" s="5">
        <v>11125.2</v>
      </c>
      <c r="D695" s="5">
        <v>1134.7704000000001</v>
      </c>
      <c r="E695" s="2">
        <v>0.11</v>
      </c>
    </row>
    <row r="696" spans="1:5" x14ac:dyDescent="0.2">
      <c r="A696" s="4" t="s">
        <v>118</v>
      </c>
      <c r="B696" t="s">
        <v>928</v>
      </c>
      <c r="C696" s="5">
        <v>9589.36</v>
      </c>
      <c r="D696" s="5">
        <v>690.99799999999993</v>
      </c>
      <c r="E696" s="2">
        <v>0.15</v>
      </c>
    </row>
    <row r="697" spans="1:5" x14ac:dyDescent="0.2">
      <c r="A697" s="4" t="s">
        <v>98</v>
      </c>
      <c r="B697" t="s">
        <v>929</v>
      </c>
      <c r="C697" s="5">
        <v>6542.28</v>
      </c>
      <c r="D697" s="5">
        <v>1000.5839999999999</v>
      </c>
      <c r="E697" s="2">
        <v>0.14000000000000001</v>
      </c>
    </row>
    <row r="698" spans="1:5" x14ac:dyDescent="0.2">
      <c r="A698" s="4" t="s">
        <v>66</v>
      </c>
      <c r="B698" t="s">
        <v>930</v>
      </c>
      <c r="C698" s="5">
        <v>8524.16</v>
      </c>
      <c r="D698" s="5">
        <v>800.8223999999999</v>
      </c>
      <c r="E698" s="2">
        <v>0.1</v>
      </c>
    </row>
    <row r="699" spans="1:5" x14ac:dyDescent="0.2">
      <c r="A699" s="4" t="s">
        <v>109</v>
      </c>
      <c r="B699" t="s">
        <v>931</v>
      </c>
      <c r="C699" s="5">
        <v>6536.76</v>
      </c>
      <c r="D699" s="5">
        <v>820.53539999999998</v>
      </c>
      <c r="E699" s="2">
        <v>0.1</v>
      </c>
    </row>
    <row r="700" spans="1:5" x14ac:dyDescent="0.2">
      <c r="A700" s="4" t="s">
        <v>58</v>
      </c>
      <c r="B700" t="s">
        <v>932</v>
      </c>
      <c r="C700" s="5">
        <v>8282.4</v>
      </c>
      <c r="D700" s="5">
        <v>623.25059999999996</v>
      </c>
      <c r="E700" s="2">
        <v>0.13</v>
      </c>
    </row>
    <row r="701" spans="1:5" x14ac:dyDescent="0.2">
      <c r="A701" s="4" t="s">
        <v>56</v>
      </c>
      <c r="B701" t="s">
        <v>933</v>
      </c>
      <c r="C701" s="5">
        <v>12427.14</v>
      </c>
      <c r="D701" s="5">
        <v>1229.6328000000001</v>
      </c>
      <c r="E701" s="2">
        <v>0.13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01"/>
  <sheetViews>
    <sheetView workbookViewId="0">
      <selection activeCell="F21" sqref="F21"/>
    </sheetView>
  </sheetViews>
  <sheetFormatPr baseColWidth="10" defaultColWidth="8.83203125" defaultRowHeight="15" x14ac:dyDescent="0.2"/>
  <cols>
    <col min="2" max="2" width="15.6640625" bestFit="1" customWidth="1"/>
    <col min="3" max="3" width="11.5" customWidth="1"/>
    <col min="4" max="4" width="22.6640625" customWidth="1"/>
    <col min="5" max="5" width="21.33203125" bestFit="1" customWidth="1"/>
    <col min="6" max="6" width="11.5" bestFit="1" customWidth="1"/>
    <col min="7" max="7" width="14.33203125" bestFit="1" customWidth="1"/>
    <col min="8" max="8" width="18.5" bestFit="1" customWidth="1"/>
    <col min="9" max="9" width="30.5" bestFit="1" customWidth="1"/>
  </cols>
  <sheetData>
    <row r="1" spans="1:6" ht="42" customHeight="1" x14ac:dyDescent="0.2">
      <c r="A1" s="3" t="s">
        <v>233</v>
      </c>
      <c r="B1" s="6" t="s">
        <v>52</v>
      </c>
      <c r="C1" s="6" t="s">
        <v>15</v>
      </c>
      <c r="D1" s="6" t="s">
        <v>53</v>
      </c>
      <c r="E1" s="6" t="s">
        <v>2</v>
      </c>
    </row>
    <row r="2" spans="1:6" x14ac:dyDescent="0.2">
      <c r="A2" t="s">
        <v>234</v>
      </c>
      <c r="B2" s="5">
        <v>6413.5959999999995</v>
      </c>
      <c r="C2" s="1" t="s">
        <v>55</v>
      </c>
      <c r="D2" s="5">
        <v>22759.900239999999</v>
      </c>
      <c r="E2" s="4" t="s">
        <v>9</v>
      </c>
      <c r="F2" t="e">
        <f>VLOOKUP(A2, Financials!$A$2:$E$701, 3,FALSE)</f>
        <v>#N/A</v>
      </c>
    </row>
    <row r="3" spans="1:6" x14ac:dyDescent="0.2">
      <c r="A3" t="s">
        <v>235</v>
      </c>
      <c r="B3" s="5">
        <v>6346.4016000000001</v>
      </c>
      <c r="C3" s="1" t="s">
        <v>57</v>
      </c>
      <c r="D3" s="5">
        <v>25545.777488</v>
      </c>
      <c r="E3" s="4" t="s">
        <v>7</v>
      </c>
    </row>
    <row r="4" spans="1:6" x14ac:dyDescent="0.2">
      <c r="A4" t="s">
        <v>236</v>
      </c>
      <c r="B4" s="5">
        <v>3259.3580000000006</v>
      </c>
      <c r="C4" s="1" t="s">
        <v>59</v>
      </c>
      <c r="D4" s="5">
        <v>13950.052240000001</v>
      </c>
      <c r="E4" s="4" t="s">
        <v>8</v>
      </c>
    </row>
    <row r="5" spans="1:6" x14ac:dyDescent="0.2">
      <c r="A5" t="s">
        <v>237</v>
      </c>
      <c r="B5" s="5">
        <v>3340.0899000000004</v>
      </c>
      <c r="C5" s="1" t="s">
        <v>61</v>
      </c>
      <c r="D5" s="5">
        <v>11964.782907000001</v>
      </c>
      <c r="E5" s="4" t="s">
        <v>11</v>
      </c>
    </row>
    <row r="6" spans="1:6" x14ac:dyDescent="0.2">
      <c r="A6" t="s">
        <v>238</v>
      </c>
      <c r="B6" s="5">
        <v>2867.4239999999995</v>
      </c>
      <c r="C6" s="1" t="s">
        <v>63</v>
      </c>
      <c r="D6" s="5">
        <v>11542.064320000001</v>
      </c>
      <c r="E6" s="4" t="s">
        <v>6</v>
      </c>
    </row>
    <row r="7" spans="1:6" x14ac:dyDescent="0.2">
      <c r="A7" t="s">
        <v>239</v>
      </c>
      <c r="B7" s="5">
        <v>4280.5575999999992</v>
      </c>
      <c r="C7" s="1" t="s">
        <v>65</v>
      </c>
      <c r="D7" s="5">
        <v>15190.396144</v>
      </c>
      <c r="E7" s="4" t="s">
        <v>20</v>
      </c>
    </row>
    <row r="8" spans="1:6" x14ac:dyDescent="0.2">
      <c r="A8" t="s">
        <v>240</v>
      </c>
      <c r="B8" s="5">
        <v>4725.9157999999998</v>
      </c>
      <c r="C8" s="1" t="s">
        <v>67</v>
      </c>
      <c r="D8" s="5">
        <v>16612.62141</v>
      </c>
      <c r="E8" s="4" t="s">
        <v>20</v>
      </c>
    </row>
    <row r="9" spans="1:6" x14ac:dyDescent="0.2">
      <c r="A9" t="s">
        <v>241</v>
      </c>
      <c r="B9" s="5">
        <v>3712.9686000000006</v>
      </c>
      <c r="C9" s="1" t="s">
        <v>68</v>
      </c>
      <c r="D9" s="5">
        <v>14085.652698000002</v>
      </c>
      <c r="E9" s="4" t="s">
        <v>7</v>
      </c>
    </row>
    <row r="10" spans="1:6" x14ac:dyDescent="0.2">
      <c r="A10" t="s">
        <v>242</v>
      </c>
      <c r="B10" s="5">
        <v>4569.4468000000006</v>
      </c>
      <c r="C10" s="1" t="s">
        <v>70</v>
      </c>
      <c r="D10" s="5">
        <v>21233.497788000001</v>
      </c>
      <c r="E10" s="4" t="s">
        <v>12</v>
      </c>
    </row>
    <row r="11" spans="1:6" x14ac:dyDescent="0.2">
      <c r="A11" t="s">
        <v>243</v>
      </c>
      <c r="B11" s="5">
        <v>6239.9268000000002</v>
      </c>
      <c r="C11" s="1" t="s">
        <v>72</v>
      </c>
      <c r="D11" s="5">
        <v>28729.936656000002</v>
      </c>
      <c r="E11" s="4" t="s">
        <v>14</v>
      </c>
    </row>
    <row r="12" spans="1:6" x14ac:dyDescent="0.2">
      <c r="A12" t="s">
        <v>244</v>
      </c>
      <c r="B12" s="5">
        <v>4509.4211999999998</v>
      </c>
      <c r="C12" s="1" t="s">
        <v>73</v>
      </c>
      <c r="D12" s="5">
        <v>21775.493927999996</v>
      </c>
      <c r="E12" s="4" t="s">
        <v>11</v>
      </c>
    </row>
    <row r="13" spans="1:6" x14ac:dyDescent="0.2">
      <c r="A13" t="s">
        <v>245</v>
      </c>
      <c r="B13" s="5">
        <v>3902.22</v>
      </c>
      <c r="C13" s="1" t="s">
        <v>74</v>
      </c>
      <c r="D13" s="5">
        <v>15560.566800000002</v>
      </c>
      <c r="E13" s="4" t="s">
        <v>12</v>
      </c>
    </row>
    <row r="14" spans="1:6" x14ac:dyDescent="0.2">
      <c r="A14" t="s">
        <v>246</v>
      </c>
      <c r="B14" s="5">
        <v>5297.2266</v>
      </c>
      <c r="C14" s="1" t="s">
        <v>75</v>
      </c>
      <c r="D14" s="5">
        <v>18975.586938000004</v>
      </c>
      <c r="E14" s="4" t="s">
        <v>20</v>
      </c>
    </row>
    <row r="15" spans="1:6" x14ac:dyDescent="0.2">
      <c r="A15" t="s">
        <v>247</v>
      </c>
      <c r="B15" s="5">
        <v>3935.8158000000003</v>
      </c>
      <c r="C15" s="1" t="s">
        <v>76</v>
      </c>
      <c r="D15" s="5">
        <v>17617.954409999998</v>
      </c>
      <c r="E15" s="4" t="s">
        <v>20</v>
      </c>
    </row>
    <row r="16" spans="1:6" x14ac:dyDescent="0.2">
      <c r="A16" t="s">
        <v>248</v>
      </c>
      <c r="B16" s="5">
        <v>4613.4089999999997</v>
      </c>
      <c r="C16" s="1" t="s">
        <v>78</v>
      </c>
      <c r="D16" s="5">
        <v>20651.075550000001</v>
      </c>
      <c r="E16" s="4" t="s">
        <v>8</v>
      </c>
    </row>
    <row r="17" spans="1:5" x14ac:dyDescent="0.2">
      <c r="A17" t="s">
        <v>249</v>
      </c>
      <c r="B17" s="5">
        <v>3990.4439999999995</v>
      </c>
      <c r="C17" s="1" t="s">
        <v>79</v>
      </c>
      <c r="D17" s="5">
        <v>17238.718079999999</v>
      </c>
      <c r="E17" s="4" t="s">
        <v>6</v>
      </c>
    </row>
    <row r="18" spans="1:5" x14ac:dyDescent="0.2">
      <c r="A18" t="s">
        <v>250</v>
      </c>
      <c r="B18" s="5">
        <v>6290.0640000000003</v>
      </c>
      <c r="C18" s="1" t="s">
        <v>80</v>
      </c>
      <c r="D18" s="5">
        <v>23862.215520000002</v>
      </c>
      <c r="E18" s="4" t="s">
        <v>12</v>
      </c>
    </row>
    <row r="19" spans="1:5" x14ac:dyDescent="0.2">
      <c r="A19" t="s">
        <v>251</v>
      </c>
      <c r="B19" s="5">
        <v>3639.1931999999997</v>
      </c>
      <c r="C19" s="1" t="s">
        <v>82</v>
      </c>
      <c r="D19" s="5">
        <v>17739.045075999999</v>
      </c>
      <c r="E19" s="4" t="s">
        <v>12</v>
      </c>
    </row>
    <row r="20" spans="1:5" x14ac:dyDescent="0.2">
      <c r="A20" t="s">
        <v>252</v>
      </c>
      <c r="B20" s="5">
        <v>3424.68</v>
      </c>
      <c r="C20" s="1" t="s">
        <v>80</v>
      </c>
      <c r="D20" s="5">
        <v>14931.604800000003</v>
      </c>
      <c r="E20" s="4" t="s">
        <v>9</v>
      </c>
    </row>
    <row r="21" spans="1:5" x14ac:dyDescent="0.2">
      <c r="A21" t="s">
        <v>253</v>
      </c>
      <c r="B21" s="5">
        <v>5078.9276999999993</v>
      </c>
      <c r="C21" s="1" t="s">
        <v>83</v>
      </c>
      <c r="D21" s="5">
        <v>20634.957684000001</v>
      </c>
      <c r="E21" s="4" t="s">
        <v>10</v>
      </c>
    </row>
    <row r="22" spans="1:5" x14ac:dyDescent="0.2">
      <c r="A22" t="s">
        <v>254</v>
      </c>
      <c r="B22" s="5">
        <v>3961.5660000000003</v>
      </c>
      <c r="C22" s="1" t="s">
        <v>85</v>
      </c>
      <c r="D22" s="5">
        <v>14323.64472</v>
      </c>
      <c r="E22" s="4" t="s">
        <v>11</v>
      </c>
    </row>
    <row r="23" spans="1:5" x14ac:dyDescent="0.2">
      <c r="A23" t="s">
        <v>255</v>
      </c>
      <c r="B23" s="5">
        <v>3128.0184000000004</v>
      </c>
      <c r="C23" s="1" t="s">
        <v>86</v>
      </c>
      <c r="D23" s="5">
        <v>15247.351912000002</v>
      </c>
      <c r="E23" s="4" t="s">
        <v>6</v>
      </c>
    </row>
    <row r="24" spans="1:5" x14ac:dyDescent="0.2">
      <c r="A24" t="s">
        <v>256</v>
      </c>
      <c r="B24" s="5">
        <v>4844.4831999999997</v>
      </c>
      <c r="C24" s="1" t="s">
        <v>88</v>
      </c>
      <c r="D24" s="5">
        <v>22305.020544000003</v>
      </c>
      <c r="E24" s="4" t="s">
        <v>11</v>
      </c>
    </row>
    <row r="25" spans="1:5" x14ac:dyDescent="0.2">
      <c r="A25" t="s">
        <v>257</v>
      </c>
      <c r="B25" s="5">
        <v>5160.3353999999999</v>
      </c>
      <c r="C25" s="1" t="s">
        <v>89</v>
      </c>
      <c r="D25" s="5">
        <v>19393.478676000002</v>
      </c>
      <c r="E25" s="4" t="s">
        <v>13</v>
      </c>
    </row>
    <row r="26" spans="1:5" x14ac:dyDescent="0.2">
      <c r="A26" t="s">
        <v>258</v>
      </c>
      <c r="B26" s="5">
        <v>5850.9359999999997</v>
      </c>
      <c r="C26" s="1" t="s">
        <v>90</v>
      </c>
      <c r="D26" s="5">
        <v>24573.931199999999</v>
      </c>
      <c r="E26" s="4" t="s">
        <v>7</v>
      </c>
    </row>
    <row r="27" spans="1:5" x14ac:dyDescent="0.2">
      <c r="A27" t="s">
        <v>259</v>
      </c>
      <c r="B27" s="5">
        <v>5653.08</v>
      </c>
      <c r="C27" s="1" t="s">
        <v>70</v>
      </c>
      <c r="D27" s="5">
        <v>24421.3056</v>
      </c>
      <c r="E27" s="4" t="s">
        <v>12</v>
      </c>
    </row>
    <row r="28" spans="1:5" x14ac:dyDescent="0.2">
      <c r="A28" t="s">
        <v>260</v>
      </c>
      <c r="B28" s="5">
        <v>5421.1871999999994</v>
      </c>
      <c r="C28" s="1" t="s">
        <v>91</v>
      </c>
      <c r="D28" s="5">
        <v>20950.424351999998</v>
      </c>
      <c r="E28" s="4" t="s">
        <v>20</v>
      </c>
    </row>
    <row r="29" spans="1:5" x14ac:dyDescent="0.2">
      <c r="A29" t="s">
        <v>261</v>
      </c>
      <c r="B29" s="5">
        <v>4682.0105999999996</v>
      </c>
      <c r="C29" s="1" t="s">
        <v>93</v>
      </c>
      <c r="D29" s="5">
        <v>22822.200557999997</v>
      </c>
      <c r="E29" s="4" t="s">
        <v>8</v>
      </c>
    </row>
    <row r="30" spans="1:5" x14ac:dyDescent="0.2">
      <c r="A30" t="s">
        <v>262</v>
      </c>
      <c r="B30" s="5">
        <v>4222.3545000000004</v>
      </c>
      <c r="C30" s="1" t="s">
        <v>94</v>
      </c>
      <c r="D30" s="5">
        <v>16837.141230000001</v>
      </c>
      <c r="E30" s="4" t="s">
        <v>14</v>
      </c>
    </row>
    <row r="31" spans="1:5" x14ac:dyDescent="0.2">
      <c r="A31" t="s">
        <v>263</v>
      </c>
      <c r="B31" s="5">
        <v>4842.1655999999994</v>
      </c>
      <c r="C31" s="1" t="s">
        <v>95</v>
      </c>
      <c r="D31" s="5">
        <v>23161.69212</v>
      </c>
      <c r="E31" s="4" t="s">
        <v>9</v>
      </c>
    </row>
    <row r="32" spans="1:5" x14ac:dyDescent="0.2">
      <c r="A32" t="s">
        <v>264</v>
      </c>
      <c r="B32" s="5">
        <v>3338.2682999999997</v>
      </c>
      <c r="C32" s="1" t="s">
        <v>96</v>
      </c>
      <c r="D32" s="5">
        <v>12181.776453</v>
      </c>
      <c r="E32" s="4" t="s">
        <v>9</v>
      </c>
    </row>
    <row r="33" spans="1:5" x14ac:dyDescent="0.2">
      <c r="A33" t="s">
        <v>265</v>
      </c>
      <c r="B33" s="5">
        <v>5356.3849</v>
      </c>
      <c r="C33" s="1" t="s">
        <v>97</v>
      </c>
      <c r="D33" s="5">
        <v>19546.147159</v>
      </c>
      <c r="E33" s="4" t="s">
        <v>9</v>
      </c>
    </row>
    <row r="34" spans="1:5" x14ac:dyDescent="0.2">
      <c r="A34" t="s">
        <v>266</v>
      </c>
      <c r="B34" s="5">
        <v>5311.2611999999999</v>
      </c>
      <c r="C34" s="1" t="s">
        <v>59</v>
      </c>
      <c r="D34" s="5">
        <v>21379.090916000001</v>
      </c>
      <c r="E34" s="4" t="s">
        <v>10</v>
      </c>
    </row>
    <row r="35" spans="1:5" x14ac:dyDescent="0.2">
      <c r="A35" t="s">
        <v>267</v>
      </c>
      <c r="B35" s="5">
        <v>5998.9644000000008</v>
      </c>
      <c r="C35" s="1" t="s">
        <v>95</v>
      </c>
      <c r="D35" s="5">
        <v>22332.508379999999</v>
      </c>
      <c r="E35" s="4" t="s">
        <v>11</v>
      </c>
    </row>
    <row r="36" spans="1:5" x14ac:dyDescent="0.2">
      <c r="A36" t="s">
        <v>268</v>
      </c>
      <c r="B36" s="5">
        <v>3489.4313999999999</v>
      </c>
      <c r="C36" s="1" t="s">
        <v>99</v>
      </c>
      <c r="D36" s="5">
        <v>16850.076516000001</v>
      </c>
      <c r="E36" s="4" t="s">
        <v>11</v>
      </c>
    </row>
    <row r="37" spans="1:5" x14ac:dyDescent="0.2">
      <c r="A37" t="s">
        <v>269</v>
      </c>
      <c r="B37" s="5">
        <v>7386.9560000000001</v>
      </c>
      <c r="C37" s="1" t="s">
        <v>100</v>
      </c>
      <c r="D37" s="5">
        <v>26461.361079999999</v>
      </c>
      <c r="E37" s="4" t="s">
        <v>14</v>
      </c>
    </row>
    <row r="38" spans="1:5" x14ac:dyDescent="0.2">
      <c r="A38" t="s">
        <v>270</v>
      </c>
      <c r="B38" s="5">
        <v>4324.9751999999999</v>
      </c>
      <c r="C38" s="1" t="s">
        <v>95</v>
      </c>
      <c r="D38" s="5">
        <v>15492.813335999997</v>
      </c>
      <c r="E38" s="4" t="s">
        <v>13</v>
      </c>
    </row>
    <row r="39" spans="1:5" x14ac:dyDescent="0.2">
      <c r="A39" t="s">
        <v>271</v>
      </c>
      <c r="B39" s="5">
        <v>4205.5901999999996</v>
      </c>
      <c r="C39" s="1" t="s">
        <v>101</v>
      </c>
      <c r="D39" s="5">
        <v>16612.081290000002</v>
      </c>
      <c r="E39" s="4" t="s">
        <v>6</v>
      </c>
    </row>
    <row r="40" spans="1:5" x14ac:dyDescent="0.2">
      <c r="A40" t="s">
        <v>272</v>
      </c>
      <c r="B40" s="5">
        <v>4670.1775999999991</v>
      </c>
      <c r="C40" s="1" t="s">
        <v>102</v>
      </c>
      <c r="D40" s="5">
        <v>16729.388368</v>
      </c>
      <c r="E40" s="4" t="s">
        <v>12</v>
      </c>
    </row>
    <row r="41" spans="1:5" x14ac:dyDescent="0.2">
      <c r="A41" t="s">
        <v>273</v>
      </c>
      <c r="B41" s="5">
        <v>6141.1895999999997</v>
      </c>
      <c r="C41" s="1" t="s">
        <v>93</v>
      </c>
      <c r="D41" s="5">
        <v>24488.724623999999</v>
      </c>
      <c r="E41" s="4" t="s">
        <v>7</v>
      </c>
    </row>
    <row r="42" spans="1:5" x14ac:dyDescent="0.2">
      <c r="A42" t="s">
        <v>274</v>
      </c>
      <c r="B42" s="5">
        <v>5919.8319999999994</v>
      </c>
      <c r="C42" s="1" t="s">
        <v>80</v>
      </c>
      <c r="D42" s="5">
        <v>25810.467520000002</v>
      </c>
      <c r="E42" s="4" t="s">
        <v>12</v>
      </c>
    </row>
    <row r="43" spans="1:5" x14ac:dyDescent="0.2">
      <c r="A43" t="s">
        <v>275</v>
      </c>
      <c r="B43" s="5">
        <v>6423.7528000000002</v>
      </c>
      <c r="C43" s="1" t="s">
        <v>103</v>
      </c>
      <c r="D43" s="5">
        <v>23010.999703999998</v>
      </c>
      <c r="E43" s="4" t="s">
        <v>10</v>
      </c>
    </row>
    <row r="44" spans="1:5" x14ac:dyDescent="0.2">
      <c r="A44" t="s">
        <v>276</v>
      </c>
      <c r="B44" s="5">
        <v>5561.1009999999997</v>
      </c>
      <c r="C44" s="1" t="s">
        <v>105</v>
      </c>
      <c r="D44" s="5">
        <v>19548.478950000004</v>
      </c>
      <c r="E44" s="4" t="s">
        <v>20</v>
      </c>
    </row>
    <row r="45" spans="1:5" x14ac:dyDescent="0.2">
      <c r="A45" t="s">
        <v>277</v>
      </c>
      <c r="B45" s="5">
        <v>3523.5989999999997</v>
      </c>
      <c r="C45" s="1" t="s">
        <v>106</v>
      </c>
      <c r="D45" s="5">
        <v>17496.62659</v>
      </c>
      <c r="E45" s="4" t="s">
        <v>14</v>
      </c>
    </row>
    <row r="46" spans="1:5" x14ac:dyDescent="0.2">
      <c r="A46" t="s">
        <v>278</v>
      </c>
      <c r="B46" s="5">
        <v>4848.2044999999998</v>
      </c>
      <c r="C46" s="1" t="s">
        <v>107</v>
      </c>
      <c r="D46" s="5">
        <v>17691.730595000001</v>
      </c>
      <c r="E46" s="4" t="s">
        <v>20</v>
      </c>
    </row>
    <row r="47" spans="1:5" x14ac:dyDescent="0.2">
      <c r="A47" t="s">
        <v>279</v>
      </c>
      <c r="B47" s="5">
        <v>4400.1899999999996</v>
      </c>
      <c r="C47" s="1" t="s">
        <v>108</v>
      </c>
      <c r="D47" s="5">
        <v>21648.934800000003</v>
      </c>
      <c r="E47" s="4" t="s">
        <v>8</v>
      </c>
    </row>
    <row r="48" spans="1:5" x14ac:dyDescent="0.2">
      <c r="A48" t="s">
        <v>280</v>
      </c>
      <c r="B48" s="5">
        <v>4511.6544000000004</v>
      </c>
      <c r="C48" s="1" t="s">
        <v>74</v>
      </c>
      <c r="D48" s="5">
        <v>16795.658880000003</v>
      </c>
      <c r="E48" s="4" t="s">
        <v>11</v>
      </c>
    </row>
    <row r="49" spans="1:5" x14ac:dyDescent="0.2">
      <c r="A49" t="s">
        <v>281</v>
      </c>
      <c r="B49" s="5">
        <v>3883.32</v>
      </c>
      <c r="C49" s="1" t="s">
        <v>110</v>
      </c>
      <c r="D49" s="5">
        <v>16931.2752</v>
      </c>
      <c r="E49" s="4" t="s">
        <v>12</v>
      </c>
    </row>
    <row r="50" spans="1:5" x14ac:dyDescent="0.2">
      <c r="A50" t="s">
        <v>282</v>
      </c>
      <c r="B50" s="5">
        <v>3486.9419999999996</v>
      </c>
      <c r="C50" s="1" t="s">
        <v>111</v>
      </c>
      <c r="D50" s="5">
        <v>14924.111760000002</v>
      </c>
      <c r="E50" s="4" t="s">
        <v>12</v>
      </c>
    </row>
    <row r="51" spans="1:5" x14ac:dyDescent="0.2">
      <c r="A51" t="s">
        <v>283</v>
      </c>
      <c r="B51" s="5">
        <v>5556.5201999999999</v>
      </c>
      <c r="C51" s="1" t="s">
        <v>110</v>
      </c>
      <c r="D51" s="5">
        <v>22366.316786000003</v>
      </c>
      <c r="E51" s="4" t="s">
        <v>12</v>
      </c>
    </row>
    <row r="52" spans="1:5" x14ac:dyDescent="0.2">
      <c r="A52" t="s">
        <v>284</v>
      </c>
      <c r="B52" s="5">
        <v>5322.3680000000004</v>
      </c>
      <c r="C52" s="1" t="s">
        <v>96</v>
      </c>
      <c r="D52" s="5">
        <v>22779.735040000003</v>
      </c>
      <c r="E52" s="4" t="s">
        <v>14</v>
      </c>
    </row>
    <row r="53" spans="1:5" x14ac:dyDescent="0.2">
      <c r="A53" t="s">
        <v>285</v>
      </c>
      <c r="B53" s="5">
        <v>5086.2083999999995</v>
      </c>
      <c r="C53" s="1" t="s">
        <v>113</v>
      </c>
      <c r="D53" s="5">
        <v>20664.538128</v>
      </c>
      <c r="E53" s="4" t="s">
        <v>12</v>
      </c>
    </row>
    <row r="54" spans="1:5" x14ac:dyDescent="0.2">
      <c r="A54" t="s">
        <v>286</v>
      </c>
      <c r="B54" s="5">
        <v>5520.9440000000004</v>
      </c>
      <c r="C54" s="1" t="s">
        <v>114</v>
      </c>
      <c r="D54" s="5">
        <v>24713.488799999999</v>
      </c>
      <c r="E54" s="4" t="s">
        <v>8</v>
      </c>
    </row>
    <row r="55" spans="1:5" x14ac:dyDescent="0.2">
      <c r="A55" t="s">
        <v>287</v>
      </c>
      <c r="B55" s="5">
        <v>6351.84</v>
      </c>
      <c r="C55" s="1" t="s">
        <v>115</v>
      </c>
      <c r="D55" s="5">
        <v>24096.571200000002</v>
      </c>
      <c r="E55" s="4" t="s">
        <v>12</v>
      </c>
    </row>
    <row r="56" spans="1:5" x14ac:dyDescent="0.2">
      <c r="A56" t="s">
        <v>288</v>
      </c>
      <c r="B56" s="5">
        <v>4581.0687999999991</v>
      </c>
      <c r="C56" s="1" t="s">
        <v>89</v>
      </c>
      <c r="D56" s="5">
        <v>17378.909184</v>
      </c>
      <c r="E56" s="4" t="s">
        <v>20</v>
      </c>
    </row>
    <row r="57" spans="1:5" x14ac:dyDescent="0.2">
      <c r="A57" t="s">
        <v>289</v>
      </c>
      <c r="B57" s="5">
        <v>3594.2570999999998</v>
      </c>
      <c r="C57" s="1" t="s">
        <v>116</v>
      </c>
      <c r="D57" s="5">
        <v>14602.953132000001</v>
      </c>
      <c r="E57" s="4" t="s">
        <v>14</v>
      </c>
    </row>
    <row r="58" spans="1:5" x14ac:dyDescent="0.2">
      <c r="A58" t="s">
        <v>290</v>
      </c>
      <c r="B58" s="5">
        <v>5157.7890000000007</v>
      </c>
      <c r="C58" s="1" t="s">
        <v>117</v>
      </c>
      <c r="D58" s="5">
        <v>20761.328770000004</v>
      </c>
      <c r="E58" s="4" t="s">
        <v>8</v>
      </c>
    </row>
    <row r="59" spans="1:5" x14ac:dyDescent="0.2">
      <c r="A59" t="s">
        <v>291</v>
      </c>
      <c r="B59" s="5">
        <v>6116.8454000000002</v>
      </c>
      <c r="C59" s="1" t="s">
        <v>110</v>
      </c>
      <c r="D59" s="5">
        <v>22116.385367999999</v>
      </c>
      <c r="E59" s="4" t="s">
        <v>11</v>
      </c>
    </row>
    <row r="60" spans="1:5" x14ac:dyDescent="0.2">
      <c r="A60" t="s">
        <v>292</v>
      </c>
      <c r="B60" s="5">
        <v>3838.4345999999996</v>
      </c>
      <c r="C60" s="1" t="s">
        <v>119</v>
      </c>
      <c r="D60" s="5">
        <v>15161.816669999998</v>
      </c>
      <c r="E60" s="4" t="s">
        <v>8</v>
      </c>
    </row>
    <row r="61" spans="1:5" x14ac:dyDescent="0.2">
      <c r="A61" t="s">
        <v>293</v>
      </c>
      <c r="B61" s="5">
        <v>4779.3640000000005</v>
      </c>
      <c r="C61" s="1" t="s">
        <v>120</v>
      </c>
      <c r="D61" s="5">
        <v>20838.027040000001</v>
      </c>
      <c r="E61" s="4" t="s">
        <v>7</v>
      </c>
    </row>
    <row r="62" spans="1:5" x14ac:dyDescent="0.2">
      <c r="A62" t="s">
        <v>294</v>
      </c>
      <c r="B62" s="5">
        <v>5113.4238000000005</v>
      </c>
      <c r="C62" s="1" t="s">
        <v>121</v>
      </c>
      <c r="D62" s="5">
        <v>24925.100234000001</v>
      </c>
      <c r="E62" s="4" t="s">
        <v>20</v>
      </c>
    </row>
    <row r="63" spans="1:5" x14ac:dyDescent="0.2">
      <c r="A63" t="s">
        <v>295</v>
      </c>
      <c r="B63" s="5">
        <v>3515.1440000000002</v>
      </c>
      <c r="C63" s="1" t="s">
        <v>122</v>
      </c>
      <c r="D63" s="5">
        <v>15326.027840000002</v>
      </c>
      <c r="E63" s="4" t="s">
        <v>9</v>
      </c>
    </row>
    <row r="64" spans="1:5" x14ac:dyDescent="0.2">
      <c r="A64" t="s">
        <v>296</v>
      </c>
      <c r="B64" s="5">
        <v>3184.38</v>
      </c>
      <c r="C64" s="1" t="s">
        <v>89</v>
      </c>
      <c r="D64" s="5">
        <v>13501.771200000001</v>
      </c>
      <c r="E64" s="4" t="s">
        <v>6</v>
      </c>
    </row>
    <row r="65" spans="1:5" x14ac:dyDescent="0.2">
      <c r="A65" t="s">
        <v>297</v>
      </c>
      <c r="B65" s="5">
        <v>3662.5595999999996</v>
      </c>
      <c r="C65" s="1" t="s">
        <v>123</v>
      </c>
      <c r="D65" s="5">
        <v>15018.238436</v>
      </c>
      <c r="E65" s="4" t="s">
        <v>8</v>
      </c>
    </row>
    <row r="66" spans="1:5" x14ac:dyDescent="0.2">
      <c r="A66" t="s">
        <v>298</v>
      </c>
      <c r="B66" s="5">
        <v>3900.5567999999994</v>
      </c>
      <c r="C66" s="1" t="s">
        <v>124</v>
      </c>
      <c r="D66" s="5">
        <v>15847.405056000001</v>
      </c>
      <c r="E66" s="4" t="s">
        <v>8</v>
      </c>
    </row>
    <row r="67" spans="1:5" x14ac:dyDescent="0.2">
      <c r="A67" t="s">
        <v>299</v>
      </c>
      <c r="B67" s="5">
        <v>2550.7008000000001</v>
      </c>
      <c r="C67" s="1" t="s">
        <v>125</v>
      </c>
      <c r="D67" s="5">
        <v>12200.852159999999</v>
      </c>
      <c r="E67" s="4" t="s">
        <v>7</v>
      </c>
    </row>
    <row r="68" spans="1:5" x14ac:dyDescent="0.2">
      <c r="A68" t="s">
        <v>300</v>
      </c>
      <c r="B68" s="5">
        <v>3703.9552000000003</v>
      </c>
      <c r="C68" s="1" t="s">
        <v>85</v>
      </c>
      <c r="D68" s="5">
        <v>14314.103232000001</v>
      </c>
      <c r="E68" s="4" t="s">
        <v>10</v>
      </c>
    </row>
    <row r="69" spans="1:5" x14ac:dyDescent="0.2">
      <c r="A69" t="s">
        <v>301</v>
      </c>
      <c r="B69" s="5">
        <v>5981.4925999999987</v>
      </c>
      <c r="C69" s="1" t="s">
        <v>126</v>
      </c>
      <c r="D69" s="5">
        <v>26775.049770000001</v>
      </c>
      <c r="E69" s="4" t="s">
        <v>12</v>
      </c>
    </row>
    <row r="70" spans="1:5" x14ac:dyDescent="0.2">
      <c r="A70" t="s">
        <v>302</v>
      </c>
      <c r="B70" s="5">
        <v>3562.1802000000002</v>
      </c>
      <c r="C70" s="1" t="s">
        <v>127</v>
      </c>
      <c r="D70" s="5">
        <v>17039.095290000001</v>
      </c>
      <c r="E70" s="4" t="s">
        <v>12</v>
      </c>
    </row>
    <row r="71" spans="1:5" x14ac:dyDescent="0.2">
      <c r="A71" t="s">
        <v>303</v>
      </c>
      <c r="B71" s="5">
        <v>5795.241</v>
      </c>
      <c r="C71" s="1" t="s">
        <v>128</v>
      </c>
      <c r="D71" s="5">
        <v>20371.531949999997</v>
      </c>
      <c r="E71" s="4" t="s">
        <v>8</v>
      </c>
    </row>
    <row r="72" spans="1:5" x14ac:dyDescent="0.2">
      <c r="A72" t="s">
        <v>304</v>
      </c>
      <c r="B72" s="5">
        <v>4427.0285000000003</v>
      </c>
      <c r="C72" s="1" t="s">
        <v>129</v>
      </c>
      <c r="D72" s="5">
        <v>15710.176790000001</v>
      </c>
      <c r="E72" s="4" t="s">
        <v>10</v>
      </c>
    </row>
    <row r="73" spans="1:5" x14ac:dyDescent="0.2">
      <c r="A73" t="s">
        <v>305</v>
      </c>
      <c r="B73" s="5">
        <v>5693.8559999999998</v>
      </c>
      <c r="C73" s="1" t="s">
        <v>130</v>
      </c>
      <c r="D73" s="5">
        <v>23914.195199999998</v>
      </c>
      <c r="E73" s="4" t="s">
        <v>11</v>
      </c>
    </row>
    <row r="74" spans="1:5" x14ac:dyDescent="0.2">
      <c r="A74" t="s">
        <v>306</v>
      </c>
      <c r="B74" s="5">
        <v>3668.9627</v>
      </c>
      <c r="C74" s="1" t="s">
        <v>131</v>
      </c>
      <c r="D74" s="5">
        <v>16736.263011000003</v>
      </c>
      <c r="E74" s="4" t="s">
        <v>8</v>
      </c>
    </row>
    <row r="75" spans="1:5" x14ac:dyDescent="0.2">
      <c r="A75" t="s">
        <v>307</v>
      </c>
      <c r="B75" s="5">
        <v>3672.1395000000002</v>
      </c>
      <c r="C75" s="1" t="s">
        <v>132</v>
      </c>
      <c r="D75" s="5">
        <v>16437.656025</v>
      </c>
      <c r="E75" s="4" t="s">
        <v>14</v>
      </c>
    </row>
    <row r="76" spans="1:5" x14ac:dyDescent="0.2">
      <c r="A76" t="s">
        <v>308</v>
      </c>
      <c r="B76" s="5">
        <v>4916.2443000000003</v>
      </c>
      <c r="C76" s="1" t="s">
        <v>80</v>
      </c>
      <c r="D76" s="5">
        <v>22425.836499000005</v>
      </c>
      <c r="E76" s="4" t="s">
        <v>11</v>
      </c>
    </row>
    <row r="77" spans="1:5" x14ac:dyDescent="0.2">
      <c r="A77" t="s">
        <v>309</v>
      </c>
      <c r="B77" s="5">
        <v>5626.0879999999997</v>
      </c>
      <c r="C77" s="1" t="s">
        <v>133</v>
      </c>
      <c r="D77" s="5">
        <v>24079.656640000001</v>
      </c>
      <c r="E77" s="4" t="s">
        <v>20</v>
      </c>
    </row>
    <row r="78" spans="1:5" x14ac:dyDescent="0.2">
      <c r="A78" t="s">
        <v>310</v>
      </c>
      <c r="B78" s="5">
        <v>5456.7270000000008</v>
      </c>
      <c r="C78" s="1" t="s">
        <v>134</v>
      </c>
      <c r="D78" s="5">
        <v>27095.681070000006</v>
      </c>
      <c r="E78" s="4" t="s">
        <v>12</v>
      </c>
    </row>
    <row r="79" spans="1:5" x14ac:dyDescent="0.2">
      <c r="A79" t="s">
        <v>311</v>
      </c>
      <c r="B79" s="5">
        <v>6025.9493999999995</v>
      </c>
      <c r="C79" s="1" t="s">
        <v>135</v>
      </c>
      <c r="D79" s="5">
        <v>21384.260436</v>
      </c>
      <c r="E79" s="4" t="s">
        <v>12</v>
      </c>
    </row>
    <row r="80" spans="1:5" x14ac:dyDescent="0.2">
      <c r="A80" t="s">
        <v>312</v>
      </c>
      <c r="B80" s="5">
        <v>3350.9387999999999</v>
      </c>
      <c r="C80" s="1" t="s">
        <v>136</v>
      </c>
      <c r="D80" s="5">
        <v>15571.283508000002</v>
      </c>
      <c r="E80" s="4" t="s">
        <v>13</v>
      </c>
    </row>
    <row r="81" spans="1:5" x14ac:dyDescent="0.2">
      <c r="A81" t="s">
        <v>313</v>
      </c>
      <c r="B81" s="5">
        <v>5665.2155999999995</v>
      </c>
      <c r="C81" s="1" t="s">
        <v>93</v>
      </c>
      <c r="D81" s="5">
        <v>21491.767908000002</v>
      </c>
      <c r="E81" s="4" t="s">
        <v>11</v>
      </c>
    </row>
    <row r="82" spans="1:5" x14ac:dyDescent="0.2">
      <c r="A82" t="s">
        <v>314</v>
      </c>
      <c r="B82" s="5">
        <v>4572.2860000000001</v>
      </c>
      <c r="C82" s="1" t="s">
        <v>137</v>
      </c>
      <c r="D82" s="5">
        <v>19203.601200000001</v>
      </c>
      <c r="E82" s="4" t="s">
        <v>14</v>
      </c>
    </row>
    <row r="83" spans="1:5" x14ac:dyDescent="0.2">
      <c r="A83" t="s">
        <v>315</v>
      </c>
      <c r="B83" s="5">
        <v>3563.9823999999999</v>
      </c>
      <c r="C83" s="1" t="s">
        <v>138</v>
      </c>
      <c r="D83" s="5">
        <v>13394.093856000001</v>
      </c>
      <c r="E83" s="4" t="s">
        <v>14</v>
      </c>
    </row>
    <row r="84" spans="1:5" x14ac:dyDescent="0.2">
      <c r="A84" t="s">
        <v>316</v>
      </c>
      <c r="B84" s="5">
        <v>5778.18</v>
      </c>
      <c r="C84" s="1" t="s">
        <v>88</v>
      </c>
      <c r="D84" s="5">
        <v>24961.7376</v>
      </c>
      <c r="E84" s="4" t="s">
        <v>14</v>
      </c>
    </row>
    <row r="85" spans="1:5" x14ac:dyDescent="0.2">
      <c r="A85" t="s">
        <v>317</v>
      </c>
      <c r="B85" s="5">
        <v>4607.8229999999994</v>
      </c>
      <c r="C85" s="1" t="s">
        <v>140</v>
      </c>
      <c r="D85" s="5">
        <v>17153.668349999996</v>
      </c>
      <c r="E85" s="4" t="s">
        <v>7</v>
      </c>
    </row>
    <row r="86" spans="1:5" x14ac:dyDescent="0.2">
      <c r="A86" t="s">
        <v>318</v>
      </c>
      <c r="B86" s="5">
        <v>4298.9856</v>
      </c>
      <c r="C86" s="1" t="s">
        <v>141</v>
      </c>
      <c r="D86" s="5">
        <v>17627.888096000002</v>
      </c>
      <c r="E86" s="4" t="s">
        <v>7</v>
      </c>
    </row>
    <row r="87" spans="1:5" x14ac:dyDescent="0.2">
      <c r="A87" t="s">
        <v>319</v>
      </c>
      <c r="B87" s="5">
        <v>4429.5660000000007</v>
      </c>
      <c r="C87" s="1" t="s">
        <v>142</v>
      </c>
      <c r="D87" s="5">
        <v>21591.67338</v>
      </c>
      <c r="E87" s="4" t="s">
        <v>13</v>
      </c>
    </row>
    <row r="88" spans="1:5" x14ac:dyDescent="0.2">
      <c r="A88" t="s">
        <v>320</v>
      </c>
      <c r="B88" s="5">
        <v>6517.4179999999997</v>
      </c>
      <c r="C88" s="1" t="s">
        <v>143</v>
      </c>
      <c r="D88" s="5">
        <v>23564.716560000001</v>
      </c>
      <c r="E88" s="4" t="s">
        <v>9</v>
      </c>
    </row>
    <row r="89" spans="1:5" x14ac:dyDescent="0.2">
      <c r="A89" t="s">
        <v>321</v>
      </c>
      <c r="B89" s="5">
        <v>5682.4859999999999</v>
      </c>
      <c r="C89" s="1" t="s">
        <v>144</v>
      </c>
      <c r="D89" s="5">
        <v>24548.339519999998</v>
      </c>
      <c r="E89" s="4" t="s">
        <v>14</v>
      </c>
    </row>
    <row r="90" spans="1:5" x14ac:dyDescent="0.2">
      <c r="A90" t="s">
        <v>322</v>
      </c>
      <c r="B90" s="5">
        <v>3352.9439999999995</v>
      </c>
      <c r="C90" s="1" t="s">
        <v>145</v>
      </c>
      <c r="D90" s="5">
        <v>13622.532480000002</v>
      </c>
      <c r="E90" s="4" t="s">
        <v>8</v>
      </c>
    </row>
    <row r="91" spans="1:5" x14ac:dyDescent="0.2">
      <c r="A91" t="s">
        <v>323</v>
      </c>
      <c r="B91" s="5">
        <v>3586.1</v>
      </c>
      <c r="C91" s="1" t="s">
        <v>126</v>
      </c>
      <c r="D91" s="5">
        <v>15205.064</v>
      </c>
      <c r="E91" s="4" t="s">
        <v>11</v>
      </c>
    </row>
    <row r="92" spans="1:5" x14ac:dyDescent="0.2">
      <c r="A92" t="s">
        <v>324</v>
      </c>
      <c r="B92" s="5">
        <v>4506.5328</v>
      </c>
      <c r="C92" s="1" t="s">
        <v>146</v>
      </c>
      <c r="D92" s="5">
        <v>18478.930447999999</v>
      </c>
      <c r="E92" s="4" t="s">
        <v>20</v>
      </c>
    </row>
    <row r="93" spans="1:5" x14ac:dyDescent="0.2">
      <c r="A93" t="s">
        <v>325</v>
      </c>
      <c r="B93" s="5">
        <v>5375.5968000000003</v>
      </c>
      <c r="C93" s="1" t="s">
        <v>147</v>
      </c>
      <c r="D93" s="5">
        <v>19256.322624</v>
      </c>
      <c r="E93" s="4" t="s">
        <v>13</v>
      </c>
    </row>
    <row r="94" spans="1:5" x14ac:dyDescent="0.2">
      <c r="A94" t="s">
        <v>326</v>
      </c>
      <c r="B94" s="5">
        <v>5915.1487999999999</v>
      </c>
      <c r="C94" s="1" t="s">
        <v>125</v>
      </c>
      <c r="D94" s="5">
        <v>22020.485760000003</v>
      </c>
      <c r="E94" s="4" t="s">
        <v>12</v>
      </c>
    </row>
    <row r="95" spans="1:5" x14ac:dyDescent="0.2">
      <c r="A95" t="s">
        <v>327</v>
      </c>
      <c r="B95" s="5">
        <v>3610.6135999999997</v>
      </c>
      <c r="C95" s="1" t="s">
        <v>141</v>
      </c>
      <c r="D95" s="5">
        <v>12812.968784000001</v>
      </c>
      <c r="E95" s="4" t="s">
        <v>10</v>
      </c>
    </row>
    <row r="96" spans="1:5" x14ac:dyDescent="0.2">
      <c r="A96" t="s">
        <v>328</v>
      </c>
      <c r="B96" s="5">
        <v>3636.9072000000001</v>
      </c>
      <c r="C96" s="1" t="s">
        <v>61</v>
      </c>
      <c r="D96" s="5">
        <v>17396.53944</v>
      </c>
      <c r="E96" s="4" t="s">
        <v>11</v>
      </c>
    </row>
    <row r="97" spans="1:5" x14ac:dyDescent="0.2">
      <c r="A97" t="s">
        <v>329</v>
      </c>
      <c r="B97" s="5">
        <v>3561.1233000000002</v>
      </c>
      <c r="C97" s="1" t="s">
        <v>136</v>
      </c>
      <c r="D97" s="5">
        <v>14334.369169000001</v>
      </c>
      <c r="E97" s="4" t="s">
        <v>13</v>
      </c>
    </row>
    <row r="98" spans="1:5" x14ac:dyDescent="0.2">
      <c r="A98" t="s">
        <v>330</v>
      </c>
      <c r="B98" s="5">
        <v>2687.54</v>
      </c>
      <c r="C98" s="1" t="s">
        <v>86</v>
      </c>
      <c r="D98" s="5">
        <v>11610.1728</v>
      </c>
      <c r="E98" s="4" t="s">
        <v>14</v>
      </c>
    </row>
    <row r="99" spans="1:5" x14ac:dyDescent="0.2">
      <c r="A99" t="s">
        <v>331</v>
      </c>
      <c r="B99" s="5">
        <v>2641.3609999999999</v>
      </c>
      <c r="C99" s="1" t="s">
        <v>148</v>
      </c>
      <c r="D99" s="5">
        <v>11936.171340000001</v>
      </c>
      <c r="E99" s="4" t="s">
        <v>12</v>
      </c>
    </row>
    <row r="100" spans="1:5" x14ac:dyDescent="0.2">
      <c r="A100" t="s">
        <v>332</v>
      </c>
      <c r="B100" s="5">
        <v>6297.7404000000006</v>
      </c>
      <c r="C100" s="1" t="s">
        <v>124</v>
      </c>
      <c r="D100" s="5">
        <v>25112.989576000004</v>
      </c>
      <c r="E100" s="4" t="s">
        <v>14</v>
      </c>
    </row>
    <row r="101" spans="1:5" x14ac:dyDescent="0.2">
      <c r="A101" t="s">
        <v>333</v>
      </c>
      <c r="B101" s="5">
        <v>3369.3263999999999</v>
      </c>
      <c r="C101" s="1" t="s">
        <v>149</v>
      </c>
      <c r="D101" s="5">
        <v>12901.457088000001</v>
      </c>
      <c r="E101" s="4" t="s">
        <v>8</v>
      </c>
    </row>
    <row r="102" spans="1:5" x14ac:dyDescent="0.2">
      <c r="A102" t="s">
        <v>334</v>
      </c>
      <c r="B102" s="5">
        <v>3226.44</v>
      </c>
      <c r="C102" s="1" t="s">
        <v>150</v>
      </c>
      <c r="D102" s="5">
        <v>11557.6692</v>
      </c>
      <c r="E102" s="4" t="s">
        <v>20</v>
      </c>
    </row>
    <row r="103" spans="1:5" x14ac:dyDescent="0.2">
      <c r="A103" t="s">
        <v>335</v>
      </c>
      <c r="B103" s="5">
        <v>5235.5424000000003</v>
      </c>
      <c r="C103" s="1" t="s">
        <v>102</v>
      </c>
      <c r="D103" s="5">
        <v>19490.496480000002</v>
      </c>
      <c r="E103" s="4" t="s">
        <v>13</v>
      </c>
    </row>
    <row r="104" spans="1:5" x14ac:dyDescent="0.2">
      <c r="A104" t="s">
        <v>336</v>
      </c>
      <c r="B104" s="5">
        <v>4197.96</v>
      </c>
      <c r="C104" s="1" t="s">
        <v>149</v>
      </c>
      <c r="D104" s="5">
        <v>18135.1872</v>
      </c>
      <c r="E104" s="4" t="s">
        <v>6</v>
      </c>
    </row>
    <row r="105" spans="1:5" x14ac:dyDescent="0.2">
      <c r="A105" t="s">
        <v>337</v>
      </c>
      <c r="B105" s="5">
        <v>4883.8838999999998</v>
      </c>
      <c r="C105" s="1" t="s">
        <v>151</v>
      </c>
      <c r="D105" s="5">
        <v>20026.249649000001</v>
      </c>
      <c r="E105" s="4" t="s">
        <v>9</v>
      </c>
    </row>
    <row r="106" spans="1:5" x14ac:dyDescent="0.2">
      <c r="A106" t="s">
        <v>338</v>
      </c>
      <c r="B106" s="5">
        <v>4504.9817999999996</v>
      </c>
      <c r="C106" s="1" t="s">
        <v>152</v>
      </c>
      <c r="D106" s="5">
        <v>17409.706937999999</v>
      </c>
      <c r="E106" s="4" t="s">
        <v>8</v>
      </c>
    </row>
    <row r="107" spans="1:5" x14ac:dyDescent="0.2">
      <c r="A107" t="s">
        <v>339</v>
      </c>
      <c r="B107" s="5">
        <v>4432.9624999999996</v>
      </c>
      <c r="C107" s="1" t="s">
        <v>153</v>
      </c>
      <c r="D107" s="5">
        <v>15731.234750000001</v>
      </c>
      <c r="E107" s="4" t="s">
        <v>12</v>
      </c>
    </row>
    <row r="108" spans="1:5" x14ac:dyDescent="0.2">
      <c r="A108" t="s">
        <v>340</v>
      </c>
      <c r="B108" s="5">
        <v>4980.0888000000004</v>
      </c>
      <c r="C108" s="1" t="s">
        <v>154</v>
      </c>
      <c r="D108" s="5">
        <v>18006.268896000001</v>
      </c>
      <c r="E108" s="4" t="s">
        <v>8</v>
      </c>
    </row>
    <row r="109" spans="1:5" x14ac:dyDescent="0.2">
      <c r="A109" t="s">
        <v>341</v>
      </c>
      <c r="B109" s="5">
        <v>6140.88</v>
      </c>
      <c r="C109" s="1" t="s">
        <v>134</v>
      </c>
      <c r="D109" s="5">
        <v>25791.696</v>
      </c>
      <c r="E109" s="4" t="s">
        <v>14</v>
      </c>
    </row>
    <row r="110" spans="1:5" x14ac:dyDescent="0.2">
      <c r="A110" t="s">
        <v>342</v>
      </c>
      <c r="B110" s="5">
        <v>4257.7080000000005</v>
      </c>
      <c r="C110" s="1" t="s">
        <v>155</v>
      </c>
      <c r="D110" s="5">
        <v>18222.990240000003</v>
      </c>
      <c r="E110" s="4" t="s">
        <v>14</v>
      </c>
    </row>
    <row r="111" spans="1:5" x14ac:dyDescent="0.2">
      <c r="A111" t="s">
        <v>343</v>
      </c>
      <c r="B111" s="5">
        <v>3237.3485999999998</v>
      </c>
      <c r="C111" s="1" t="s">
        <v>156</v>
      </c>
      <c r="D111" s="5">
        <v>15632.796684000003</v>
      </c>
      <c r="E111" s="4" t="s">
        <v>12</v>
      </c>
    </row>
    <row r="112" spans="1:5" x14ac:dyDescent="0.2">
      <c r="A112" t="s">
        <v>344</v>
      </c>
      <c r="B112" s="5">
        <v>2806.7777999999998</v>
      </c>
      <c r="C112" s="1" t="s">
        <v>72</v>
      </c>
      <c r="D112" s="5">
        <v>13937.211098</v>
      </c>
      <c r="E112" s="4" t="s">
        <v>13</v>
      </c>
    </row>
    <row r="113" spans="1:5" x14ac:dyDescent="0.2">
      <c r="A113" t="s">
        <v>345</v>
      </c>
      <c r="B113" s="5">
        <v>3234.3520000000003</v>
      </c>
      <c r="C113" s="1" t="s">
        <v>157</v>
      </c>
      <c r="D113" s="5">
        <v>12499.30032</v>
      </c>
      <c r="E113" s="4" t="s">
        <v>20</v>
      </c>
    </row>
    <row r="114" spans="1:5" x14ac:dyDescent="0.2">
      <c r="A114" t="s">
        <v>346</v>
      </c>
      <c r="B114" s="5">
        <v>7408.3091999999997</v>
      </c>
      <c r="C114" s="1" t="s">
        <v>96</v>
      </c>
      <c r="D114" s="5">
        <v>26041.817339999998</v>
      </c>
      <c r="E114" s="4" t="s">
        <v>10</v>
      </c>
    </row>
    <row r="115" spans="1:5" x14ac:dyDescent="0.2">
      <c r="A115" t="s">
        <v>347</v>
      </c>
      <c r="B115" s="5">
        <v>3535.0391999999997</v>
      </c>
      <c r="C115" s="1" t="s">
        <v>158</v>
      </c>
      <c r="D115" s="5">
        <v>13285.320048</v>
      </c>
      <c r="E115" s="4" t="s">
        <v>6</v>
      </c>
    </row>
    <row r="116" spans="1:5" x14ac:dyDescent="0.2">
      <c r="A116" t="s">
        <v>348</v>
      </c>
      <c r="B116" s="5">
        <v>3697.4914999999996</v>
      </c>
      <c r="C116" s="1" t="s">
        <v>159</v>
      </c>
      <c r="D116" s="5">
        <v>13245.057595</v>
      </c>
      <c r="E116" s="4" t="s">
        <v>7</v>
      </c>
    </row>
    <row r="117" spans="1:5" x14ac:dyDescent="0.2">
      <c r="A117" t="s">
        <v>349</v>
      </c>
      <c r="B117" s="5">
        <v>4747.7520000000004</v>
      </c>
      <c r="C117" s="1" t="s">
        <v>160</v>
      </c>
      <c r="D117" s="5">
        <v>20130.468480000003</v>
      </c>
      <c r="E117" s="4" t="s">
        <v>12</v>
      </c>
    </row>
    <row r="118" spans="1:5" x14ac:dyDescent="0.2">
      <c r="A118" t="s">
        <v>350</v>
      </c>
      <c r="B118" s="5">
        <v>5578.3280000000004</v>
      </c>
      <c r="C118" s="1" t="s">
        <v>138</v>
      </c>
      <c r="D118" s="5">
        <v>23652.110720000001</v>
      </c>
      <c r="E118" s="4" t="s">
        <v>11</v>
      </c>
    </row>
    <row r="119" spans="1:5" x14ac:dyDescent="0.2">
      <c r="A119" t="s">
        <v>351</v>
      </c>
      <c r="B119" s="5">
        <v>5572.072000000001</v>
      </c>
      <c r="C119" s="1" t="s">
        <v>128</v>
      </c>
      <c r="D119" s="5">
        <v>20333.217520000002</v>
      </c>
      <c r="E119" s="4" t="s">
        <v>9</v>
      </c>
    </row>
    <row r="120" spans="1:5" x14ac:dyDescent="0.2">
      <c r="A120" t="s">
        <v>352</v>
      </c>
      <c r="B120" s="5">
        <v>5552.3880000000008</v>
      </c>
      <c r="C120" s="1" t="s">
        <v>161</v>
      </c>
      <c r="D120" s="5">
        <v>27064.806840000001</v>
      </c>
      <c r="E120" s="4" t="s">
        <v>6</v>
      </c>
    </row>
    <row r="121" spans="1:5" x14ac:dyDescent="0.2">
      <c r="A121" t="s">
        <v>353</v>
      </c>
      <c r="B121" s="5">
        <v>3190.8827999999999</v>
      </c>
      <c r="C121" s="1" t="s">
        <v>162</v>
      </c>
      <c r="D121" s="5">
        <v>14419.431431999999</v>
      </c>
      <c r="E121" s="4" t="s">
        <v>11</v>
      </c>
    </row>
    <row r="122" spans="1:5" x14ac:dyDescent="0.2">
      <c r="A122" t="s">
        <v>354</v>
      </c>
      <c r="B122" s="5">
        <v>4674.2807999999995</v>
      </c>
      <c r="C122" s="1" t="s">
        <v>163</v>
      </c>
      <c r="D122" s="5">
        <v>17057.060328</v>
      </c>
      <c r="E122" s="4" t="s">
        <v>14</v>
      </c>
    </row>
    <row r="123" spans="1:5" x14ac:dyDescent="0.2">
      <c r="A123" t="s">
        <v>355</v>
      </c>
      <c r="B123" s="5">
        <v>4092.7235000000005</v>
      </c>
      <c r="C123" s="1" t="s">
        <v>153</v>
      </c>
      <c r="D123" s="5">
        <v>14523.830090000001</v>
      </c>
      <c r="E123" s="4" t="s">
        <v>11</v>
      </c>
    </row>
    <row r="124" spans="1:5" x14ac:dyDescent="0.2">
      <c r="A124" t="s">
        <v>356</v>
      </c>
      <c r="B124" s="5">
        <v>5203.9988000000003</v>
      </c>
      <c r="C124" s="1" t="s">
        <v>164</v>
      </c>
      <c r="D124" s="5">
        <v>19926.584495999999</v>
      </c>
      <c r="E124" s="4" t="s">
        <v>14</v>
      </c>
    </row>
    <row r="125" spans="1:5" x14ac:dyDescent="0.2">
      <c r="A125" t="s">
        <v>357</v>
      </c>
      <c r="B125" s="5">
        <v>6247.4516999999996</v>
      </c>
      <c r="C125" s="1" t="s">
        <v>165</v>
      </c>
      <c r="D125" s="5">
        <v>24677.434215000001</v>
      </c>
      <c r="E125" s="4" t="s">
        <v>20</v>
      </c>
    </row>
    <row r="126" spans="1:5" x14ac:dyDescent="0.2">
      <c r="A126" t="s">
        <v>358</v>
      </c>
      <c r="B126" s="5">
        <v>5287.3865000000005</v>
      </c>
      <c r="C126" s="1" t="s">
        <v>148</v>
      </c>
      <c r="D126" s="5">
        <v>24118.830944999998</v>
      </c>
      <c r="E126" s="4" t="s">
        <v>11</v>
      </c>
    </row>
    <row r="127" spans="1:5" x14ac:dyDescent="0.2">
      <c r="A127" t="s">
        <v>359</v>
      </c>
      <c r="B127" s="5">
        <v>4223.1034</v>
      </c>
      <c r="C127" s="1" t="s">
        <v>166</v>
      </c>
      <c r="D127" s="5">
        <v>19624.094694000003</v>
      </c>
      <c r="E127" s="4" t="s">
        <v>7</v>
      </c>
    </row>
    <row r="128" spans="1:5" x14ac:dyDescent="0.2">
      <c r="A128" t="s">
        <v>360</v>
      </c>
      <c r="B128" s="5">
        <v>2980.9656000000004</v>
      </c>
      <c r="C128" s="1" t="s">
        <v>167</v>
      </c>
      <c r="D128" s="5">
        <v>14530.551208000003</v>
      </c>
      <c r="E128" s="4" t="s">
        <v>11</v>
      </c>
    </row>
    <row r="129" spans="1:5" x14ac:dyDescent="0.2">
      <c r="A129" t="s">
        <v>361</v>
      </c>
      <c r="B129" s="5">
        <v>3912.2424000000001</v>
      </c>
      <c r="C129" s="1" t="s">
        <v>168</v>
      </c>
      <c r="D129" s="5">
        <v>18891.783856000002</v>
      </c>
      <c r="E129" s="4" t="s">
        <v>9</v>
      </c>
    </row>
    <row r="130" spans="1:5" x14ac:dyDescent="0.2">
      <c r="A130" t="s">
        <v>362</v>
      </c>
      <c r="B130" s="5">
        <v>5265.6384000000007</v>
      </c>
      <c r="C130" s="1" t="s">
        <v>138</v>
      </c>
      <c r="D130" s="5">
        <v>19602.535680000001</v>
      </c>
      <c r="E130" s="4" t="s">
        <v>9</v>
      </c>
    </row>
    <row r="131" spans="1:5" x14ac:dyDescent="0.2">
      <c r="A131" t="s">
        <v>363</v>
      </c>
      <c r="B131" s="5">
        <v>5470.6319999999996</v>
      </c>
      <c r="C131" s="1" t="s">
        <v>169</v>
      </c>
      <c r="D131" s="5">
        <v>26167.856399999997</v>
      </c>
      <c r="E131" s="4" t="s">
        <v>14</v>
      </c>
    </row>
    <row r="132" spans="1:5" x14ac:dyDescent="0.2">
      <c r="A132" t="s">
        <v>364</v>
      </c>
      <c r="B132" s="5">
        <v>5092.5231000000003</v>
      </c>
      <c r="C132" s="1" t="s">
        <v>170</v>
      </c>
      <c r="D132" s="5">
        <v>20881.769721000004</v>
      </c>
      <c r="E132" s="4" t="s">
        <v>10</v>
      </c>
    </row>
    <row r="133" spans="1:5" x14ac:dyDescent="0.2">
      <c r="A133" t="s">
        <v>365</v>
      </c>
      <c r="B133" s="5">
        <v>3171.86</v>
      </c>
      <c r="C133" s="1" t="s">
        <v>171</v>
      </c>
      <c r="D133" s="5">
        <v>13702.4352</v>
      </c>
      <c r="E133" s="4" t="s">
        <v>9</v>
      </c>
    </row>
    <row r="134" spans="1:5" x14ac:dyDescent="0.2">
      <c r="A134" t="s">
        <v>366</v>
      </c>
      <c r="B134" s="5">
        <v>4456.3553999999995</v>
      </c>
      <c r="C134" s="1" t="s">
        <v>117</v>
      </c>
      <c r="D134" s="5">
        <v>18273.179214</v>
      </c>
      <c r="E134" s="4" t="s">
        <v>7</v>
      </c>
    </row>
    <row r="135" spans="1:5" x14ac:dyDescent="0.2">
      <c r="A135" t="s">
        <v>367</v>
      </c>
      <c r="B135" s="5">
        <v>7311.3158999999996</v>
      </c>
      <c r="C135" s="1" t="s">
        <v>172</v>
      </c>
      <c r="D135" s="5">
        <v>25700.864805000001</v>
      </c>
      <c r="E135" s="4" t="s">
        <v>11</v>
      </c>
    </row>
    <row r="136" spans="1:5" x14ac:dyDescent="0.2">
      <c r="A136" t="s">
        <v>368</v>
      </c>
      <c r="B136" s="5">
        <v>3687.1640000000002</v>
      </c>
      <c r="C136" s="1" t="s">
        <v>165</v>
      </c>
      <c r="D136" s="5">
        <v>16076.035040000001</v>
      </c>
      <c r="E136" s="4" t="s">
        <v>12</v>
      </c>
    </row>
    <row r="137" spans="1:5" x14ac:dyDescent="0.2">
      <c r="A137" t="s">
        <v>369</v>
      </c>
      <c r="B137" s="5">
        <v>5589.9975999999997</v>
      </c>
      <c r="C137" s="1" t="s">
        <v>108</v>
      </c>
      <c r="D137" s="5">
        <v>25022.594520000002</v>
      </c>
      <c r="E137" s="4" t="s">
        <v>14</v>
      </c>
    </row>
    <row r="138" spans="1:5" x14ac:dyDescent="0.2">
      <c r="A138" t="s">
        <v>370</v>
      </c>
      <c r="B138" s="5">
        <v>3734.64</v>
      </c>
      <c r="C138" s="1" t="s">
        <v>94</v>
      </c>
      <c r="D138" s="5">
        <v>15834.873600000003</v>
      </c>
      <c r="E138" s="4" t="s">
        <v>20</v>
      </c>
    </row>
    <row r="139" spans="1:5" x14ac:dyDescent="0.2">
      <c r="A139" t="s">
        <v>371</v>
      </c>
      <c r="B139" s="5">
        <v>4822.335</v>
      </c>
      <c r="C139" s="1" t="s">
        <v>151</v>
      </c>
      <c r="D139" s="5">
        <v>19048.223250000003</v>
      </c>
      <c r="E139" s="4" t="s">
        <v>8</v>
      </c>
    </row>
    <row r="140" spans="1:5" x14ac:dyDescent="0.2">
      <c r="A140" t="s">
        <v>372</v>
      </c>
      <c r="B140" s="5">
        <v>4429.08</v>
      </c>
      <c r="C140" s="1" t="s">
        <v>170</v>
      </c>
      <c r="D140" s="5">
        <v>21992.842799999999</v>
      </c>
      <c r="E140" s="4" t="s">
        <v>20</v>
      </c>
    </row>
    <row r="141" spans="1:5" x14ac:dyDescent="0.2">
      <c r="A141" t="s">
        <v>373</v>
      </c>
      <c r="B141" s="5">
        <v>5642.7052000000003</v>
      </c>
      <c r="C141" s="1" t="s">
        <v>78</v>
      </c>
      <c r="D141" s="5">
        <v>21606.431184000001</v>
      </c>
      <c r="E141" s="4" t="s">
        <v>20</v>
      </c>
    </row>
    <row r="142" spans="1:5" x14ac:dyDescent="0.2">
      <c r="A142" t="s">
        <v>374</v>
      </c>
      <c r="B142" s="5">
        <v>4871.826</v>
      </c>
      <c r="C142" s="1" t="s">
        <v>128</v>
      </c>
      <c r="D142" s="5">
        <v>23525.506440000001</v>
      </c>
      <c r="E142" s="4" t="s">
        <v>9</v>
      </c>
    </row>
    <row r="143" spans="1:5" x14ac:dyDescent="0.2">
      <c r="A143" t="s">
        <v>375</v>
      </c>
      <c r="B143" s="5">
        <v>3579.24</v>
      </c>
      <c r="C143" s="1" t="s">
        <v>137</v>
      </c>
      <c r="D143" s="5">
        <v>15605.486400000002</v>
      </c>
      <c r="E143" s="4" t="s">
        <v>20</v>
      </c>
    </row>
    <row r="144" spans="1:5" x14ac:dyDescent="0.2">
      <c r="A144" t="s">
        <v>376</v>
      </c>
      <c r="B144" s="5">
        <v>4227.1320000000005</v>
      </c>
      <c r="C144" s="1" t="s">
        <v>95</v>
      </c>
      <c r="D144" s="5">
        <v>17174.23344</v>
      </c>
      <c r="E144" s="4" t="s">
        <v>20</v>
      </c>
    </row>
    <row r="145" spans="1:5" x14ac:dyDescent="0.2">
      <c r="A145" t="s">
        <v>377</v>
      </c>
      <c r="B145" s="5">
        <v>3398.4445000000001</v>
      </c>
      <c r="C145" s="1" t="s">
        <v>75</v>
      </c>
      <c r="D145" s="5">
        <v>15502.272885</v>
      </c>
      <c r="E145" s="4" t="s">
        <v>6</v>
      </c>
    </row>
    <row r="146" spans="1:5" x14ac:dyDescent="0.2">
      <c r="A146" t="s">
        <v>378</v>
      </c>
      <c r="B146" s="5">
        <v>5670.5309999999999</v>
      </c>
      <c r="C146" s="1" t="s">
        <v>94</v>
      </c>
      <c r="D146" s="5">
        <v>28157.33671</v>
      </c>
      <c r="E146" s="4" t="s">
        <v>7</v>
      </c>
    </row>
    <row r="147" spans="1:5" x14ac:dyDescent="0.2">
      <c r="A147" t="s">
        <v>379</v>
      </c>
      <c r="B147" s="5">
        <v>5291.1959999999999</v>
      </c>
      <c r="C147" s="1" t="s">
        <v>147</v>
      </c>
      <c r="D147" s="5">
        <v>18776.844240000002</v>
      </c>
      <c r="E147" s="4" t="s">
        <v>14</v>
      </c>
    </row>
    <row r="148" spans="1:5" x14ac:dyDescent="0.2">
      <c r="A148" t="s">
        <v>380</v>
      </c>
      <c r="B148" s="5">
        <v>4525.4097000000002</v>
      </c>
      <c r="C148" s="1" t="s">
        <v>95</v>
      </c>
      <c r="D148" s="5">
        <v>18215.851521000001</v>
      </c>
      <c r="E148" s="4" t="s">
        <v>14</v>
      </c>
    </row>
    <row r="149" spans="1:5" x14ac:dyDescent="0.2">
      <c r="A149" t="s">
        <v>381</v>
      </c>
      <c r="B149" s="5">
        <v>3979.1471999999999</v>
      </c>
      <c r="C149" s="1" t="s">
        <v>111</v>
      </c>
      <c r="D149" s="5">
        <v>16316.398352000002</v>
      </c>
      <c r="E149" s="4" t="s">
        <v>11</v>
      </c>
    </row>
    <row r="150" spans="1:5" x14ac:dyDescent="0.2">
      <c r="A150" t="s">
        <v>382</v>
      </c>
      <c r="B150" s="5">
        <v>5081.7164999999995</v>
      </c>
      <c r="C150" s="1" t="s">
        <v>164</v>
      </c>
      <c r="D150" s="5">
        <v>20646.28818</v>
      </c>
      <c r="E150" s="4" t="s">
        <v>7</v>
      </c>
    </row>
    <row r="151" spans="1:5" x14ac:dyDescent="0.2">
      <c r="A151" t="s">
        <v>383</v>
      </c>
      <c r="B151" s="5">
        <v>3798.0720000000001</v>
      </c>
      <c r="C151" s="1" t="s">
        <v>173</v>
      </c>
      <c r="D151" s="5">
        <v>16559.593920000003</v>
      </c>
      <c r="E151" s="4" t="s">
        <v>13</v>
      </c>
    </row>
    <row r="152" spans="1:5" x14ac:dyDescent="0.2">
      <c r="A152" t="s">
        <v>384</v>
      </c>
      <c r="B152" s="5">
        <v>4537.9333999999999</v>
      </c>
      <c r="C152" s="1" t="s">
        <v>174</v>
      </c>
      <c r="D152" s="5">
        <v>17215.269162000004</v>
      </c>
      <c r="E152" s="4" t="s">
        <v>13</v>
      </c>
    </row>
    <row r="153" spans="1:5" x14ac:dyDescent="0.2">
      <c r="A153" t="s">
        <v>385</v>
      </c>
      <c r="B153" s="5">
        <v>5454.012999999999</v>
      </c>
      <c r="C153" s="1" t="s">
        <v>175</v>
      </c>
      <c r="D153" s="5">
        <v>19172.04135</v>
      </c>
      <c r="E153" s="4" t="s">
        <v>10</v>
      </c>
    </row>
    <row r="154" spans="1:5" x14ac:dyDescent="0.2">
      <c r="A154" t="s">
        <v>386</v>
      </c>
      <c r="B154" s="5">
        <v>5609.6567999999997</v>
      </c>
      <c r="C154" s="1" t="s">
        <v>110</v>
      </c>
      <c r="D154" s="5">
        <v>21280.998024</v>
      </c>
      <c r="E154" s="4" t="s">
        <v>14</v>
      </c>
    </row>
    <row r="155" spans="1:5" x14ac:dyDescent="0.2">
      <c r="A155" t="s">
        <v>387</v>
      </c>
      <c r="B155" s="5">
        <v>4755.4529999999995</v>
      </c>
      <c r="C155" s="1" t="s">
        <v>76</v>
      </c>
      <c r="D155" s="5">
        <v>22097.839229999998</v>
      </c>
      <c r="E155" s="4" t="s">
        <v>12</v>
      </c>
    </row>
    <row r="156" spans="1:5" x14ac:dyDescent="0.2">
      <c r="A156" t="s">
        <v>388</v>
      </c>
      <c r="B156" s="5">
        <v>3945.1742000000004</v>
      </c>
      <c r="C156" s="1" t="s">
        <v>176</v>
      </c>
      <c r="D156" s="5">
        <v>14966.556306</v>
      </c>
      <c r="E156" s="4" t="s">
        <v>11</v>
      </c>
    </row>
    <row r="157" spans="1:5" x14ac:dyDescent="0.2">
      <c r="A157" t="s">
        <v>389</v>
      </c>
      <c r="B157" s="5">
        <v>5393.8339999999998</v>
      </c>
      <c r="C157" s="1" t="s">
        <v>145</v>
      </c>
      <c r="D157" s="5">
        <v>25064.29494</v>
      </c>
      <c r="E157" s="4" t="s">
        <v>8</v>
      </c>
    </row>
    <row r="158" spans="1:5" x14ac:dyDescent="0.2">
      <c r="A158" t="s">
        <v>390</v>
      </c>
      <c r="B158" s="5">
        <v>3052.3679999999999</v>
      </c>
      <c r="C158" s="1" t="s">
        <v>177</v>
      </c>
      <c r="D158" s="5">
        <v>13064.135039999999</v>
      </c>
      <c r="E158" s="4" t="s">
        <v>7</v>
      </c>
    </row>
    <row r="159" spans="1:5" x14ac:dyDescent="0.2">
      <c r="A159" t="s">
        <v>391</v>
      </c>
      <c r="B159" s="5">
        <v>3303.4847999999997</v>
      </c>
      <c r="C159" s="1" t="s">
        <v>63</v>
      </c>
      <c r="D159" s="5">
        <v>12532.220064000001</v>
      </c>
      <c r="E159" s="4" t="s">
        <v>13</v>
      </c>
    </row>
    <row r="160" spans="1:5" x14ac:dyDescent="0.2">
      <c r="A160" t="s">
        <v>392</v>
      </c>
      <c r="B160" s="5">
        <v>4964.7972</v>
      </c>
      <c r="C160" s="1" t="s">
        <v>178</v>
      </c>
      <c r="D160" s="5">
        <v>18658.610568</v>
      </c>
      <c r="E160" s="4" t="s">
        <v>13</v>
      </c>
    </row>
    <row r="161" spans="1:5" x14ac:dyDescent="0.2">
      <c r="A161" t="s">
        <v>393</v>
      </c>
      <c r="B161" s="5">
        <v>4727.0159999999996</v>
      </c>
      <c r="C161" s="1" t="s">
        <v>103</v>
      </c>
      <c r="D161" s="5">
        <v>20420.70912</v>
      </c>
      <c r="E161" s="4" t="s">
        <v>7</v>
      </c>
    </row>
    <row r="162" spans="1:5" x14ac:dyDescent="0.2">
      <c r="A162" t="s">
        <v>394</v>
      </c>
      <c r="B162" s="5">
        <v>5949.7802999999994</v>
      </c>
      <c r="C162" s="1" t="s">
        <v>179</v>
      </c>
      <c r="D162" s="5">
        <v>21113.959481999998</v>
      </c>
      <c r="E162" s="4" t="s">
        <v>8</v>
      </c>
    </row>
    <row r="163" spans="1:5" x14ac:dyDescent="0.2">
      <c r="A163" t="s">
        <v>395</v>
      </c>
      <c r="B163" s="5">
        <v>6651.3929999999991</v>
      </c>
      <c r="C163" s="1" t="s">
        <v>171</v>
      </c>
      <c r="D163" s="5">
        <v>26523.221420000002</v>
      </c>
      <c r="E163" s="4" t="s">
        <v>14</v>
      </c>
    </row>
    <row r="164" spans="1:5" x14ac:dyDescent="0.2">
      <c r="A164" t="s">
        <v>396</v>
      </c>
      <c r="B164" s="5">
        <v>5834.5893999999998</v>
      </c>
      <c r="C164" s="1" t="s">
        <v>142</v>
      </c>
      <c r="D164" s="5">
        <v>20900.513941999998</v>
      </c>
      <c r="E164" s="4" t="s">
        <v>10</v>
      </c>
    </row>
    <row r="165" spans="1:5" x14ac:dyDescent="0.2">
      <c r="A165" t="s">
        <v>397</v>
      </c>
      <c r="B165" s="5">
        <v>5285.0248000000001</v>
      </c>
      <c r="C165" s="1" t="s">
        <v>180</v>
      </c>
      <c r="D165" s="5">
        <v>23657.439960000003</v>
      </c>
      <c r="E165" s="4" t="s">
        <v>10</v>
      </c>
    </row>
    <row r="166" spans="1:5" x14ac:dyDescent="0.2">
      <c r="A166" t="s">
        <v>398</v>
      </c>
      <c r="B166" s="5">
        <v>5308.7759999999998</v>
      </c>
      <c r="C166" s="1" t="s">
        <v>74</v>
      </c>
      <c r="D166" s="5">
        <v>26361.02216</v>
      </c>
      <c r="E166" s="4" t="s">
        <v>10</v>
      </c>
    </row>
    <row r="167" spans="1:5" x14ac:dyDescent="0.2">
      <c r="A167" t="s">
        <v>399</v>
      </c>
      <c r="B167" s="5">
        <v>6998.7826999999997</v>
      </c>
      <c r="C167" s="1" t="s">
        <v>99</v>
      </c>
      <c r="D167" s="5">
        <v>25070.856811000005</v>
      </c>
      <c r="E167" s="4" t="s">
        <v>9</v>
      </c>
    </row>
    <row r="168" spans="1:5" x14ac:dyDescent="0.2">
      <c r="A168" t="s">
        <v>400</v>
      </c>
      <c r="B168" s="5">
        <v>6149.9960000000001</v>
      </c>
      <c r="C168" s="1" t="s">
        <v>181</v>
      </c>
      <c r="D168" s="5">
        <v>27529.324199999999</v>
      </c>
      <c r="E168" s="4" t="s">
        <v>20</v>
      </c>
    </row>
    <row r="169" spans="1:5" x14ac:dyDescent="0.2">
      <c r="A169" t="s">
        <v>401</v>
      </c>
      <c r="B169" s="5">
        <v>2561.328</v>
      </c>
      <c r="C169" s="1" t="s">
        <v>182</v>
      </c>
      <c r="D169" s="5">
        <v>12601.733760000001</v>
      </c>
      <c r="E169" s="4" t="s">
        <v>9</v>
      </c>
    </row>
    <row r="170" spans="1:5" x14ac:dyDescent="0.2">
      <c r="A170" t="s">
        <v>402</v>
      </c>
      <c r="B170" s="5">
        <v>2804.2704000000003</v>
      </c>
      <c r="C170" s="1" t="s">
        <v>150</v>
      </c>
      <c r="D170" s="5">
        <v>13669.260272000001</v>
      </c>
      <c r="E170" s="4" t="s">
        <v>9</v>
      </c>
    </row>
    <row r="171" spans="1:5" x14ac:dyDescent="0.2">
      <c r="A171" t="s">
        <v>403</v>
      </c>
      <c r="B171" s="5">
        <v>4105.5960000000005</v>
      </c>
      <c r="C171" s="1" t="s">
        <v>68</v>
      </c>
      <c r="D171" s="5">
        <v>18552.972240000003</v>
      </c>
      <c r="E171" s="4" t="s">
        <v>7</v>
      </c>
    </row>
    <row r="172" spans="1:5" x14ac:dyDescent="0.2">
      <c r="A172" t="s">
        <v>404</v>
      </c>
      <c r="B172" s="5">
        <v>2941.5268000000001</v>
      </c>
      <c r="C172" s="1" t="s">
        <v>130</v>
      </c>
      <c r="D172" s="5">
        <v>13668.810588</v>
      </c>
      <c r="E172" s="4" t="s">
        <v>9</v>
      </c>
    </row>
    <row r="173" spans="1:5" x14ac:dyDescent="0.2">
      <c r="A173" t="s">
        <v>405</v>
      </c>
      <c r="B173" s="5">
        <v>5434.1938</v>
      </c>
      <c r="C173" s="1" t="s">
        <v>148</v>
      </c>
      <c r="D173" s="5">
        <v>25251.840558</v>
      </c>
      <c r="E173" s="4" t="s">
        <v>10</v>
      </c>
    </row>
    <row r="174" spans="1:5" x14ac:dyDescent="0.2">
      <c r="A174" t="s">
        <v>406</v>
      </c>
      <c r="B174" s="5">
        <v>5137.0769999999993</v>
      </c>
      <c r="C174" s="1" t="s">
        <v>123</v>
      </c>
      <c r="D174" s="5">
        <v>19488.202110000002</v>
      </c>
      <c r="E174" s="4" t="s">
        <v>6</v>
      </c>
    </row>
    <row r="175" spans="1:5" x14ac:dyDescent="0.2">
      <c r="A175" t="s">
        <v>407</v>
      </c>
      <c r="B175" s="5">
        <v>4223.82</v>
      </c>
      <c r="C175" s="1" t="s">
        <v>68</v>
      </c>
      <c r="D175" s="5">
        <v>17740.043999999998</v>
      </c>
      <c r="E175" s="4" t="s">
        <v>11</v>
      </c>
    </row>
    <row r="176" spans="1:5" x14ac:dyDescent="0.2">
      <c r="A176" t="s">
        <v>408</v>
      </c>
      <c r="B176" s="5">
        <v>5473.3008</v>
      </c>
      <c r="C176" s="1" t="s">
        <v>183</v>
      </c>
      <c r="D176" s="5">
        <v>20957.766336000001</v>
      </c>
      <c r="E176" s="4" t="s">
        <v>13</v>
      </c>
    </row>
    <row r="177" spans="1:5" x14ac:dyDescent="0.2">
      <c r="A177" t="s">
        <v>409</v>
      </c>
      <c r="B177" s="5">
        <v>4373.8249000000005</v>
      </c>
      <c r="C177" s="1" t="s">
        <v>184</v>
      </c>
      <c r="D177" s="5">
        <v>15814.229508000002</v>
      </c>
      <c r="E177" s="4" t="s">
        <v>6</v>
      </c>
    </row>
    <row r="178" spans="1:5" x14ac:dyDescent="0.2">
      <c r="A178" t="s">
        <v>410</v>
      </c>
      <c r="B178" s="5">
        <v>3544.6311999999998</v>
      </c>
      <c r="C178" s="1" t="s">
        <v>163</v>
      </c>
      <c r="D178" s="5">
        <v>13698.388392000001</v>
      </c>
      <c r="E178" s="4" t="s">
        <v>11</v>
      </c>
    </row>
    <row r="179" spans="1:5" x14ac:dyDescent="0.2">
      <c r="A179" t="s">
        <v>411</v>
      </c>
      <c r="B179" s="5">
        <v>4446.2</v>
      </c>
      <c r="C179" s="1" t="s">
        <v>152</v>
      </c>
      <c r="D179" s="5">
        <v>16709.628000000001</v>
      </c>
      <c r="E179" s="4" t="s">
        <v>12</v>
      </c>
    </row>
    <row r="180" spans="1:5" x14ac:dyDescent="0.2">
      <c r="A180" t="s">
        <v>412</v>
      </c>
      <c r="B180" s="5">
        <v>4165.2467999999999</v>
      </c>
      <c r="C180" s="1" t="s">
        <v>185</v>
      </c>
      <c r="D180" s="5">
        <v>15801.431723999998</v>
      </c>
      <c r="E180" s="4" t="s">
        <v>6</v>
      </c>
    </row>
    <row r="181" spans="1:5" x14ac:dyDescent="0.2">
      <c r="A181" t="s">
        <v>413</v>
      </c>
      <c r="B181" s="5">
        <v>3868.5635999999995</v>
      </c>
      <c r="C181" s="1" t="s">
        <v>80</v>
      </c>
      <c r="D181" s="5">
        <v>14401.607219999998</v>
      </c>
      <c r="E181" s="4" t="s">
        <v>10</v>
      </c>
    </row>
    <row r="182" spans="1:5" x14ac:dyDescent="0.2">
      <c r="A182" t="s">
        <v>414</v>
      </c>
      <c r="B182" s="5">
        <v>5997.6280000000006</v>
      </c>
      <c r="C182" s="1" t="s">
        <v>170</v>
      </c>
      <c r="D182" s="5">
        <v>26149.658080000001</v>
      </c>
      <c r="E182" s="4" t="s">
        <v>14</v>
      </c>
    </row>
    <row r="183" spans="1:5" x14ac:dyDescent="0.2">
      <c r="A183" t="s">
        <v>415</v>
      </c>
      <c r="B183" s="5">
        <v>3238.5407999999998</v>
      </c>
      <c r="C183" s="1" t="s">
        <v>186</v>
      </c>
      <c r="D183" s="5">
        <v>12285.846144000001</v>
      </c>
      <c r="E183" s="4" t="s">
        <v>12</v>
      </c>
    </row>
    <row r="184" spans="1:5" x14ac:dyDescent="0.2">
      <c r="A184" t="s">
        <v>416</v>
      </c>
      <c r="B184" s="5">
        <v>3778.1765999999998</v>
      </c>
      <c r="C184" s="1" t="s">
        <v>178</v>
      </c>
      <c r="D184" s="5">
        <v>18416.511938</v>
      </c>
      <c r="E184" s="4" t="s">
        <v>11</v>
      </c>
    </row>
    <row r="185" spans="1:5" x14ac:dyDescent="0.2">
      <c r="A185" t="s">
        <v>417</v>
      </c>
      <c r="B185" s="5">
        <v>6591.9540999999999</v>
      </c>
      <c r="C185" s="1" t="s">
        <v>187</v>
      </c>
      <c r="D185" s="5">
        <v>23834.213172000003</v>
      </c>
      <c r="E185" s="4" t="s">
        <v>11</v>
      </c>
    </row>
    <row r="186" spans="1:5" x14ac:dyDescent="0.2">
      <c r="A186" t="s">
        <v>418</v>
      </c>
      <c r="B186" s="5">
        <v>4089.3839999999996</v>
      </c>
      <c r="C186" s="1" t="s">
        <v>188</v>
      </c>
      <c r="D186" s="5">
        <v>19560.8868</v>
      </c>
      <c r="E186" s="4" t="s">
        <v>8</v>
      </c>
    </row>
    <row r="187" spans="1:5" x14ac:dyDescent="0.2">
      <c r="A187" t="s">
        <v>419</v>
      </c>
      <c r="B187" s="5">
        <v>5156.4803999999995</v>
      </c>
      <c r="C187" s="1" t="s">
        <v>166</v>
      </c>
      <c r="D187" s="5">
        <v>18816.669564</v>
      </c>
      <c r="E187" s="4" t="s">
        <v>13</v>
      </c>
    </row>
    <row r="188" spans="1:5" x14ac:dyDescent="0.2">
      <c r="A188" t="s">
        <v>420</v>
      </c>
      <c r="B188" s="5">
        <v>5138.5289999999986</v>
      </c>
      <c r="C188" s="1" t="s">
        <v>164</v>
      </c>
      <c r="D188" s="5">
        <v>19493.710469999998</v>
      </c>
      <c r="E188" s="4" t="s">
        <v>6</v>
      </c>
    </row>
    <row r="189" spans="1:5" x14ac:dyDescent="0.2">
      <c r="A189" t="s">
        <v>421</v>
      </c>
      <c r="B189" s="5">
        <v>6475.6229999999996</v>
      </c>
      <c r="C189" s="1" t="s">
        <v>167</v>
      </c>
      <c r="D189" s="5">
        <v>25025.33943</v>
      </c>
      <c r="E189" s="4" t="s">
        <v>6</v>
      </c>
    </row>
    <row r="190" spans="1:5" x14ac:dyDescent="0.2">
      <c r="A190" t="s">
        <v>422</v>
      </c>
      <c r="B190" s="5">
        <v>3396.1410000000005</v>
      </c>
      <c r="C190" s="1" t="s">
        <v>78</v>
      </c>
      <c r="D190" s="5">
        <v>13542.516539999999</v>
      </c>
      <c r="E190" s="4" t="s">
        <v>7</v>
      </c>
    </row>
    <row r="191" spans="1:5" x14ac:dyDescent="0.2">
      <c r="A191" t="s">
        <v>423</v>
      </c>
      <c r="B191" s="5">
        <v>4133.3929999999991</v>
      </c>
      <c r="C191" s="1" t="s">
        <v>128</v>
      </c>
      <c r="D191" s="5">
        <v>15827.137559999999</v>
      </c>
      <c r="E191" s="4" t="s">
        <v>20</v>
      </c>
    </row>
    <row r="192" spans="1:5" x14ac:dyDescent="0.2">
      <c r="A192" t="s">
        <v>424</v>
      </c>
      <c r="B192" s="5">
        <v>4185.4428000000007</v>
      </c>
      <c r="C192" s="1" t="s">
        <v>189</v>
      </c>
      <c r="D192" s="5">
        <v>17004.856176000001</v>
      </c>
      <c r="E192" s="4" t="s">
        <v>6</v>
      </c>
    </row>
    <row r="193" spans="1:5" x14ac:dyDescent="0.2">
      <c r="A193" t="s">
        <v>425</v>
      </c>
      <c r="B193" s="5">
        <v>2901.1020000000003</v>
      </c>
      <c r="C193" s="1" t="s">
        <v>146</v>
      </c>
      <c r="D193" s="5">
        <v>12648.80472</v>
      </c>
      <c r="E193" s="4" t="s">
        <v>10</v>
      </c>
    </row>
    <row r="194" spans="1:5" x14ac:dyDescent="0.2">
      <c r="A194" t="s">
        <v>426</v>
      </c>
      <c r="B194" s="5">
        <v>3536.4</v>
      </c>
      <c r="C194" s="1" t="s">
        <v>135</v>
      </c>
      <c r="D194" s="5">
        <v>15135.792000000001</v>
      </c>
      <c r="E194" s="4" t="s">
        <v>12</v>
      </c>
    </row>
    <row r="195" spans="1:5" x14ac:dyDescent="0.2">
      <c r="A195" t="s">
        <v>427</v>
      </c>
      <c r="B195" s="5">
        <v>3415.232</v>
      </c>
      <c r="C195" s="1" t="s">
        <v>190</v>
      </c>
      <c r="D195" s="5">
        <v>14480.58368</v>
      </c>
      <c r="E195" s="4" t="s">
        <v>13</v>
      </c>
    </row>
    <row r="196" spans="1:5" x14ac:dyDescent="0.2">
      <c r="A196" t="s">
        <v>428</v>
      </c>
      <c r="B196" s="5">
        <v>4598.076</v>
      </c>
      <c r="C196" s="1" t="s">
        <v>128</v>
      </c>
      <c r="D196" s="5">
        <v>18162.4002</v>
      </c>
      <c r="E196" s="4" t="s">
        <v>14</v>
      </c>
    </row>
    <row r="197" spans="1:5" x14ac:dyDescent="0.2">
      <c r="A197" t="s">
        <v>429</v>
      </c>
      <c r="B197" s="5">
        <v>3755.6309000000001</v>
      </c>
      <c r="C197" s="1" t="s">
        <v>191</v>
      </c>
      <c r="D197" s="5">
        <v>13579.055028000001</v>
      </c>
      <c r="E197" s="4" t="s">
        <v>9</v>
      </c>
    </row>
    <row r="198" spans="1:5" x14ac:dyDescent="0.2">
      <c r="A198" t="s">
        <v>430</v>
      </c>
      <c r="B198" s="5">
        <v>3565.4164999999998</v>
      </c>
      <c r="C198" s="1" t="s">
        <v>159</v>
      </c>
      <c r="D198" s="5">
        <v>16111.92951</v>
      </c>
      <c r="E198" s="4" t="s">
        <v>8</v>
      </c>
    </row>
    <row r="199" spans="1:5" x14ac:dyDescent="0.2">
      <c r="A199" t="s">
        <v>431</v>
      </c>
      <c r="B199" s="5">
        <v>4430.1914999999999</v>
      </c>
      <c r="C199" s="1" t="s">
        <v>133</v>
      </c>
      <c r="D199" s="5">
        <v>18165.894764999997</v>
      </c>
      <c r="E199" s="4" t="s">
        <v>10</v>
      </c>
    </row>
    <row r="200" spans="1:5" x14ac:dyDescent="0.2">
      <c r="A200" t="s">
        <v>432</v>
      </c>
      <c r="B200" s="5">
        <v>6453.027000000001</v>
      </c>
      <c r="C200" s="1" t="s">
        <v>135</v>
      </c>
      <c r="D200" s="5">
        <v>26217.726839999999</v>
      </c>
      <c r="E200" s="4" t="s">
        <v>11</v>
      </c>
    </row>
    <row r="201" spans="1:5" x14ac:dyDescent="0.2">
      <c r="A201" t="s">
        <v>433</v>
      </c>
      <c r="B201" s="5">
        <v>4271.8620000000001</v>
      </c>
      <c r="C201" s="1" t="s">
        <v>163</v>
      </c>
      <c r="D201" s="5">
        <v>17355.965039999999</v>
      </c>
      <c r="E201" s="4" t="s">
        <v>8</v>
      </c>
    </row>
    <row r="202" spans="1:5" x14ac:dyDescent="0.2">
      <c r="A202" t="s">
        <v>434</v>
      </c>
      <c r="B202" s="5">
        <v>3128.5759999999996</v>
      </c>
      <c r="C202" s="1" t="s">
        <v>128</v>
      </c>
      <c r="D202" s="5">
        <v>13515.448320000001</v>
      </c>
      <c r="E202" s="4" t="s">
        <v>12</v>
      </c>
    </row>
    <row r="203" spans="1:5" x14ac:dyDescent="0.2">
      <c r="A203" t="s">
        <v>435</v>
      </c>
      <c r="B203" s="5">
        <v>2798.982</v>
      </c>
      <c r="C203" s="1" t="s">
        <v>134</v>
      </c>
      <c r="D203" s="5">
        <v>13388.463900000001</v>
      </c>
      <c r="E203" s="4" t="s">
        <v>7</v>
      </c>
    </row>
    <row r="204" spans="1:5" x14ac:dyDescent="0.2">
      <c r="A204" t="s">
        <v>436</v>
      </c>
      <c r="B204" s="5">
        <v>6246.234199999999</v>
      </c>
      <c r="C204" s="1" t="s">
        <v>192</v>
      </c>
      <c r="D204" s="5">
        <v>22375.097205999999</v>
      </c>
      <c r="E204" s="4" t="s">
        <v>20</v>
      </c>
    </row>
    <row r="205" spans="1:5" x14ac:dyDescent="0.2">
      <c r="A205" t="s">
        <v>437</v>
      </c>
      <c r="B205" s="5">
        <v>3122.0568000000003</v>
      </c>
      <c r="C205" s="1" t="s">
        <v>193</v>
      </c>
      <c r="D205" s="5">
        <v>15502.746488000003</v>
      </c>
      <c r="E205" s="4" t="s">
        <v>12</v>
      </c>
    </row>
    <row r="206" spans="1:5" x14ac:dyDescent="0.2">
      <c r="A206" t="s">
        <v>438</v>
      </c>
      <c r="B206" s="5">
        <v>3014.5247999999997</v>
      </c>
      <c r="C206" s="1" t="s">
        <v>185</v>
      </c>
      <c r="D206" s="5">
        <v>13879.506816000001</v>
      </c>
      <c r="E206" s="4" t="s">
        <v>7</v>
      </c>
    </row>
    <row r="207" spans="1:5" x14ac:dyDescent="0.2">
      <c r="A207" t="s">
        <v>439</v>
      </c>
      <c r="B207" s="5">
        <v>5221.7369999999992</v>
      </c>
      <c r="C207" s="1" t="s">
        <v>194</v>
      </c>
      <c r="D207" s="5">
        <v>25453.066910000001</v>
      </c>
      <c r="E207" s="4" t="s">
        <v>13</v>
      </c>
    </row>
    <row r="208" spans="1:5" x14ac:dyDescent="0.2">
      <c r="A208" t="s">
        <v>440</v>
      </c>
      <c r="B208" s="5">
        <v>4022.8103999999998</v>
      </c>
      <c r="C208" s="1" t="s">
        <v>136</v>
      </c>
      <c r="D208" s="5">
        <v>14410.406472000001</v>
      </c>
      <c r="E208" s="4" t="s">
        <v>12</v>
      </c>
    </row>
    <row r="209" spans="1:5" x14ac:dyDescent="0.2">
      <c r="A209" t="s">
        <v>441</v>
      </c>
      <c r="B209" s="5">
        <v>5086.5659999999998</v>
      </c>
      <c r="C209" s="1" t="s">
        <v>195</v>
      </c>
      <c r="D209" s="5">
        <v>24562.462039999999</v>
      </c>
      <c r="E209" s="4" t="s">
        <v>20</v>
      </c>
    </row>
    <row r="210" spans="1:5" x14ac:dyDescent="0.2">
      <c r="A210" t="s">
        <v>442</v>
      </c>
      <c r="B210" s="5">
        <v>3523.3562000000002</v>
      </c>
      <c r="C210" s="1" t="s">
        <v>108</v>
      </c>
      <c r="D210" s="5">
        <v>16372.479942</v>
      </c>
      <c r="E210" s="4" t="s">
        <v>13</v>
      </c>
    </row>
    <row r="211" spans="1:5" x14ac:dyDescent="0.2">
      <c r="A211" t="s">
        <v>443</v>
      </c>
      <c r="B211" s="5">
        <v>5278.8</v>
      </c>
      <c r="C211" s="1" t="s">
        <v>88</v>
      </c>
      <c r="D211" s="5">
        <v>23015.568000000003</v>
      </c>
      <c r="E211" s="4" t="s">
        <v>9</v>
      </c>
    </row>
    <row r="212" spans="1:5" x14ac:dyDescent="0.2">
      <c r="A212" t="s">
        <v>444</v>
      </c>
      <c r="B212" s="5">
        <v>2994.2536999999998</v>
      </c>
      <c r="C212" s="1" t="s">
        <v>193</v>
      </c>
      <c r="D212" s="5">
        <v>13403.225115000001</v>
      </c>
      <c r="E212" s="4" t="s">
        <v>13</v>
      </c>
    </row>
    <row r="213" spans="1:5" x14ac:dyDescent="0.2">
      <c r="A213" t="s">
        <v>445</v>
      </c>
      <c r="B213" s="5">
        <v>4694.6519999999991</v>
      </c>
      <c r="C213" s="1" t="s">
        <v>106</v>
      </c>
      <c r="D213" s="5">
        <v>22669.952880000001</v>
      </c>
      <c r="E213" s="4" t="s">
        <v>9</v>
      </c>
    </row>
    <row r="214" spans="1:5" x14ac:dyDescent="0.2">
      <c r="A214" t="s">
        <v>446</v>
      </c>
      <c r="B214" s="5">
        <v>3094.5222000000003</v>
      </c>
      <c r="C214" s="1" t="s">
        <v>196</v>
      </c>
      <c r="D214" s="5">
        <v>11629.777067999999</v>
      </c>
      <c r="E214" s="4" t="s">
        <v>8</v>
      </c>
    </row>
    <row r="215" spans="1:5" x14ac:dyDescent="0.2">
      <c r="A215" t="s">
        <v>447</v>
      </c>
      <c r="B215" s="5">
        <v>4168.4670000000006</v>
      </c>
      <c r="C215" s="1" t="s">
        <v>128</v>
      </c>
      <c r="D215" s="5">
        <v>19370.207969999999</v>
      </c>
      <c r="E215" s="4" t="s">
        <v>6</v>
      </c>
    </row>
    <row r="216" spans="1:5" x14ac:dyDescent="0.2">
      <c r="A216" t="s">
        <v>448</v>
      </c>
      <c r="B216" s="5">
        <v>3475.5084000000002</v>
      </c>
      <c r="C216" s="1" t="s">
        <v>196</v>
      </c>
      <c r="D216" s="5">
        <v>17257.830044000002</v>
      </c>
      <c r="E216" s="4" t="s">
        <v>9</v>
      </c>
    </row>
    <row r="217" spans="1:5" x14ac:dyDescent="0.2">
      <c r="A217" t="s">
        <v>449</v>
      </c>
      <c r="B217" s="5">
        <v>4960.4119999999994</v>
      </c>
      <c r="C217" s="1" t="s">
        <v>68</v>
      </c>
      <c r="D217" s="5">
        <v>21627.39632</v>
      </c>
      <c r="E217" s="4" t="s">
        <v>7</v>
      </c>
    </row>
    <row r="218" spans="1:5" x14ac:dyDescent="0.2">
      <c r="A218" t="s">
        <v>450</v>
      </c>
      <c r="B218" s="5">
        <v>4697.0829999999996</v>
      </c>
      <c r="C218" s="1" t="s">
        <v>156</v>
      </c>
      <c r="D218" s="5">
        <v>16825.768190000003</v>
      </c>
      <c r="E218" s="4" t="s">
        <v>14</v>
      </c>
    </row>
    <row r="219" spans="1:5" x14ac:dyDescent="0.2">
      <c r="A219" t="s">
        <v>451</v>
      </c>
      <c r="B219" s="5">
        <v>3695.9426999999996</v>
      </c>
      <c r="C219" s="1" t="s">
        <v>117</v>
      </c>
      <c r="D219" s="5">
        <v>16859.334411</v>
      </c>
      <c r="E219" s="4" t="s">
        <v>14</v>
      </c>
    </row>
    <row r="220" spans="1:5" x14ac:dyDescent="0.2">
      <c r="A220" t="s">
        <v>452</v>
      </c>
      <c r="B220" s="5">
        <v>3913.7568000000006</v>
      </c>
      <c r="C220" s="1" t="s">
        <v>74</v>
      </c>
      <c r="D220" s="5">
        <v>17852.910624000004</v>
      </c>
      <c r="E220" s="4" t="s">
        <v>14</v>
      </c>
    </row>
    <row r="221" spans="1:5" x14ac:dyDescent="0.2">
      <c r="A221" t="s">
        <v>453</v>
      </c>
      <c r="B221" s="5">
        <v>6517.28</v>
      </c>
      <c r="C221" s="1" t="s">
        <v>59</v>
      </c>
      <c r="D221" s="5">
        <v>23127.843200000003</v>
      </c>
      <c r="E221" s="4" t="s">
        <v>7</v>
      </c>
    </row>
    <row r="222" spans="1:5" x14ac:dyDescent="0.2">
      <c r="A222" t="s">
        <v>454</v>
      </c>
      <c r="B222" s="5">
        <v>4400.1681999999992</v>
      </c>
      <c r="C222" s="1" t="s">
        <v>197</v>
      </c>
      <c r="D222" s="5">
        <v>19696.542389999999</v>
      </c>
      <c r="E222" s="4" t="s">
        <v>7</v>
      </c>
    </row>
    <row r="223" spans="1:5" x14ac:dyDescent="0.2">
      <c r="A223" t="s">
        <v>455</v>
      </c>
      <c r="B223" s="5">
        <v>5340.5729999999994</v>
      </c>
      <c r="C223" s="1" t="s">
        <v>126</v>
      </c>
      <c r="D223" s="5">
        <v>21497.07789</v>
      </c>
      <c r="E223" s="4" t="s">
        <v>8</v>
      </c>
    </row>
    <row r="224" spans="1:5" x14ac:dyDescent="0.2">
      <c r="A224" t="s">
        <v>456</v>
      </c>
      <c r="B224" s="5">
        <v>6623.6170000000011</v>
      </c>
      <c r="C224" s="1" t="s">
        <v>198</v>
      </c>
      <c r="D224" s="5">
        <v>25362.431640000003</v>
      </c>
      <c r="E224" s="4" t="s">
        <v>6</v>
      </c>
    </row>
    <row r="225" spans="1:5" x14ac:dyDescent="0.2">
      <c r="A225" t="s">
        <v>457</v>
      </c>
      <c r="B225" s="5">
        <v>3480.2459999999996</v>
      </c>
      <c r="C225" s="1" t="s">
        <v>168</v>
      </c>
      <c r="D225" s="5">
        <v>17122.810320000001</v>
      </c>
      <c r="E225" s="4" t="s">
        <v>10</v>
      </c>
    </row>
    <row r="226" spans="1:5" x14ac:dyDescent="0.2">
      <c r="A226" t="s">
        <v>458</v>
      </c>
      <c r="B226" s="5">
        <v>4956.4539999999997</v>
      </c>
      <c r="C226" s="1" t="s">
        <v>128</v>
      </c>
      <c r="D226" s="5">
        <v>17588.946759999999</v>
      </c>
      <c r="E226" s="4" t="s">
        <v>11</v>
      </c>
    </row>
    <row r="227" spans="1:5" x14ac:dyDescent="0.2">
      <c r="A227" t="s">
        <v>459</v>
      </c>
      <c r="B227" s="5">
        <v>6359.4759999999997</v>
      </c>
      <c r="C227" s="1" t="s">
        <v>61</v>
      </c>
      <c r="D227" s="5">
        <v>26964.178240000001</v>
      </c>
      <c r="E227" s="4" t="s">
        <v>10</v>
      </c>
    </row>
    <row r="228" spans="1:5" x14ac:dyDescent="0.2">
      <c r="A228" t="s">
        <v>460</v>
      </c>
      <c r="B228" s="5">
        <v>5079.8352000000004</v>
      </c>
      <c r="C228" s="1" t="s">
        <v>172</v>
      </c>
      <c r="D228" s="5">
        <v>18196.853136000002</v>
      </c>
      <c r="E228" s="4" t="s">
        <v>20</v>
      </c>
    </row>
    <row r="229" spans="1:5" x14ac:dyDescent="0.2">
      <c r="A229" t="s">
        <v>461</v>
      </c>
      <c r="B229" s="5">
        <v>5490.3760000000002</v>
      </c>
      <c r="C229" s="1" t="s">
        <v>199</v>
      </c>
      <c r="D229" s="5">
        <v>23938.039360000002</v>
      </c>
      <c r="E229" s="4" t="s">
        <v>12</v>
      </c>
    </row>
    <row r="230" spans="1:5" x14ac:dyDescent="0.2">
      <c r="A230" t="s">
        <v>462</v>
      </c>
      <c r="B230" s="5">
        <v>5472.7505000000001</v>
      </c>
      <c r="C230" s="1" t="s">
        <v>125</v>
      </c>
      <c r="D230" s="5">
        <v>24731.071470000003</v>
      </c>
      <c r="E230" s="4" t="s">
        <v>14</v>
      </c>
    </row>
    <row r="231" spans="1:5" x14ac:dyDescent="0.2">
      <c r="A231" t="s">
        <v>463</v>
      </c>
      <c r="B231" s="5">
        <v>5328.12</v>
      </c>
      <c r="C231" s="1" t="s">
        <v>185</v>
      </c>
      <c r="D231" s="5">
        <v>23017.4784</v>
      </c>
      <c r="E231" s="4" t="s">
        <v>12</v>
      </c>
    </row>
    <row r="232" spans="1:5" x14ac:dyDescent="0.2">
      <c r="A232" t="s">
        <v>464</v>
      </c>
      <c r="B232" s="5">
        <v>3196.5570000000002</v>
      </c>
      <c r="C232" s="1" t="s">
        <v>127</v>
      </c>
      <c r="D232" s="5">
        <v>15872.681370000002</v>
      </c>
      <c r="E232" s="4" t="s">
        <v>8</v>
      </c>
    </row>
    <row r="233" spans="1:5" x14ac:dyDescent="0.2">
      <c r="A233" t="s">
        <v>465</v>
      </c>
      <c r="B233" s="5">
        <v>5060.8530000000001</v>
      </c>
      <c r="C233" s="1" t="s">
        <v>75</v>
      </c>
      <c r="D233" s="5">
        <v>20371.138290000003</v>
      </c>
      <c r="E233" s="4" t="s">
        <v>10</v>
      </c>
    </row>
    <row r="234" spans="1:5" x14ac:dyDescent="0.2">
      <c r="A234" t="s">
        <v>466</v>
      </c>
      <c r="B234" s="5">
        <v>3714.3384999999998</v>
      </c>
      <c r="C234" s="1" t="s">
        <v>108</v>
      </c>
      <c r="D234" s="5">
        <v>16943.248304999997</v>
      </c>
      <c r="E234" s="4" t="s">
        <v>10</v>
      </c>
    </row>
    <row r="235" spans="1:5" x14ac:dyDescent="0.2">
      <c r="A235" t="s">
        <v>467</v>
      </c>
      <c r="B235" s="5">
        <v>3175.2089999999998</v>
      </c>
      <c r="C235" s="1" t="s">
        <v>147</v>
      </c>
      <c r="D235" s="5">
        <v>15766.676690000002</v>
      </c>
      <c r="E235" s="4" t="s">
        <v>13</v>
      </c>
    </row>
    <row r="236" spans="1:5" x14ac:dyDescent="0.2">
      <c r="A236" t="s">
        <v>468</v>
      </c>
      <c r="B236" s="5">
        <v>6681.5943000000007</v>
      </c>
      <c r="C236" s="1" t="s">
        <v>200</v>
      </c>
      <c r="D236" s="5">
        <v>24158.320956</v>
      </c>
      <c r="E236" s="4" t="s">
        <v>11</v>
      </c>
    </row>
    <row r="237" spans="1:5" x14ac:dyDescent="0.2">
      <c r="A237" t="s">
        <v>469</v>
      </c>
      <c r="B237" s="5">
        <v>4260.3263999999999</v>
      </c>
      <c r="C237" s="1" t="s">
        <v>201</v>
      </c>
      <c r="D237" s="5">
        <v>20766.724351999997</v>
      </c>
      <c r="E237" s="4" t="s">
        <v>20</v>
      </c>
    </row>
    <row r="238" spans="1:5" x14ac:dyDescent="0.2">
      <c r="A238" t="s">
        <v>470</v>
      </c>
      <c r="B238" s="5">
        <v>4735.2096000000001</v>
      </c>
      <c r="C238" s="1" t="s">
        <v>202</v>
      </c>
      <c r="D238" s="5">
        <v>22865.801024</v>
      </c>
      <c r="E238" s="4" t="s">
        <v>14</v>
      </c>
    </row>
    <row r="239" spans="1:5" x14ac:dyDescent="0.2">
      <c r="A239" t="s">
        <v>471</v>
      </c>
      <c r="B239" s="5">
        <v>5891.4154999999992</v>
      </c>
      <c r="C239" s="1" t="s">
        <v>78</v>
      </c>
      <c r="D239" s="5">
        <v>21498.543605000003</v>
      </c>
      <c r="E239" s="4" t="s">
        <v>9</v>
      </c>
    </row>
    <row r="240" spans="1:5" x14ac:dyDescent="0.2">
      <c r="A240" t="s">
        <v>472</v>
      </c>
      <c r="B240" s="5">
        <v>5811.1680000000006</v>
      </c>
      <c r="C240" s="1" t="s">
        <v>155</v>
      </c>
      <c r="D240" s="5">
        <v>24639.352319999998</v>
      </c>
      <c r="E240" s="4" t="s">
        <v>6</v>
      </c>
    </row>
    <row r="241" spans="1:5" x14ac:dyDescent="0.2">
      <c r="A241" t="s">
        <v>473</v>
      </c>
      <c r="B241" s="5">
        <v>4369.9524000000001</v>
      </c>
      <c r="C241" s="1" t="s">
        <v>116</v>
      </c>
      <c r="D241" s="5">
        <v>16887.879684</v>
      </c>
      <c r="E241" s="4" t="s">
        <v>14</v>
      </c>
    </row>
    <row r="242" spans="1:5" x14ac:dyDescent="0.2">
      <c r="A242" t="s">
        <v>474</v>
      </c>
      <c r="B242" s="5">
        <v>4892.3419999999996</v>
      </c>
      <c r="C242" s="1" t="s">
        <v>59</v>
      </c>
      <c r="D242" s="5">
        <v>20547.8364</v>
      </c>
      <c r="E242" s="4" t="s">
        <v>20</v>
      </c>
    </row>
    <row r="243" spans="1:5" x14ac:dyDescent="0.2">
      <c r="A243" t="s">
        <v>475</v>
      </c>
      <c r="B243" s="5">
        <v>3073.5273999999999</v>
      </c>
      <c r="C243" s="1" t="s">
        <v>203</v>
      </c>
      <c r="D243" s="5">
        <v>13758.079230000001</v>
      </c>
      <c r="E243" s="4" t="s">
        <v>8</v>
      </c>
    </row>
    <row r="244" spans="1:5" x14ac:dyDescent="0.2">
      <c r="A244" t="s">
        <v>476</v>
      </c>
      <c r="B244" s="5">
        <v>4680.1260000000002</v>
      </c>
      <c r="C244" s="1" t="s">
        <v>101</v>
      </c>
      <c r="D244" s="5">
        <v>17422.832699999999</v>
      </c>
      <c r="E244" s="4" t="s">
        <v>7</v>
      </c>
    </row>
    <row r="245" spans="1:5" x14ac:dyDescent="0.2">
      <c r="A245" t="s">
        <v>477</v>
      </c>
      <c r="B245" s="5">
        <v>5390.8658999999998</v>
      </c>
      <c r="C245" s="1" t="s">
        <v>192</v>
      </c>
      <c r="D245" s="5">
        <v>21699.518786999997</v>
      </c>
      <c r="E245" s="4" t="s">
        <v>10</v>
      </c>
    </row>
    <row r="246" spans="1:5" x14ac:dyDescent="0.2">
      <c r="A246" t="s">
        <v>478</v>
      </c>
      <c r="B246" s="5">
        <v>5319</v>
      </c>
      <c r="C246" s="1" t="s">
        <v>171</v>
      </c>
      <c r="D246" s="5">
        <v>23190.84</v>
      </c>
      <c r="E246" s="4" t="s">
        <v>20</v>
      </c>
    </row>
    <row r="247" spans="1:5" x14ac:dyDescent="0.2">
      <c r="A247" t="s">
        <v>479</v>
      </c>
      <c r="B247" s="5">
        <v>3748.4460000000004</v>
      </c>
      <c r="C247" s="1" t="s">
        <v>184</v>
      </c>
      <c r="D247" s="5">
        <v>18442.354320000002</v>
      </c>
      <c r="E247" s="4" t="s">
        <v>11</v>
      </c>
    </row>
    <row r="248" spans="1:5" x14ac:dyDescent="0.2">
      <c r="A248" t="s">
        <v>480</v>
      </c>
      <c r="B248" s="5">
        <v>3221.4672000000005</v>
      </c>
      <c r="C248" s="1" t="s">
        <v>144</v>
      </c>
      <c r="D248" s="5">
        <v>15996.374352000001</v>
      </c>
      <c r="E248" s="4" t="s">
        <v>8</v>
      </c>
    </row>
    <row r="249" spans="1:5" x14ac:dyDescent="0.2">
      <c r="A249" t="s">
        <v>481</v>
      </c>
      <c r="B249" s="5">
        <v>6487.74</v>
      </c>
      <c r="C249" s="1" t="s">
        <v>120</v>
      </c>
      <c r="D249" s="5">
        <v>27508.017599999999</v>
      </c>
      <c r="E249" s="4" t="s">
        <v>9</v>
      </c>
    </row>
    <row r="250" spans="1:5" x14ac:dyDescent="0.2">
      <c r="A250" t="s">
        <v>482</v>
      </c>
      <c r="B250" s="5">
        <v>3537.6195000000002</v>
      </c>
      <c r="C250" s="1" t="s">
        <v>204</v>
      </c>
      <c r="D250" s="5">
        <v>16438.759245000001</v>
      </c>
      <c r="E250" s="4" t="s">
        <v>9</v>
      </c>
    </row>
    <row r="251" spans="1:5" x14ac:dyDescent="0.2">
      <c r="A251" t="s">
        <v>483</v>
      </c>
      <c r="B251" s="5">
        <v>3968.116</v>
      </c>
      <c r="C251" s="1" t="s">
        <v>194</v>
      </c>
      <c r="D251" s="5">
        <v>17142.261119999999</v>
      </c>
      <c r="E251" s="4" t="s">
        <v>11</v>
      </c>
    </row>
    <row r="252" spans="1:5" x14ac:dyDescent="0.2">
      <c r="A252" t="s">
        <v>484</v>
      </c>
      <c r="B252" s="5">
        <v>3671.7540000000004</v>
      </c>
      <c r="C252" s="1" t="s">
        <v>100</v>
      </c>
      <c r="D252" s="5">
        <v>15861.977280000001</v>
      </c>
      <c r="E252" s="4" t="s">
        <v>12</v>
      </c>
    </row>
    <row r="253" spans="1:5" x14ac:dyDescent="0.2">
      <c r="A253" t="s">
        <v>485</v>
      </c>
      <c r="B253" s="5">
        <v>3059.8614000000002</v>
      </c>
      <c r="C253" s="1" t="s">
        <v>73</v>
      </c>
      <c r="D253" s="5">
        <v>14636.337030000001</v>
      </c>
      <c r="E253" s="4" t="s">
        <v>6</v>
      </c>
    </row>
    <row r="254" spans="1:5" x14ac:dyDescent="0.2">
      <c r="A254" t="s">
        <v>486</v>
      </c>
      <c r="B254" s="5">
        <v>3580.1224999999999</v>
      </c>
      <c r="C254" s="1" t="s">
        <v>75</v>
      </c>
      <c r="D254" s="5">
        <v>12584.908875000001</v>
      </c>
      <c r="E254" s="4" t="s">
        <v>13</v>
      </c>
    </row>
    <row r="255" spans="1:5" x14ac:dyDescent="0.2">
      <c r="A255" t="s">
        <v>487</v>
      </c>
      <c r="B255" s="5">
        <v>4068.1089999999995</v>
      </c>
      <c r="C255" s="1" t="s">
        <v>119</v>
      </c>
      <c r="D255" s="5">
        <v>18730.43028</v>
      </c>
      <c r="E255" s="4" t="s">
        <v>10</v>
      </c>
    </row>
    <row r="256" spans="1:5" x14ac:dyDescent="0.2">
      <c r="A256" t="s">
        <v>488</v>
      </c>
      <c r="B256" s="5">
        <v>5995.5587999999998</v>
      </c>
      <c r="C256" s="1" t="s">
        <v>187</v>
      </c>
      <c r="D256" s="5">
        <v>23170.109508000005</v>
      </c>
      <c r="E256" s="4" t="s">
        <v>7</v>
      </c>
    </row>
    <row r="257" spans="1:5" x14ac:dyDescent="0.2">
      <c r="A257" t="s">
        <v>489</v>
      </c>
      <c r="B257" s="5">
        <v>6884.2312000000011</v>
      </c>
      <c r="C257" s="1" t="s">
        <v>76</v>
      </c>
      <c r="D257" s="5">
        <v>26116.269816000004</v>
      </c>
      <c r="E257" s="4" t="s">
        <v>8</v>
      </c>
    </row>
    <row r="258" spans="1:5" x14ac:dyDescent="0.2">
      <c r="A258" t="s">
        <v>490</v>
      </c>
      <c r="B258" s="5">
        <v>4097.0915999999997</v>
      </c>
      <c r="C258" s="1" t="s">
        <v>68</v>
      </c>
      <c r="D258" s="5">
        <v>16645.897872000001</v>
      </c>
      <c r="E258" s="4" t="s">
        <v>20</v>
      </c>
    </row>
    <row r="259" spans="1:5" x14ac:dyDescent="0.2">
      <c r="A259" t="s">
        <v>491</v>
      </c>
      <c r="B259" s="5">
        <v>2646.2267999999999</v>
      </c>
      <c r="C259" s="1" t="s">
        <v>200</v>
      </c>
      <c r="D259" s="5">
        <v>12657.78486</v>
      </c>
      <c r="E259" s="4" t="s">
        <v>14</v>
      </c>
    </row>
    <row r="260" spans="1:5" x14ac:dyDescent="0.2">
      <c r="A260" t="s">
        <v>492</v>
      </c>
      <c r="B260" s="5">
        <v>4456.4339999999993</v>
      </c>
      <c r="C260" s="1" t="s">
        <v>96</v>
      </c>
      <c r="D260" s="5">
        <v>15665.3343</v>
      </c>
      <c r="E260" s="4" t="s">
        <v>10</v>
      </c>
    </row>
    <row r="261" spans="1:5" x14ac:dyDescent="0.2">
      <c r="A261" t="s">
        <v>493</v>
      </c>
      <c r="B261" s="5">
        <v>6323.032799999999</v>
      </c>
      <c r="C261" s="1" t="s">
        <v>89</v>
      </c>
      <c r="D261" s="5">
        <v>25213.846032000001</v>
      </c>
      <c r="E261" s="4" t="s">
        <v>12</v>
      </c>
    </row>
    <row r="262" spans="1:5" x14ac:dyDescent="0.2">
      <c r="A262" t="s">
        <v>494</v>
      </c>
      <c r="B262" s="5">
        <v>3718.0879999999997</v>
      </c>
      <c r="C262" s="1" t="s">
        <v>172</v>
      </c>
      <c r="D262" s="5">
        <v>13567.788080000002</v>
      </c>
      <c r="E262" s="4" t="s">
        <v>8</v>
      </c>
    </row>
    <row r="263" spans="1:5" x14ac:dyDescent="0.2">
      <c r="A263" t="s">
        <v>495</v>
      </c>
      <c r="B263" s="5">
        <v>4809.3187999999991</v>
      </c>
      <c r="C263" s="1" t="s">
        <v>186</v>
      </c>
      <c r="D263" s="5">
        <v>18415.318896000001</v>
      </c>
      <c r="E263" s="4" t="s">
        <v>9</v>
      </c>
    </row>
    <row r="264" spans="1:5" x14ac:dyDescent="0.2">
      <c r="A264" t="s">
        <v>496</v>
      </c>
      <c r="B264" s="5">
        <v>7257.7339999999995</v>
      </c>
      <c r="C264" s="1" t="s">
        <v>144</v>
      </c>
      <c r="D264" s="5">
        <v>27790.523279999998</v>
      </c>
      <c r="E264" s="4" t="s">
        <v>14</v>
      </c>
    </row>
    <row r="265" spans="1:5" x14ac:dyDescent="0.2">
      <c r="A265" t="s">
        <v>497</v>
      </c>
      <c r="B265" s="5">
        <v>4986.08</v>
      </c>
      <c r="C265" s="1" t="s">
        <v>119</v>
      </c>
      <c r="D265" s="5">
        <v>21340.422399999999</v>
      </c>
      <c r="E265" s="4" t="s">
        <v>12</v>
      </c>
    </row>
    <row r="266" spans="1:5" x14ac:dyDescent="0.2">
      <c r="A266" t="s">
        <v>498</v>
      </c>
      <c r="B266" s="5">
        <v>2853.1439999999998</v>
      </c>
      <c r="C266" s="1" t="s">
        <v>143</v>
      </c>
      <c r="D266" s="5">
        <v>13907.49192</v>
      </c>
      <c r="E266" s="4" t="s">
        <v>13</v>
      </c>
    </row>
    <row r="267" spans="1:5" x14ac:dyDescent="0.2">
      <c r="A267" t="s">
        <v>499</v>
      </c>
      <c r="B267" s="5">
        <v>5527.4680000000008</v>
      </c>
      <c r="C267" s="1" t="s">
        <v>117</v>
      </c>
      <c r="D267" s="5">
        <v>23878.661760000003</v>
      </c>
      <c r="E267" s="4" t="s">
        <v>13</v>
      </c>
    </row>
    <row r="268" spans="1:5" x14ac:dyDescent="0.2">
      <c r="A268" t="s">
        <v>500</v>
      </c>
      <c r="B268" s="5">
        <v>4965.4583999999995</v>
      </c>
      <c r="C268" s="1" t="s">
        <v>55</v>
      </c>
      <c r="D268" s="5">
        <v>19800.356496</v>
      </c>
      <c r="E268" s="4" t="s">
        <v>12</v>
      </c>
    </row>
    <row r="269" spans="1:5" x14ac:dyDescent="0.2">
      <c r="A269" t="s">
        <v>501</v>
      </c>
      <c r="B269" s="5">
        <v>3380.7501000000002</v>
      </c>
      <c r="C269" s="1" t="s">
        <v>95</v>
      </c>
      <c r="D269" s="5">
        <v>13735.504692</v>
      </c>
      <c r="E269" s="4" t="s">
        <v>20</v>
      </c>
    </row>
    <row r="270" spans="1:5" x14ac:dyDescent="0.2">
      <c r="A270" t="s">
        <v>502</v>
      </c>
      <c r="B270" s="5">
        <v>4392.6959999999999</v>
      </c>
      <c r="C270" s="1" t="s">
        <v>199</v>
      </c>
      <c r="D270" s="5">
        <v>17681.647280000001</v>
      </c>
      <c r="E270" s="4" t="s">
        <v>20</v>
      </c>
    </row>
    <row r="271" spans="1:5" x14ac:dyDescent="0.2">
      <c r="A271" t="s">
        <v>503</v>
      </c>
      <c r="B271" s="5">
        <v>4275.9419999999991</v>
      </c>
      <c r="C271" s="1" t="s">
        <v>205</v>
      </c>
      <c r="D271" s="5">
        <v>16372.970640000001</v>
      </c>
      <c r="E271" s="4" t="s">
        <v>13</v>
      </c>
    </row>
    <row r="272" spans="1:5" x14ac:dyDescent="0.2">
      <c r="A272" t="s">
        <v>504</v>
      </c>
      <c r="B272" s="5">
        <v>4264.7572</v>
      </c>
      <c r="C272" s="1" t="s">
        <v>125</v>
      </c>
      <c r="D272" s="5">
        <v>16330.143023999999</v>
      </c>
      <c r="E272" s="4" t="s">
        <v>6</v>
      </c>
    </row>
    <row r="273" spans="1:5" x14ac:dyDescent="0.2">
      <c r="A273" t="s">
        <v>505</v>
      </c>
      <c r="B273" s="5">
        <v>5901.21</v>
      </c>
      <c r="C273" s="1" t="s">
        <v>106</v>
      </c>
      <c r="D273" s="5">
        <v>25021.130400000002</v>
      </c>
      <c r="E273" s="4" t="s">
        <v>10</v>
      </c>
    </row>
    <row r="274" spans="1:5" x14ac:dyDescent="0.2">
      <c r="A274" t="s">
        <v>506</v>
      </c>
      <c r="B274" s="5">
        <v>4948.3434000000007</v>
      </c>
      <c r="C274" s="1" t="s">
        <v>125</v>
      </c>
      <c r="D274" s="5">
        <v>19545.956429999998</v>
      </c>
      <c r="E274" s="4" t="s">
        <v>8</v>
      </c>
    </row>
    <row r="275" spans="1:5" x14ac:dyDescent="0.2">
      <c r="A275" t="s">
        <v>507</v>
      </c>
      <c r="B275" s="5">
        <v>4316.7809999999999</v>
      </c>
      <c r="C275" s="1" t="s">
        <v>159</v>
      </c>
      <c r="D275" s="5">
        <v>19323.274949999999</v>
      </c>
      <c r="E275" s="4" t="s">
        <v>6</v>
      </c>
    </row>
    <row r="276" spans="1:5" x14ac:dyDescent="0.2">
      <c r="A276" t="s">
        <v>508</v>
      </c>
      <c r="B276" s="5">
        <v>3876.8940000000002</v>
      </c>
      <c r="C276" s="1" t="s">
        <v>198</v>
      </c>
      <c r="D276" s="5">
        <v>16282.954800000001</v>
      </c>
      <c r="E276" s="4" t="s">
        <v>9</v>
      </c>
    </row>
    <row r="277" spans="1:5" x14ac:dyDescent="0.2">
      <c r="A277" t="s">
        <v>509</v>
      </c>
      <c r="B277" s="5">
        <v>4343.78</v>
      </c>
      <c r="C277" s="1" t="s">
        <v>90</v>
      </c>
      <c r="D277" s="5">
        <v>19814.495400000003</v>
      </c>
      <c r="E277" s="4" t="s">
        <v>14</v>
      </c>
    </row>
    <row r="278" spans="1:5" x14ac:dyDescent="0.2">
      <c r="A278" t="s">
        <v>510</v>
      </c>
      <c r="B278" s="5">
        <v>3042.7056000000007</v>
      </c>
      <c r="C278" s="1" t="s">
        <v>79</v>
      </c>
      <c r="D278" s="5">
        <v>14692.887264000001</v>
      </c>
      <c r="E278" s="4" t="s">
        <v>9</v>
      </c>
    </row>
    <row r="279" spans="1:5" x14ac:dyDescent="0.2">
      <c r="A279" t="s">
        <v>511</v>
      </c>
      <c r="B279" s="5">
        <v>5387.7280000000001</v>
      </c>
      <c r="C279" s="1" t="s">
        <v>206</v>
      </c>
      <c r="D279" s="5">
        <v>22628.457600000002</v>
      </c>
      <c r="E279" s="4" t="s">
        <v>12</v>
      </c>
    </row>
    <row r="280" spans="1:5" x14ac:dyDescent="0.2">
      <c r="A280" t="s">
        <v>512</v>
      </c>
      <c r="B280" s="5">
        <v>5059.9812000000002</v>
      </c>
      <c r="C280" s="1" t="s">
        <v>166</v>
      </c>
      <c r="D280" s="5">
        <v>22650.073740000003</v>
      </c>
      <c r="E280" s="4" t="s">
        <v>9</v>
      </c>
    </row>
    <row r="281" spans="1:5" x14ac:dyDescent="0.2">
      <c r="A281" t="s">
        <v>513</v>
      </c>
      <c r="B281" s="5">
        <v>5528.74</v>
      </c>
      <c r="C281" s="1" t="s">
        <v>205</v>
      </c>
      <c r="D281" s="5">
        <v>19990.000800000005</v>
      </c>
      <c r="E281" s="4" t="s">
        <v>12</v>
      </c>
    </row>
    <row r="282" spans="1:5" x14ac:dyDescent="0.2">
      <c r="A282" t="s">
        <v>514</v>
      </c>
      <c r="B282" s="5">
        <v>4265.1810000000005</v>
      </c>
      <c r="C282" s="1" t="s">
        <v>188</v>
      </c>
      <c r="D282" s="5">
        <v>21178.993210000001</v>
      </c>
      <c r="E282" s="4" t="s">
        <v>13</v>
      </c>
    </row>
    <row r="283" spans="1:5" x14ac:dyDescent="0.2">
      <c r="A283" t="s">
        <v>515</v>
      </c>
      <c r="B283" s="5">
        <v>4248.0234</v>
      </c>
      <c r="C283" s="1" t="s">
        <v>91</v>
      </c>
      <c r="D283" s="5">
        <v>21093.796194000002</v>
      </c>
      <c r="E283" s="4" t="s">
        <v>14</v>
      </c>
    </row>
    <row r="284" spans="1:5" x14ac:dyDescent="0.2">
      <c r="A284" t="s">
        <v>516</v>
      </c>
      <c r="B284" s="5">
        <v>3330.7182000000003</v>
      </c>
      <c r="C284" s="1" t="s">
        <v>74</v>
      </c>
      <c r="D284" s="5">
        <v>16083.668108000003</v>
      </c>
      <c r="E284" s="4" t="s">
        <v>13</v>
      </c>
    </row>
    <row r="285" spans="1:5" x14ac:dyDescent="0.2">
      <c r="A285" t="s">
        <v>517</v>
      </c>
      <c r="B285" s="5">
        <v>4557.357</v>
      </c>
      <c r="C285" s="1" t="s">
        <v>207</v>
      </c>
      <c r="D285" s="5">
        <v>18687.333870000002</v>
      </c>
      <c r="E285" s="4" t="s">
        <v>8</v>
      </c>
    </row>
    <row r="286" spans="1:5" x14ac:dyDescent="0.2">
      <c r="A286" t="s">
        <v>518</v>
      </c>
      <c r="B286" s="5">
        <v>3036.1968000000006</v>
      </c>
      <c r="C286" s="1" t="s">
        <v>188</v>
      </c>
      <c r="D286" s="5">
        <v>14661.456992000001</v>
      </c>
      <c r="E286" s="4" t="s">
        <v>14</v>
      </c>
    </row>
    <row r="287" spans="1:5" x14ac:dyDescent="0.2">
      <c r="A287" t="s">
        <v>519</v>
      </c>
      <c r="B287" s="5">
        <v>2881.1790000000001</v>
      </c>
      <c r="C287" s="1" t="s">
        <v>59</v>
      </c>
      <c r="D287" s="5">
        <v>12897.067050000001</v>
      </c>
      <c r="E287" s="4" t="s">
        <v>7</v>
      </c>
    </row>
    <row r="288" spans="1:5" x14ac:dyDescent="0.2">
      <c r="A288" t="s">
        <v>520</v>
      </c>
      <c r="B288" s="5">
        <v>6790.3935000000001</v>
      </c>
      <c r="C288" s="1" t="s">
        <v>121</v>
      </c>
      <c r="D288" s="5">
        <v>24097.03989</v>
      </c>
      <c r="E288" s="4" t="s">
        <v>12</v>
      </c>
    </row>
    <row r="289" spans="1:5" x14ac:dyDescent="0.2">
      <c r="A289" t="s">
        <v>521</v>
      </c>
      <c r="B289" s="5">
        <v>5092.5312000000004</v>
      </c>
      <c r="C289" s="1" t="s">
        <v>116</v>
      </c>
      <c r="D289" s="5">
        <v>18412.821504</v>
      </c>
      <c r="E289" s="4" t="s">
        <v>6</v>
      </c>
    </row>
    <row r="290" spans="1:5" x14ac:dyDescent="0.2">
      <c r="A290" t="s">
        <v>522</v>
      </c>
      <c r="B290" s="5">
        <v>3823.5978000000005</v>
      </c>
      <c r="C290" s="1" t="s">
        <v>157</v>
      </c>
      <c r="D290" s="5">
        <v>14776.467498000004</v>
      </c>
      <c r="E290" s="4" t="s">
        <v>20</v>
      </c>
    </row>
    <row r="291" spans="1:5" x14ac:dyDescent="0.2">
      <c r="A291" t="s">
        <v>523</v>
      </c>
      <c r="B291" s="5">
        <v>3425.6552000000001</v>
      </c>
      <c r="C291" s="1" t="s">
        <v>105</v>
      </c>
      <c r="D291" s="5">
        <v>12995.690135999999</v>
      </c>
      <c r="E291" s="4" t="s">
        <v>6</v>
      </c>
    </row>
    <row r="292" spans="1:5" x14ac:dyDescent="0.2">
      <c r="A292" t="s">
        <v>524</v>
      </c>
      <c r="B292" s="5">
        <v>4156.9983000000002</v>
      </c>
      <c r="C292" s="1" t="s">
        <v>188</v>
      </c>
      <c r="D292" s="5">
        <v>16889.290236000001</v>
      </c>
      <c r="E292" s="4" t="s">
        <v>14</v>
      </c>
    </row>
    <row r="293" spans="1:5" x14ac:dyDescent="0.2">
      <c r="A293" t="s">
        <v>525</v>
      </c>
      <c r="B293" s="5">
        <v>6820.3080000000009</v>
      </c>
      <c r="C293" s="1" t="s">
        <v>180</v>
      </c>
      <c r="D293" s="5">
        <v>26357.390280000003</v>
      </c>
      <c r="E293" s="4" t="s">
        <v>10</v>
      </c>
    </row>
    <row r="294" spans="1:5" x14ac:dyDescent="0.2">
      <c r="A294" t="s">
        <v>526</v>
      </c>
      <c r="B294" s="5">
        <v>4700.8544000000002</v>
      </c>
      <c r="C294" s="1" t="s">
        <v>107</v>
      </c>
      <c r="D294" s="5">
        <v>17499.998880000003</v>
      </c>
      <c r="E294" s="4" t="s">
        <v>6</v>
      </c>
    </row>
    <row r="295" spans="1:5" x14ac:dyDescent="0.2">
      <c r="A295" t="s">
        <v>527</v>
      </c>
      <c r="B295" s="5">
        <v>3235.5414000000001</v>
      </c>
      <c r="C295" s="1" t="s">
        <v>208</v>
      </c>
      <c r="D295" s="5">
        <v>15918.863688000001</v>
      </c>
      <c r="E295" s="4" t="s">
        <v>7</v>
      </c>
    </row>
    <row r="296" spans="1:5" x14ac:dyDescent="0.2">
      <c r="A296" t="s">
        <v>528</v>
      </c>
      <c r="B296" s="5">
        <v>2393.2385999999997</v>
      </c>
      <c r="C296" s="1" t="s">
        <v>204</v>
      </c>
      <c r="D296" s="5">
        <v>11774.733912000002</v>
      </c>
      <c r="E296" s="4" t="s">
        <v>11</v>
      </c>
    </row>
    <row r="297" spans="1:5" x14ac:dyDescent="0.2">
      <c r="A297" t="s">
        <v>529</v>
      </c>
      <c r="B297" s="5">
        <v>3513.0239999999994</v>
      </c>
      <c r="C297" s="1" t="s">
        <v>70</v>
      </c>
      <c r="D297" s="5">
        <v>17284.078079999999</v>
      </c>
      <c r="E297" s="4" t="s">
        <v>11</v>
      </c>
    </row>
    <row r="298" spans="1:5" x14ac:dyDescent="0.2">
      <c r="A298" t="s">
        <v>530</v>
      </c>
      <c r="B298" s="5">
        <v>5638.5420000000004</v>
      </c>
      <c r="C298" s="1" t="s">
        <v>146</v>
      </c>
      <c r="D298" s="5">
        <v>24584.043120000002</v>
      </c>
      <c r="E298" s="4" t="s">
        <v>10</v>
      </c>
    </row>
    <row r="299" spans="1:5" x14ac:dyDescent="0.2">
      <c r="A299" t="s">
        <v>531</v>
      </c>
      <c r="B299" s="5">
        <v>5144.9849999999997</v>
      </c>
      <c r="C299" s="1" t="s">
        <v>122</v>
      </c>
      <c r="D299" s="5">
        <v>18257.9859</v>
      </c>
      <c r="E299" s="4" t="s">
        <v>10</v>
      </c>
    </row>
    <row r="300" spans="1:5" x14ac:dyDescent="0.2">
      <c r="A300" t="s">
        <v>532</v>
      </c>
      <c r="B300" s="5">
        <v>5916.9419999999991</v>
      </c>
      <c r="C300" s="1" t="s">
        <v>137</v>
      </c>
      <c r="D300" s="5">
        <v>26738.349480000001</v>
      </c>
      <c r="E300" s="4" t="s">
        <v>20</v>
      </c>
    </row>
    <row r="301" spans="1:5" x14ac:dyDescent="0.2">
      <c r="A301" t="s">
        <v>533</v>
      </c>
      <c r="B301" s="5">
        <v>3186.9180000000006</v>
      </c>
      <c r="C301" s="1" t="s">
        <v>100</v>
      </c>
      <c r="D301" s="5">
        <v>12708.214920000002</v>
      </c>
      <c r="E301" s="4" t="s">
        <v>14</v>
      </c>
    </row>
    <row r="302" spans="1:5" x14ac:dyDescent="0.2">
      <c r="A302" t="s">
        <v>534</v>
      </c>
      <c r="B302" s="5">
        <v>6269.6088</v>
      </c>
      <c r="C302" s="1" t="s">
        <v>209</v>
      </c>
      <c r="D302" s="5">
        <v>25000.811472000005</v>
      </c>
      <c r="E302" s="4" t="s">
        <v>13</v>
      </c>
    </row>
    <row r="303" spans="1:5" x14ac:dyDescent="0.2">
      <c r="A303" t="s">
        <v>535</v>
      </c>
      <c r="B303" s="5">
        <v>4226.3189999999995</v>
      </c>
      <c r="C303" s="1" t="s">
        <v>85</v>
      </c>
      <c r="D303" s="5">
        <v>15139.409670000001</v>
      </c>
      <c r="E303" s="4" t="s">
        <v>7</v>
      </c>
    </row>
    <row r="304" spans="1:5" x14ac:dyDescent="0.2">
      <c r="A304" t="s">
        <v>536</v>
      </c>
      <c r="B304" s="5">
        <v>2954.9897999999998</v>
      </c>
      <c r="C304" s="1" t="s">
        <v>76</v>
      </c>
      <c r="D304" s="5">
        <v>12005.701416</v>
      </c>
      <c r="E304" s="4" t="s">
        <v>20</v>
      </c>
    </row>
    <row r="305" spans="1:5" x14ac:dyDescent="0.2">
      <c r="A305" t="s">
        <v>537</v>
      </c>
      <c r="B305" s="5">
        <v>4342.2695000000003</v>
      </c>
      <c r="C305" s="1" t="s">
        <v>142</v>
      </c>
      <c r="D305" s="5">
        <v>20177.840745000001</v>
      </c>
      <c r="E305" s="4" t="s">
        <v>14</v>
      </c>
    </row>
    <row r="306" spans="1:5" x14ac:dyDescent="0.2">
      <c r="A306" t="s">
        <v>538</v>
      </c>
      <c r="B306" s="5">
        <v>4158.1214999999993</v>
      </c>
      <c r="C306" s="1" t="s">
        <v>67</v>
      </c>
      <c r="D306" s="5">
        <v>18613.064924999999</v>
      </c>
      <c r="E306" s="4" t="s">
        <v>7</v>
      </c>
    </row>
    <row r="307" spans="1:5" x14ac:dyDescent="0.2">
      <c r="A307" t="s">
        <v>539</v>
      </c>
      <c r="B307" s="5">
        <v>4266.6632999999993</v>
      </c>
      <c r="C307" s="1" t="s">
        <v>85</v>
      </c>
      <c r="D307" s="5">
        <v>15283.929968999999</v>
      </c>
      <c r="E307" s="4" t="s">
        <v>8</v>
      </c>
    </row>
    <row r="308" spans="1:5" x14ac:dyDescent="0.2">
      <c r="A308" t="s">
        <v>540</v>
      </c>
      <c r="B308" s="5">
        <v>5147.5909000000001</v>
      </c>
      <c r="C308" s="1" t="s">
        <v>123</v>
      </c>
      <c r="D308" s="5">
        <v>18267.233446000002</v>
      </c>
      <c r="E308" s="4" t="s">
        <v>7</v>
      </c>
    </row>
    <row r="309" spans="1:5" x14ac:dyDescent="0.2">
      <c r="A309" t="s">
        <v>541</v>
      </c>
      <c r="B309" s="5">
        <v>4658.0688</v>
      </c>
      <c r="C309" s="1" t="s">
        <v>172</v>
      </c>
      <c r="D309" s="5">
        <v>17671.019184000001</v>
      </c>
      <c r="E309" s="4" t="s">
        <v>7</v>
      </c>
    </row>
    <row r="310" spans="1:5" x14ac:dyDescent="0.2">
      <c r="A310" t="s">
        <v>542</v>
      </c>
      <c r="B310" s="5">
        <v>6204.494999999999</v>
      </c>
      <c r="C310" s="1" t="s">
        <v>78</v>
      </c>
      <c r="D310" s="5">
        <v>23757.575399999998</v>
      </c>
      <c r="E310" s="4" t="s">
        <v>12</v>
      </c>
    </row>
    <row r="311" spans="1:5" x14ac:dyDescent="0.2">
      <c r="A311" t="s">
        <v>543</v>
      </c>
      <c r="B311" s="5">
        <v>5721.0383999999995</v>
      </c>
      <c r="C311" s="1" t="s">
        <v>150</v>
      </c>
      <c r="D311" s="5">
        <v>22813.321696000006</v>
      </c>
      <c r="E311" s="4" t="s">
        <v>7</v>
      </c>
    </row>
    <row r="312" spans="1:5" x14ac:dyDescent="0.2">
      <c r="A312" t="s">
        <v>544</v>
      </c>
      <c r="B312" s="5">
        <v>4297.2137999999995</v>
      </c>
      <c r="C312" s="1" t="s">
        <v>103</v>
      </c>
      <c r="D312" s="5">
        <v>16454.422295999997</v>
      </c>
      <c r="E312" s="4" t="s">
        <v>12</v>
      </c>
    </row>
    <row r="313" spans="1:5" x14ac:dyDescent="0.2">
      <c r="A313" t="s">
        <v>545</v>
      </c>
      <c r="B313" s="5">
        <v>6159.2942000000003</v>
      </c>
      <c r="C313" s="1" t="s">
        <v>72</v>
      </c>
      <c r="D313" s="5">
        <v>22476.067922000002</v>
      </c>
      <c r="E313" s="4" t="s">
        <v>20</v>
      </c>
    </row>
    <row r="314" spans="1:5" x14ac:dyDescent="0.2">
      <c r="A314" t="s">
        <v>546</v>
      </c>
      <c r="B314" s="5">
        <v>4080.7368000000001</v>
      </c>
      <c r="C314" s="1" t="s">
        <v>188</v>
      </c>
      <c r="D314" s="5">
        <v>20263.125287999999</v>
      </c>
      <c r="E314" s="4" t="s">
        <v>20</v>
      </c>
    </row>
    <row r="315" spans="1:5" x14ac:dyDescent="0.2">
      <c r="A315" t="s">
        <v>547</v>
      </c>
      <c r="B315" s="5">
        <v>3340.2705000000001</v>
      </c>
      <c r="C315" s="1" t="s">
        <v>210</v>
      </c>
      <c r="D315" s="5">
        <v>13571.041859999999</v>
      </c>
      <c r="E315" s="4" t="s">
        <v>11</v>
      </c>
    </row>
    <row r="316" spans="1:5" x14ac:dyDescent="0.2">
      <c r="A316" t="s">
        <v>548</v>
      </c>
      <c r="B316" s="5">
        <v>3473.8667999999998</v>
      </c>
      <c r="C316" s="1" t="s">
        <v>154</v>
      </c>
      <c r="D316" s="5">
        <v>16933.170724</v>
      </c>
      <c r="E316" s="4" t="s">
        <v>11</v>
      </c>
    </row>
    <row r="317" spans="1:5" x14ac:dyDescent="0.2">
      <c r="A317" t="s">
        <v>549</v>
      </c>
      <c r="B317" s="5">
        <v>7219.3320000000003</v>
      </c>
      <c r="C317" s="1" t="s">
        <v>130</v>
      </c>
      <c r="D317" s="5">
        <v>25619.212080000001</v>
      </c>
      <c r="E317" s="4" t="s">
        <v>6</v>
      </c>
    </row>
    <row r="318" spans="1:5" x14ac:dyDescent="0.2">
      <c r="A318" t="s">
        <v>550</v>
      </c>
      <c r="B318" s="5">
        <v>3803.3442</v>
      </c>
      <c r="C318" s="1" t="s">
        <v>189</v>
      </c>
      <c r="D318" s="5">
        <v>18192.663089999998</v>
      </c>
      <c r="E318" s="4" t="s">
        <v>9</v>
      </c>
    </row>
    <row r="319" spans="1:5" x14ac:dyDescent="0.2">
      <c r="A319" t="s">
        <v>551</v>
      </c>
      <c r="B319" s="5">
        <v>5470.4553000000005</v>
      </c>
      <c r="C319" s="1" t="s">
        <v>194</v>
      </c>
      <c r="D319" s="5">
        <v>25187.127875999999</v>
      </c>
      <c r="E319" s="4" t="s">
        <v>6</v>
      </c>
    </row>
    <row r="320" spans="1:5" x14ac:dyDescent="0.2">
      <c r="A320" t="s">
        <v>552</v>
      </c>
      <c r="B320" s="5">
        <v>4027.6745999999998</v>
      </c>
      <c r="C320" s="1" t="s">
        <v>63</v>
      </c>
      <c r="D320" s="5">
        <v>19265.710169999998</v>
      </c>
      <c r="E320" s="4" t="s">
        <v>9</v>
      </c>
    </row>
    <row r="321" spans="1:5" x14ac:dyDescent="0.2">
      <c r="A321" t="s">
        <v>553</v>
      </c>
      <c r="B321" s="5">
        <v>4561.4520000000002</v>
      </c>
      <c r="C321" s="1" t="s">
        <v>74</v>
      </c>
      <c r="D321" s="5">
        <v>22234.54436</v>
      </c>
      <c r="E321" s="4" t="s">
        <v>11</v>
      </c>
    </row>
    <row r="322" spans="1:5" x14ac:dyDescent="0.2">
      <c r="A322" t="s">
        <v>554</v>
      </c>
      <c r="B322" s="5">
        <v>4938.0239999999994</v>
      </c>
      <c r="C322" s="1" t="s">
        <v>180</v>
      </c>
      <c r="D322" s="5">
        <v>21332.26368</v>
      </c>
      <c r="E322" s="4" t="s">
        <v>11</v>
      </c>
    </row>
    <row r="323" spans="1:5" x14ac:dyDescent="0.2">
      <c r="A323" t="s">
        <v>555</v>
      </c>
      <c r="B323" s="5">
        <v>5655.6194999999998</v>
      </c>
      <c r="C323" s="1" t="s">
        <v>76</v>
      </c>
      <c r="D323" s="5">
        <v>20448.752939999998</v>
      </c>
      <c r="E323" s="4" t="s">
        <v>13</v>
      </c>
    </row>
    <row r="324" spans="1:5" x14ac:dyDescent="0.2">
      <c r="A324" t="s">
        <v>556</v>
      </c>
      <c r="B324" s="5">
        <v>5330.3143999999993</v>
      </c>
      <c r="C324" s="1" t="s">
        <v>176</v>
      </c>
      <c r="D324" s="5">
        <v>18915.663536</v>
      </c>
      <c r="E324" s="4" t="s">
        <v>13</v>
      </c>
    </row>
    <row r="325" spans="1:5" x14ac:dyDescent="0.2">
      <c r="A325" t="s">
        <v>557</v>
      </c>
      <c r="B325" s="5">
        <v>4651.2479999999996</v>
      </c>
      <c r="C325" s="1" t="s">
        <v>134</v>
      </c>
      <c r="D325" s="5">
        <v>19721.291519999999</v>
      </c>
      <c r="E325" s="4" t="s">
        <v>8</v>
      </c>
    </row>
    <row r="326" spans="1:5" x14ac:dyDescent="0.2">
      <c r="A326" t="s">
        <v>558</v>
      </c>
      <c r="B326" s="5">
        <v>3598.8498</v>
      </c>
      <c r="C326" s="1" t="s">
        <v>116</v>
      </c>
      <c r="D326" s="5">
        <v>17870.288618000002</v>
      </c>
      <c r="E326" s="4" t="s">
        <v>7</v>
      </c>
    </row>
    <row r="327" spans="1:5" x14ac:dyDescent="0.2">
      <c r="A327" t="s">
        <v>559</v>
      </c>
      <c r="B327" s="5">
        <v>4168.076</v>
      </c>
      <c r="C327" s="1" t="s">
        <v>105</v>
      </c>
      <c r="D327" s="5">
        <v>15516.610199999999</v>
      </c>
      <c r="E327" s="4" t="s">
        <v>14</v>
      </c>
    </row>
    <row r="328" spans="1:5" x14ac:dyDescent="0.2">
      <c r="A328" t="s">
        <v>560</v>
      </c>
      <c r="B328" s="5">
        <v>5926.0343999999996</v>
      </c>
      <c r="C328" s="1" t="s">
        <v>162</v>
      </c>
      <c r="D328" s="5">
        <v>22901.429303999998</v>
      </c>
      <c r="E328" s="4" t="s">
        <v>11</v>
      </c>
    </row>
    <row r="329" spans="1:5" x14ac:dyDescent="0.2">
      <c r="A329" t="s">
        <v>561</v>
      </c>
      <c r="B329" s="5">
        <v>5014.6271999999999</v>
      </c>
      <c r="C329" s="1" t="s">
        <v>101</v>
      </c>
      <c r="D329" s="5">
        <v>24215.077568000004</v>
      </c>
      <c r="E329" s="4" t="s">
        <v>20</v>
      </c>
    </row>
    <row r="330" spans="1:5" x14ac:dyDescent="0.2">
      <c r="A330" t="s">
        <v>562</v>
      </c>
      <c r="B330" s="5">
        <v>4582.116</v>
      </c>
      <c r="C330" s="1" t="s">
        <v>88</v>
      </c>
      <c r="D330" s="5">
        <v>22752.751560000004</v>
      </c>
      <c r="E330" s="4" t="s">
        <v>11</v>
      </c>
    </row>
    <row r="331" spans="1:5" x14ac:dyDescent="0.2">
      <c r="A331" t="s">
        <v>563</v>
      </c>
      <c r="B331" s="5">
        <v>5981.9759999999997</v>
      </c>
      <c r="C331" s="1" t="s">
        <v>191</v>
      </c>
      <c r="D331" s="5">
        <v>22481.353440000003</v>
      </c>
      <c r="E331" s="4" t="s">
        <v>6</v>
      </c>
    </row>
    <row r="332" spans="1:5" x14ac:dyDescent="0.2">
      <c r="A332" t="s">
        <v>564</v>
      </c>
      <c r="B332" s="5">
        <v>7141.9439000000002</v>
      </c>
      <c r="C332" s="1" t="s">
        <v>211</v>
      </c>
      <c r="D332" s="5">
        <v>25344.585266000002</v>
      </c>
      <c r="E332" s="4" t="s">
        <v>20</v>
      </c>
    </row>
    <row r="333" spans="1:5" x14ac:dyDescent="0.2">
      <c r="A333" t="s">
        <v>565</v>
      </c>
      <c r="B333" s="5">
        <v>3569.1040000000003</v>
      </c>
      <c r="C333" s="1" t="s">
        <v>187</v>
      </c>
      <c r="D333" s="5">
        <v>15561.293440000003</v>
      </c>
      <c r="E333" s="4" t="s">
        <v>13</v>
      </c>
    </row>
    <row r="334" spans="1:5" x14ac:dyDescent="0.2">
      <c r="A334" t="s">
        <v>566</v>
      </c>
      <c r="B334" s="5">
        <v>6855.8308000000006</v>
      </c>
      <c r="C334" s="1" t="s">
        <v>95</v>
      </c>
      <c r="D334" s="5">
        <v>24099.735660000006</v>
      </c>
      <c r="E334" s="4" t="s">
        <v>9</v>
      </c>
    </row>
    <row r="335" spans="1:5" x14ac:dyDescent="0.2">
      <c r="A335" t="s">
        <v>567</v>
      </c>
      <c r="B335" s="5">
        <v>4229.4757999999993</v>
      </c>
      <c r="C335" s="1" t="s">
        <v>82</v>
      </c>
      <c r="D335" s="5">
        <v>16045.093194000001</v>
      </c>
      <c r="E335" s="4" t="s">
        <v>10</v>
      </c>
    </row>
    <row r="336" spans="1:5" x14ac:dyDescent="0.2">
      <c r="A336" t="s">
        <v>568</v>
      </c>
      <c r="B336" s="5">
        <v>5532.6480000000001</v>
      </c>
      <c r="C336" s="1" t="s">
        <v>85</v>
      </c>
      <c r="D336" s="5">
        <v>25473.476160000002</v>
      </c>
      <c r="E336" s="4" t="s">
        <v>6</v>
      </c>
    </row>
    <row r="337" spans="1:5" x14ac:dyDescent="0.2">
      <c r="A337" t="s">
        <v>569</v>
      </c>
      <c r="B337" s="5">
        <v>5532.8616000000002</v>
      </c>
      <c r="C337" s="1" t="s">
        <v>205</v>
      </c>
      <c r="D337" s="5">
        <v>27473.731656000004</v>
      </c>
      <c r="E337" s="4" t="s">
        <v>12</v>
      </c>
    </row>
    <row r="338" spans="1:5" x14ac:dyDescent="0.2">
      <c r="A338" t="s">
        <v>570</v>
      </c>
      <c r="B338" s="5">
        <v>3270.9864000000002</v>
      </c>
      <c r="C338" s="1" t="s">
        <v>166</v>
      </c>
      <c r="D338" s="5">
        <v>11826.749088</v>
      </c>
      <c r="E338" s="4" t="s">
        <v>10</v>
      </c>
    </row>
    <row r="339" spans="1:5" x14ac:dyDescent="0.2">
      <c r="A339" t="s">
        <v>571</v>
      </c>
      <c r="B339" s="5">
        <v>5281.65</v>
      </c>
      <c r="C339" s="1" t="s">
        <v>120</v>
      </c>
      <c r="D339" s="5">
        <v>20223.918000000001</v>
      </c>
      <c r="E339" s="4" t="s">
        <v>20</v>
      </c>
    </row>
    <row r="340" spans="1:5" x14ac:dyDescent="0.2">
      <c r="A340" t="s">
        <v>572</v>
      </c>
      <c r="B340" s="5">
        <v>5866.4319999999998</v>
      </c>
      <c r="C340" s="1" t="s">
        <v>168</v>
      </c>
      <c r="D340" s="5">
        <v>24639.0144</v>
      </c>
      <c r="E340" s="4" t="s">
        <v>7</v>
      </c>
    </row>
    <row r="341" spans="1:5" x14ac:dyDescent="0.2">
      <c r="A341" t="s">
        <v>573</v>
      </c>
      <c r="B341" s="5">
        <v>4180.1759999999995</v>
      </c>
      <c r="C341" s="1" t="s">
        <v>184</v>
      </c>
      <c r="D341" s="5">
        <v>15858.06768</v>
      </c>
      <c r="E341" s="4" t="s">
        <v>20</v>
      </c>
    </row>
    <row r="342" spans="1:5" x14ac:dyDescent="0.2">
      <c r="A342" t="s">
        <v>574</v>
      </c>
      <c r="B342" s="5">
        <v>5515.9704000000002</v>
      </c>
      <c r="C342" s="1" t="s">
        <v>102</v>
      </c>
      <c r="D342" s="5">
        <v>26384.72508</v>
      </c>
      <c r="E342" s="4" t="s">
        <v>20</v>
      </c>
    </row>
    <row r="343" spans="1:5" x14ac:dyDescent="0.2">
      <c r="A343" t="s">
        <v>575</v>
      </c>
      <c r="B343" s="5">
        <v>3772.7682</v>
      </c>
      <c r="C343" s="1" t="s">
        <v>187</v>
      </c>
      <c r="D343" s="5">
        <v>13388.406108000001</v>
      </c>
      <c r="E343" s="4" t="s">
        <v>6</v>
      </c>
    </row>
    <row r="344" spans="1:5" x14ac:dyDescent="0.2">
      <c r="A344" t="s">
        <v>576</v>
      </c>
      <c r="B344" s="5">
        <v>3909.8409000000001</v>
      </c>
      <c r="C344" s="1" t="s">
        <v>97</v>
      </c>
      <c r="D344" s="5">
        <v>18168.413319000003</v>
      </c>
      <c r="E344" s="4" t="s">
        <v>10</v>
      </c>
    </row>
    <row r="345" spans="1:5" x14ac:dyDescent="0.2">
      <c r="A345" t="s">
        <v>577</v>
      </c>
      <c r="B345" s="5">
        <v>3877.6540000000005</v>
      </c>
      <c r="C345" s="1" t="s">
        <v>168</v>
      </c>
      <c r="D345" s="5">
        <v>14710.409220000001</v>
      </c>
      <c r="E345" s="4" t="s">
        <v>20</v>
      </c>
    </row>
    <row r="346" spans="1:5" x14ac:dyDescent="0.2">
      <c r="A346" t="s">
        <v>578</v>
      </c>
      <c r="B346" s="5">
        <v>3663.7252000000003</v>
      </c>
      <c r="C346" s="1" t="s">
        <v>113</v>
      </c>
      <c r="D346" s="5">
        <v>13369.411131999999</v>
      </c>
      <c r="E346" s="4" t="s">
        <v>13</v>
      </c>
    </row>
    <row r="347" spans="1:5" x14ac:dyDescent="0.2">
      <c r="A347" t="s">
        <v>579</v>
      </c>
      <c r="B347" s="5">
        <v>4434.1440000000002</v>
      </c>
      <c r="C347" s="1" t="s">
        <v>197</v>
      </c>
      <c r="D347" s="5">
        <v>16664.319360000001</v>
      </c>
      <c r="E347" s="4" t="s">
        <v>13</v>
      </c>
    </row>
    <row r="348" spans="1:5" x14ac:dyDescent="0.2">
      <c r="A348" t="s">
        <v>580</v>
      </c>
      <c r="B348" s="5">
        <v>3648.6911999999998</v>
      </c>
      <c r="C348" s="1" t="s">
        <v>113</v>
      </c>
      <c r="D348" s="5">
        <v>14412.330240000003</v>
      </c>
      <c r="E348" s="4" t="s">
        <v>12</v>
      </c>
    </row>
    <row r="349" spans="1:5" x14ac:dyDescent="0.2">
      <c r="A349" t="s">
        <v>581</v>
      </c>
      <c r="B349" s="5">
        <v>2951.8019999999997</v>
      </c>
      <c r="C349" s="1" t="s">
        <v>185</v>
      </c>
      <c r="D349" s="5">
        <v>14657.336819999999</v>
      </c>
      <c r="E349" s="4" t="s">
        <v>9</v>
      </c>
    </row>
    <row r="350" spans="1:5" x14ac:dyDescent="0.2">
      <c r="A350" t="s">
        <v>582</v>
      </c>
      <c r="B350" s="5">
        <v>2863.5394000000001</v>
      </c>
      <c r="C350" s="1" t="s">
        <v>59</v>
      </c>
      <c r="D350" s="5">
        <v>13306.415454000002</v>
      </c>
      <c r="E350" s="4" t="s">
        <v>13</v>
      </c>
    </row>
    <row r="351" spans="1:5" x14ac:dyDescent="0.2">
      <c r="A351" t="s">
        <v>583</v>
      </c>
      <c r="B351" s="5">
        <v>4907.0951999999997</v>
      </c>
      <c r="C351" s="1" t="s">
        <v>128</v>
      </c>
      <c r="D351" s="5">
        <v>19567.626287999999</v>
      </c>
      <c r="E351" s="4" t="s">
        <v>10</v>
      </c>
    </row>
    <row r="352" spans="1:5" x14ac:dyDescent="0.2">
      <c r="A352" t="s">
        <v>584</v>
      </c>
      <c r="B352" s="5">
        <v>3176.3160000000003</v>
      </c>
      <c r="C352" s="1" t="s">
        <v>153</v>
      </c>
      <c r="D352" s="5">
        <v>11937.173040000001</v>
      </c>
      <c r="E352" s="4" t="s">
        <v>6</v>
      </c>
    </row>
    <row r="353" spans="1:5" x14ac:dyDescent="0.2">
      <c r="A353" t="s">
        <v>585</v>
      </c>
      <c r="B353" s="5">
        <v>6983.9439999999995</v>
      </c>
      <c r="C353" s="1" t="s">
        <v>193</v>
      </c>
      <c r="D353" s="5">
        <v>26742.156479999998</v>
      </c>
      <c r="E353" s="4" t="s">
        <v>8</v>
      </c>
    </row>
    <row r="354" spans="1:5" x14ac:dyDescent="0.2">
      <c r="A354" t="s">
        <v>586</v>
      </c>
      <c r="B354" s="5">
        <v>4665.6880000000001</v>
      </c>
      <c r="C354" s="1" t="s">
        <v>90</v>
      </c>
      <c r="D354" s="5">
        <v>19595.889600000002</v>
      </c>
      <c r="E354" s="4" t="s">
        <v>8</v>
      </c>
    </row>
    <row r="355" spans="1:5" x14ac:dyDescent="0.2">
      <c r="A355" t="s">
        <v>587</v>
      </c>
      <c r="B355" s="5">
        <v>4307.9673000000003</v>
      </c>
      <c r="C355" s="1" t="s">
        <v>179</v>
      </c>
      <c r="D355" s="5">
        <v>17178.532462000003</v>
      </c>
      <c r="E355" s="4" t="s">
        <v>7</v>
      </c>
    </row>
    <row r="356" spans="1:5" x14ac:dyDescent="0.2">
      <c r="A356" t="s">
        <v>588</v>
      </c>
      <c r="B356" s="5">
        <v>4521.1404000000002</v>
      </c>
      <c r="C356" s="1" t="s">
        <v>209</v>
      </c>
      <c r="D356" s="5">
        <v>18538.828563999999</v>
      </c>
      <c r="E356" s="4" t="s">
        <v>7</v>
      </c>
    </row>
    <row r="357" spans="1:5" x14ac:dyDescent="0.2">
      <c r="A357" t="s">
        <v>589</v>
      </c>
      <c r="B357" s="5">
        <v>5313.4773999999998</v>
      </c>
      <c r="C357" s="1" t="s">
        <v>188</v>
      </c>
      <c r="D357" s="5">
        <v>19969.014156000001</v>
      </c>
      <c r="E357" s="4" t="s">
        <v>9</v>
      </c>
    </row>
    <row r="358" spans="1:5" x14ac:dyDescent="0.2">
      <c r="A358" t="s">
        <v>590</v>
      </c>
      <c r="B358" s="5">
        <v>5134.994999999999</v>
      </c>
      <c r="C358" s="1" t="s">
        <v>74</v>
      </c>
      <c r="D358" s="5">
        <v>25030.24785</v>
      </c>
      <c r="E358" s="4" t="s">
        <v>10</v>
      </c>
    </row>
    <row r="359" spans="1:5" x14ac:dyDescent="0.2">
      <c r="A359" t="s">
        <v>591</v>
      </c>
      <c r="B359" s="5">
        <v>6779.7928000000002</v>
      </c>
      <c r="C359" s="1" t="s">
        <v>126</v>
      </c>
      <c r="D359" s="5">
        <v>25960.442976000006</v>
      </c>
      <c r="E359" s="4" t="s">
        <v>8</v>
      </c>
    </row>
    <row r="360" spans="1:5" x14ac:dyDescent="0.2">
      <c r="A360" t="s">
        <v>592</v>
      </c>
      <c r="B360" s="5">
        <v>3316.9752000000003</v>
      </c>
      <c r="C360" s="1" t="s">
        <v>206</v>
      </c>
      <c r="D360" s="5">
        <v>12583.397735999999</v>
      </c>
      <c r="E360" s="4" t="s">
        <v>8</v>
      </c>
    </row>
    <row r="361" spans="1:5" x14ac:dyDescent="0.2">
      <c r="A361" t="s">
        <v>593</v>
      </c>
      <c r="B361" s="5">
        <v>2957.6008000000002</v>
      </c>
      <c r="C361" s="1" t="s">
        <v>188</v>
      </c>
      <c r="D361" s="5">
        <v>13617.416736000001</v>
      </c>
      <c r="E361" s="4" t="s">
        <v>13</v>
      </c>
    </row>
    <row r="362" spans="1:5" x14ac:dyDescent="0.2">
      <c r="A362" t="s">
        <v>594</v>
      </c>
      <c r="B362" s="5">
        <v>6067.4838</v>
      </c>
      <c r="C362" s="1" t="s">
        <v>132</v>
      </c>
      <c r="D362" s="5">
        <v>24879.572858</v>
      </c>
      <c r="E362" s="4" t="s">
        <v>7</v>
      </c>
    </row>
    <row r="363" spans="1:5" x14ac:dyDescent="0.2">
      <c r="A363" t="s">
        <v>595</v>
      </c>
      <c r="B363" s="5">
        <v>4885.5911999999998</v>
      </c>
      <c r="C363" s="1" t="s">
        <v>99</v>
      </c>
      <c r="D363" s="5">
        <v>19481.876528000004</v>
      </c>
      <c r="E363" s="4" t="s">
        <v>6</v>
      </c>
    </row>
    <row r="364" spans="1:5" x14ac:dyDescent="0.2">
      <c r="A364" t="s">
        <v>596</v>
      </c>
      <c r="B364" s="5">
        <v>3799.0480000000007</v>
      </c>
      <c r="C364" s="1" t="s">
        <v>63</v>
      </c>
      <c r="D364" s="5">
        <v>16563.849280000002</v>
      </c>
      <c r="E364" s="4" t="s">
        <v>10</v>
      </c>
    </row>
    <row r="365" spans="1:5" x14ac:dyDescent="0.2">
      <c r="A365" t="s">
        <v>597</v>
      </c>
      <c r="B365" s="5">
        <v>4066.2896000000001</v>
      </c>
      <c r="C365" s="1" t="s">
        <v>128</v>
      </c>
      <c r="D365" s="5">
        <v>14293.891920000002</v>
      </c>
      <c r="E365" s="4" t="s">
        <v>7</v>
      </c>
    </row>
    <row r="366" spans="1:5" x14ac:dyDescent="0.2">
      <c r="A366" t="s">
        <v>598</v>
      </c>
      <c r="B366" s="5">
        <v>6603.4218999999994</v>
      </c>
      <c r="C366" s="1" t="s">
        <v>187</v>
      </c>
      <c r="D366" s="5">
        <v>23433.534585999998</v>
      </c>
      <c r="E366" s="4" t="s">
        <v>20</v>
      </c>
    </row>
    <row r="367" spans="1:5" x14ac:dyDescent="0.2">
      <c r="A367" t="s">
        <v>599</v>
      </c>
      <c r="B367" s="5">
        <v>4831.1639999999998</v>
      </c>
      <c r="C367" s="1" t="s">
        <v>177</v>
      </c>
      <c r="D367" s="5">
        <v>23989.413240000002</v>
      </c>
      <c r="E367" s="4" t="s">
        <v>20</v>
      </c>
    </row>
    <row r="368" spans="1:5" x14ac:dyDescent="0.2">
      <c r="A368" t="s">
        <v>600</v>
      </c>
      <c r="B368" s="5">
        <v>3311.32</v>
      </c>
      <c r="C368" s="1" t="s">
        <v>207</v>
      </c>
      <c r="D368" s="5">
        <v>14172.4496</v>
      </c>
      <c r="E368" s="4" t="s">
        <v>9</v>
      </c>
    </row>
    <row r="369" spans="1:5" x14ac:dyDescent="0.2">
      <c r="A369" t="s">
        <v>601</v>
      </c>
      <c r="B369" s="5">
        <v>3266.6880000000001</v>
      </c>
      <c r="C369" s="1" t="s">
        <v>91</v>
      </c>
      <c r="D369" s="5">
        <v>14112.09216</v>
      </c>
      <c r="E369" s="4" t="s">
        <v>11</v>
      </c>
    </row>
    <row r="370" spans="1:5" x14ac:dyDescent="0.2">
      <c r="A370" t="s">
        <v>602</v>
      </c>
      <c r="B370" s="5">
        <v>2895.0012000000002</v>
      </c>
      <c r="C370" s="1" t="s">
        <v>111</v>
      </c>
      <c r="D370" s="5">
        <v>13847.755740000001</v>
      </c>
      <c r="E370" s="4" t="s">
        <v>9</v>
      </c>
    </row>
    <row r="371" spans="1:5" x14ac:dyDescent="0.2">
      <c r="A371" t="s">
        <v>603</v>
      </c>
      <c r="B371" s="5">
        <v>4904.8019999999997</v>
      </c>
      <c r="C371" s="1" t="s">
        <v>107</v>
      </c>
      <c r="D371" s="5">
        <v>19558.481880000003</v>
      </c>
      <c r="E371" s="4" t="s">
        <v>12</v>
      </c>
    </row>
    <row r="372" spans="1:5" x14ac:dyDescent="0.2">
      <c r="A372" t="s">
        <v>604</v>
      </c>
      <c r="B372" s="5">
        <v>4618.8126000000002</v>
      </c>
      <c r="C372" s="1" t="s">
        <v>124</v>
      </c>
      <c r="D372" s="5">
        <v>21462.892866000002</v>
      </c>
      <c r="E372" s="4" t="s">
        <v>12</v>
      </c>
    </row>
    <row r="373" spans="1:5" x14ac:dyDescent="0.2">
      <c r="A373" t="s">
        <v>605</v>
      </c>
      <c r="B373" s="5">
        <v>4268.4222</v>
      </c>
      <c r="C373" s="1" t="s">
        <v>155</v>
      </c>
      <c r="D373" s="5">
        <v>17020.841668000001</v>
      </c>
      <c r="E373" s="4" t="s">
        <v>6</v>
      </c>
    </row>
    <row r="374" spans="1:5" x14ac:dyDescent="0.2">
      <c r="A374" t="s">
        <v>606</v>
      </c>
      <c r="B374" s="5">
        <v>2982.4109999999996</v>
      </c>
      <c r="C374" s="1" t="s">
        <v>85</v>
      </c>
      <c r="D374" s="5">
        <v>13477.358340000001</v>
      </c>
      <c r="E374" s="4" t="s">
        <v>10</v>
      </c>
    </row>
    <row r="375" spans="1:5" x14ac:dyDescent="0.2">
      <c r="A375" t="s">
        <v>607</v>
      </c>
      <c r="B375" s="5">
        <v>4149.348</v>
      </c>
      <c r="C375" s="1" t="s">
        <v>91</v>
      </c>
      <c r="D375" s="5">
        <v>16702.11364</v>
      </c>
      <c r="E375" s="4" t="s">
        <v>10</v>
      </c>
    </row>
    <row r="376" spans="1:5" x14ac:dyDescent="0.2">
      <c r="A376" t="s">
        <v>608</v>
      </c>
      <c r="B376" s="5">
        <v>3544.9743999999996</v>
      </c>
      <c r="C376" s="1" t="s">
        <v>193</v>
      </c>
      <c r="D376" s="5">
        <v>16019.552736</v>
      </c>
      <c r="E376" s="4" t="s">
        <v>6</v>
      </c>
    </row>
    <row r="377" spans="1:5" x14ac:dyDescent="0.2">
      <c r="A377" t="s">
        <v>609</v>
      </c>
      <c r="B377" s="5">
        <v>2512.7585999999997</v>
      </c>
      <c r="C377" s="1" t="s">
        <v>120</v>
      </c>
      <c r="D377" s="5">
        <v>12362.772312000001</v>
      </c>
      <c r="E377" s="4" t="s">
        <v>10</v>
      </c>
    </row>
    <row r="378" spans="1:5" x14ac:dyDescent="0.2">
      <c r="A378" t="s">
        <v>610</v>
      </c>
      <c r="B378" s="5">
        <v>4838.4863999999998</v>
      </c>
      <c r="C378" s="1" t="s">
        <v>128</v>
      </c>
      <c r="D378" s="5">
        <v>23805.353088000003</v>
      </c>
      <c r="E378" s="4" t="s">
        <v>10</v>
      </c>
    </row>
    <row r="379" spans="1:5" x14ac:dyDescent="0.2">
      <c r="A379" t="s">
        <v>611</v>
      </c>
      <c r="B379" s="5">
        <v>3702.9879999999998</v>
      </c>
      <c r="C379" s="1" t="s">
        <v>90</v>
      </c>
      <c r="D379" s="5">
        <v>15996.908160000001</v>
      </c>
      <c r="E379" s="4" t="s">
        <v>10</v>
      </c>
    </row>
    <row r="380" spans="1:5" x14ac:dyDescent="0.2">
      <c r="A380" t="s">
        <v>612</v>
      </c>
      <c r="B380" s="5">
        <v>3903.2175000000002</v>
      </c>
      <c r="C380" s="1" t="s">
        <v>67</v>
      </c>
      <c r="D380" s="5">
        <v>15417.709124999999</v>
      </c>
      <c r="E380" s="4" t="s">
        <v>10</v>
      </c>
    </row>
    <row r="381" spans="1:5" x14ac:dyDescent="0.2">
      <c r="A381" t="s">
        <v>613</v>
      </c>
      <c r="B381" s="5">
        <v>4294.1709999999994</v>
      </c>
      <c r="C381" s="1" t="s">
        <v>189</v>
      </c>
      <c r="D381" s="5">
        <v>19405.132740000001</v>
      </c>
      <c r="E381" s="4" t="s">
        <v>11</v>
      </c>
    </row>
    <row r="382" spans="1:5" x14ac:dyDescent="0.2">
      <c r="A382" t="s">
        <v>614</v>
      </c>
      <c r="B382" s="5">
        <v>3575.02</v>
      </c>
      <c r="C382" s="1" t="s">
        <v>211</v>
      </c>
      <c r="D382" s="5">
        <v>15158.084799999999</v>
      </c>
      <c r="E382" s="4" t="s">
        <v>11</v>
      </c>
    </row>
    <row r="383" spans="1:5" x14ac:dyDescent="0.2">
      <c r="A383" t="s">
        <v>615</v>
      </c>
      <c r="B383" s="5">
        <v>3744.4736000000003</v>
      </c>
      <c r="C383" s="1" t="s">
        <v>73</v>
      </c>
      <c r="D383" s="5">
        <v>13162.638720000003</v>
      </c>
      <c r="E383" s="4" t="s">
        <v>7</v>
      </c>
    </row>
    <row r="384" spans="1:5" x14ac:dyDescent="0.2">
      <c r="A384" t="s">
        <v>616</v>
      </c>
      <c r="B384" s="5">
        <v>5027.1012000000001</v>
      </c>
      <c r="C384" s="1" t="s">
        <v>73</v>
      </c>
      <c r="D384" s="5">
        <v>24733.337904</v>
      </c>
      <c r="E384" s="4" t="s">
        <v>12</v>
      </c>
    </row>
    <row r="385" spans="1:5" x14ac:dyDescent="0.2">
      <c r="A385" t="s">
        <v>617</v>
      </c>
      <c r="B385" s="5">
        <v>2828.3346000000001</v>
      </c>
      <c r="C385" s="1" t="s">
        <v>190</v>
      </c>
      <c r="D385" s="5">
        <v>13657.713524000003</v>
      </c>
      <c r="E385" s="4" t="s">
        <v>7</v>
      </c>
    </row>
    <row r="386" spans="1:5" x14ac:dyDescent="0.2">
      <c r="A386" t="s">
        <v>618</v>
      </c>
      <c r="B386" s="5">
        <v>4953.4317000000001</v>
      </c>
      <c r="C386" s="1" t="s">
        <v>152</v>
      </c>
      <c r="D386" s="5">
        <v>19752.398598</v>
      </c>
      <c r="E386" s="4" t="s">
        <v>10</v>
      </c>
    </row>
    <row r="387" spans="1:5" x14ac:dyDescent="0.2">
      <c r="A387" t="s">
        <v>619</v>
      </c>
      <c r="B387" s="5">
        <v>5526.4209000000001</v>
      </c>
      <c r="C387" s="1" t="s">
        <v>111</v>
      </c>
      <c r="D387" s="5">
        <v>22453.058628000002</v>
      </c>
      <c r="E387" s="4" t="s">
        <v>7</v>
      </c>
    </row>
    <row r="388" spans="1:5" x14ac:dyDescent="0.2">
      <c r="A388" t="s">
        <v>620</v>
      </c>
      <c r="B388" s="5">
        <v>5389.8752000000004</v>
      </c>
      <c r="C388" s="1" t="s">
        <v>96</v>
      </c>
      <c r="D388" s="5">
        <v>19668.357632000003</v>
      </c>
      <c r="E388" s="4" t="s">
        <v>10</v>
      </c>
    </row>
    <row r="389" spans="1:5" x14ac:dyDescent="0.2">
      <c r="A389" t="s">
        <v>621</v>
      </c>
      <c r="B389" s="5">
        <v>6656.65</v>
      </c>
      <c r="C389" s="1" t="s">
        <v>94</v>
      </c>
      <c r="D389" s="5">
        <v>24780.892499999998</v>
      </c>
      <c r="E389" s="4" t="s">
        <v>7</v>
      </c>
    </row>
    <row r="390" spans="1:5" x14ac:dyDescent="0.2">
      <c r="A390" t="s">
        <v>622</v>
      </c>
      <c r="B390" s="5">
        <v>3648.3215999999998</v>
      </c>
      <c r="C390" s="1" t="s">
        <v>70</v>
      </c>
      <c r="D390" s="5">
        <v>13969.755072</v>
      </c>
      <c r="E390" s="4" t="s">
        <v>7</v>
      </c>
    </row>
    <row r="391" spans="1:5" x14ac:dyDescent="0.2">
      <c r="A391" t="s">
        <v>623</v>
      </c>
      <c r="B391" s="5">
        <v>5584.2044999999998</v>
      </c>
      <c r="C391" s="1" t="s">
        <v>65</v>
      </c>
      <c r="D391" s="5">
        <v>19816.642229999998</v>
      </c>
      <c r="E391" s="4" t="s">
        <v>12</v>
      </c>
    </row>
    <row r="392" spans="1:5" x14ac:dyDescent="0.2">
      <c r="A392" t="s">
        <v>624</v>
      </c>
      <c r="B392" s="5">
        <v>3720.0503999999996</v>
      </c>
      <c r="C392" s="1" t="s">
        <v>115</v>
      </c>
      <c r="D392" s="5">
        <v>14376.303864000001</v>
      </c>
      <c r="E392" s="4" t="s">
        <v>13</v>
      </c>
    </row>
    <row r="393" spans="1:5" x14ac:dyDescent="0.2">
      <c r="A393" t="s">
        <v>625</v>
      </c>
      <c r="B393" s="5">
        <v>6015.1095000000005</v>
      </c>
      <c r="C393" s="1" t="s">
        <v>86</v>
      </c>
      <c r="D393" s="5">
        <v>21748.543740000005</v>
      </c>
      <c r="E393" s="4" t="s">
        <v>7</v>
      </c>
    </row>
    <row r="394" spans="1:5" x14ac:dyDescent="0.2">
      <c r="A394" t="s">
        <v>626</v>
      </c>
      <c r="B394" s="5">
        <v>5187.1820000000007</v>
      </c>
      <c r="C394" s="1" t="s">
        <v>133</v>
      </c>
      <c r="D394" s="5">
        <v>19494.373080000001</v>
      </c>
      <c r="E394" s="4" t="s">
        <v>20</v>
      </c>
    </row>
    <row r="395" spans="1:5" x14ac:dyDescent="0.2">
      <c r="A395" t="s">
        <v>627</v>
      </c>
      <c r="B395" s="5">
        <v>5433.66</v>
      </c>
      <c r="C395" s="1" t="s">
        <v>168</v>
      </c>
      <c r="D395" s="5">
        <v>23690.757600000001</v>
      </c>
      <c r="E395" s="4" t="s">
        <v>20</v>
      </c>
    </row>
    <row r="396" spans="1:5" x14ac:dyDescent="0.2">
      <c r="A396" t="s">
        <v>628</v>
      </c>
      <c r="B396" s="5">
        <v>2853.9882000000002</v>
      </c>
      <c r="C396" s="1" t="s">
        <v>149</v>
      </c>
      <c r="D396" s="5">
        <v>11487.982026000001</v>
      </c>
      <c r="E396" s="4" t="s">
        <v>12</v>
      </c>
    </row>
    <row r="397" spans="1:5" x14ac:dyDescent="0.2">
      <c r="A397" t="s">
        <v>629</v>
      </c>
      <c r="B397" s="5">
        <v>5101.47</v>
      </c>
      <c r="C397" s="1" t="s">
        <v>57</v>
      </c>
      <c r="D397" s="5">
        <v>19353.122100000001</v>
      </c>
      <c r="E397" s="4" t="s">
        <v>20</v>
      </c>
    </row>
    <row r="398" spans="1:5" x14ac:dyDescent="0.2">
      <c r="A398" t="s">
        <v>630</v>
      </c>
      <c r="B398" s="5">
        <v>4554.7797</v>
      </c>
      <c r="C398" s="1" t="s">
        <v>179</v>
      </c>
      <c r="D398" s="5">
        <v>16620.985227000001</v>
      </c>
      <c r="E398" s="4" t="s">
        <v>6</v>
      </c>
    </row>
    <row r="399" spans="1:5" x14ac:dyDescent="0.2">
      <c r="A399" t="s">
        <v>631</v>
      </c>
      <c r="B399" s="5">
        <v>3743.6959999999999</v>
      </c>
      <c r="C399" s="1" t="s">
        <v>157</v>
      </c>
      <c r="D399" s="5">
        <v>16322.514560000001</v>
      </c>
      <c r="E399" s="4" t="s">
        <v>6</v>
      </c>
    </row>
    <row r="400" spans="1:5" x14ac:dyDescent="0.2">
      <c r="A400" t="s">
        <v>632</v>
      </c>
      <c r="B400" s="5">
        <v>6714.5609999999997</v>
      </c>
      <c r="C400" s="1" t="s">
        <v>115</v>
      </c>
      <c r="D400" s="5">
        <v>26775.111339999999</v>
      </c>
      <c r="E400" s="4" t="s">
        <v>6</v>
      </c>
    </row>
    <row r="401" spans="1:5" x14ac:dyDescent="0.2">
      <c r="A401" t="s">
        <v>633</v>
      </c>
      <c r="B401" s="5">
        <v>5466.2516999999989</v>
      </c>
      <c r="C401" s="1" t="s">
        <v>212</v>
      </c>
      <c r="D401" s="5">
        <v>21591.694214999996</v>
      </c>
      <c r="E401" s="4" t="s">
        <v>20</v>
      </c>
    </row>
    <row r="402" spans="1:5" x14ac:dyDescent="0.2">
      <c r="A402" t="s">
        <v>634</v>
      </c>
      <c r="B402" s="5">
        <v>5128.9425000000001</v>
      </c>
      <c r="C402" s="1" t="s">
        <v>210</v>
      </c>
      <c r="D402" s="5">
        <v>18544.472099999999</v>
      </c>
      <c r="E402" s="4" t="s">
        <v>12</v>
      </c>
    </row>
    <row r="403" spans="1:5" x14ac:dyDescent="0.2">
      <c r="A403" t="s">
        <v>635</v>
      </c>
      <c r="B403" s="5">
        <v>3413.16</v>
      </c>
      <c r="C403" s="1" t="s">
        <v>161</v>
      </c>
      <c r="D403" s="5">
        <v>15860.415600000002</v>
      </c>
      <c r="E403" s="4" t="s">
        <v>11</v>
      </c>
    </row>
    <row r="404" spans="1:5" x14ac:dyDescent="0.2">
      <c r="A404" t="s">
        <v>636</v>
      </c>
      <c r="B404" s="5">
        <v>6164.6992</v>
      </c>
      <c r="C404" s="1" t="s">
        <v>172</v>
      </c>
      <c r="D404" s="5">
        <v>22495.791472000004</v>
      </c>
      <c r="E404" s="4" t="s">
        <v>10</v>
      </c>
    </row>
    <row r="405" spans="1:5" x14ac:dyDescent="0.2">
      <c r="A405" t="s">
        <v>637</v>
      </c>
      <c r="B405" s="5">
        <v>5687.5320000000011</v>
      </c>
      <c r="C405" s="1" t="s">
        <v>207</v>
      </c>
      <c r="D405" s="5">
        <v>19992.911400000005</v>
      </c>
      <c r="E405" s="4" t="s">
        <v>9</v>
      </c>
    </row>
    <row r="406" spans="1:5" x14ac:dyDescent="0.2">
      <c r="A406" t="s">
        <v>638</v>
      </c>
      <c r="B406" s="5">
        <v>4479.5751</v>
      </c>
      <c r="C406" s="1" t="s">
        <v>213</v>
      </c>
      <c r="D406" s="5">
        <v>17694.321645000004</v>
      </c>
      <c r="E406" s="4" t="s">
        <v>7</v>
      </c>
    </row>
    <row r="407" spans="1:5" x14ac:dyDescent="0.2">
      <c r="A407" t="s">
        <v>639</v>
      </c>
      <c r="B407" s="5">
        <v>6924.6869999999999</v>
      </c>
      <c r="C407" s="1" t="s">
        <v>214</v>
      </c>
      <c r="D407" s="5">
        <v>26269.744410000003</v>
      </c>
      <c r="E407" s="4" t="s">
        <v>6</v>
      </c>
    </row>
    <row r="408" spans="1:5" x14ac:dyDescent="0.2">
      <c r="A408" t="s">
        <v>640</v>
      </c>
      <c r="B408" s="5">
        <v>5422.2749999999996</v>
      </c>
      <c r="C408" s="1" t="s">
        <v>186</v>
      </c>
      <c r="D408" s="5">
        <v>26924.607749999999</v>
      </c>
      <c r="E408" s="4" t="s">
        <v>6</v>
      </c>
    </row>
    <row r="409" spans="1:5" x14ac:dyDescent="0.2">
      <c r="A409" t="s">
        <v>641</v>
      </c>
      <c r="B409" s="5">
        <v>3864.7139999999995</v>
      </c>
      <c r="C409" s="1" t="s">
        <v>183</v>
      </c>
      <c r="D409" s="5">
        <v>17958.71574</v>
      </c>
      <c r="E409" s="4" t="s">
        <v>11</v>
      </c>
    </row>
    <row r="410" spans="1:5" x14ac:dyDescent="0.2">
      <c r="A410" t="s">
        <v>642</v>
      </c>
      <c r="B410" s="5">
        <v>5056.5960000000005</v>
      </c>
      <c r="C410" s="1" t="s">
        <v>159</v>
      </c>
      <c r="D410" s="5">
        <v>18282.892319999999</v>
      </c>
      <c r="E410" s="4" t="s">
        <v>12</v>
      </c>
    </row>
    <row r="411" spans="1:5" x14ac:dyDescent="0.2">
      <c r="A411" t="s">
        <v>643</v>
      </c>
      <c r="B411" s="5">
        <v>2934.018</v>
      </c>
      <c r="C411" s="1" t="s">
        <v>207</v>
      </c>
      <c r="D411" s="5">
        <v>13633.918380000001</v>
      </c>
      <c r="E411" s="4" t="s">
        <v>8</v>
      </c>
    </row>
    <row r="412" spans="1:5" x14ac:dyDescent="0.2">
      <c r="A412" t="s">
        <v>644</v>
      </c>
      <c r="B412" s="5">
        <v>4817.5110000000004</v>
      </c>
      <c r="C412" s="1" t="s">
        <v>134</v>
      </c>
      <c r="D412" s="5">
        <v>17579.726010000002</v>
      </c>
      <c r="E412" s="4" t="s">
        <v>20</v>
      </c>
    </row>
    <row r="413" spans="1:5" x14ac:dyDescent="0.2">
      <c r="A413" t="s">
        <v>645</v>
      </c>
      <c r="B413" s="5">
        <v>7030.8743999999997</v>
      </c>
      <c r="C413" s="1" t="s">
        <v>215</v>
      </c>
      <c r="D413" s="5">
        <v>26174.027879999998</v>
      </c>
      <c r="E413" s="4" t="s">
        <v>13</v>
      </c>
    </row>
    <row r="414" spans="1:5" x14ac:dyDescent="0.2">
      <c r="A414" t="s">
        <v>646</v>
      </c>
      <c r="B414" s="5">
        <v>3323.4558000000002</v>
      </c>
      <c r="C414" s="1" t="s">
        <v>179</v>
      </c>
      <c r="D414" s="5">
        <v>13627.751378000001</v>
      </c>
      <c r="E414" s="4" t="s">
        <v>12</v>
      </c>
    </row>
    <row r="415" spans="1:5" x14ac:dyDescent="0.2">
      <c r="A415" t="s">
        <v>647</v>
      </c>
      <c r="B415" s="5">
        <v>3441.4380000000001</v>
      </c>
      <c r="C415" s="1" t="s">
        <v>159</v>
      </c>
      <c r="D415" s="5">
        <v>12811.535099999999</v>
      </c>
      <c r="E415" s="4" t="s">
        <v>13</v>
      </c>
    </row>
    <row r="416" spans="1:5" x14ac:dyDescent="0.2">
      <c r="A416" t="s">
        <v>648</v>
      </c>
      <c r="B416" s="5">
        <v>5223.4819000000007</v>
      </c>
      <c r="C416" s="1" t="s">
        <v>115</v>
      </c>
      <c r="D416" s="5">
        <v>23827.325067000005</v>
      </c>
      <c r="E416" s="4" t="s">
        <v>7</v>
      </c>
    </row>
    <row r="417" spans="1:5" x14ac:dyDescent="0.2">
      <c r="A417" t="s">
        <v>649</v>
      </c>
      <c r="B417" s="5">
        <v>5289.9839999999995</v>
      </c>
      <c r="C417" s="1" t="s">
        <v>132</v>
      </c>
      <c r="D417" s="5">
        <v>22429.532159999999</v>
      </c>
      <c r="E417" s="4" t="s">
        <v>20</v>
      </c>
    </row>
    <row r="418" spans="1:5" x14ac:dyDescent="0.2">
      <c r="A418" t="s">
        <v>650</v>
      </c>
      <c r="B418" s="5">
        <v>4945.5839999999998</v>
      </c>
      <c r="C418" s="1" t="s">
        <v>78</v>
      </c>
      <c r="D418" s="5">
        <v>20969.276160000001</v>
      </c>
      <c r="E418" s="4" t="s">
        <v>10</v>
      </c>
    </row>
    <row r="419" spans="1:5" x14ac:dyDescent="0.2">
      <c r="A419" t="s">
        <v>651</v>
      </c>
      <c r="B419" s="5">
        <v>3214.61</v>
      </c>
      <c r="C419" s="1" t="s">
        <v>67</v>
      </c>
      <c r="D419" s="5">
        <v>14015.6996</v>
      </c>
      <c r="E419" s="4" t="s">
        <v>8</v>
      </c>
    </row>
    <row r="420" spans="1:5" x14ac:dyDescent="0.2">
      <c r="A420" t="s">
        <v>652</v>
      </c>
      <c r="B420" s="5">
        <v>5254.3764000000001</v>
      </c>
      <c r="C420" s="1" t="s">
        <v>156</v>
      </c>
      <c r="D420" s="5">
        <v>25372.799815999999</v>
      </c>
      <c r="E420" s="4" t="s">
        <v>7</v>
      </c>
    </row>
    <row r="421" spans="1:5" x14ac:dyDescent="0.2">
      <c r="A421" t="s">
        <v>653</v>
      </c>
      <c r="B421" s="5">
        <v>6152.8357999999998</v>
      </c>
      <c r="C421" s="1" t="s">
        <v>154</v>
      </c>
      <c r="D421" s="5">
        <v>21628.555410000001</v>
      </c>
      <c r="E421" s="4" t="s">
        <v>13</v>
      </c>
    </row>
    <row r="422" spans="1:5" x14ac:dyDescent="0.2">
      <c r="A422" t="s">
        <v>654</v>
      </c>
      <c r="B422" s="5">
        <v>4651.2740999999996</v>
      </c>
      <c r="C422" s="1" t="s">
        <v>142</v>
      </c>
      <c r="D422" s="5">
        <v>21613.736331000004</v>
      </c>
      <c r="E422" s="4" t="s">
        <v>9</v>
      </c>
    </row>
    <row r="423" spans="1:5" x14ac:dyDescent="0.2">
      <c r="A423" t="s">
        <v>655</v>
      </c>
      <c r="B423" s="5">
        <v>4346.5769999999993</v>
      </c>
      <c r="C423" s="1" t="s">
        <v>115</v>
      </c>
      <c r="D423" s="5">
        <v>20791.126649999998</v>
      </c>
      <c r="E423" s="4" t="s">
        <v>7</v>
      </c>
    </row>
    <row r="424" spans="1:5" x14ac:dyDescent="0.2">
      <c r="A424" t="s">
        <v>656</v>
      </c>
      <c r="B424" s="5">
        <v>3754.6764000000003</v>
      </c>
      <c r="C424" s="1" t="s">
        <v>216</v>
      </c>
      <c r="D424" s="5">
        <v>13575.603888000001</v>
      </c>
      <c r="E424" s="4" t="s">
        <v>6</v>
      </c>
    </row>
    <row r="425" spans="1:5" x14ac:dyDescent="0.2">
      <c r="A425" t="s">
        <v>657</v>
      </c>
      <c r="B425" s="5">
        <v>3074.4755</v>
      </c>
      <c r="C425" s="1" t="s">
        <v>162</v>
      </c>
      <c r="D425" s="5">
        <v>13893.392969999999</v>
      </c>
      <c r="E425" s="4" t="s">
        <v>20</v>
      </c>
    </row>
    <row r="426" spans="1:5" x14ac:dyDescent="0.2">
      <c r="A426" t="s">
        <v>658</v>
      </c>
      <c r="B426" s="5">
        <v>3873.9004999999997</v>
      </c>
      <c r="C426" s="1" t="s">
        <v>172</v>
      </c>
      <c r="D426" s="5">
        <v>17505.95247</v>
      </c>
      <c r="E426" s="4" t="s">
        <v>20</v>
      </c>
    </row>
    <row r="427" spans="1:5" x14ac:dyDescent="0.2">
      <c r="A427" t="s">
        <v>659</v>
      </c>
      <c r="B427" s="5">
        <v>6876.8238000000001</v>
      </c>
      <c r="C427" s="1" t="s">
        <v>125</v>
      </c>
      <c r="D427" s="5">
        <v>28198.252258000004</v>
      </c>
      <c r="E427" s="4" t="s">
        <v>12</v>
      </c>
    </row>
    <row r="428" spans="1:5" x14ac:dyDescent="0.2">
      <c r="A428" t="s">
        <v>660</v>
      </c>
      <c r="B428" s="5">
        <v>5980.6440000000002</v>
      </c>
      <c r="C428" s="1" t="s">
        <v>178</v>
      </c>
      <c r="D428" s="5">
        <v>21223.485359999999</v>
      </c>
      <c r="E428" s="4" t="s">
        <v>13</v>
      </c>
    </row>
    <row r="429" spans="1:5" x14ac:dyDescent="0.2">
      <c r="A429" t="s">
        <v>661</v>
      </c>
      <c r="B429" s="5">
        <v>5290.1640000000007</v>
      </c>
      <c r="C429" s="1" t="s">
        <v>202</v>
      </c>
      <c r="D429" s="5">
        <v>20068.95852</v>
      </c>
      <c r="E429" s="4" t="s">
        <v>14</v>
      </c>
    </row>
    <row r="430" spans="1:5" x14ac:dyDescent="0.2">
      <c r="A430" t="s">
        <v>662</v>
      </c>
      <c r="B430" s="5">
        <v>6386.7359999999999</v>
      </c>
      <c r="C430" s="1" t="s">
        <v>75</v>
      </c>
      <c r="D430" s="5">
        <v>26824.291199999996</v>
      </c>
      <c r="E430" s="4" t="s">
        <v>9</v>
      </c>
    </row>
    <row r="431" spans="1:5" x14ac:dyDescent="0.2">
      <c r="A431" t="s">
        <v>663</v>
      </c>
      <c r="B431" s="5">
        <v>6003.1104000000005</v>
      </c>
      <c r="C431" s="1" t="s">
        <v>86</v>
      </c>
      <c r="D431" s="5">
        <v>21705.159167999998</v>
      </c>
      <c r="E431" s="4" t="s">
        <v>10</v>
      </c>
    </row>
    <row r="432" spans="1:5" x14ac:dyDescent="0.2">
      <c r="A432" t="s">
        <v>664</v>
      </c>
      <c r="B432" s="5">
        <v>5324.7024000000001</v>
      </c>
      <c r="C432" s="1" t="s">
        <v>74</v>
      </c>
      <c r="D432" s="5">
        <v>25954.966032</v>
      </c>
      <c r="E432" s="4" t="s">
        <v>10</v>
      </c>
    </row>
    <row r="433" spans="1:5" x14ac:dyDescent="0.2">
      <c r="A433" t="s">
        <v>665</v>
      </c>
      <c r="B433" s="5">
        <v>4025.8855000000003</v>
      </c>
      <c r="C433" s="1" t="s">
        <v>116</v>
      </c>
      <c r="D433" s="5">
        <v>14286.642370000003</v>
      </c>
      <c r="E433" s="4" t="s">
        <v>10</v>
      </c>
    </row>
    <row r="434" spans="1:5" x14ac:dyDescent="0.2">
      <c r="A434" t="s">
        <v>666</v>
      </c>
      <c r="B434" s="5">
        <v>3714.86</v>
      </c>
      <c r="C434" s="1" t="s">
        <v>125</v>
      </c>
      <c r="D434" s="5">
        <v>16048.1952</v>
      </c>
      <c r="E434" s="4" t="s">
        <v>12</v>
      </c>
    </row>
    <row r="435" spans="1:5" x14ac:dyDescent="0.2">
      <c r="A435" t="s">
        <v>667</v>
      </c>
      <c r="B435" s="5">
        <v>3157.8456000000006</v>
      </c>
      <c r="C435" s="1" t="s">
        <v>186</v>
      </c>
      <c r="D435" s="5">
        <v>14270.138064000002</v>
      </c>
      <c r="E435" s="4" t="s">
        <v>12</v>
      </c>
    </row>
    <row r="436" spans="1:5" x14ac:dyDescent="0.2">
      <c r="A436" t="s">
        <v>668</v>
      </c>
      <c r="B436" s="5">
        <v>4820.6850000000004</v>
      </c>
      <c r="C436" s="1" t="s">
        <v>102</v>
      </c>
      <c r="D436" s="5">
        <v>17268.532049999998</v>
      </c>
      <c r="E436" s="4" t="s">
        <v>7</v>
      </c>
    </row>
    <row r="437" spans="1:5" x14ac:dyDescent="0.2">
      <c r="A437" t="s">
        <v>669</v>
      </c>
      <c r="B437" s="5">
        <v>5361.2977000000001</v>
      </c>
      <c r="C437" s="1" t="s">
        <v>217</v>
      </c>
      <c r="D437" s="5">
        <v>19384.587684000006</v>
      </c>
      <c r="E437" s="4" t="s">
        <v>10</v>
      </c>
    </row>
    <row r="438" spans="1:5" x14ac:dyDescent="0.2">
      <c r="A438" t="s">
        <v>670</v>
      </c>
      <c r="B438" s="5">
        <v>5547.3200999999999</v>
      </c>
      <c r="C438" s="1" t="s">
        <v>157</v>
      </c>
      <c r="D438" s="5">
        <v>22537.969092000003</v>
      </c>
      <c r="E438" s="4" t="s">
        <v>7</v>
      </c>
    </row>
    <row r="439" spans="1:5" x14ac:dyDescent="0.2">
      <c r="A439" t="s">
        <v>671</v>
      </c>
      <c r="B439" s="5">
        <v>4111.4459999999999</v>
      </c>
      <c r="C439" s="1" t="s">
        <v>158</v>
      </c>
      <c r="D439" s="5">
        <v>17268.073199999999</v>
      </c>
      <c r="E439" s="4" t="s">
        <v>8</v>
      </c>
    </row>
    <row r="440" spans="1:5" x14ac:dyDescent="0.2">
      <c r="A440" t="s">
        <v>672</v>
      </c>
      <c r="B440" s="5">
        <v>4374.9399999999996</v>
      </c>
      <c r="C440" s="1" t="s">
        <v>181</v>
      </c>
      <c r="D440" s="5">
        <v>18724.743200000004</v>
      </c>
      <c r="E440" s="4" t="s">
        <v>9</v>
      </c>
    </row>
    <row r="441" spans="1:5" x14ac:dyDescent="0.2">
      <c r="A441" t="s">
        <v>673</v>
      </c>
      <c r="B441" s="5">
        <v>4895.0991999999997</v>
      </c>
      <c r="C441" s="1" t="s">
        <v>144</v>
      </c>
      <c r="D441" s="5">
        <v>22329.381456000003</v>
      </c>
      <c r="E441" s="4" t="s">
        <v>6</v>
      </c>
    </row>
    <row r="442" spans="1:5" x14ac:dyDescent="0.2">
      <c r="A442" t="s">
        <v>674</v>
      </c>
      <c r="B442" s="5">
        <v>4484.3715000000002</v>
      </c>
      <c r="C442" s="1" t="s">
        <v>85</v>
      </c>
      <c r="D442" s="5">
        <v>18388.058565000003</v>
      </c>
      <c r="E442" s="4" t="s">
        <v>12</v>
      </c>
    </row>
    <row r="443" spans="1:5" x14ac:dyDescent="0.2">
      <c r="A443" t="s">
        <v>675</v>
      </c>
      <c r="B443" s="5">
        <v>5363.8994999999995</v>
      </c>
      <c r="C443" s="1" t="s">
        <v>67</v>
      </c>
      <c r="D443" s="5">
        <v>24010.508024999999</v>
      </c>
      <c r="E443" s="4" t="s">
        <v>9</v>
      </c>
    </row>
    <row r="444" spans="1:5" x14ac:dyDescent="0.2">
      <c r="A444" t="s">
        <v>676</v>
      </c>
      <c r="B444" s="5">
        <v>3249.2963999999997</v>
      </c>
      <c r="C444" s="1" t="s">
        <v>167</v>
      </c>
      <c r="D444" s="5">
        <v>14683.399415999998</v>
      </c>
      <c r="E444" s="4" t="s">
        <v>12</v>
      </c>
    </row>
    <row r="445" spans="1:5" x14ac:dyDescent="0.2">
      <c r="A445" t="s">
        <v>677</v>
      </c>
      <c r="B445" s="5">
        <v>3298.71</v>
      </c>
      <c r="C445" s="1" t="s">
        <v>156</v>
      </c>
      <c r="D445" s="5">
        <v>13854.582</v>
      </c>
      <c r="E445" s="4" t="s">
        <v>10</v>
      </c>
    </row>
    <row r="446" spans="1:5" x14ac:dyDescent="0.2">
      <c r="A446" t="s">
        <v>678</v>
      </c>
      <c r="B446" s="5">
        <v>2845.4652000000001</v>
      </c>
      <c r="C446" s="1" t="s">
        <v>130</v>
      </c>
      <c r="D446" s="5">
        <v>13740.435287999999</v>
      </c>
      <c r="E446" s="4" t="s">
        <v>20</v>
      </c>
    </row>
    <row r="447" spans="1:5" x14ac:dyDescent="0.2">
      <c r="A447" t="s">
        <v>679</v>
      </c>
      <c r="B447" s="5">
        <v>6291.5580000000009</v>
      </c>
      <c r="C447" s="1" t="s">
        <v>147</v>
      </c>
      <c r="D447" s="5">
        <v>22326.824520000002</v>
      </c>
      <c r="E447" s="4" t="s">
        <v>13</v>
      </c>
    </row>
    <row r="448" spans="1:5" x14ac:dyDescent="0.2">
      <c r="A448" t="s">
        <v>680</v>
      </c>
      <c r="B448" s="5">
        <v>5704.4239999999991</v>
      </c>
      <c r="C448" s="1" t="s">
        <v>61</v>
      </c>
      <c r="D448" s="5">
        <v>21236.014799999997</v>
      </c>
      <c r="E448" s="4" t="s">
        <v>10</v>
      </c>
    </row>
    <row r="449" spans="1:5" x14ac:dyDescent="0.2">
      <c r="A449" t="s">
        <v>681</v>
      </c>
      <c r="B449" s="5">
        <v>2792.1816000000003</v>
      </c>
      <c r="C449" s="1" t="s">
        <v>191</v>
      </c>
      <c r="D449" s="5">
        <v>13610.334088000001</v>
      </c>
      <c r="E449" s="4" t="s">
        <v>7</v>
      </c>
    </row>
    <row r="450" spans="1:5" x14ac:dyDescent="0.2">
      <c r="A450" t="s">
        <v>682</v>
      </c>
      <c r="B450" s="5">
        <v>4801.5144000000009</v>
      </c>
      <c r="C450" s="1" t="s">
        <v>199</v>
      </c>
      <c r="D450" s="5">
        <v>23185.979536000003</v>
      </c>
      <c r="E450" s="4" t="s">
        <v>9</v>
      </c>
    </row>
    <row r="451" spans="1:5" x14ac:dyDescent="0.2">
      <c r="A451" t="s">
        <v>683</v>
      </c>
      <c r="B451" s="5">
        <v>5188.8848000000007</v>
      </c>
      <c r="C451" s="1" t="s">
        <v>76</v>
      </c>
      <c r="D451" s="5">
        <v>24111.928368000004</v>
      </c>
      <c r="E451" s="4" t="s">
        <v>20</v>
      </c>
    </row>
    <row r="452" spans="1:5" x14ac:dyDescent="0.2">
      <c r="A452" t="s">
        <v>684</v>
      </c>
      <c r="B452" s="5">
        <v>3736.6996000000004</v>
      </c>
      <c r="C452" s="1" t="s">
        <v>138</v>
      </c>
      <c r="D452" s="5">
        <v>17204.551632000002</v>
      </c>
      <c r="E452" s="4" t="s">
        <v>20</v>
      </c>
    </row>
    <row r="453" spans="1:5" x14ac:dyDescent="0.2">
      <c r="A453" t="s">
        <v>685</v>
      </c>
      <c r="B453" s="5">
        <v>4515.4260000000004</v>
      </c>
      <c r="C453" s="1" t="s">
        <v>166</v>
      </c>
      <c r="D453" s="5">
        <v>20789.971920000004</v>
      </c>
      <c r="E453" s="4" t="s">
        <v>11</v>
      </c>
    </row>
    <row r="454" spans="1:5" x14ac:dyDescent="0.2">
      <c r="A454" t="s">
        <v>686</v>
      </c>
      <c r="B454" s="5">
        <v>5475.6593999999996</v>
      </c>
      <c r="C454" s="1" t="s">
        <v>218</v>
      </c>
      <c r="D454" s="5">
        <v>24744.216635999997</v>
      </c>
      <c r="E454" s="4" t="s">
        <v>13</v>
      </c>
    </row>
    <row r="455" spans="1:5" x14ac:dyDescent="0.2">
      <c r="A455" t="s">
        <v>687</v>
      </c>
      <c r="B455" s="5">
        <v>4785.9503999999997</v>
      </c>
      <c r="C455" s="1" t="s">
        <v>61</v>
      </c>
      <c r="D455" s="5">
        <v>18495.522863999999</v>
      </c>
      <c r="E455" s="4" t="s">
        <v>13</v>
      </c>
    </row>
    <row r="456" spans="1:5" x14ac:dyDescent="0.2">
      <c r="A456" t="s">
        <v>688</v>
      </c>
      <c r="B456" s="5">
        <v>2956.6259999999997</v>
      </c>
      <c r="C456" s="1" t="s">
        <v>117</v>
      </c>
      <c r="D456" s="5">
        <v>12772.624319999999</v>
      </c>
      <c r="E456" s="4" t="s">
        <v>10</v>
      </c>
    </row>
    <row r="457" spans="1:5" x14ac:dyDescent="0.2">
      <c r="A457" t="s">
        <v>689</v>
      </c>
      <c r="B457" s="5">
        <v>2875.9748999999997</v>
      </c>
      <c r="C457" s="1" t="s">
        <v>115</v>
      </c>
      <c r="D457" s="5">
        <v>13118.986557</v>
      </c>
      <c r="E457" s="4" t="s">
        <v>6</v>
      </c>
    </row>
    <row r="458" spans="1:5" x14ac:dyDescent="0.2">
      <c r="A458" t="s">
        <v>690</v>
      </c>
      <c r="B458" s="5">
        <v>5405.5847999999996</v>
      </c>
      <c r="C458" s="1" t="s">
        <v>219</v>
      </c>
      <c r="D458" s="5">
        <v>21962.118816000002</v>
      </c>
      <c r="E458" s="4" t="s">
        <v>9</v>
      </c>
    </row>
    <row r="459" spans="1:5" x14ac:dyDescent="0.2">
      <c r="A459" t="s">
        <v>691</v>
      </c>
      <c r="B459" s="5">
        <v>4022.5812000000001</v>
      </c>
      <c r="C459" s="1" t="s">
        <v>142</v>
      </c>
      <c r="D459" s="5">
        <v>14974.972739999999</v>
      </c>
      <c r="E459" s="4" t="s">
        <v>7</v>
      </c>
    </row>
    <row r="460" spans="1:5" x14ac:dyDescent="0.2">
      <c r="A460" t="s">
        <v>692</v>
      </c>
      <c r="B460" s="5">
        <v>4430.7647999999999</v>
      </c>
      <c r="C460" s="1" t="s">
        <v>153</v>
      </c>
      <c r="D460" s="5">
        <v>16651.619712</v>
      </c>
      <c r="E460" s="4" t="s">
        <v>11</v>
      </c>
    </row>
    <row r="461" spans="1:5" x14ac:dyDescent="0.2">
      <c r="A461" t="s">
        <v>693</v>
      </c>
      <c r="B461" s="5">
        <v>4819.7687999999998</v>
      </c>
      <c r="C461" s="1" t="s">
        <v>108</v>
      </c>
      <c r="D461" s="5">
        <v>18284.450184000005</v>
      </c>
      <c r="E461" s="4" t="s">
        <v>9</v>
      </c>
    </row>
    <row r="462" spans="1:5" x14ac:dyDescent="0.2">
      <c r="A462" t="s">
        <v>694</v>
      </c>
      <c r="B462" s="5">
        <v>3242.3937000000001</v>
      </c>
      <c r="C462" s="1" t="s">
        <v>209</v>
      </c>
      <c r="D462" s="5">
        <v>14513.978115</v>
      </c>
      <c r="E462" s="4" t="s">
        <v>14</v>
      </c>
    </row>
    <row r="463" spans="1:5" x14ac:dyDescent="0.2">
      <c r="A463" t="s">
        <v>695</v>
      </c>
      <c r="B463" s="5">
        <v>7033.2021999999997</v>
      </c>
      <c r="C463" s="1" t="s">
        <v>121</v>
      </c>
      <c r="D463" s="5">
        <v>24723.234690000001</v>
      </c>
      <c r="E463" s="4" t="s">
        <v>14</v>
      </c>
    </row>
    <row r="464" spans="1:5" x14ac:dyDescent="0.2">
      <c r="A464" t="s">
        <v>696</v>
      </c>
      <c r="B464" s="5">
        <v>3579.1308000000004</v>
      </c>
      <c r="C464" s="1" t="s">
        <v>120</v>
      </c>
      <c r="D464" s="5">
        <v>17609.323536</v>
      </c>
      <c r="E464" s="4" t="s">
        <v>12</v>
      </c>
    </row>
    <row r="465" spans="1:5" x14ac:dyDescent="0.2">
      <c r="A465" t="s">
        <v>697</v>
      </c>
      <c r="B465" s="5">
        <v>5513.8474999999999</v>
      </c>
      <c r="C465" s="1" t="s">
        <v>126</v>
      </c>
      <c r="D465" s="5">
        <v>19936.154700000003</v>
      </c>
      <c r="E465" s="4" t="s">
        <v>14</v>
      </c>
    </row>
    <row r="466" spans="1:5" x14ac:dyDescent="0.2">
      <c r="A466" t="s">
        <v>698</v>
      </c>
      <c r="B466" s="5">
        <v>2842.7471999999998</v>
      </c>
      <c r="C466" s="1" t="s">
        <v>102</v>
      </c>
      <c r="D466" s="5">
        <v>14115.819152</v>
      </c>
      <c r="E466" s="4" t="s">
        <v>9</v>
      </c>
    </row>
    <row r="467" spans="1:5" x14ac:dyDescent="0.2">
      <c r="A467" t="s">
        <v>699</v>
      </c>
      <c r="B467" s="5">
        <v>4995.9495999999999</v>
      </c>
      <c r="C467" s="1" t="s">
        <v>138</v>
      </c>
      <c r="D467" s="5">
        <v>17896.360328000002</v>
      </c>
      <c r="E467" s="4" t="s">
        <v>7</v>
      </c>
    </row>
    <row r="468" spans="1:5" x14ac:dyDescent="0.2">
      <c r="A468" t="s">
        <v>700</v>
      </c>
      <c r="B468" s="5">
        <v>5542.0910999999996</v>
      </c>
      <c r="C468" s="1" t="s">
        <v>85</v>
      </c>
      <c r="D468" s="5">
        <v>21891.259845</v>
      </c>
      <c r="E468" s="4" t="s">
        <v>10</v>
      </c>
    </row>
    <row r="469" spans="1:5" x14ac:dyDescent="0.2">
      <c r="A469" t="s">
        <v>701</v>
      </c>
      <c r="B469" s="5">
        <v>4633.0343999999996</v>
      </c>
      <c r="C469" s="1" t="s">
        <v>147</v>
      </c>
      <c r="D469" s="5">
        <v>23005.589703999998</v>
      </c>
      <c r="E469" s="4" t="s">
        <v>8</v>
      </c>
    </row>
    <row r="470" spans="1:5" x14ac:dyDescent="0.2">
      <c r="A470" t="s">
        <v>702</v>
      </c>
      <c r="B470" s="5">
        <v>6192.7469999999994</v>
      </c>
      <c r="C470" s="1" t="s">
        <v>157</v>
      </c>
      <c r="D470" s="5">
        <v>23932.152270000002</v>
      </c>
      <c r="E470" s="4" t="s">
        <v>11</v>
      </c>
    </row>
    <row r="471" spans="1:5" x14ac:dyDescent="0.2">
      <c r="A471" t="s">
        <v>703</v>
      </c>
      <c r="B471" s="5">
        <v>3274.4789999999998</v>
      </c>
      <c r="C471" s="1" t="s">
        <v>163</v>
      </c>
      <c r="D471" s="5">
        <v>16110.436680000001</v>
      </c>
      <c r="E471" s="4" t="s">
        <v>6</v>
      </c>
    </row>
    <row r="472" spans="1:5" x14ac:dyDescent="0.2">
      <c r="A472" t="s">
        <v>704</v>
      </c>
      <c r="B472" s="5">
        <v>4170.7179999999998</v>
      </c>
      <c r="C472" s="1" t="s">
        <v>179</v>
      </c>
      <c r="D472" s="5">
        <v>17850.673040000001</v>
      </c>
      <c r="E472" s="4" t="s">
        <v>20</v>
      </c>
    </row>
    <row r="473" spans="1:5" x14ac:dyDescent="0.2">
      <c r="A473" t="s">
        <v>705</v>
      </c>
      <c r="B473" s="5">
        <v>5162.1936000000005</v>
      </c>
      <c r="C473" s="1" t="s">
        <v>80</v>
      </c>
      <c r="D473" s="5">
        <v>23767.826112000006</v>
      </c>
      <c r="E473" s="4" t="s">
        <v>8</v>
      </c>
    </row>
    <row r="474" spans="1:5" x14ac:dyDescent="0.2">
      <c r="A474" t="s">
        <v>706</v>
      </c>
      <c r="B474" s="5">
        <v>5014.6200000000008</v>
      </c>
      <c r="C474" s="1" t="s">
        <v>72</v>
      </c>
      <c r="D474" s="5">
        <v>21462.573600000003</v>
      </c>
      <c r="E474" s="4" t="s">
        <v>11</v>
      </c>
    </row>
    <row r="475" spans="1:5" x14ac:dyDescent="0.2">
      <c r="A475" t="s">
        <v>707</v>
      </c>
      <c r="B475" s="5">
        <v>5678.8732000000009</v>
      </c>
      <c r="C475" s="1" t="s">
        <v>219</v>
      </c>
      <c r="D475" s="5">
        <v>21946.263612000002</v>
      </c>
      <c r="E475" s="4" t="s">
        <v>8</v>
      </c>
    </row>
    <row r="476" spans="1:5" x14ac:dyDescent="0.2">
      <c r="A476" t="s">
        <v>708</v>
      </c>
      <c r="B476" s="5">
        <v>4979.8771999999999</v>
      </c>
      <c r="C476" s="1" t="s">
        <v>204</v>
      </c>
      <c r="D476" s="5">
        <v>22716.102996000005</v>
      </c>
      <c r="E476" s="4" t="s">
        <v>6</v>
      </c>
    </row>
    <row r="477" spans="1:5" x14ac:dyDescent="0.2">
      <c r="A477" t="s">
        <v>709</v>
      </c>
      <c r="B477" s="5">
        <v>4852.4847</v>
      </c>
      <c r="C477" s="1" t="s">
        <v>114</v>
      </c>
      <c r="D477" s="5">
        <v>19532.406271</v>
      </c>
      <c r="E477" s="4" t="s">
        <v>11</v>
      </c>
    </row>
    <row r="478" spans="1:5" x14ac:dyDescent="0.2">
      <c r="A478" t="s">
        <v>710</v>
      </c>
      <c r="B478" s="5">
        <v>6254.9695999999994</v>
      </c>
      <c r="C478" s="1" t="s">
        <v>196</v>
      </c>
      <c r="D478" s="5">
        <v>23285.54592</v>
      </c>
      <c r="E478" s="4" t="s">
        <v>13</v>
      </c>
    </row>
    <row r="479" spans="1:5" x14ac:dyDescent="0.2">
      <c r="A479" t="s">
        <v>711</v>
      </c>
      <c r="B479" s="5">
        <v>6042.96</v>
      </c>
      <c r="C479" s="1" t="s">
        <v>111</v>
      </c>
      <c r="D479" s="5">
        <v>23353.293600000001</v>
      </c>
      <c r="E479" s="4" t="s">
        <v>7</v>
      </c>
    </row>
    <row r="480" spans="1:5" x14ac:dyDescent="0.2">
      <c r="A480" t="s">
        <v>712</v>
      </c>
      <c r="B480" s="5">
        <v>4589.6936999999998</v>
      </c>
      <c r="C480" s="1" t="s">
        <v>88</v>
      </c>
      <c r="D480" s="5">
        <v>16287.426078</v>
      </c>
      <c r="E480" s="4" t="s">
        <v>12</v>
      </c>
    </row>
    <row r="481" spans="1:5" x14ac:dyDescent="0.2">
      <c r="A481" t="s">
        <v>713</v>
      </c>
      <c r="B481" s="5">
        <v>4003.1729999999998</v>
      </c>
      <c r="C481" s="1" t="s">
        <v>76</v>
      </c>
      <c r="D481" s="5">
        <v>14206.04262</v>
      </c>
      <c r="E481" s="4" t="s">
        <v>10</v>
      </c>
    </row>
    <row r="482" spans="1:5" x14ac:dyDescent="0.2">
      <c r="A482" t="s">
        <v>714</v>
      </c>
      <c r="B482" s="5">
        <v>3954.1968000000006</v>
      </c>
      <c r="C482" s="1" t="s">
        <v>213</v>
      </c>
      <c r="D482" s="5">
        <v>18914.24136</v>
      </c>
      <c r="E482" s="4" t="s">
        <v>14</v>
      </c>
    </row>
    <row r="483" spans="1:5" x14ac:dyDescent="0.2">
      <c r="A483" t="s">
        <v>715</v>
      </c>
      <c r="B483" s="5">
        <v>4331.3298000000004</v>
      </c>
      <c r="C483" s="1" t="s">
        <v>119</v>
      </c>
      <c r="D483" s="5">
        <v>17108.752710000001</v>
      </c>
      <c r="E483" s="4" t="s">
        <v>13</v>
      </c>
    </row>
    <row r="484" spans="1:5" x14ac:dyDescent="0.2">
      <c r="A484" t="s">
        <v>716</v>
      </c>
      <c r="B484" s="5">
        <v>3315.873</v>
      </c>
      <c r="C484" s="1" t="s">
        <v>122</v>
      </c>
      <c r="D484" s="5">
        <v>12814.341930000001</v>
      </c>
      <c r="E484" s="4" t="s">
        <v>13</v>
      </c>
    </row>
    <row r="485" spans="1:5" x14ac:dyDescent="0.2">
      <c r="A485" t="s">
        <v>717</v>
      </c>
      <c r="B485" s="5">
        <v>3155.8620000000001</v>
      </c>
      <c r="C485" s="1" t="s">
        <v>213</v>
      </c>
      <c r="D485" s="5">
        <v>14664.79242</v>
      </c>
      <c r="E485" s="4" t="s">
        <v>12</v>
      </c>
    </row>
    <row r="486" spans="1:5" x14ac:dyDescent="0.2">
      <c r="A486" t="s">
        <v>718</v>
      </c>
      <c r="B486" s="5">
        <v>5053.6351999999997</v>
      </c>
      <c r="C486" s="1" t="s">
        <v>220</v>
      </c>
      <c r="D486" s="5">
        <v>23483.444831999997</v>
      </c>
      <c r="E486" s="4" t="s">
        <v>12</v>
      </c>
    </row>
    <row r="487" spans="1:5" x14ac:dyDescent="0.2">
      <c r="A487" t="s">
        <v>719</v>
      </c>
      <c r="B487" s="5">
        <v>5415.5415000000003</v>
      </c>
      <c r="C487" s="1" t="s">
        <v>176</v>
      </c>
      <c r="D487" s="5">
        <v>24241.673924999999</v>
      </c>
      <c r="E487" s="4" t="s">
        <v>11</v>
      </c>
    </row>
    <row r="488" spans="1:5" x14ac:dyDescent="0.2">
      <c r="A488" t="s">
        <v>720</v>
      </c>
      <c r="B488" s="5">
        <v>3120.0896999999995</v>
      </c>
      <c r="C488" s="1" t="s">
        <v>199</v>
      </c>
      <c r="D488" s="5">
        <v>12441.729117999999</v>
      </c>
      <c r="E488" s="4" t="s">
        <v>20</v>
      </c>
    </row>
    <row r="489" spans="1:5" x14ac:dyDescent="0.2">
      <c r="A489" t="s">
        <v>721</v>
      </c>
      <c r="B489" s="5">
        <v>6549.8663999999999</v>
      </c>
      <c r="C489" s="1" t="s">
        <v>116</v>
      </c>
      <c r="D489" s="5">
        <v>23024.204280000002</v>
      </c>
      <c r="E489" s="4" t="s">
        <v>10</v>
      </c>
    </row>
    <row r="490" spans="1:5" x14ac:dyDescent="0.2">
      <c r="A490" t="s">
        <v>722</v>
      </c>
      <c r="B490" s="5">
        <v>7222.5428000000002</v>
      </c>
      <c r="C490" s="1" t="s">
        <v>97</v>
      </c>
      <c r="D490" s="5">
        <v>25872.404404000004</v>
      </c>
      <c r="E490" s="4" t="s">
        <v>14</v>
      </c>
    </row>
    <row r="491" spans="1:5" x14ac:dyDescent="0.2">
      <c r="A491" t="s">
        <v>723</v>
      </c>
      <c r="B491" s="5">
        <v>5710.1954000000005</v>
      </c>
      <c r="C491" s="1" t="s">
        <v>89</v>
      </c>
      <c r="D491" s="5">
        <v>26290.941768000001</v>
      </c>
      <c r="E491" s="4" t="s">
        <v>12</v>
      </c>
    </row>
    <row r="492" spans="1:5" x14ac:dyDescent="0.2">
      <c r="A492" t="s">
        <v>724</v>
      </c>
      <c r="B492" s="5">
        <v>5795.6093999999994</v>
      </c>
      <c r="C492" s="1" t="s">
        <v>122</v>
      </c>
      <c r="D492" s="5">
        <v>23546.733047999998</v>
      </c>
      <c r="E492" s="4" t="s">
        <v>13</v>
      </c>
    </row>
    <row r="493" spans="1:5" x14ac:dyDescent="0.2">
      <c r="A493" t="s">
        <v>725</v>
      </c>
      <c r="B493" s="5">
        <v>4970.0640000000003</v>
      </c>
      <c r="C493" s="1" t="s">
        <v>124</v>
      </c>
      <c r="D493" s="5">
        <v>21073.071360000002</v>
      </c>
      <c r="E493" s="4" t="s">
        <v>13</v>
      </c>
    </row>
    <row r="494" spans="1:5" x14ac:dyDescent="0.2">
      <c r="A494" t="s">
        <v>726</v>
      </c>
      <c r="B494" s="5">
        <v>6191.9679999999989</v>
      </c>
      <c r="C494" s="1" t="s">
        <v>153</v>
      </c>
      <c r="D494" s="5">
        <v>26006.265599999995</v>
      </c>
      <c r="E494" s="4" t="s">
        <v>6</v>
      </c>
    </row>
    <row r="495" spans="1:5" x14ac:dyDescent="0.2">
      <c r="A495" t="s">
        <v>727</v>
      </c>
      <c r="B495" s="5">
        <v>5216.384</v>
      </c>
      <c r="C495" s="1" t="s">
        <v>150</v>
      </c>
      <c r="D495" s="5">
        <v>22117.46816</v>
      </c>
      <c r="E495" s="4" t="s">
        <v>12</v>
      </c>
    </row>
    <row r="496" spans="1:5" x14ac:dyDescent="0.2">
      <c r="A496" t="s">
        <v>728</v>
      </c>
      <c r="B496" s="5">
        <v>3752.2044000000005</v>
      </c>
      <c r="C496" s="1" t="s">
        <v>94</v>
      </c>
      <c r="D496" s="5">
        <v>18118.978136000002</v>
      </c>
      <c r="E496" s="4" t="s">
        <v>6</v>
      </c>
    </row>
    <row r="497" spans="1:5" x14ac:dyDescent="0.2">
      <c r="A497" t="s">
        <v>729</v>
      </c>
      <c r="B497" s="5">
        <v>3269.4059999999999</v>
      </c>
      <c r="C497" s="1" t="s">
        <v>173</v>
      </c>
      <c r="D497" s="5">
        <v>12914.153700000001</v>
      </c>
      <c r="E497" s="4" t="s">
        <v>20</v>
      </c>
    </row>
    <row r="498" spans="1:5" x14ac:dyDescent="0.2">
      <c r="A498" t="s">
        <v>730</v>
      </c>
      <c r="B498" s="5">
        <v>2851.8588</v>
      </c>
      <c r="C498" s="1" t="s">
        <v>193</v>
      </c>
      <c r="D498" s="5">
        <v>11693.979108</v>
      </c>
      <c r="E498" s="4" t="s">
        <v>13</v>
      </c>
    </row>
    <row r="499" spans="1:5" x14ac:dyDescent="0.2">
      <c r="A499" t="s">
        <v>731</v>
      </c>
      <c r="B499" s="5">
        <v>5626.9091999999991</v>
      </c>
      <c r="C499" s="1" t="s">
        <v>149</v>
      </c>
      <c r="D499" s="5">
        <v>20947.448339999999</v>
      </c>
      <c r="E499" s="4" t="s">
        <v>7</v>
      </c>
    </row>
    <row r="500" spans="1:5" x14ac:dyDescent="0.2">
      <c r="A500" t="s">
        <v>732</v>
      </c>
      <c r="B500" s="5">
        <v>4084.2296000000001</v>
      </c>
      <c r="C500" s="1" t="s">
        <v>113</v>
      </c>
      <c r="D500" s="5">
        <v>15494.081928000001</v>
      </c>
      <c r="E500" s="4" t="s">
        <v>11</v>
      </c>
    </row>
    <row r="501" spans="1:5" x14ac:dyDescent="0.2">
      <c r="A501" t="s">
        <v>733</v>
      </c>
      <c r="B501" s="5">
        <v>3206.5357999999997</v>
      </c>
      <c r="C501" s="1" t="s">
        <v>55</v>
      </c>
      <c r="D501" s="5">
        <v>11271.670410000001</v>
      </c>
      <c r="E501" s="4" t="s">
        <v>6</v>
      </c>
    </row>
    <row r="502" spans="1:5" x14ac:dyDescent="0.2">
      <c r="A502" t="s">
        <v>734</v>
      </c>
      <c r="B502" s="5">
        <v>5371.6932000000006</v>
      </c>
      <c r="C502" s="1" t="s">
        <v>212</v>
      </c>
      <c r="D502" s="5">
        <v>26428.730544000002</v>
      </c>
      <c r="E502" s="4" t="s">
        <v>8</v>
      </c>
    </row>
    <row r="503" spans="1:5" x14ac:dyDescent="0.2">
      <c r="A503" t="s">
        <v>735</v>
      </c>
      <c r="B503" s="5">
        <v>4128.6959999999999</v>
      </c>
      <c r="C503" s="1" t="s">
        <v>73</v>
      </c>
      <c r="D503" s="5">
        <v>20313.184320000004</v>
      </c>
      <c r="E503" s="4" t="s">
        <v>8</v>
      </c>
    </row>
    <row r="504" spans="1:5" x14ac:dyDescent="0.2">
      <c r="A504" t="s">
        <v>736</v>
      </c>
      <c r="B504" s="5">
        <v>3270.4560000000001</v>
      </c>
      <c r="C504" s="1" t="s">
        <v>188</v>
      </c>
      <c r="D504" s="5">
        <v>16090.643520000001</v>
      </c>
      <c r="E504" s="4" t="s">
        <v>20</v>
      </c>
    </row>
    <row r="505" spans="1:5" x14ac:dyDescent="0.2">
      <c r="A505" t="s">
        <v>737</v>
      </c>
      <c r="B505" s="5">
        <v>4235.4035999999996</v>
      </c>
      <c r="C505" s="1" t="s">
        <v>125</v>
      </c>
      <c r="D505" s="5">
        <v>20259.34722</v>
      </c>
      <c r="E505" s="4" t="s">
        <v>14</v>
      </c>
    </row>
    <row r="506" spans="1:5" x14ac:dyDescent="0.2">
      <c r="A506" t="s">
        <v>738</v>
      </c>
      <c r="B506" s="5">
        <v>4685.730599999999</v>
      </c>
      <c r="C506" s="1" t="s">
        <v>189</v>
      </c>
      <c r="D506" s="5">
        <v>21773.850246000002</v>
      </c>
      <c r="E506" s="4" t="s">
        <v>20</v>
      </c>
    </row>
    <row r="507" spans="1:5" x14ac:dyDescent="0.2">
      <c r="A507" t="s">
        <v>739</v>
      </c>
      <c r="B507" s="5">
        <v>3298.3923999999997</v>
      </c>
      <c r="C507" s="1" t="s">
        <v>107</v>
      </c>
      <c r="D507" s="5">
        <v>14905.261655999999</v>
      </c>
      <c r="E507" s="4" t="s">
        <v>6</v>
      </c>
    </row>
    <row r="508" spans="1:5" x14ac:dyDescent="0.2">
      <c r="A508" t="s">
        <v>740</v>
      </c>
      <c r="B508" s="5">
        <v>4763.9440000000004</v>
      </c>
      <c r="C508" s="1" t="s">
        <v>136</v>
      </c>
      <c r="D508" s="5">
        <v>20770.795840000002</v>
      </c>
      <c r="E508" s="4" t="s">
        <v>9</v>
      </c>
    </row>
    <row r="509" spans="1:5" x14ac:dyDescent="0.2">
      <c r="A509" t="s">
        <v>741</v>
      </c>
      <c r="B509" s="5">
        <v>3365.567</v>
      </c>
      <c r="C509" s="1" t="s">
        <v>114</v>
      </c>
      <c r="D509" s="5">
        <v>12056.04631</v>
      </c>
      <c r="E509" s="4" t="s">
        <v>9</v>
      </c>
    </row>
    <row r="510" spans="1:5" x14ac:dyDescent="0.2">
      <c r="A510" t="s">
        <v>742</v>
      </c>
      <c r="B510" s="5">
        <v>7017.1661999999997</v>
      </c>
      <c r="C510" s="1" t="s">
        <v>185</v>
      </c>
      <c r="D510" s="5">
        <v>26371.786427999999</v>
      </c>
      <c r="E510" s="4" t="s">
        <v>14</v>
      </c>
    </row>
    <row r="511" spans="1:5" x14ac:dyDescent="0.2">
      <c r="A511" t="s">
        <v>743</v>
      </c>
      <c r="B511" s="5">
        <v>4596.3200000000006</v>
      </c>
      <c r="C511" s="1" t="s">
        <v>221</v>
      </c>
      <c r="D511" s="5">
        <v>19488.396800000002</v>
      </c>
      <c r="E511" s="4" t="s">
        <v>7</v>
      </c>
    </row>
    <row r="512" spans="1:5" x14ac:dyDescent="0.2">
      <c r="A512" t="s">
        <v>744</v>
      </c>
      <c r="B512" s="5">
        <v>3647.2752</v>
      </c>
      <c r="C512" s="1" t="s">
        <v>150</v>
      </c>
      <c r="D512" s="5">
        <v>17612.286688</v>
      </c>
      <c r="E512" s="4" t="s">
        <v>9</v>
      </c>
    </row>
    <row r="513" spans="1:5" x14ac:dyDescent="0.2">
      <c r="A513" t="s">
        <v>745</v>
      </c>
      <c r="B513" s="5">
        <v>5291.5590000000002</v>
      </c>
      <c r="C513" s="1" t="s">
        <v>159</v>
      </c>
      <c r="D513" s="5">
        <v>25311.290549999998</v>
      </c>
      <c r="E513" s="4" t="s">
        <v>12</v>
      </c>
    </row>
    <row r="514" spans="1:5" x14ac:dyDescent="0.2">
      <c r="A514" t="s">
        <v>746</v>
      </c>
      <c r="B514" s="5">
        <v>3351.9969000000001</v>
      </c>
      <c r="C514" s="1" t="s">
        <v>130</v>
      </c>
      <c r="D514" s="5">
        <v>13492.585617000001</v>
      </c>
      <c r="E514" s="4" t="s">
        <v>13</v>
      </c>
    </row>
    <row r="515" spans="1:5" x14ac:dyDescent="0.2">
      <c r="A515" t="s">
        <v>747</v>
      </c>
      <c r="B515" s="5">
        <v>3521.6765999999998</v>
      </c>
      <c r="C515" s="1" t="s">
        <v>218</v>
      </c>
      <c r="D515" s="5">
        <v>16364.675106000002</v>
      </c>
      <c r="E515" s="4" t="s">
        <v>8</v>
      </c>
    </row>
    <row r="516" spans="1:5" x14ac:dyDescent="0.2">
      <c r="A516" t="s">
        <v>748</v>
      </c>
      <c r="B516" s="5">
        <v>4135.1220000000003</v>
      </c>
      <c r="C516" s="1" t="s">
        <v>82</v>
      </c>
      <c r="D516" s="5">
        <v>19215.259020000001</v>
      </c>
      <c r="E516" s="4" t="s">
        <v>8</v>
      </c>
    </row>
    <row r="517" spans="1:5" x14ac:dyDescent="0.2">
      <c r="A517" t="s">
        <v>749</v>
      </c>
      <c r="B517" s="5">
        <v>5552.9081999999999</v>
      </c>
      <c r="C517" s="1" t="s">
        <v>207</v>
      </c>
      <c r="D517" s="5">
        <v>22142.882508000002</v>
      </c>
      <c r="E517" s="4" t="s">
        <v>7</v>
      </c>
    </row>
    <row r="518" spans="1:5" x14ac:dyDescent="0.2">
      <c r="A518" t="s">
        <v>750</v>
      </c>
      <c r="B518" s="5">
        <v>5199.7464</v>
      </c>
      <c r="C518" s="1" t="s">
        <v>155</v>
      </c>
      <c r="D518" s="5">
        <v>24872.120279999999</v>
      </c>
      <c r="E518" s="4" t="s">
        <v>14</v>
      </c>
    </row>
    <row r="519" spans="1:5" x14ac:dyDescent="0.2">
      <c r="A519" t="s">
        <v>751</v>
      </c>
      <c r="B519" s="5">
        <v>4566.71</v>
      </c>
      <c r="C519" s="1" t="s">
        <v>96</v>
      </c>
      <c r="D519" s="5">
        <v>19545.518800000002</v>
      </c>
      <c r="E519" s="4" t="s">
        <v>12</v>
      </c>
    </row>
    <row r="520" spans="1:5" x14ac:dyDescent="0.2">
      <c r="A520" t="s">
        <v>752</v>
      </c>
      <c r="B520" s="5">
        <v>3919.6784000000002</v>
      </c>
      <c r="C520" s="1" t="s">
        <v>128</v>
      </c>
      <c r="D520" s="5">
        <v>13778.521680000002</v>
      </c>
      <c r="E520" s="4" t="s">
        <v>8</v>
      </c>
    </row>
    <row r="521" spans="1:5" x14ac:dyDescent="0.2">
      <c r="A521" t="s">
        <v>753</v>
      </c>
      <c r="B521" s="5">
        <v>2971.6</v>
      </c>
      <c r="C521" s="1" t="s">
        <v>194</v>
      </c>
      <c r="D521" s="5">
        <v>12956.176000000001</v>
      </c>
      <c r="E521" s="4" t="s">
        <v>13</v>
      </c>
    </row>
    <row r="522" spans="1:5" x14ac:dyDescent="0.2">
      <c r="A522" t="s">
        <v>754</v>
      </c>
      <c r="B522" s="5">
        <v>7214.9252000000006</v>
      </c>
      <c r="C522" s="1" t="s">
        <v>208</v>
      </c>
      <c r="D522" s="5">
        <v>26328.203132000002</v>
      </c>
      <c r="E522" s="4" t="s">
        <v>7</v>
      </c>
    </row>
    <row r="523" spans="1:5" x14ac:dyDescent="0.2">
      <c r="A523" t="s">
        <v>755</v>
      </c>
      <c r="B523" s="5">
        <v>3067.2719999999999</v>
      </c>
      <c r="C523" s="1" t="s">
        <v>214</v>
      </c>
      <c r="D523" s="5">
        <v>13250.615040000001</v>
      </c>
      <c r="E523" s="4" t="s">
        <v>13</v>
      </c>
    </row>
    <row r="524" spans="1:5" x14ac:dyDescent="0.2">
      <c r="A524" t="s">
        <v>756</v>
      </c>
      <c r="B524" s="5">
        <v>4416.5627999999997</v>
      </c>
      <c r="C524" s="1" t="s">
        <v>190</v>
      </c>
      <c r="D524" s="5">
        <v>21930.687948000003</v>
      </c>
      <c r="E524" s="4" t="s">
        <v>13</v>
      </c>
    </row>
    <row r="525" spans="1:5" x14ac:dyDescent="0.2">
      <c r="A525" t="s">
        <v>757</v>
      </c>
      <c r="B525" s="5">
        <v>2924.9748</v>
      </c>
      <c r="C525" s="1" t="s">
        <v>151</v>
      </c>
      <c r="D525" s="5">
        <v>14524.124868000003</v>
      </c>
      <c r="E525" s="4" t="s">
        <v>10</v>
      </c>
    </row>
    <row r="526" spans="1:5" x14ac:dyDescent="0.2">
      <c r="A526" t="s">
        <v>758</v>
      </c>
      <c r="B526" s="5">
        <v>5563.9668000000001</v>
      </c>
      <c r="C526" s="1" t="s">
        <v>203</v>
      </c>
      <c r="D526" s="5">
        <v>19931.096724000003</v>
      </c>
      <c r="E526" s="4" t="s">
        <v>10</v>
      </c>
    </row>
    <row r="527" spans="1:5" x14ac:dyDescent="0.2">
      <c r="A527" t="s">
        <v>759</v>
      </c>
      <c r="B527" s="5">
        <v>3572.82</v>
      </c>
      <c r="C527" s="1" t="s">
        <v>174</v>
      </c>
      <c r="D527" s="5">
        <v>17252.750800000002</v>
      </c>
      <c r="E527" s="4" t="s">
        <v>9</v>
      </c>
    </row>
    <row r="528" spans="1:5" x14ac:dyDescent="0.2">
      <c r="A528" t="s">
        <v>760</v>
      </c>
      <c r="B528" s="5">
        <v>3458.4605999999999</v>
      </c>
      <c r="C528" s="1" t="s">
        <v>93</v>
      </c>
      <c r="D528" s="5">
        <v>13791.023364000001</v>
      </c>
      <c r="E528" s="4" t="s">
        <v>7</v>
      </c>
    </row>
    <row r="529" spans="1:5" x14ac:dyDescent="0.2">
      <c r="A529" t="s">
        <v>761</v>
      </c>
      <c r="B529" s="5">
        <v>3485.4645</v>
      </c>
      <c r="C529" s="1" t="s">
        <v>120</v>
      </c>
      <c r="D529" s="5">
        <v>13898.704630000002</v>
      </c>
      <c r="E529" s="4" t="s">
        <v>20</v>
      </c>
    </row>
    <row r="530" spans="1:5" x14ac:dyDescent="0.2">
      <c r="A530" t="s">
        <v>762</v>
      </c>
      <c r="B530" s="5">
        <v>5138.9660999999996</v>
      </c>
      <c r="C530" s="1" t="s">
        <v>130</v>
      </c>
      <c r="D530" s="5">
        <v>23222.717333999997</v>
      </c>
      <c r="E530" s="4" t="s">
        <v>10</v>
      </c>
    </row>
    <row r="531" spans="1:5" x14ac:dyDescent="0.2">
      <c r="A531" t="s">
        <v>763</v>
      </c>
      <c r="B531" s="5">
        <v>3912.55</v>
      </c>
      <c r="C531" s="1" t="s">
        <v>180</v>
      </c>
      <c r="D531" s="5">
        <v>16432.710000000003</v>
      </c>
      <c r="E531" s="4" t="s">
        <v>8</v>
      </c>
    </row>
    <row r="532" spans="1:5" x14ac:dyDescent="0.2">
      <c r="A532" t="s">
        <v>764</v>
      </c>
      <c r="B532" s="5">
        <v>5722.7839999999987</v>
      </c>
      <c r="C532" s="1" t="s">
        <v>101</v>
      </c>
      <c r="D532" s="5">
        <v>24493.515520000001</v>
      </c>
      <c r="E532" s="4" t="s">
        <v>12</v>
      </c>
    </row>
    <row r="533" spans="1:5" x14ac:dyDescent="0.2">
      <c r="A533" t="s">
        <v>765</v>
      </c>
      <c r="B533" s="5">
        <v>4971.4776000000002</v>
      </c>
      <c r="C533" s="1" t="s">
        <v>198</v>
      </c>
      <c r="D533" s="5">
        <v>23780.234520000002</v>
      </c>
      <c r="E533" s="4" t="s">
        <v>10</v>
      </c>
    </row>
    <row r="534" spans="1:5" x14ac:dyDescent="0.2">
      <c r="A534" t="s">
        <v>766</v>
      </c>
      <c r="B534" s="5">
        <v>4552.2575999999999</v>
      </c>
      <c r="C534" s="1" t="s">
        <v>110</v>
      </c>
      <c r="D534" s="5">
        <v>17592.406415999998</v>
      </c>
      <c r="E534" s="4" t="s">
        <v>9</v>
      </c>
    </row>
    <row r="535" spans="1:5" x14ac:dyDescent="0.2">
      <c r="A535" t="s">
        <v>767</v>
      </c>
      <c r="B535" s="5">
        <v>3388.6781999999994</v>
      </c>
      <c r="C535" s="1" t="s">
        <v>137</v>
      </c>
      <c r="D535" s="5">
        <v>16209.177390000001</v>
      </c>
      <c r="E535" s="4" t="s">
        <v>10</v>
      </c>
    </row>
    <row r="536" spans="1:5" x14ac:dyDescent="0.2">
      <c r="A536" t="s">
        <v>768</v>
      </c>
      <c r="B536" s="5">
        <v>6489.6929999999993</v>
      </c>
      <c r="C536" s="1" t="s">
        <v>143</v>
      </c>
      <c r="D536" s="5">
        <v>26610.831630000001</v>
      </c>
      <c r="E536" s="4" t="s">
        <v>13</v>
      </c>
    </row>
    <row r="537" spans="1:5" x14ac:dyDescent="0.2">
      <c r="A537" t="s">
        <v>769</v>
      </c>
      <c r="B537" s="5">
        <v>6401.3927999999987</v>
      </c>
      <c r="C537" s="1" t="s">
        <v>144</v>
      </c>
      <c r="D537" s="5">
        <v>23830.63956</v>
      </c>
      <c r="E537" s="4" t="s">
        <v>8</v>
      </c>
    </row>
    <row r="538" spans="1:5" x14ac:dyDescent="0.2">
      <c r="A538" t="s">
        <v>770</v>
      </c>
      <c r="B538" s="5">
        <v>3642.4080000000004</v>
      </c>
      <c r="C538" s="1" t="s">
        <v>93</v>
      </c>
      <c r="D538" s="5">
        <v>15880.898880000002</v>
      </c>
      <c r="E538" s="4" t="s">
        <v>8</v>
      </c>
    </row>
    <row r="539" spans="1:5" x14ac:dyDescent="0.2">
      <c r="A539" t="s">
        <v>771</v>
      </c>
      <c r="B539" s="5">
        <v>4408.0189999999993</v>
      </c>
      <c r="C539" s="1" t="s">
        <v>162</v>
      </c>
      <c r="D539" s="5">
        <v>15937.86348</v>
      </c>
      <c r="E539" s="4" t="s">
        <v>7</v>
      </c>
    </row>
    <row r="540" spans="1:5" x14ac:dyDescent="0.2">
      <c r="A540" t="s">
        <v>772</v>
      </c>
      <c r="B540" s="5">
        <v>5818.2938999999988</v>
      </c>
      <c r="C540" s="1" t="s">
        <v>79</v>
      </c>
      <c r="D540" s="5">
        <v>20647.354265999998</v>
      </c>
      <c r="E540" s="4" t="s">
        <v>10</v>
      </c>
    </row>
    <row r="541" spans="1:5" x14ac:dyDescent="0.2">
      <c r="A541" t="s">
        <v>773</v>
      </c>
      <c r="B541" s="5">
        <v>6472.222999999999</v>
      </c>
      <c r="C541" s="1" t="s">
        <v>159</v>
      </c>
      <c r="D541" s="5">
        <v>23184.628390000002</v>
      </c>
      <c r="E541" s="4" t="s">
        <v>13</v>
      </c>
    </row>
    <row r="542" spans="1:5" x14ac:dyDescent="0.2">
      <c r="A542" t="s">
        <v>774</v>
      </c>
      <c r="B542" s="5">
        <v>3070.4475000000002</v>
      </c>
      <c r="C542" s="1" t="s">
        <v>175</v>
      </c>
      <c r="D542" s="5">
        <v>14006.088675000001</v>
      </c>
      <c r="E542" s="4" t="s">
        <v>12</v>
      </c>
    </row>
    <row r="543" spans="1:5" x14ac:dyDescent="0.2">
      <c r="A543" t="s">
        <v>775</v>
      </c>
      <c r="B543" s="5">
        <v>6055.1304</v>
      </c>
      <c r="C543" s="1" t="s">
        <v>222</v>
      </c>
      <c r="D543" s="5">
        <v>23185.644767999998</v>
      </c>
      <c r="E543" s="4" t="s">
        <v>14</v>
      </c>
    </row>
    <row r="544" spans="1:5" x14ac:dyDescent="0.2">
      <c r="A544" t="s">
        <v>776</v>
      </c>
      <c r="B544" s="5">
        <v>4068.2514999999999</v>
      </c>
      <c r="C544" s="1" t="s">
        <v>150</v>
      </c>
      <c r="D544" s="5">
        <v>14709.382379999999</v>
      </c>
      <c r="E544" s="4" t="s">
        <v>20</v>
      </c>
    </row>
    <row r="545" spans="1:5" x14ac:dyDescent="0.2">
      <c r="A545" t="s">
        <v>777</v>
      </c>
      <c r="B545" s="5">
        <v>4294.8314</v>
      </c>
      <c r="C545" s="1" t="s">
        <v>162</v>
      </c>
      <c r="D545" s="5">
        <v>15528.616488000001</v>
      </c>
      <c r="E545" s="4" t="s">
        <v>9</v>
      </c>
    </row>
    <row r="546" spans="1:5" x14ac:dyDescent="0.2">
      <c r="A546" t="s">
        <v>778</v>
      </c>
      <c r="B546" s="5">
        <v>6489.8820000000005</v>
      </c>
      <c r="C546" s="1" t="s">
        <v>106</v>
      </c>
      <c r="D546" s="5">
        <v>25635.033899999999</v>
      </c>
      <c r="E546" s="4" t="s">
        <v>14</v>
      </c>
    </row>
    <row r="547" spans="1:5" x14ac:dyDescent="0.2">
      <c r="A547" t="s">
        <v>779</v>
      </c>
      <c r="B547" s="5">
        <v>3181.7856000000006</v>
      </c>
      <c r="C547" s="1" t="s">
        <v>143</v>
      </c>
      <c r="D547" s="5">
        <v>14242.67712</v>
      </c>
      <c r="E547" s="4" t="s">
        <v>7</v>
      </c>
    </row>
    <row r="548" spans="1:5" x14ac:dyDescent="0.2">
      <c r="A548" t="s">
        <v>780</v>
      </c>
      <c r="B548" s="5">
        <v>6608.3301000000001</v>
      </c>
      <c r="C548" s="1" t="s">
        <v>197</v>
      </c>
      <c r="D548" s="5">
        <v>24114.658491000002</v>
      </c>
      <c r="E548" s="4" t="s">
        <v>11</v>
      </c>
    </row>
    <row r="549" spans="1:5" x14ac:dyDescent="0.2">
      <c r="A549" t="s">
        <v>781</v>
      </c>
      <c r="B549" s="5">
        <v>3408.6</v>
      </c>
      <c r="C549" s="1" t="s">
        <v>142</v>
      </c>
      <c r="D549" s="5">
        <v>15548.598</v>
      </c>
      <c r="E549" s="4" t="s">
        <v>13</v>
      </c>
    </row>
    <row r="550" spans="1:5" x14ac:dyDescent="0.2">
      <c r="A550" t="s">
        <v>782</v>
      </c>
      <c r="B550" s="5">
        <v>4119.3828000000003</v>
      </c>
      <c r="C550" s="1" t="s">
        <v>214</v>
      </c>
      <c r="D550" s="5">
        <v>14756.345604000002</v>
      </c>
      <c r="E550" s="4" t="s">
        <v>12</v>
      </c>
    </row>
    <row r="551" spans="1:5" x14ac:dyDescent="0.2">
      <c r="A551" t="s">
        <v>783</v>
      </c>
      <c r="B551" s="5">
        <v>4597.6193999999996</v>
      </c>
      <c r="C551" s="1" t="s">
        <v>183</v>
      </c>
      <c r="D551" s="5">
        <v>22620.287447999999</v>
      </c>
      <c r="E551" s="4" t="s">
        <v>8</v>
      </c>
    </row>
    <row r="552" spans="1:5" x14ac:dyDescent="0.2">
      <c r="A552" t="s">
        <v>784</v>
      </c>
      <c r="B552" s="5">
        <v>4232.4134999999997</v>
      </c>
      <c r="C552" s="1" t="s">
        <v>143</v>
      </c>
      <c r="D552" s="5">
        <v>17195.691419999999</v>
      </c>
      <c r="E552" s="4" t="s">
        <v>8</v>
      </c>
    </row>
    <row r="553" spans="1:5" x14ac:dyDescent="0.2">
      <c r="A553" t="s">
        <v>785</v>
      </c>
      <c r="B553" s="5">
        <v>3363.7355999999995</v>
      </c>
      <c r="C553" s="1" t="s">
        <v>125</v>
      </c>
      <c r="D553" s="5">
        <v>16089.868619999999</v>
      </c>
      <c r="E553" s="4" t="s">
        <v>13</v>
      </c>
    </row>
    <row r="554" spans="1:5" x14ac:dyDescent="0.2">
      <c r="A554" t="s">
        <v>786</v>
      </c>
      <c r="B554" s="5">
        <v>3826.4688000000001</v>
      </c>
      <c r="C554" s="1" t="s">
        <v>75</v>
      </c>
      <c r="D554" s="5">
        <v>14380.565472</v>
      </c>
      <c r="E554" s="4" t="s">
        <v>9</v>
      </c>
    </row>
    <row r="555" spans="1:5" x14ac:dyDescent="0.2">
      <c r="A555" t="s">
        <v>787</v>
      </c>
      <c r="B555" s="5">
        <v>6286.0050000000001</v>
      </c>
      <c r="C555" s="1" t="s">
        <v>186</v>
      </c>
      <c r="D555" s="5">
        <v>24292.552050000002</v>
      </c>
      <c r="E555" s="4" t="s">
        <v>10</v>
      </c>
    </row>
    <row r="556" spans="1:5" x14ac:dyDescent="0.2">
      <c r="A556" t="s">
        <v>788</v>
      </c>
      <c r="B556" s="5">
        <v>3048.828</v>
      </c>
      <c r="C556" s="1" t="s">
        <v>85</v>
      </c>
      <c r="D556" s="5">
        <v>13170.936960000001</v>
      </c>
      <c r="E556" s="4" t="s">
        <v>14</v>
      </c>
    </row>
    <row r="557" spans="1:5" x14ac:dyDescent="0.2">
      <c r="A557" t="s">
        <v>789</v>
      </c>
      <c r="B557" s="5">
        <v>5092.4753999999994</v>
      </c>
      <c r="C557" s="1" t="s">
        <v>215</v>
      </c>
      <c r="D557" s="5">
        <v>24590.997876000001</v>
      </c>
      <c r="E557" s="4" t="s">
        <v>13</v>
      </c>
    </row>
    <row r="558" spans="1:5" x14ac:dyDescent="0.2">
      <c r="A558" t="s">
        <v>790</v>
      </c>
      <c r="B558" s="5">
        <v>4300.3820999999998</v>
      </c>
      <c r="C558" s="1" t="s">
        <v>211</v>
      </c>
      <c r="D558" s="5">
        <v>16986.509295000003</v>
      </c>
      <c r="E558" s="4" t="s">
        <v>9</v>
      </c>
    </row>
    <row r="559" spans="1:5" x14ac:dyDescent="0.2">
      <c r="A559" t="s">
        <v>791</v>
      </c>
      <c r="B559" s="5">
        <v>4389.5776000000005</v>
      </c>
      <c r="C559" s="1" t="s">
        <v>65</v>
      </c>
      <c r="D559" s="5">
        <v>20397.674016000001</v>
      </c>
      <c r="E559" s="4" t="s">
        <v>11</v>
      </c>
    </row>
    <row r="560" spans="1:5" x14ac:dyDescent="0.2">
      <c r="A560" t="s">
        <v>792</v>
      </c>
      <c r="B560" s="5">
        <v>4018.12</v>
      </c>
      <c r="C560" s="1" t="s">
        <v>78</v>
      </c>
      <c r="D560" s="5">
        <v>18500.270400000001</v>
      </c>
      <c r="E560" s="4" t="s">
        <v>14</v>
      </c>
    </row>
    <row r="561" spans="1:5" x14ac:dyDescent="0.2">
      <c r="A561" t="s">
        <v>793</v>
      </c>
      <c r="B561" s="5">
        <v>5378.8217999999997</v>
      </c>
      <c r="C561" s="1" t="s">
        <v>223</v>
      </c>
      <c r="D561" s="5">
        <v>20405.293973999997</v>
      </c>
      <c r="E561" s="4" t="s">
        <v>11</v>
      </c>
    </row>
    <row r="562" spans="1:5" x14ac:dyDescent="0.2">
      <c r="A562" t="s">
        <v>794</v>
      </c>
      <c r="B562" s="5">
        <v>5351.8331999999991</v>
      </c>
      <c r="C562" s="1" t="s">
        <v>108</v>
      </c>
      <c r="D562" s="5">
        <v>18812.857140000004</v>
      </c>
      <c r="E562" s="4" t="s">
        <v>10</v>
      </c>
    </row>
    <row r="563" spans="1:5" x14ac:dyDescent="0.2">
      <c r="A563" t="s">
        <v>795</v>
      </c>
      <c r="B563" s="5">
        <v>4071.4206999999997</v>
      </c>
      <c r="C563" s="1" t="s">
        <v>65</v>
      </c>
      <c r="D563" s="5">
        <v>18919.249137000003</v>
      </c>
      <c r="E563" s="4" t="s">
        <v>7</v>
      </c>
    </row>
    <row r="564" spans="1:5" x14ac:dyDescent="0.2">
      <c r="A564" t="s">
        <v>796</v>
      </c>
      <c r="B564" s="5">
        <v>4799.3580000000002</v>
      </c>
      <c r="C564" s="1" t="s">
        <v>90</v>
      </c>
      <c r="D564" s="5">
        <v>23175.56652</v>
      </c>
      <c r="E564" s="4" t="s">
        <v>8</v>
      </c>
    </row>
    <row r="565" spans="1:5" x14ac:dyDescent="0.2">
      <c r="A565" t="s">
        <v>797</v>
      </c>
      <c r="B565" s="5">
        <v>5738.6207999999997</v>
      </c>
      <c r="C565" s="1" t="s">
        <v>213</v>
      </c>
      <c r="D565" s="5">
        <v>21566.780352000002</v>
      </c>
      <c r="E565" s="4" t="s">
        <v>10</v>
      </c>
    </row>
    <row r="566" spans="1:5" x14ac:dyDescent="0.2">
      <c r="A566" t="s">
        <v>798</v>
      </c>
      <c r="B566" s="5">
        <v>3497.0510999999997</v>
      </c>
      <c r="C566" s="1" t="s">
        <v>115</v>
      </c>
      <c r="D566" s="5">
        <v>12292.894844999999</v>
      </c>
      <c r="E566" s="4" t="s">
        <v>11</v>
      </c>
    </row>
    <row r="567" spans="1:5" x14ac:dyDescent="0.2">
      <c r="A567" t="s">
        <v>799</v>
      </c>
      <c r="B567" s="5">
        <v>5965.6959999999999</v>
      </c>
      <c r="C567" s="1" t="s">
        <v>78</v>
      </c>
      <c r="D567" s="5">
        <v>25294.551040000002</v>
      </c>
      <c r="E567" s="4" t="s">
        <v>12</v>
      </c>
    </row>
    <row r="568" spans="1:5" x14ac:dyDescent="0.2">
      <c r="A568" t="s">
        <v>800</v>
      </c>
      <c r="B568" s="5">
        <v>5019.0140000000001</v>
      </c>
      <c r="C568" s="1" t="s">
        <v>224</v>
      </c>
      <c r="D568" s="5">
        <v>21882.901040000001</v>
      </c>
      <c r="E568" s="4" t="s">
        <v>11</v>
      </c>
    </row>
    <row r="569" spans="1:5" x14ac:dyDescent="0.2">
      <c r="A569" t="s">
        <v>801</v>
      </c>
      <c r="B569" s="5">
        <v>3244.05</v>
      </c>
      <c r="C569" s="1" t="s">
        <v>75</v>
      </c>
      <c r="D569" s="5">
        <v>13754.772000000001</v>
      </c>
      <c r="E569" s="4" t="s">
        <v>9</v>
      </c>
    </row>
    <row r="570" spans="1:5" x14ac:dyDescent="0.2">
      <c r="A570" t="s">
        <v>802</v>
      </c>
      <c r="B570" s="5">
        <v>3324.5059999999999</v>
      </c>
      <c r="C570" s="1" t="s">
        <v>210</v>
      </c>
      <c r="D570" s="5">
        <v>13962.9252</v>
      </c>
      <c r="E570" s="4" t="s">
        <v>10</v>
      </c>
    </row>
    <row r="571" spans="1:5" x14ac:dyDescent="0.2">
      <c r="A571" t="s">
        <v>803</v>
      </c>
      <c r="B571" s="5">
        <v>5437.6507999999994</v>
      </c>
      <c r="C571" s="1" t="s">
        <v>212</v>
      </c>
      <c r="D571" s="5">
        <v>19296.567751999999</v>
      </c>
      <c r="E571" s="4" t="s">
        <v>12</v>
      </c>
    </row>
    <row r="572" spans="1:5" x14ac:dyDescent="0.2">
      <c r="A572" t="s">
        <v>804</v>
      </c>
      <c r="B572" s="5">
        <v>3315.2434999999996</v>
      </c>
      <c r="C572" s="1" t="s">
        <v>225</v>
      </c>
      <c r="D572" s="5">
        <v>15122.744954999998</v>
      </c>
      <c r="E572" s="4" t="s">
        <v>14</v>
      </c>
    </row>
    <row r="573" spans="1:5" x14ac:dyDescent="0.2">
      <c r="A573" t="s">
        <v>805</v>
      </c>
      <c r="B573" s="5">
        <v>4713.0993000000008</v>
      </c>
      <c r="C573" s="1" t="s">
        <v>78</v>
      </c>
      <c r="D573" s="5">
        <v>19325.951463000001</v>
      </c>
      <c r="E573" s="4" t="s">
        <v>20</v>
      </c>
    </row>
    <row r="574" spans="1:5" x14ac:dyDescent="0.2">
      <c r="A574" t="s">
        <v>806</v>
      </c>
      <c r="B574" s="5">
        <v>5816.3196000000007</v>
      </c>
      <c r="C574" s="1" t="s">
        <v>148</v>
      </c>
      <c r="D574" s="5">
        <v>23849.680036000002</v>
      </c>
      <c r="E574" s="4" t="s">
        <v>20</v>
      </c>
    </row>
    <row r="575" spans="1:5" x14ac:dyDescent="0.2">
      <c r="A575" t="s">
        <v>807</v>
      </c>
      <c r="B575" s="5">
        <v>5510.34</v>
      </c>
      <c r="C575" s="1" t="s">
        <v>156</v>
      </c>
      <c r="D575" s="5">
        <v>26357.793000000001</v>
      </c>
      <c r="E575" s="4" t="s">
        <v>20</v>
      </c>
    </row>
    <row r="576" spans="1:5" x14ac:dyDescent="0.2">
      <c r="A576" t="s">
        <v>808</v>
      </c>
      <c r="B576" s="5">
        <v>4181.0964000000004</v>
      </c>
      <c r="C576" s="1" t="s">
        <v>173</v>
      </c>
      <c r="D576" s="5">
        <v>15117.390288000001</v>
      </c>
      <c r="E576" s="4" t="s">
        <v>11</v>
      </c>
    </row>
    <row r="577" spans="1:5" x14ac:dyDescent="0.2">
      <c r="A577" t="s">
        <v>809</v>
      </c>
      <c r="B577" s="5">
        <v>4247.6115</v>
      </c>
      <c r="C577" s="1" t="s">
        <v>137</v>
      </c>
      <c r="D577" s="5">
        <v>19194.732810000001</v>
      </c>
      <c r="E577" s="4" t="s">
        <v>10</v>
      </c>
    </row>
    <row r="578" spans="1:5" x14ac:dyDescent="0.2">
      <c r="A578" t="s">
        <v>810</v>
      </c>
      <c r="B578" s="5">
        <v>4639.9373999999998</v>
      </c>
      <c r="C578" s="1" t="s">
        <v>203</v>
      </c>
      <c r="D578" s="5">
        <v>18327.75273</v>
      </c>
      <c r="E578" s="4" t="s">
        <v>7</v>
      </c>
    </row>
    <row r="579" spans="1:5" x14ac:dyDescent="0.2">
      <c r="A579" t="s">
        <v>811</v>
      </c>
      <c r="B579" s="5">
        <v>3905.0549999999998</v>
      </c>
      <c r="C579" s="1" t="s">
        <v>183</v>
      </c>
      <c r="D579" s="5">
        <v>13727.117250000001</v>
      </c>
      <c r="E579" s="4" t="s">
        <v>20</v>
      </c>
    </row>
    <row r="580" spans="1:5" x14ac:dyDescent="0.2">
      <c r="A580" t="s">
        <v>812</v>
      </c>
      <c r="B580" s="5">
        <v>5481.9092999999993</v>
      </c>
      <c r="C580" s="1" t="s">
        <v>142</v>
      </c>
      <c r="D580" s="5">
        <v>22478.438563</v>
      </c>
      <c r="E580" s="4" t="s">
        <v>14</v>
      </c>
    </row>
    <row r="581" spans="1:5" x14ac:dyDescent="0.2">
      <c r="A581" t="s">
        <v>813</v>
      </c>
      <c r="B581" s="5">
        <v>5197.5630000000001</v>
      </c>
      <c r="C581" s="1" t="s">
        <v>206</v>
      </c>
      <c r="D581" s="5">
        <v>18270.563849999999</v>
      </c>
      <c r="E581" s="4" t="s">
        <v>8</v>
      </c>
    </row>
    <row r="582" spans="1:5" x14ac:dyDescent="0.2">
      <c r="A582" t="s">
        <v>814</v>
      </c>
      <c r="B582" s="5">
        <v>4811.1336000000001</v>
      </c>
      <c r="C582" s="1" t="s">
        <v>226</v>
      </c>
      <c r="D582" s="5">
        <v>23670.777312000002</v>
      </c>
      <c r="E582" s="4" t="s">
        <v>8</v>
      </c>
    </row>
    <row r="583" spans="1:5" x14ac:dyDescent="0.2">
      <c r="A583" t="s">
        <v>815</v>
      </c>
      <c r="B583" s="5">
        <v>4632.0713999999998</v>
      </c>
      <c r="C583" s="1" t="s">
        <v>102</v>
      </c>
      <c r="D583" s="5">
        <v>17408.166515999998</v>
      </c>
      <c r="E583" s="4" t="s">
        <v>12</v>
      </c>
    </row>
    <row r="584" spans="1:5" x14ac:dyDescent="0.2">
      <c r="A584" t="s">
        <v>816</v>
      </c>
      <c r="B584" s="5">
        <v>5029.2</v>
      </c>
      <c r="C584" s="1" t="s">
        <v>86</v>
      </c>
      <c r="D584" s="5">
        <v>21524.975999999999</v>
      </c>
      <c r="E584" s="4" t="s">
        <v>7</v>
      </c>
    </row>
    <row r="585" spans="1:5" x14ac:dyDescent="0.2">
      <c r="A585" t="s">
        <v>817</v>
      </c>
      <c r="B585" s="5">
        <v>2973.5531999999994</v>
      </c>
      <c r="C585" s="1" t="s">
        <v>206</v>
      </c>
      <c r="D585" s="5">
        <v>14629.881744</v>
      </c>
      <c r="E585" s="4" t="s">
        <v>9</v>
      </c>
    </row>
    <row r="586" spans="1:5" x14ac:dyDescent="0.2">
      <c r="A586" t="s">
        <v>818</v>
      </c>
      <c r="B586" s="5">
        <v>6462.0119999999997</v>
      </c>
      <c r="C586" s="1" t="s">
        <v>227</v>
      </c>
      <c r="D586" s="5">
        <v>28174.372320000002</v>
      </c>
      <c r="E586" s="4" t="s">
        <v>8</v>
      </c>
    </row>
    <row r="587" spans="1:5" x14ac:dyDescent="0.2">
      <c r="A587" t="s">
        <v>819</v>
      </c>
      <c r="B587" s="5">
        <v>3032.82</v>
      </c>
      <c r="C587" s="1" t="s">
        <v>95</v>
      </c>
      <c r="D587" s="5">
        <v>12093.730800000001</v>
      </c>
      <c r="E587" s="4" t="s">
        <v>10</v>
      </c>
    </row>
    <row r="588" spans="1:5" x14ac:dyDescent="0.2">
      <c r="A588" t="s">
        <v>820</v>
      </c>
      <c r="B588" s="5">
        <v>2946.6120000000001</v>
      </c>
      <c r="C588" s="1" t="s">
        <v>123</v>
      </c>
      <c r="D588" s="5">
        <v>12375.770400000001</v>
      </c>
      <c r="E588" s="4" t="s">
        <v>8</v>
      </c>
    </row>
    <row r="589" spans="1:5" x14ac:dyDescent="0.2">
      <c r="A589" t="s">
        <v>821</v>
      </c>
      <c r="B589" s="5">
        <v>4105.5335999999998</v>
      </c>
      <c r="C589" s="1" t="s">
        <v>78</v>
      </c>
      <c r="D589" s="5">
        <v>16216.857720000002</v>
      </c>
      <c r="E589" s="4" t="s">
        <v>14</v>
      </c>
    </row>
    <row r="590" spans="1:5" x14ac:dyDescent="0.2">
      <c r="A590" t="s">
        <v>822</v>
      </c>
      <c r="B590" s="5">
        <v>5794.3440000000001</v>
      </c>
      <c r="C590" s="1" t="s">
        <v>116</v>
      </c>
      <c r="D590" s="5">
        <v>24336.2448</v>
      </c>
      <c r="E590" s="4" t="s">
        <v>20</v>
      </c>
    </row>
    <row r="591" spans="1:5" x14ac:dyDescent="0.2">
      <c r="A591" t="s">
        <v>823</v>
      </c>
      <c r="B591" s="5">
        <v>4435.7280000000001</v>
      </c>
      <c r="C591" s="1" t="s">
        <v>103</v>
      </c>
      <c r="D591" s="5">
        <v>19162.344960000002</v>
      </c>
      <c r="E591" s="4" t="s">
        <v>20</v>
      </c>
    </row>
    <row r="592" spans="1:5" x14ac:dyDescent="0.2">
      <c r="A592" t="s">
        <v>824</v>
      </c>
      <c r="B592" s="5">
        <v>3186.7835999999998</v>
      </c>
      <c r="C592" s="1" t="s">
        <v>155</v>
      </c>
      <c r="D592" s="5">
        <v>12707.678984000002</v>
      </c>
      <c r="E592" s="4" t="s">
        <v>20</v>
      </c>
    </row>
    <row r="593" spans="1:5" x14ac:dyDescent="0.2">
      <c r="A593" t="s">
        <v>825</v>
      </c>
      <c r="B593" s="5">
        <v>4643.9115999999995</v>
      </c>
      <c r="C593" s="1" t="s">
        <v>208</v>
      </c>
      <c r="D593" s="5">
        <v>21381.546672</v>
      </c>
      <c r="E593" s="4" t="s">
        <v>13</v>
      </c>
    </row>
    <row r="594" spans="1:5" x14ac:dyDescent="0.2">
      <c r="A594" t="s">
        <v>826</v>
      </c>
      <c r="B594" s="5">
        <v>5506.1370000000006</v>
      </c>
      <c r="C594" s="1" t="s">
        <v>207</v>
      </c>
      <c r="D594" s="5">
        <v>22370.648040000004</v>
      </c>
      <c r="E594" s="4" t="s">
        <v>8</v>
      </c>
    </row>
    <row r="595" spans="1:5" x14ac:dyDescent="0.2">
      <c r="A595" t="s">
        <v>827</v>
      </c>
      <c r="B595" s="5">
        <v>5484.3359999999993</v>
      </c>
      <c r="C595" s="1" t="s">
        <v>182</v>
      </c>
      <c r="D595" s="5">
        <v>20416.6872</v>
      </c>
      <c r="E595" s="4" t="s">
        <v>11</v>
      </c>
    </row>
    <row r="596" spans="1:5" x14ac:dyDescent="0.2">
      <c r="A596" t="s">
        <v>828</v>
      </c>
      <c r="B596" s="5">
        <v>5453.93</v>
      </c>
      <c r="C596" s="1" t="s">
        <v>74</v>
      </c>
      <c r="D596" s="5">
        <v>23560.977599999998</v>
      </c>
      <c r="E596" s="4" t="s">
        <v>20</v>
      </c>
    </row>
    <row r="597" spans="1:5" x14ac:dyDescent="0.2">
      <c r="A597" t="s">
        <v>829</v>
      </c>
      <c r="B597" s="5">
        <v>3314.7874999999999</v>
      </c>
      <c r="C597" s="1" t="s">
        <v>110</v>
      </c>
      <c r="D597" s="5">
        <v>15120.664875</v>
      </c>
      <c r="E597" s="4" t="s">
        <v>10</v>
      </c>
    </row>
    <row r="598" spans="1:5" x14ac:dyDescent="0.2">
      <c r="A598" t="s">
        <v>830</v>
      </c>
      <c r="B598" s="5">
        <v>3091.3560000000002</v>
      </c>
      <c r="C598" s="1" t="s">
        <v>225</v>
      </c>
      <c r="D598" s="5">
        <v>13231.003680000002</v>
      </c>
      <c r="E598" s="4" t="s">
        <v>6</v>
      </c>
    </row>
    <row r="599" spans="1:5" x14ac:dyDescent="0.2">
      <c r="A599" t="s">
        <v>831</v>
      </c>
      <c r="B599" s="5">
        <v>4515.6707999999999</v>
      </c>
      <c r="C599" s="1" t="s">
        <v>228</v>
      </c>
      <c r="D599" s="5">
        <v>22422.814228000003</v>
      </c>
      <c r="E599" s="4" t="s">
        <v>12</v>
      </c>
    </row>
    <row r="600" spans="1:5" x14ac:dyDescent="0.2">
      <c r="A600" t="s">
        <v>832</v>
      </c>
      <c r="B600" s="5">
        <v>4125.0132000000003</v>
      </c>
      <c r="C600" s="1" t="s">
        <v>165</v>
      </c>
      <c r="D600" s="5">
        <v>14776.514675999999</v>
      </c>
      <c r="E600" s="4" t="s">
        <v>13</v>
      </c>
    </row>
    <row r="601" spans="1:5" x14ac:dyDescent="0.2">
      <c r="A601" t="s">
        <v>833</v>
      </c>
      <c r="B601" s="5">
        <v>5352.0080000000007</v>
      </c>
      <c r="C601" s="1" t="s">
        <v>102</v>
      </c>
      <c r="D601" s="5">
        <v>23120.674559999999</v>
      </c>
      <c r="E601" s="4" t="s">
        <v>10</v>
      </c>
    </row>
    <row r="602" spans="1:5" x14ac:dyDescent="0.2">
      <c r="A602" t="s">
        <v>834</v>
      </c>
      <c r="B602" s="5">
        <v>4846.5048000000006</v>
      </c>
      <c r="C602" s="1" t="s">
        <v>196</v>
      </c>
      <c r="D602" s="5">
        <v>22314.328416000004</v>
      </c>
      <c r="E602" s="4" t="s">
        <v>11</v>
      </c>
    </row>
    <row r="603" spans="1:5" x14ac:dyDescent="0.2">
      <c r="A603" t="s">
        <v>835</v>
      </c>
      <c r="B603" s="5">
        <v>4066.6079999999997</v>
      </c>
      <c r="C603" s="1" t="s">
        <v>229</v>
      </c>
      <c r="D603" s="5">
        <v>16063.1016</v>
      </c>
      <c r="E603" s="4" t="s">
        <v>6</v>
      </c>
    </row>
    <row r="604" spans="1:5" x14ac:dyDescent="0.2">
      <c r="A604" t="s">
        <v>836</v>
      </c>
      <c r="B604" s="5">
        <v>2921.9568000000004</v>
      </c>
      <c r="C604" s="1" t="s">
        <v>96</v>
      </c>
      <c r="D604" s="5">
        <v>13204.168992000003</v>
      </c>
      <c r="E604" s="4" t="s">
        <v>8</v>
      </c>
    </row>
    <row r="605" spans="1:5" x14ac:dyDescent="0.2">
      <c r="A605" t="s">
        <v>837</v>
      </c>
      <c r="B605" s="5">
        <v>3959.34</v>
      </c>
      <c r="C605" s="1" t="s">
        <v>126</v>
      </c>
      <c r="D605" s="5">
        <v>15020.296200000001</v>
      </c>
      <c r="E605" s="4" t="s">
        <v>11</v>
      </c>
    </row>
    <row r="606" spans="1:5" x14ac:dyDescent="0.2">
      <c r="A606" t="s">
        <v>838</v>
      </c>
      <c r="B606" s="5">
        <v>4961.3382000000011</v>
      </c>
      <c r="C606" s="1" t="s">
        <v>170</v>
      </c>
      <c r="D606" s="5">
        <v>19783.926708000003</v>
      </c>
      <c r="E606" s="4" t="s">
        <v>9</v>
      </c>
    </row>
    <row r="607" spans="1:5" x14ac:dyDescent="0.2">
      <c r="A607" t="s">
        <v>839</v>
      </c>
      <c r="B607" s="5">
        <v>5101.3996000000006</v>
      </c>
      <c r="C607" s="1" t="s">
        <v>61</v>
      </c>
      <c r="D607" s="5">
        <v>19714.590636000001</v>
      </c>
      <c r="E607" s="4" t="s">
        <v>13</v>
      </c>
    </row>
    <row r="608" spans="1:5" x14ac:dyDescent="0.2">
      <c r="A608" t="s">
        <v>840</v>
      </c>
      <c r="B608" s="5">
        <v>5000.8163999999997</v>
      </c>
      <c r="C608" s="1" t="s">
        <v>121</v>
      </c>
      <c r="D608" s="5">
        <v>17578.95678</v>
      </c>
      <c r="E608" s="4" t="s">
        <v>6</v>
      </c>
    </row>
    <row r="609" spans="1:5" x14ac:dyDescent="0.2">
      <c r="A609" t="s">
        <v>841</v>
      </c>
      <c r="B609" s="5">
        <v>4104.7380000000003</v>
      </c>
      <c r="C609" s="1" t="s">
        <v>214</v>
      </c>
      <c r="D609" s="5">
        <v>15280.820100000001</v>
      </c>
      <c r="E609" s="4" t="s">
        <v>6</v>
      </c>
    </row>
    <row r="610" spans="1:5" x14ac:dyDescent="0.2">
      <c r="A610" t="s">
        <v>842</v>
      </c>
      <c r="B610" s="5">
        <v>3972.9325999999996</v>
      </c>
      <c r="C610" s="1" t="s">
        <v>175</v>
      </c>
      <c r="D610" s="5">
        <v>13965.72177</v>
      </c>
      <c r="E610" s="4" t="s">
        <v>12</v>
      </c>
    </row>
    <row r="611" spans="1:5" x14ac:dyDescent="0.2">
      <c r="A611" t="s">
        <v>843</v>
      </c>
      <c r="B611" s="5">
        <v>6563.7474000000002</v>
      </c>
      <c r="C611" s="1" t="s">
        <v>65</v>
      </c>
      <c r="D611" s="5">
        <v>26173.724156</v>
      </c>
      <c r="E611" s="4" t="s">
        <v>9</v>
      </c>
    </row>
    <row r="612" spans="1:5" x14ac:dyDescent="0.2">
      <c r="A612" t="s">
        <v>844</v>
      </c>
      <c r="B612" s="5">
        <v>4744.4759999999997</v>
      </c>
      <c r="C612" s="1" t="s">
        <v>227</v>
      </c>
      <c r="D612" s="5">
        <v>17662.390200000002</v>
      </c>
      <c r="E612" s="4" t="s">
        <v>7</v>
      </c>
    </row>
    <row r="613" spans="1:5" x14ac:dyDescent="0.2">
      <c r="A613" t="s">
        <v>845</v>
      </c>
      <c r="B613" s="5">
        <v>5551.0118999999995</v>
      </c>
      <c r="C613" s="1" t="s">
        <v>86</v>
      </c>
      <c r="D613" s="5">
        <v>21926.497005000001</v>
      </c>
      <c r="E613" s="4" t="s">
        <v>12</v>
      </c>
    </row>
    <row r="614" spans="1:5" x14ac:dyDescent="0.2">
      <c r="A614" t="s">
        <v>846</v>
      </c>
      <c r="B614" s="5">
        <v>4399.5923999999995</v>
      </c>
      <c r="C614" s="1" t="s">
        <v>220</v>
      </c>
      <c r="D614" s="5">
        <v>17874.915408000001</v>
      </c>
      <c r="E614" s="4" t="s">
        <v>7</v>
      </c>
    </row>
    <row r="615" spans="1:5" x14ac:dyDescent="0.2">
      <c r="A615" t="s">
        <v>847</v>
      </c>
      <c r="B615" s="5">
        <v>6723.1119999999992</v>
      </c>
      <c r="C615" s="1" t="s">
        <v>100</v>
      </c>
      <c r="D615" s="5">
        <v>25266.67728</v>
      </c>
      <c r="E615" s="4" t="s">
        <v>10</v>
      </c>
    </row>
    <row r="616" spans="1:5" x14ac:dyDescent="0.2">
      <c r="A616" t="s">
        <v>848</v>
      </c>
      <c r="B616" s="5">
        <v>4142.0015999999996</v>
      </c>
      <c r="C616" s="1" t="s">
        <v>226</v>
      </c>
      <c r="D616" s="5">
        <v>20001.265503999999</v>
      </c>
      <c r="E616" s="4" t="s">
        <v>7</v>
      </c>
    </row>
    <row r="617" spans="1:5" x14ac:dyDescent="0.2">
      <c r="A617" t="s">
        <v>849</v>
      </c>
      <c r="B617" s="5">
        <v>3747.2441999999996</v>
      </c>
      <c r="C617" s="1" t="s">
        <v>122</v>
      </c>
      <c r="D617" s="5">
        <v>14942.582348000002</v>
      </c>
      <c r="E617" s="4" t="s">
        <v>12</v>
      </c>
    </row>
    <row r="618" spans="1:5" x14ac:dyDescent="0.2">
      <c r="A618" t="s">
        <v>850</v>
      </c>
      <c r="B618" s="5">
        <v>4162.7915999999996</v>
      </c>
      <c r="C618" s="1" t="s">
        <v>125</v>
      </c>
      <c r="D618" s="5">
        <v>15939.707472</v>
      </c>
      <c r="E618" s="4" t="s">
        <v>7</v>
      </c>
    </row>
    <row r="619" spans="1:5" x14ac:dyDescent="0.2">
      <c r="A619" t="s">
        <v>851</v>
      </c>
      <c r="B619" s="5">
        <v>4793.32</v>
      </c>
      <c r="C619" s="1" t="s">
        <v>221</v>
      </c>
      <c r="D619" s="5">
        <v>20131.944</v>
      </c>
      <c r="E619" s="4" t="s">
        <v>13</v>
      </c>
    </row>
    <row r="620" spans="1:5" x14ac:dyDescent="0.2">
      <c r="A620" t="s">
        <v>852</v>
      </c>
      <c r="B620" s="5">
        <v>4412.7980000000007</v>
      </c>
      <c r="C620" s="1" t="s">
        <v>130</v>
      </c>
      <c r="D620" s="5">
        <v>18886.775440000005</v>
      </c>
      <c r="E620" s="4" t="s">
        <v>20</v>
      </c>
    </row>
    <row r="621" spans="1:5" x14ac:dyDescent="0.2">
      <c r="A621" t="s">
        <v>853</v>
      </c>
      <c r="B621" s="5">
        <v>5629.7120000000004</v>
      </c>
      <c r="C621" s="1" t="s">
        <v>128</v>
      </c>
      <c r="D621" s="5">
        <v>24545.544320000005</v>
      </c>
      <c r="E621" s="4" t="s">
        <v>14</v>
      </c>
    </row>
    <row r="622" spans="1:5" x14ac:dyDescent="0.2">
      <c r="A622" t="s">
        <v>854</v>
      </c>
      <c r="B622" s="5">
        <v>3309.4142999999995</v>
      </c>
      <c r="C622" s="1" t="s">
        <v>86</v>
      </c>
      <c r="D622" s="5">
        <v>15378.325712999998</v>
      </c>
      <c r="E622" s="4" t="s">
        <v>10</v>
      </c>
    </row>
    <row r="623" spans="1:5" x14ac:dyDescent="0.2">
      <c r="A623" t="s">
        <v>855</v>
      </c>
      <c r="B623" s="5">
        <v>5110.7453999999998</v>
      </c>
      <c r="C623" s="1" t="s">
        <v>106</v>
      </c>
      <c r="D623" s="5">
        <v>23530.947768000002</v>
      </c>
      <c r="E623" s="4" t="s">
        <v>7</v>
      </c>
    </row>
    <row r="624" spans="1:5" x14ac:dyDescent="0.2">
      <c r="A624" t="s">
        <v>856</v>
      </c>
      <c r="B624" s="5">
        <v>5916.1059999999998</v>
      </c>
      <c r="C624" s="1" t="s">
        <v>70</v>
      </c>
      <c r="D624" s="5">
        <v>26986.784580000003</v>
      </c>
      <c r="E624" s="4" t="s">
        <v>8</v>
      </c>
    </row>
    <row r="625" spans="1:5" x14ac:dyDescent="0.2">
      <c r="A625" t="s">
        <v>857</v>
      </c>
      <c r="B625" s="5">
        <v>6699.347999999999</v>
      </c>
      <c r="C625" s="1" t="s">
        <v>197</v>
      </c>
      <c r="D625" s="5">
        <v>24222.512160000002</v>
      </c>
      <c r="E625" s="4" t="s">
        <v>9</v>
      </c>
    </row>
    <row r="626" spans="1:5" x14ac:dyDescent="0.2">
      <c r="A626" t="s">
        <v>858</v>
      </c>
      <c r="B626" s="5">
        <v>4869.8663999999999</v>
      </c>
      <c r="C626" s="1" t="s">
        <v>230</v>
      </c>
      <c r="D626" s="5">
        <v>19785.571488000001</v>
      </c>
      <c r="E626" s="4" t="s">
        <v>12</v>
      </c>
    </row>
    <row r="627" spans="1:5" x14ac:dyDescent="0.2">
      <c r="A627" t="s">
        <v>859</v>
      </c>
      <c r="B627" s="5">
        <v>3442.0320000000002</v>
      </c>
      <c r="C627" s="1" t="s">
        <v>215</v>
      </c>
      <c r="D627" s="5">
        <v>14456.5344</v>
      </c>
      <c r="E627" s="4" t="s">
        <v>11</v>
      </c>
    </row>
    <row r="628" spans="1:5" x14ac:dyDescent="0.2">
      <c r="A628" t="s">
        <v>860</v>
      </c>
      <c r="B628" s="5">
        <v>3348.6390000000001</v>
      </c>
      <c r="C628" s="1" t="s">
        <v>138</v>
      </c>
      <c r="D628" s="5">
        <v>11771.19405</v>
      </c>
      <c r="E628" s="4" t="s">
        <v>6</v>
      </c>
    </row>
    <row r="629" spans="1:5" x14ac:dyDescent="0.2">
      <c r="A629" t="s">
        <v>861</v>
      </c>
      <c r="B629" s="5">
        <v>5455.3464000000004</v>
      </c>
      <c r="C629" s="1" t="s">
        <v>214</v>
      </c>
      <c r="D629" s="5">
        <v>22164.293088000002</v>
      </c>
      <c r="E629" s="4" t="s">
        <v>9</v>
      </c>
    </row>
    <row r="630" spans="1:5" x14ac:dyDescent="0.2">
      <c r="A630" t="s">
        <v>862</v>
      </c>
      <c r="B630" s="5">
        <v>5587.7759999999998</v>
      </c>
      <c r="C630" s="1" t="s">
        <v>74</v>
      </c>
      <c r="D630" s="5">
        <v>23915.681280000001</v>
      </c>
      <c r="E630" s="4" t="s">
        <v>14</v>
      </c>
    </row>
    <row r="631" spans="1:5" x14ac:dyDescent="0.2">
      <c r="A631" t="s">
        <v>863</v>
      </c>
      <c r="B631" s="5">
        <v>3928.3943999999992</v>
      </c>
      <c r="C631" s="1" t="s">
        <v>90</v>
      </c>
      <c r="D631" s="5">
        <v>17919.681192</v>
      </c>
      <c r="E631" s="4" t="s">
        <v>13</v>
      </c>
    </row>
    <row r="632" spans="1:5" x14ac:dyDescent="0.2">
      <c r="A632" t="s">
        <v>864</v>
      </c>
      <c r="B632" s="5">
        <v>4322.6765999999998</v>
      </c>
      <c r="C632" s="1" t="s">
        <v>110</v>
      </c>
      <c r="D632" s="5">
        <v>21267.568872</v>
      </c>
      <c r="E632" s="4" t="s">
        <v>9</v>
      </c>
    </row>
    <row r="633" spans="1:5" x14ac:dyDescent="0.2">
      <c r="A633" t="s">
        <v>865</v>
      </c>
      <c r="B633" s="5">
        <v>4854.6959999999999</v>
      </c>
      <c r="C633" s="1" t="s">
        <v>219</v>
      </c>
      <c r="D633" s="5">
        <v>18416.951280000001</v>
      </c>
      <c r="E633" s="4" t="s">
        <v>8</v>
      </c>
    </row>
    <row r="634" spans="1:5" x14ac:dyDescent="0.2">
      <c r="A634" t="s">
        <v>866</v>
      </c>
      <c r="B634" s="5">
        <v>5617.9067999999997</v>
      </c>
      <c r="C634" s="1" t="s">
        <v>211</v>
      </c>
      <c r="D634" s="5">
        <v>21312.295523999997</v>
      </c>
      <c r="E634" s="4" t="s">
        <v>6</v>
      </c>
    </row>
    <row r="635" spans="1:5" x14ac:dyDescent="0.2">
      <c r="A635" t="s">
        <v>867</v>
      </c>
      <c r="B635" s="5">
        <v>3834.7319999999995</v>
      </c>
      <c r="C635" s="1" t="s">
        <v>105</v>
      </c>
      <c r="D635" s="5">
        <v>14411.620079999999</v>
      </c>
      <c r="E635" s="4" t="s">
        <v>8</v>
      </c>
    </row>
    <row r="636" spans="1:5" x14ac:dyDescent="0.2">
      <c r="A636" t="s">
        <v>868</v>
      </c>
      <c r="B636" s="5">
        <v>4987.9871999999996</v>
      </c>
      <c r="C636" s="1" t="s">
        <v>167</v>
      </c>
      <c r="D636" s="5">
        <v>20077.836096000003</v>
      </c>
      <c r="E636" s="4" t="s">
        <v>13</v>
      </c>
    </row>
    <row r="637" spans="1:5" x14ac:dyDescent="0.2">
      <c r="A637" t="s">
        <v>869</v>
      </c>
      <c r="B637" s="5">
        <v>4317.0371999999998</v>
      </c>
      <c r="C637" s="1" t="s">
        <v>174</v>
      </c>
      <c r="D637" s="5">
        <v>17214.699768000002</v>
      </c>
      <c r="E637" s="4" t="s">
        <v>11</v>
      </c>
    </row>
    <row r="638" spans="1:5" x14ac:dyDescent="0.2">
      <c r="A638" t="s">
        <v>870</v>
      </c>
      <c r="B638" s="5">
        <v>4373.7353999999996</v>
      </c>
      <c r="C638" s="1" t="s">
        <v>157</v>
      </c>
      <c r="D638" s="5">
        <v>19764.680076000001</v>
      </c>
      <c r="E638" s="4" t="s">
        <v>6</v>
      </c>
    </row>
    <row r="639" spans="1:5" x14ac:dyDescent="0.2">
      <c r="A639" t="s">
        <v>871</v>
      </c>
      <c r="B639" s="5">
        <v>4582.76</v>
      </c>
      <c r="C639" s="1" t="s">
        <v>124</v>
      </c>
      <c r="D639" s="5">
        <v>19980.833600000002</v>
      </c>
      <c r="E639" s="4" t="s">
        <v>7</v>
      </c>
    </row>
    <row r="640" spans="1:5" x14ac:dyDescent="0.2">
      <c r="A640" t="s">
        <v>872</v>
      </c>
      <c r="B640" s="5">
        <v>5488.6832000000004</v>
      </c>
      <c r="C640" s="1" t="s">
        <v>161</v>
      </c>
      <c r="D640" s="5">
        <v>20432.870640000001</v>
      </c>
      <c r="E640" s="4" t="s">
        <v>13</v>
      </c>
    </row>
    <row r="641" spans="1:5" x14ac:dyDescent="0.2">
      <c r="A641" t="s">
        <v>873</v>
      </c>
      <c r="B641" s="5">
        <v>4452.1449000000002</v>
      </c>
      <c r="C641" s="1" t="s">
        <v>207</v>
      </c>
      <c r="D641" s="5">
        <v>17920.943256999999</v>
      </c>
      <c r="E641" s="4" t="s">
        <v>6</v>
      </c>
    </row>
    <row r="642" spans="1:5" x14ac:dyDescent="0.2">
      <c r="A642" t="s">
        <v>874</v>
      </c>
      <c r="B642" s="5">
        <v>4914</v>
      </c>
      <c r="C642" s="1" t="s">
        <v>195</v>
      </c>
      <c r="D642" s="5">
        <v>24176.880000000001</v>
      </c>
      <c r="E642" s="4" t="s">
        <v>9</v>
      </c>
    </row>
    <row r="643" spans="1:5" x14ac:dyDescent="0.2">
      <c r="A643" t="s">
        <v>875</v>
      </c>
      <c r="B643" s="5">
        <v>5730.4638000000004</v>
      </c>
      <c r="C643" s="1" t="s">
        <v>133</v>
      </c>
      <c r="D643" s="5">
        <v>20719.363896000003</v>
      </c>
      <c r="E643" s="4" t="s">
        <v>10</v>
      </c>
    </row>
    <row r="644" spans="1:5" x14ac:dyDescent="0.2">
      <c r="A644" t="s">
        <v>876</v>
      </c>
      <c r="B644" s="5">
        <v>4869.6479999999992</v>
      </c>
      <c r="C644" s="1" t="s">
        <v>94</v>
      </c>
      <c r="D644" s="5">
        <v>21036.879359999999</v>
      </c>
      <c r="E644" s="4" t="s">
        <v>6</v>
      </c>
    </row>
    <row r="645" spans="1:5" x14ac:dyDescent="0.2">
      <c r="A645" t="s">
        <v>877</v>
      </c>
      <c r="B645" s="5">
        <v>6070.2795999999998</v>
      </c>
      <c r="C645" s="1" t="s">
        <v>228</v>
      </c>
      <c r="D645" s="5">
        <v>27948.845232000003</v>
      </c>
      <c r="E645" s="4" t="s">
        <v>11</v>
      </c>
    </row>
    <row r="646" spans="1:5" x14ac:dyDescent="0.2">
      <c r="A646" t="s">
        <v>878</v>
      </c>
      <c r="B646" s="5">
        <v>4699.4220000000005</v>
      </c>
      <c r="C646" s="1" t="s">
        <v>110</v>
      </c>
      <c r="D646" s="5">
        <v>20489.479920000005</v>
      </c>
      <c r="E646" s="4" t="s">
        <v>10</v>
      </c>
    </row>
    <row r="647" spans="1:5" x14ac:dyDescent="0.2">
      <c r="A647" t="s">
        <v>879</v>
      </c>
      <c r="B647" s="5">
        <v>5620.8240000000005</v>
      </c>
      <c r="C647" s="1" t="s">
        <v>101</v>
      </c>
      <c r="D647" s="5">
        <v>27910.51384</v>
      </c>
      <c r="E647" s="4" t="s">
        <v>6</v>
      </c>
    </row>
    <row r="648" spans="1:5" x14ac:dyDescent="0.2">
      <c r="A648" t="s">
        <v>880</v>
      </c>
      <c r="B648" s="5">
        <v>4597.866</v>
      </c>
      <c r="C648" s="1" t="s">
        <v>94</v>
      </c>
      <c r="D648" s="5">
        <v>18334.538039999996</v>
      </c>
      <c r="E648" s="4" t="s">
        <v>6</v>
      </c>
    </row>
    <row r="649" spans="1:5" x14ac:dyDescent="0.2">
      <c r="A649" t="s">
        <v>881</v>
      </c>
      <c r="B649" s="5">
        <v>5024.1281999999992</v>
      </c>
      <c r="C649" s="1" t="s">
        <v>138</v>
      </c>
      <c r="D649" s="5">
        <v>23346.330462000002</v>
      </c>
      <c r="E649" s="4" t="s">
        <v>6</v>
      </c>
    </row>
    <row r="650" spans="1:5" x14ac:dyDescent="0.2">
      <c r="A650" t="s">
        <v>882</v>
      </c>
      <c r="B650" s="5">
        <v>6026.8463999999985</v>
      </c>
      <c r="C650" s="1" t="s">
        <v>165</v>
      </c>
      <c r="D650" s="5">
        <v>21589.211951999998</v>
      </c>
      <c r="E650" s="4" t="s">
        <v>10</v>
      </c>
    </row>
    <row r="651" spans="1:5" x14ac:dyDescent="0.2">
      <c r="A651" t="s">
        <v>883</v>
      </c>
      <c r="B651" s="5">
        <v>4951.9979999999996</v>
      </c>
      <c r="C651" s="1" t="s">
        <v>113</v>
      </c>
      <c r="D651" s="5">
        <v>23912.648120000002</v>
      </c>
      <c r="E651" s="4" t="s">
        <v>6</v>
      </c>
    </row>
    <row r="652" spans="1:5" x14ac:dyDescent="0.2">
      <c r="A652" t="s">
        <v>884</v>
      </c>
      <c r="B652" s="5">
        <v>5064.1619999999994</v>
      </c>
      <c r="C652" s="1" t="s">
        <v>130</v>
      </c>
      <c r="D652" s="5">
        <v>21674.613359999999</v>
      </c>
      <c r="E652" s="4" t="s">
        <v>7</v>
      </c>
    </row>
    <row r="653" spans="1:5" x14ac:dyDescent="0.2">
      <c r="A653" t="s">
        <v>885</v>
      </c>
      <c r="B653" s="5">
        <v>5741.99</v>
      </c>
      <c r="C653" s="1" t="s">
        <v>57</v>
      </c>
      <c r="D653" s="5">
        <v>24575.717199999999</v>
      </c>
      <c r="E653" s="4" t="s">
        <v>14</v>
      </c>
    </row>
    <row r="654" spans="1:5" x14ac:dyDescent="0.2">
      <c r="A654" t="s">
        <v>886</v>
      </c>
      <c r="B654" s="5">
        <v>6449.4561999999996</v>
      </c>
      <c r="C654" s="1" t="s">
        <v>83</v>
      </c>
      <c r="D654" s="5">
        <v>24238.229027999998</v>
      </c>
      <c r="E654" s="4" t="s">
        <v>20</v>
      </c>
    </row>
    <row r="655" spans="1:5" x14ac:dyDescent="0.2">
      <c r="A655" t="s">
        <v>887</v>
      </c>
      <c r="B655" s="5">
        <v>5595.6976000000004</v>
      </c>
      <c r="C655" s="1" t="s">
        <v>158</v>
      </c>
      <c r="D655" s="5">
        <v>25048.109520000002</v>
      </c>
      <c r="E655" s="4" t="s">
        <v>9</v>
      </c>
    </row>
    <row r="656" spans="1:5" x14ac:dyDescent="0.2">
      <c r="A656" t="s">
        <v>888</v>
      </c>
      <c r="B656" s="5">
        <v>4696.8284999999996</v>
      </c>
      <c r="C656" s="1" t="s">
        <v>138</v>
      </c>
      <c r="D656" s="5">
        <v>18729.162789999998</v>
      </c>
      <c r="E656" s="4" t="s">
        <v>11</v>
      </c>
    </row>
    <row r="657" spans="1:5" x14ac:dyDescent="0.2">
      <c r="A657" t="s">
        <v>889</v>
      </c>
      <c r="B657" s="5">
        <v>5356.3090000000002</v>
      </c>
      <c r="C657" s="1" t="s">
        <v>153</v>
      </c>
      <c r="D657" s="5">
        <v>24889.922189999997</v>
      </c>
      <c r="E657" s="4" t="s">
        <v>6</v>
      </c>
    </row>
    <row r="658" spans="1:5" x14ac:dyDescent="0.2">
      <c r="A658" t="s">
        <v>890</v>
      </c>
      <c r="B658" s="5">
        <v>5547.2054000000007</v>
      </c>
      <c r="C658" s="1" t="s">
        <v>167</v>
      </c>
      <c r="D658" s="5">
        <v>21240.753768000002</v>
      </c>
      <c r="E658" s="4" t="s">
        <v>11</v>
      </c>
    </row>
    <row r="659" spans="1:5" x14ac:dyDescent="0.2">
      <c r="A659" t="s">
        <v>891</v>
      </c>
      <c r="B659" s="5">
        <v>4541.8900000000003</v>
      </c>
      <c r="C659" s="1" t="s">
        <v>173</v>
      </c>
      <c r="D659" s="5">
        <v>19620.964800000002</v>
      </c>
      <c r="E659" s="4" t="s">
        <v>20</v>
      </c>
    </row>
    <row r="660" spans="1:5" x14ac:dyDescent="0.2">
      <c r="A660" t="s">
        <v>892</v>
      </c>
      <c r="B660" s="5">
        <v>3279.2760000000003</v>
      </c>
      <c r="C660" s="1" t="s">
        <v>213</v>
      </c>
      <c r="D660" s="5">
        <v>13904.130240000002</v>
      </c>
      <c r="E660" s="4" t="s">
        <v>7</v>
      </c>
    </row>
    <row r="661" spans="1:5" x14ac:dyDescent="0.2">
      <c r="A661" t="s">
        <v>893</v>
      </c>
      <c r="B661" s="5">
        <v>5058.1415999999999</v>
      </c>
      <c r="C661" s="1" t="s">
        <v>129</v>
      </c>
      <c r="D661" s="5">
        <v>18457.818456000001</v>
      </c>
      <c r="E661" s="4" t="s">
        <v>13</v>
      </c>
    </row>
    <row r="662" spans="1:5" x14ac:dyDescent="0.2">
      <c r="A662" t="s">
        <v>894</v>
      </c>
      <c r="B662" s="5">
        <v>4162.3338000000003</v>
      </c>
      <c r="C662" s="1" t="s">
        <v>73</v>
      </c>
      <c r="D662" s="5">
        <v>18986.814234000001</v>
      </c>
      <c r="E662" s="4" t="s">
        <v>14</v>
      </c>
    </row>
    <row r="663" spans="1:5" x14ac:dyDescent="0.2">
      <c r="A663" t="s">
        <v>895</v>
      </c>
      <c r="B663" s="5">
        <v>6537.4848000000002</v>
      </c>
      <c r="C663" s="1" t="s">
        <v>88</v>
      </c>
      <c r="D663" s="5">
        <v>24800.840064</v>
      </c>
      <c r="E663" s="4" t="s">
        <v>20</v>
      </c>
    </row>
    <row r="664" spans="1:5" x14ac:dyDescent="0.2">
      <c r="A664" t="s">
        <v>896</v>
      </c>
      <c r="B664" s="5">
        <v>5201.6489999999994</v>
      </c>
      <c r="C664" s="1" t="s">
        <v>153</v>
      </c>
      <c r="D664" s="5">
        <v>23949.487080000003</v>
      </c>
      <c r="E664" s="4" t="s">
        <v>13</v>
      </c>
    </row>
    <row r="665" spans="1:5" x14ac:dyDescent="0.2">
      <c r="A665" t="s">
        <v>897</v>
      </c>
      <c r="B665" s="5">
        <v>3108.2359999999999</v>
      </c>
      <c r="C665" s="1" t="s">
        <v>216</v>
      </c>
      <c r="D665" s="5">
        <v>13303.25008</v>
      </c>
      <c r="E665" s="4" t="s">
        <v>7</v>
      </c>
    </row>
    <row r="666" spans="1:5" x14ac:dyDescent="0.2">
      <c r="A666" t="s">
        <v>898</v>
      </c>
      <c r="B666" s="5">
        <v>6428.847999999999</v>
      </c>
      <c r="C666" s="1" t="s">
        <v>121</v>
      </c>
      <c r="D666" s="5">
        <v>27001.161599999999</v>
      </c>
      <c r="E666" s="4" t="s">
        <v>7</v>
      </c>
    </row>
    <row r="667" spans="1:5" x14ac:dyDescent="0.2">
      <c r="A667" t="s">
        <v>899</v>
      </c>
      <c r="B667" s="5">
        <v>5542.2419999999993</v>
      </c>
      <c r="C667" s="1" t="s">
        <v>80</v>
      </c>
      <c r="D667" s="5">
        <v>23942.485440000004</v>
      </c>
      <c r="E667" s="4" t="s">
        <v>11</v>
      </c>
    </row>
    <row r="668" spans="1:5" x14ac:dyDescent="0.2">
      <c r="A668" t="s">
        <v>900</v>
      </c>
      <c r="B668" s="5">
        <v>5171.2290000000003</v>
      </c>
      <c r="C668" s="1" t="s">
        <v>80</v>
      </c>
      <c r="D668" s="5">
        <v>21204.501390000005</v>
      </c>
      <c r="E668" s="4" t="s">
        <v>6</v>
      </c>
    </row>
    <row r="669" spans="1:5" x14ac:dyDescent="0.2">
      <c r="A669" t="s">
        <v>901</v>
      </c>
      <c r="B669" s="5">
        <v>5007.2903999999999</v>
      </c>
      <c r="C669" s="1" t="s">
        <v>188</v>
      </c>
      <c r="D669" s="5">
        <v>23054.619168000001</v>
      </c>
      <c r="E669" s="4" t="s">
        <v>8</v>
      </c>
    </row>
    <row r="670" spans="1:5" x14ac:dyDescent="0.2">
      <c r="A670" t="s">
        <v>902</v>
      </c>
      <c r="B670" s="5">
        <v>4432.6499999999996</v>
      </c>
      <c r="C670" s="1" t="s">
        <v>155</v>
      </c>
      <c r="D670" s="5">
        <v>18617.13</v>
      </c>
      <c r="E670" s="4" t="s">
        <v>10</v>
      </c>
    </row>
    <row r="671" spans="1:5" x14ac:dyDescent="0.2">
      <c r="A671" t="s">
        <v>903</v>
      </c>
      <c r="B671" s="5">
        <v>6312.5215999999991</v>
      </c>
      <c r="C671" s="1" t="s">
        <v>88</v>
      </c>
      <c r="D671" s="5">
        <v>24171.219072</v>
      </c>
      <c r="E671" s="4" t="s">
        <v>8</v>
      </c>
    </row>
    <row r="672" spans="1:5" x14ac:dyDescent="0.2">
      <c r="A672" t="s">
        <v>904</v>
      </c>
      <c r="B672" s="5">
        <v>4120.2449999999999</v>
      </c>
      <c r="C672" s="1" t="s">
        <v>160</v>
      </c>
      <c r="D672" s="5">
        <v>19708.505250000002</v>
      </c>
      <c r="E672" s="4" t="s">
        <v>12</v>
      </c>
    </row>
    <row r="673" spans="1:5" x14ac:dyDescent="0.2">
      <c r="A673" t="s">
        <v>905</v>
      </c>
      <c r="B673" s="5">
        <v>3695.5511999999999</v>
      </c>
      <c r="C673" s="1" t="s">
        <v>175</v>
      </c>
      <c r="D673" s="5">
        <v>14150.601504</v>
      </c>
      <c r="E673" s="4" t="s">
        <v>14</v>
      </c>
    </row>
    <row r="674" spans="1:5" x14ac:dyDescent="0.2">
      <c r="A674" t="s">
        <v>906</v>
      </c>
      <c r="B674" s="5">
        <v>5263.2849999999999</v>
      </c>
      <c r="C674" s="1" t="s">
        <v>161</v>
      </c>
      <c r="D674" s="5">
        <v>24008.890050000002</v>
      </c>
      <c r="E674" s="4" t="s">
        <v>13</v>
      </c>
    </row>
    <row r="675" spans="1:5" x14ac:dyDescent="0.2">
      <c r="A675" t="s">
        <v>907</v>
      </c>
      <c r="B675" s="5">
        <v>6806.2038000000002</v>
      </c>
      <c r="C675" s="1" t="s">
        <v>126</v>
      </c>
      <c r="D675" s="5">
        <v>26061.573096000004</v>
      </c>
      <c r="E675" s="4" t="s">
        <v>6</v>
      </c>
    </row>
    <row r="676" spans="1:5" x14ac:dyDescent="0.2">
      <c r="A676" t="s">
        <v>908</v>
      </c>
      <c r="B676" s="5">
        <v>7195.2464</v>
      </c>
      <c r="C676" s="1" t="s">
        <v>179</v>
      </c>
      <c r="D676" s="5">
        <v>25533.739616000003</v>
      </c>
      <c r="E676" s="4" t="s">
        <v>20</v>
      </c>
    </row>
    <row r="677" spans="1:5" x14ac:dyDescent="0.2">
      <c r="A677" t="s">
        <v>909</v>
      </c>
      <c r="B677" s="5">
        <v>5443.6859999999997</v>
      </c>
      <c r="C677" s="1" t="s">
        <v>107</v>
      </c>
      <c r="D677" s="5">
        <v>19682.475120000003</v>
      </c>
      <c r="E677" s="4" t="s">
        <v>7</v>
      </c>
    </row>
    <row r="678" spans="1:5" x14ac:dyDescent="0.2">
      <c r="A678" t="s">
        <v>910</v>
      </c>
      <c r="B678" s="5">
        <v>4884.8976000000002</v>
      </c>
      <c r="C678" s="1" t="s">
        <v>97</v>
      </c>
      <c r="D678" s="5">
        <v>24033.696191999999</v>
      </c>
      <c r="E678" s="4" t="s">
        <v>12</v>
      </c>
    </row>
    <row r="679" spans="1:5" x14ac:dyDescent="0.2">
      <c r="A679" t="s">
        <v>911</v>
      </c>
      <c r="B679" s="5">
        <v>5934.5159999999996</v>
      </c>
      <c r="C679" s="1" t="s">
        <v>224</v>
      </c>
      <c r="D679" s="5">
        <v>24111.09072</v>
      </c>
      <c r="E679" s="4" t="s">
        <v>11</v>
      </c>
    </row>
    <row r="680" spans="1:5" x14ac:dyDescent="0.2">
      <c r="A680" t="s">
        <v>912</v>
      </c>
      <c r="B680" s="5">
        <v>7153.9844000000003</v>
      </c>
      <c r="C680" s="1" t="s">
        <v>90</v>
      </c>
      <c r="D680" s="5">
        <v>26105.822204000004</v>
      </c>
      <c r="E680" s="4" t="s">
        <v>12</v>
      </c>
    </row>
    <row r="681" spans="1:5" x14ac:dyDescent="0.2">
      <c r="A681" t="s">
        <v>913</v>
      </c>
      <c r="B681" s="5">
        <v>3081.1426000000001</v>
      </c>
      <c r="C681" s="1" t="s">
        <v>185</v>
      </c>
      <c r="D681" s="5">
        <v>14186.229191999999</v>
      </c>
      <c r="E681" s="4" t="s">
        <v>8</v>
      </c>
    </row>
    <row r="682" spans="1:5" x14ac:dyDescent="0.2">
      <c r="A682" t="s">
        <v>914</v>
      </c>
      <c r="B682" s="5">
        <v>3693.0075000000002</v>
      </c>
      <c r="C682" s="1" t="s">
        <v>79</v>
      </c>
      <c r="D682" s="5">
        <v>14726.307050000001</v>
      </c>
      <c r="E682" s="4" t="s">
        <v>6</v>
      </c>
    </row>
    <row r="683" spans="1:5" x14ac:dyDescent="0.2">
      <c r="A683" t="s">
        <v>915</v>
      </c>
      <c r="B683" s="5">
        <v>5599.9759999999997</v>
      </c>
      <c r="C683" s="1" t="s">
        <v>196</v>
      </c>
      <c r="D683" s="5">
        <v>24191.896320000003</v>
      </c>
      <c r="E683" s="4" t="s">
        <v>8</v>
      </c>
    </row>
    <row r="684" spans="1:5" x14ac:dyDescent="0.2">
      <c r="A684" t="s">
        <v>916</v>
      </c>
      <c r="B684" s="5">
        <v>3462.5320000000002</v>
      </c>
      <c r="C684" s="1" t="s">
        <v>129</v>
      </c>
      <c r="D684" s="5">
        <v>14958.138240000002</v>
      </c>
      <c r="E684" s="4" t="s">
        <v>13</v>
      </c>
    </row>
    <row r="685" spans="1:5" x14ac:dyDescent="0.2">
      <c r="A685" t="s">
        <v>917</v>
      </c>
      <c r="B685" s="5">
        <v>4856.2739999999994</v>
      </c>
      <c r="C685" s="1" t="s">
        <v>86</v>
      </c>
      <c r="D685" s="5">
        <v>24114.09834</v>
      </c>
      <c r="E685" s="4" t="s">
        <v>9</v>
      </c>
    </row>
    <row r="686" spans="1:5" x14ac:dyDescent="0.2">
      <c r="A686" t="s">
        <v>918</v>
      </c>
      <c r="B686" s="5">
        <v>4050.2615999999998</v>
      </c>
      <c r="C686" s="1" t="s">
        <v>90</v>
      </c>
      <c r="D686" s="5">
        <v>15508.819872</v>
      </c>
      <c r="E686" s="4" t="s">
        <v>13</v>
      </c>
    </row>
    <row r="687" spans="1:5" x14ac:dyDescent="0.2">
      <c r="A687" t="s">
        <v>919</v>
      </c>
      <c r="B687" s="5">
        <v>4697.8932000000004</v>
      </c>
      <c r="C687" s="1" t="s">
        <v>205</v>
      </c>
      <c r="D687" s="5">
        <v>17488.975139999999</v>
      </c>
      <c r="E687" s="4" t="s">
        <v>6</v>
      </c>
    </row>
    <row r="688" spans="1:5" x14ac:dyDescent="0.2">
      <c r="A688" t="s">
        <v>920</v>
      </c>
      <c r="B688" s="5">
        <v>4964.5822000000007</v>
      </c>
      <c r="C688" s="1" t="s">
        <v>225</v>
      </c>
      <c r="D688" s="5">
        <v>23069.629602000001</v>
      </c>
      <c r="E688" s="4" t="s">
        <v>10</v>
      </c>
    </row>
    <row r="689" spans="1:5" x14ac:dyDescent="0.2">
      <c r="A689" t="s">
        <v>921</v>
      </c>
      <c r="B689" s="5">
        <v>5972.2168000000001</v>
      </c>
      <c r="C689" s="1" t="s">
        <v>179</v>
      </c>
      <c r="D689" s="5">
        <v>22868.161056000001</v>
      </c>
      <c r="E689" s="4" t="s">
        <v>20</v>
      </c>
    </row>
    <row r="690" spans="1:5" x14ac:dyDescent="0.2">
      <c r="A690" t="s">
        <v>922</v>
      </c>
      <c r="B690" s="5">
        <v>3982.4459999999999</v>
      </c>
      <c r="C690" s="1" t="s">
        <v>105</v>
      </c>
      <c r="D690" s="5">
        <v>16885.571039999999</v>
      </c>
      <c r="E690" s="4" t="s">
        <v>11</v>
      </c>
    </row>
    <row r="691" spans="1:5" x14ac:dyDescent="0.2">
      <c r="A691" t="s">
        <v>923</v>
      </c>
      <c r="B691" s="5">
        <v>5578.0097999999998</v>
      </c>
      <c r="C691" s="1" t="s">
        <v>140</v>
      </c>
      <c r="D691" s="5">
        <v>21160.940813999998</v>
      </c>
      <c r="E691" s="4" t="s">
        <v>8</v>
      </c>
    </row>
    <row r="692" spans="1:5" x14ac:dyDescent="0.2">
      <c r="A692" t="s">
        <v>924</v>
      </c>
      <c r="B692" s="5">
        <v>3805.9471999999996</v>
      </c>
      <c r="C692" s="1" t="s">
        <v>55</v>
      </c>
      <c r="D692" s="5">
        <v>14438.379696</v>
      </c>
      <c r="E692" s="4" t="s">
        <v>9</v>
      </c>
    </row>
    <row r="693" spans="1:5" x14ac:dyDescent="0.2">
      <c r="A693" t="s">
        <v>925</v>
      </c>
      <c r="B693" s="5">
        <v>6549.9840000000004</v>
      </c>
      <c r="C693" s="1" t="s">
        <v>70</v>
      </c>
      <c r="D693" s="5">
        <v>26118.840960000001</v>
      </c>
      <c r="E693" s="4" t="s">
        <v>7</v>
      </c>
    </row>
    <row r="694" spans="1:5" x14ac:dyDescent="0.2">
      <c r="A694" t="s">
        <v>926</v>
      </c>
      <c r="B694" s="5">
        <v>3799.95</v>
      </c>
      <c r="C694" s="1" t="s">
        <v>221</v>
      </c>
      <c r="D694" s="5">
        <v>15295.7035</v>
      </c>
      <c r="E694" s="4" t="s">
        <v>11</v>
      </c>
    </row>
    <row r="695" spans="1:5" x14ac:dyDescent="0.2">
      <c r="A695" t="s">
        <v>927</v>
      </c>
      <c r="B695" s="5">
        <v>5315.0643000000009</v>
      </c>
      <c r="C695" s="1" t="s">
        <v>82</v>
      </c>
      <c r="D695" s="5">
        <v>21394.399299000001</v>
      </c>
      <c r="E695" s="4" t="s">
        <v>7</v>
      </c>
    </row>
    <row r="696" spans="1:5" x14ac:dyDescent="0.2">
      <c r="A696" t="s">
        <v>928</v>
      </c>
      <c r="B696" s="5">
        <v>5150.0504000000001</v>
      </c>
      <c r="C696" s="1" t="s">
        <v>195</v>
      </c>
      <c r="D696" s="5">
        <v>19720.011168000001</v>
      </c>
      <c r="E696" s="4" t="s">
        <v>6</v>
      </c>
    </row>
    <row r="697" spans="1:5" x14ac:dyDescent="0.2">
      <c r="A697" t="s">
        <v>929</v>
      </c>
      <c r="B697" s="5">
        <v>3475.1051999999995</v>
      </c>
      <c r="C697" s="1" t="s">
        <v>86</v>
      </c>
      <c r="D697" s="5">
        <v>13857.395688000001</v>
      </c>
      <c r="E697" s="4" t="s">
        <v>14</v>
      </c>
    </row>
    <row r="698" spans="1:5" x14ac:dyDescent="0.2">
      <c r="A698" t="s">
        <v>930</v>
      </c>
      <c r="B698" s="5">
        <v>3992.8959999999997</v>
      </c>
      <c r="C698" s="1" t="s">
        <v>202</v>
      </c>
      <c r="D698" s="5">
        <v>17409.026559999998</v>
      </c>
      <c r="E698" s="4" t="s">
        <v>12</v>
      </c>
    </row>
    <row r="699" spans="1:5" x14ac:dyDescent="0.2">
      <c r="A699" t="s">
        <v>931</v>
      </c>
      <c r="B699" s="5">
        <v>3600.3786</v>
      </c>
      <c r="C699" s="1" t="s">
        <v>201</v>
      </c>
      <c r="D699" s="5">
        <v>13138.251126000001</v>
      </c>
      <c r="E699" s="4" t="s">
        <v>6</v>
      </c>
    </row>
    <row r="700" spans="1:5" x14ac:dyDescent="0.2">
      <c r="A700" t="s">
        <v>932</v>
      </c>
      <c r="B700" s="5">
        <v>3952.7754</v>
      </c>
      <c r="C700" s="1" t="s">
        <v>95</v>
      </c>
      <c r="D700" s="5">
        <v>14291.860968000001</v>
      </c>
      <c r="E700" s="4" t="s">
        <v>9</v>
      </c>
    </row>
    <row r="701" spans="1:5" x14ac:dyDescent="0.2">
      <c r="A701" t="s">
        <v>933</v>
      </c>
      <c r="B701" s="5">
        <v>6393.4364999999998</v>
      </c>
      <c r="C701" s="1" t="s">
        <v>184</v>
      </c>
      <c r="D701" s="5">
        <v>22688.36031</v>
      </c>
      <c r="E701" s="4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7EE9-98B8-BE4C-95FC-2FA269937D37}">
  <dimension ref="A1:D26"/>
  <sheetViews>
    <sheetView workbookViewId="0">
      <selection activeCell="H12" sqref="H12"/>
    </sheetView>
  </sheetViews>
  <sheetFormatPr baseColWidth="10" defaultRowHeight="15" x14ac:dyDescent="0.2"/>
  <cols>
    <col min="1" max="1" width="13.6640625" customWidth="1"/>
    <col min="2" max="2" width="14.5" customWidth="1"/>
    <col min="3" max="3" width="16.6640625" customWidth="1"/>
    <col min="4" max="4" width="21.33203125" customWidth="1"/>
  </cols>
  <sheetData>
    <row r="1" spans="1:4" x14ac:dyDescent="0.2">
      <c r="A1" t="s">
        <v>935</v>
      </c>
      <c r="B1" t="s">
        <v>937</v>
      </c>
      <c r="C1" t="s">
        <v>938</v>
      </c>
      <c r="D1" t="s">
        <v>939</v>
      </c>
    </row>
    <row r="2" spans="1:4" x14ac:dyDescent="0.2">
      <c r="A2" s="12" t="s">
        <v>77</v>
      </c>
      <c r="B2" s="12">
        <v>1523</v>
      </c>
      <c r="C2" s="12">
        <v>32</v>
      </c>
      <c r="D2" s="13">
        <f t="shared" ref="D2:D21" si="0">B2/C2</f>
        <v>47.59375</v>
      </c>
    </row>
    <row r="3" spans="1:4" x14ac:dyDescent="0.2">
      <c r="A3" s="12" t="s">
        <v>139</v>
      </c>
      <c r="B3" s="12">
        <v>982</v>
      </c>
      <c r="C3" s="12">
        <v>19</v>
      </c>
      <c r="D3" s="13">
        <f t="shared" si="0"/>
        <v>51.684210526315788</v>
      </c>
    </row>
    <row r="4" spans="1:4" x14ac:dyDescent="0.2">
      <c r="A4" s="12" t="s">
        <v>84</v>
      </c>
      <c r="B4" s="12">
        <v>1572</v>
      </c>
      <c r="C4" s="12">
        <v>30</v>
      </c>
      <c r="D4" s="13">
        <f t="shared" si="0"/>
        <v>52.4</v>
      </c>
    </row>
    <row r="5" spans="1:4" x14ac:dyDescent="0.2">
      <c r="A5" s="12" t="s">
        <v>112</v>
      </c>
      <c r="B5" s="12">
        <v>1683</v>
      </c>
      <c r="C5" s="12">
        <v>32</v>
      </c>
      <c r="D5" s="13">
        <f t="shared" si="0"/>
        <v>52.59375</v>
      </c>
    </row>
    <row r="6" spans="1:4" x14ac:dyDescent="0.2">
      <c r="A6" s="12" t="s">
        <v>104</v>
      </c>
      <c r="B6" s="12">
        <v>2055</v>
      </c>
      <c r="C6" s="12">
        <v>39</v>
      </c>
      <c r="D6" s="13">
        <f t="shared" si="0"/>
        <v>52.692307692307693</v>
      </c>
    </row>
    <row r="7" spans="1:4" x14ac:dyDescent="0.2">
      <c r="A7" t="s">
        <v>109</v>
      </c>
      <c r="B7">
        <v>1865</v>
      </c>
      <c r="C7">
        <v>35</v>
      </c>
      <c r="D7" s="8">
        <f t="shared" si="0"/>
        <v>53.285714285714285</v>
      </c>
    </row>
    <row r="8" spans="1:4" x14ac:dyDescent="0.2">
      <c r="A8" t="s">
        <v>81</v>
      </c>
      <c r="B8">
        <v>1440</v>
      </c>
      <c r="C8">
        <v>27</v>
      </c>
      <c r="D8" s="8">
        <f t="shared" si="0"/>
        <v>53.333333333333336</v>
      </c>
    </row>
    <row r="9" spans="1:4" x14ac:dyDescent="0.2">
      <c r="A9" t="s">
        <v>62</v>
      </c>
      <c r="B9">
        <v>1924</v>
      </c>
      <c r="C9">
        <v>36</v>
      </c>
      <c r="D9" s="8">
        <f t="shared" si="0"/>
        <v>53.444444444444443</v>
      </c>
    </row>
    <row r="10" spans="1:4" x14ac:dyDescent="0.2">
      <c r="A10" t="s">
        <v>87</v>
      </c>
      <c r="B10">
        <v>2103</v>
      </c>
      <c r="C10">
        <v>39</v>
      </c>
      <c r="D10" s="8">
        <f t="shared" si="0"/>
        <v>53.92307692307692</v>
      </c>
    </row>
    <row r="11" spans="1:4" x14ac:dyDescent="0.2">
      <c r="A11" t="s">
        <v>60</v>
      </c>
      <c r="B11">
        <v>1838</v>
      </c>
      <c r="C11">
        <v>34</v>
      </c>
      <c r="D11" s="8">
        <f t="shared" si="0"/>
        <v>54.058823529411768</v>
      </c>
    </row>
    <row r="12" spans="1:4" x14ac:dyDescent="0.2">
      <c r="A12" t="s">
        <v>118</v>
      </c>
      <c r="B12">
        <v>1955</v>
      </c>
      <c r="C12">
        <v>36</v>
      </c>
      <c r="D12" s="8">
        <f t="shared" si="0"/>
        <v>54.305555555555557</v>
      </c>
    </row>
    <row r="13" spans="1:4" x14ac:dyDescent="0.2">
      <c r="A13" t="s">
        <v>69</v>
      </c>
      <c r="B13">
        <v>2242</v>
      </c>
      <c r="C13">
        <v>41</v>
      </c>
      <c r="D13" s="8">
        <f t="shared" si="0"/>
        <v>54.68292682926829</v>
      </c>
    </row>
    <row r="14" spans="1:4" x14ac:dyDescent="0.2">
      <c r="A14" t="s">
        <v>92</v>
      </c>
      <c r="B14">
        <v>1929</v>
      </c>
      <c r="C14">
        <v>35</v>
      </c>
      <c r="D14" s="8">
        <f t="shared" si="0"/>
        <v>55.114285714285714</v>
      </c>
    </row>
    <row r="15" spans="1:4" x14ac:dyDescent="0.2">
      <c r="A15" t="s">
        <v>66</v>
      </c>
      <c r="B15">
        <v>2044</v>
      </c>
      <c r="C15">
        <v>37</v>
      </c>
      <c r="D15" s="8">
        <f t="shared" si="0"/>
        <v>55.243243243243242</v>
      </c>
    </row>
    <row r="16" spans="1:4" x14ac:dyDescent="0.2">
      <c r="A16" t="s">
        <v>54</v>
      </c>
      <c r="B16">
        <v>2226</v>
      </c>
      <c r="C16">
        <v>40</v>
      </c>
      <c r="D16" s="8">
        <f t="shared" si="0"/>
        <v>55.65</v>
      </c>
    </row>
    <row r="17" spans="1:4" x14ac:dyDescent="0.2">
      <c r="A17" s="14" t="s">
        <v>98</v>
      </c>
      <c r="B17" s="14">
        <v>2250</v>
      </c>
      <c r="C17" s="14">
        <v>40</v>
      </c>
      <c r="D17" s="15">
        <f t="shared" si="0"/>
        <v>56.25</v>
      </c>
    </row>
    <row r="18" spans="1:4" x14ac:dyDescent="0.2">
      <c r="A18" s="14" t="s">
        <v>58</v>
      </c>
      <c r="B18" s="14">
        <v>2202</v>
      </c>
      <c r="C18" s="14">
        <v>39</v>
      </c>
      <c r="D18" s="15">
        <f t="shared" si="0"/>
        <v>56.46153846153846</v>
      </c>
    </row>
    <row r="19" spans="1:4" x14ac:dyDescent="0.2">
      <c r="A19" s="14" t="s">
        <v>56</v>
      </c>
      <c r="B19" s="14">
        <v>2115</v>
      </c>
      <c r="C19" s="14">
        <v>37</v>
      </c>
      <c r="D19" s="15">
        <f t="shared" si="0"/>
        <v>57.162162162162161</v>
      </c>
    </row>
    <row r="20" spans="1:4" x14ac:dyDescent="0.2">
      <c r="A20" s="14" t="s">
        <v>71</v>
      </c>
      <c r="B20" s="14">
        <v>2524</v>
      </c>
      <c r="C20" s="14">
        <v>43</v>
      </c>
      <c r="D20" s="15">
        <f t="shared" si="0"/>
        <v>58.697674418604649</v>
      </c>
    </row>
    <row r="21" spans="1:4" x14ac:dyDescent="0.2">
      <c r="A21" s="14" t="s">
        <v>64</v>
      </c>
      <c r="B21" s="14">
        <v>1745</v>
      </c>
      <c r="C21" s="14">
        <v>29</v>
      </c>
      <c r="D21" s="15">
        <f t="shared" si="0"/>
        <v>60.172413793103445</v>
      </c>
    </row>
    <row r="26" spans="1:4" x14ac:dyDescent="0.2">
      <c r="A26" t="s">
        <v>953</v>
      </c>
      <c r="B26" t="s">
        <v>954</v>
      </c>
    </row>
  </sheetData>
  <autoFilter ref="A1:D1" xr:uid="{EDC9485D-26D5-484B-B8E7-C6DC40612709}">
    <sortState xmlns:xlrd2="http://schemas.microsoft.com/office/spreadsheetml/2017/richdata2" ref="A2:D21">
      <sortCondition ref="D1:D2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643D-1BEB-0440-BC1C-405EF27C8D1F}">
  <dimension ref="A1:E23"/>
  <sheetViews>
    <sheetView workbookViewId="0">
      <selection activeCell="H9" sqref="H9"/>
    </sheetView>
  </sheetViews>
  <sheetFormatPr baseColWidth="10" defaultRowHeight="15" x14ac:dyDescent="0.2"/>
  <cols>
    <col min="2" max="4" width="12.6640625" bestFit="1" customWidth="1"/>
    <col min="5" max="5" width="13.6640625" bestFit="1" customWidth="1"/>
  </cols>
  <sheetData>
    <row r="1" spans="1:5" x14ac:dyDescent="0.2">
      <c r="B1" s="52" t="s">
        <v>940</v>
      </c>
      <c r="C1" s="53"/>
      <c r="D1" s="53"/>
      <c r="E1" s="54"/>
    </row>
    <row r="2" spans="1:5" x14ac:dyDescent="0.2">
      <c r="A2" s="31" t="s">
        <v>955</v>
      </c>
      <c r="B2" s="33" t="s">
        <v>942</v>
      </c>
      <c r="C2" s="33" t="s">
        <v>943</v>
      </c>
      <c r="D2" s="33" t="s">
        <v>944</v>
      </c>
      <c r="E2" s="33" t="s">
        <v>936</v>
      </c>
    </row>
    <row r="3" spans="1:5" x14ac:dyDescent="0.2">
      <c r="A3" s="33" t="s">
        <v>66</v>
      </c>
      <c r="B3" s="29">
        <v>268611.3</v>
      </c>
      <c r="C3" s="29">
        <v>254362.95</v>
      </c>
      <c r="D3" s="29">
        <v>298361.19</v>
      </c>
      <c r="E3" s="29">
        <v>821335.44</v>
      </c>
    </row>
    <row r="4" spans="1:5" x14ac:dyDescent="0.2">
      <c r="A4" s="33" t="s">
        <v>56</v>
      </c>
      <c r="B4" s="29">
        <v>236451.42000000004</v>
      </c>
      <c r="C4" s="30">
        <v>427980.98</v>
      </c>
      <c r="D4" s="29">
        <v>227571.57</v>
      </c>
      <c r="E4" s="29">
        <v>892003.97</v>
      </c>
    </row>
    <row r="5" spans="1:5" x14ac:dyDescent="0.2">
      <c r="A5" s="33" t="s">
        <v>104</v>
      </c>
      <c r="B5" s="29">
        <v>223688.56999999998</v>
      </c>
      <c r="C5" s="29">
        <v>414599.43</v>
      </c>
      <c r="D5" s="29">
        <v>260510.15999999997</v>
      </c>
      <c r="E5" s="29">
        <v>898798.15999999992</v>
      </c>
    </row>
    <row r="6" spans="1:5" x14ac:dyDescent="0.2">
      <c r="A6" s="33" t="s">
        <v>64</v>
      </c>
      <c r="B6" s="29">
        <v>180139.71000000002</v>
      </c>
      <c r="C6" s="29">
        <v>254139.62999999998</v>
      </c>
      <c r="D6" s="29">
        <v>195282.88999999998</v>
      </c>
      <c r="E6" s="29">
        <v>629562.23</v>
      </c>
    </row>
    <row r="7" spans="1:5" x14ac:dyDescent="0.2">
      <c r="A7" s="33" t="s">
        <v>109</v>
      </c>
      <c r="B7" s="29">
        <v>248228.97</v>
      </c>
      <c r="C7" s="29">
        <v>247199.73000000004</v>
      </c>
      <c r="D7" s="29">
        <v>309962.71000000008</v>
      </c>
      <c r="E7" s="29">
        <v>805391.41000000015</v>
      </c>
    </row>
    <row r="8" spans="1:5" x14ac:dyDescent="0.2">
      <c r="A8" s="33" t="s">
        <v>84</v>
      </c>
      <c r="B8" s="29">
        <v>286914</v>
      </c>
      <c r="C8" s="29">
        <v>153162.25</v>
      </c>
      <c r="D8" s="29">
        <v>203137.4</v>
      </c>
      <c r="E8" s="29">
        <v>643213.65</v>
      </c>
    </row>
    <row r="9" spans="1:5" x14ac:dyDescent="0.2">
      <c r="A9" s="33" t="s">
        <v>54</v>
      </c>
      <c r="B9" s="29">
        <v>325599.17999999993</v>
      </c>
      <c r="C9" s="29">
        <v>291959.21000000002</v>
      </c>
      <c r="D9" s="29">
        <v>298926.01999999996</v>
      </c>
      <c r="E9" s="29">
        <v>916484.40999999992</v>
      </c>
    </row>
    <row r="10" spans="1:5" x14ac:dyDescent="0.2">
      <c r="A10" s="33" t="s">
        <v>98</v>
      </c>
      <c r="B10" s="29">
        <v>275159.72000000003</v>
      </c>
      <c r="C10" s="29">
        <v>251664.33000000002</v>
      </c>
      <c r="D10" s="30">
        <v>397992.37</v>
      </c>
      <c r="E10" s="29">
        <v>924816.42</v>
      </c>
    </row>
    <row r="11" spans="1:5" x14ac:dyDescent="0.2">
      <c r="A11" s="33" t="s">
        <v>60</v>
      </c>
      <c r="B11" s="29">
        <v>362691.1</v>
      </c>
      <c r="C11" s="29">
        <v>262120.81000000003</v>
      </c>
      <c r="D11" s="29">
        <v>103654.07</v>
      </c>
      <c r="E11" s="29">
        <v>728465.98</v>
      </c>
    </row>
    <row r="12" spans="1:5" x14ac:dyDescent="0.2">
      <c r="A12" s="33" t="s">
        <v>112</v>
      </c>
      <c r="B12" s="29">
        <v>190195.11</v>
      </c>
      <c r="C12" s="29">
        <v>255815.82999999996</v>
      </c>
      <c r="D12" s="29">
        <v>240593.50999999998</v>
      </c>
      <c r="E12" s="29">
        <v>686604.45</v>
      </c>
    </row>
    <row r="13" spans="1:5" x14ac:dyDescent="0.2">
      <c r="A13" s="33" t="s">
        <v>69</v>
      </c>
      <c r="B13" s="29">
        <v>292329.96999999997</v>
      </c>
      <c r="C13" s="29">
        <v>371553.87</v>
      </c>
      <c r="D13" s="29">
        <v>269471.06</v>
      </c>
      <c r="E13" s="29">
        <v>933354.89999999991</v>
      </c>
    </row>
    <row r="14" spans="1:5" x14ac:dyDescent="0.2">
      <c r="A14" s="33" t="s">
        <v>71</v>
      </c>
      <c r="B14" s="32">
        <v>318604.48</v>
      </c>
      <c r="C14" s="32">
        <v>329398.36</v>
      </c>
      <c r="D14" s="32">
        <v>287210.70999999996</v>
      </c>
      <c r="E14" s="30">
        <v>935213.54999999993</v>
      </c>
    </row>
    <row r="15" spans="1:5" x14ac:dyDescent="0.2">
      <c r="A15" s="33" t="s">
        <v>139</v>
      </c>
      <c r="B15" s="29">
        <v>65460.05</v>
      </c>
      <c r="C15" s="29">
        <v>167945.18999999997</v>
      </c>
      <c r="D15" s="29">
        <v>202752.91999999998</v>
      </c>
      <c r="E15" s="29">
        <v>436158.16</v>
      </c>
    </row>
    <row r="16" spans="1:5" x14ac:dyDescent="0.2">
      <c r="A16" s="33" t="s">
        <v>87</v>
      </c>
      <c r="B16" s="29">
        <v>310882.37999999995</v>
      </c>
      <c r="C16" s="29">
        <v>359274.61</v>
      </c>
      <c r="D16" s="29">
        <v>198738.41000000003</v>
      </c>
      <c r="E16" s="29">
        <v>868895.4</v>
      </c>
    </row>
    <row r="17" spans="1:5" x14ac:dyDescent="0.2">
      <c r="A17" s="33" t="s">
        <v>58</v>
      </c>
      <c r="B17" s="29">
        <v>260136.16000000003</v>
      </c>
      <c r="C17" s="29">
        <v>252129.52</v>
      </c>
      <c r="D17" s="29">
        <v>359482.21</v>
      </c>
      <c r="E17" s="29">
        <v>871747.89000000013</v>
      </c>
    </row>
    <row r="18" spans="1:5" x14ac:dyDescent="0.2">
      <c r="A18" s="33" t="s">
        <v>92</v>
      </c>
      <c r="B18" s="29">
        <v>211794.61</v>
      </c>
      <c r="C18" s="29">
        <v>326143.20999999996</v>
      </c>
      <c r="D18" s="29">
        <v>256897.64</v>
      </c>
      <c r="E18" s="29">
        <v>794835.46</v>
      </c>
    </row>
    <row r="19" spans="1:5" x14ac:dyDescent="0.2">
      <c r="A19" s="33" t="s">
        <v>62</v>
      </c>
      <c r="B19" s="30">
        <v>413978.4</v>
      </c>
      <c r="C19" s="29">
        <v>153937.62</v>
      </c>
      <c r="D19" s="29">
        <v>219426.86000000004</v>
      </c>
      <c r="E19" s="29">
        <v>787342.88000000012</v>
      </c>
    </row>
    <row r="20" spans="1:5" x14ac:dyDescent="0.2">
      <c r="A20" s="33" t="s">
        <v>77</v>
      </c>
      <c r="B20" s="29">
        <v>283460.61</v>
      </c>
      <c r="C20" s="29">
        <v>240019.70999999996</v>
      </c>
      <c r="D20" s="29">
        <v>210501.88999999998</v>
      </c>
      <c r="E20" s="29">
        <v>733982.21</v>
      </c>
    </row>
    <row r="21" spans="1:5" x14ac:dyDescent="0.2">
      <c r="A21" s="33" t="s">
        <v>118</v>
      </c>
      <c r="B21" s="29">
        <v>388783.27999999997</v>
      </c>
      <c r="C21" s="29">
        <v>301625.31</v>
      </c>
      <c r="D21" s="29">
        <v>161120.82999999999</v>
      </c>
      <c r="E21" s="29">
        <v>851529.41999999993</v>
      </c>
    </row>
    <row r="22" spans="1:5" x14ac:dyDescent="0.2">
      <c r="A22" s="33" t="s">
        <v>81</v>
      </c>
      <c r="B22" s="29">
        <v>186761.88</v>
      </c>
      <c r="C22" s="29">
        <v>223144.16000000003</v>
      </c>
      <c r="D22" s="29">
        <v>241498.64</v>
      </c>
      <c r="E22" s="29">
        <v>651404.68000000005</v>
      </c>
    </row>
    <row r="23" spans="1:5" x14ac:dyDescent="0.2">
      <c r="A23" s="34" t="s">
        <v>936</v>
      </c>
      <c r="B23" s="29">
        <v>5329870.9000000004</v>
      </c>
      <c r="C23" s="30">
        <v>5538176.709999999</v>
      </c>
      <c r="D23" s="29">
        <v>4943093.0599999996</v>
      </c>
      <c r="E23" s="29">
        <v>15811140.67</v>
      </c>
    </row>
  </sheetData>
  <mergeCells count="1">
    <mergeCell ref="B1:E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27AF5-3647-1E45-BEDC-181DCA39D895}">
  <dimension ref="A1:E23"/>
  <sheetViews>
    <sheetView workbookViewId="0">
      <selection activeCell="F3" sqref="F3"/>
    </sheetView>
  </sheetViews>
  <sheetFormatPr baseColWidth="10" defaultRowHeight="15" x14ac:dyDescent="0.2"/>
  <cols>
    <col min="2" max="2" width="13.33203125" customWidth="1"/>
    <col min="3" max="3" width="12.6640625" customWidth="1"/>
    <col min="4" max="4" width="12.83203125" customWidth="1"/>
    <col min="5" max="5" width="15.1640625" customWidth="1"/>
  </cols>
  <sheetData>
    <row r="1" spans="1:5" x14ac:dyDescent="0.2">
      <c r="B1" s="52" t="s">
        <v>945</v>
      </c>
      <c r="C1" s="53"/>
      <c r="D1" s="53"/>
      <c r="E1" s="54"/>
    </row>
    <row r="2" spans="1:5" x14ac:dyDescent="0.2">
      <c r="A2" s="28"/>
      <c r="B2" s="33" t="s">
        <v>942</v>
      </c>
      <c r="C2" s="33" t="s">
        <v>943</v>
      </c>
      <c r="D2" s="33" t="s">
        <v>944</v>
      </c>
      <c r="E2" s="33" t="s">
        <v>936</v>
      </c>
    </row>
    <row r="3" spans="1:5" x14ac:dyDescent="0.2">
      <c r="A3" s="33" t="s">
        <v>66</v>
      </c>
      <c r="B3" s="35">
        <v>120907.98889999998</v>
      </c>
      <c r="C3" s="35">
        <v>108205.65919999999</v>
      </c>
      <c r="D3" s="35">
        <v>133014.52789999999</v>
      </c>
      <c r="E3" s="35">
        <v>362128.17599999998</v>
      </c>
    </row>
    <row r="4" spans="1:5" x14ac:dyDescent="0.2">
      <c r="A4" s="33" t="s">
        <v>56</v>
      </c>
      <c r="B4" s="35">
        <v>98982.944199999998</v>
      </c>
      <c r="C4" s="36">
        <v>188721.84710000001</v>
      </c>
      <c r="D4" s="35">
        <v>100039.2525</v>
      </c>
      <c r="E4" s="35">
        <v>387744.04380000004</v>
      </c>
    </row>
    <row r="5" spans="1:5" x14ac:dyDescent="0.2">
      <c r="A5" s="33" t="s">
        <v>104</v>
      </c>
      <c r="B5" s="35">
        <v>96591.977399999989</v>
      </c>
      <c r="C5" s="35">
        <v>185695.94379999998</v>
      </c>
      <c r="D5" s="35">
        <v>112505.67379999999</v>
      </c>
      <c r="E5" s="35">
        <v>394793.59499999997</v>
      </c>
    </row>
    <row r="6" spans="1:5" x14ac:dyDescent="0.2">
      <c r="A6" s="33" t="s">
        <v>64</v>
      </c>
      <c r="B6" s="35">
        <v>82326.895200000014</v>
      </c>
      <c r="C6" s="35">
        <v>114601.18999999999</v>
      </c>
      <c r="D6" s="35">
        <v>88293.722800000003</v>
      </c>
      <c r="E6" s="35">
        <v>285221.80800000002</v>
      </c>
    </row>
    <row r="7" spans="1:5" x14ac:dyDescent="0.2">
      <c r="A7" s="33" t="s">
        <v>109</v>
      </c>
      <c r="B7" s="35">
        <v>110700.9809</v>
      </c>
      <c r="C7" s="35">
        <v>105095.84090000001</v>
      </c>
      <c r="D7" s="35">
        <v>132155.70870000002</v>
      </c>
      <c r="E7" s="35">
        <v>347952.53049999999</v>
      </c>
    </row>
    <row r="8" spans="1:5" x14ac:dyDescent="0.2">
      <c r="A8" s="33" t="s">
        <v>84</v>
      </c>
      <c r="B8" s="35">
        <v>127740.32560000001</v>
      </c>
      <c r="C8" s="35">
        <v>66119.531799999997</v>
      </c>
      <c r="D8" s="35">
        <v>88842.07190000001</v>
      </c>
      <c r="E8" s="35">
        <v>282701.92930000002</v>
      </c>
    </row>
    <row r="9" spans="1:5" x14ac:dyDescent="0.2">
      <c r="A9" s="33" t="s">
        <v>54</v>
      </c>
      <c r="B9" s="35">
        <v>139075.75650000002</v>
      </c>
      <c r="C9" s="35">
        <v>124495.17730000001</v>
      </c>
      <c r="D9" s="35">
        <v>129399.76569999999</v>
      </c>
      <c r="E9" s="35">
        <v>392970.69949999999</v>
      </c>
    </row>
    <row r="10" spans="1:5" x14ac:dyDescent="0.2">
      <c r="A10" s="33" t="s">
        <v>98</v>
      </c>
      <c r="B10" s="35">
        <v>120152.63480000001</v>
      </c>
      <c r="C10" s="35">
        <v>107443.1994</v>
      </c>
      <c r="D10" s="36">
        <v>170311.79270000002</v>
      </c>
      <c r="E10" s="35">
        <v>397907.62690000003</v>
      </c>
    </row>
    <row r="11" spans="1:5" x14ac:dyDescent="0.2">
      <c r="A11" s="33" t="s">
        <v>60</v>
      </c>
      <c r="B11" s="35">
        <v>161863.40700000001</v>
      </c>
      <c r="C11" s="35">
        <v>114801.56170000001</v>
      </c>
      <c r="D11" s="35">
        <v>44400.252899999992</v>
      </c>
      <c r="E11" s="35">
        <v>321065.22160000005</v>
      </c>
    </row>
    <row r="12" spans="1:5" x14ac:dyDescent="0.2">
      <c r="A12" s="33" t="s">
        <v>112</v>
      </c>
      <c r="B12" s="35">
        <v>79581.119600000005</v>
      </c>
      <c r="C12" s="35">
        <v>110887.2181</v>
      </c>
      <c r="D12" s="35">
        <v>108437.69790000001</v>
      </c>
      <c r="E12" s="35">
        <v>298906.0356</v>
      </c>
    </row>
    <row r="13" spans="1:5" x14ac:dyDescent="0.2">
      <c r="A13" s="33" t="s">
        <v>69</v>
      </c>
      <c r="B13" s="35">
        <v>130425.77720000001</v>
      </c>
      <c r="C13" s="35">
        <v>158095.18650000001</v>
      </c>
      <c r="D13" s="35">
        <v>116237.44259999998</v>
      </c>
      <c r="E13" s="36">
        <v>404758.40630000003</v>
      </c>
    </row>
    <row r="14" spans="1:5" x14ac:dyDescent="0.2">
      <c r="A14" s="33" t="s">
        <v>71</v>
      </c>
      <c r="B14" s="35">
        <v>135727.62609999999</v>
      </c>
      <c r="C14" s="35">
        <v>139576.4498</v>
      </c>
      <c r="D14" s="35">
        <v>120249.85629999998</v>
      </c>
      <c r="E14" s="35">
        <v>395553.93219999998</v>
      </c>
    </row>
    <row r="15" spans="1:5" x14ac:dyDescent="0.2">
      <c r="A15" s="33" t="s">
        <v>139</v>
      </c>
      <c r="B15" s="35">
        <v>27390.454299999998</v>
      </c>
      <c r="C15" s="35">
        <v>69355.215500000006</v>
      </c>
      <c r="D15" s="35">
        <v>91364.849299999987</v>
      </c>
      <c r="E15" s="35">
        <v>188110.51909999998</v>
      </c>
    </row>
    <row r="16" spans="1:5" x14ac:dyDescent="0.2">
      <c r="A16" s="33" t="s">
        <v>87</v>
      </c>
      <c r="B16" s="35">
        <v>134867.19779999999</v>
      </c>
      <c r="C16" s="35">
        <v>155578.01479999998</v>
      </c>
      <c r="D16" s="35">
        <v>79412.9329</v>
      </c>
      <c r="E16" s="35">
        <v>369858.14549999998</v>
      </c>
    </row>
    <row r="17" spans="1:5" x14ac:dyDescent="0.2">
      <c r="A17" s="33" t="s">
        <v>58</v>
      </c>
      <c r="B17" s="35">
        <v>110832.34160000001</v>
      </c>
      <c r="C17" s="35">
        <v>110469.57320000001</v>
      </c>
      <c r="D17" s="35">
        <v>150995.47750000004</v>
      </c>
      <c r="E17" s="35">
        <v>372297.39230000007</v>
      </c>
    </row>
    <row r="18" spans="1:5" x14ac:dyDescent="0.2">
      <c r="A18" s="33" t="s">
        <v>92</v>
      </c>
      <c r="B18" s="35">
        <v>85416.651099999988</v>
      </c>
      <c r="C18" s="35">
        <v>143447.04509999999</v>
      </c>
      <c r="D18" s="35">
        <v>110625.42669999998</v>
      </c>
      <c r="E18" s="35">
        <v>339489.12289999996</v>
      </c>
    </row>
    <row r="19" spans="1:5" x14ac:dyDescent="0.2">
      <c r="A19" s="33" t="s">
        <v>62</v>
      </c>
      <c r="B19" s="36">
        <v>178845.34729999999</v>
      </c>
      <c r="C19" s="35">
        <v>64013.136000000006</v>
      </c>
      <c r="D19" s="35">
        <v>100206.4889</v>
      </c>
      <c r="E19" s="35">
        <v>343064.97219999996</v>
      </c>
    </row>
    <row r="20" spans="1:5" x14ac:dyDescent="0.2">
      <c r="A20" s="33" t="s">
        <v>77</v>
      </c>
      <c r="B20" s="35">
        <v>125427.04010000001</v>
      </c>
      <c r="C20" s="35">
        <v>103193.62740000001</v>
      </c>
      <c r="D20" s="35">
        <v>91272.032300000006</v>
      </c>
      <c r="E20" s="35">
        <v>319892.69980000006</v>
      </c>
    </row>
    <row r="21" spans="1:5" x14ac:dyDescent="0.2">
      <c r="A21" s="33" t="s">
        <v>118</v>
      </c>
      <c r="B21" s="35">
        <v>165858.36330000003</v>
      </c>
      <c r="C21" s="35">
        <v>131463.42850000001</v>
      </c>
      <c r="D21" s="35">
        <v>67100.752899999992</v>
      </c>
      <c r="E21" s="35">
        <v>364422.54469999997</v>
      </c>
    </row>
    <row r="22" spans="1:5" x14ac:dyDescent="0.2">
      <c r="A22" s="33" t="s">
        <v>81</v>
      </c>
      <c r="B22" s="35">
        <v>83145.569500000012</v>
      </c>
      <c r="C22" s="35">
        <v>94762.472200000004</v>
      </c>
      <c r="D22" s="35">
        <v>102891.83759999998</v>
      </c>
      <c r="E22" s="35">
        <v>280799.87929999997</v>
      </c>
    </row>
    <row r="23" spans="1:5" x14ac:dyDescent="0.2">
      <c r="A23" s="37" t="s">
        <v>936</v>
      </c>
      <c r="B23" s="35">
        <v>2315860.3984000003</v>
      </c>
      <c r="C23" s="36">
        <v>2396021.3182999999</v>
      </c>
      <c r="D23" s="35">
        <v>2137757.5637999997</v>
      </c>
      <c r="E23" s="35">
        <v>6849639.2805000003</v>
      </c>
    </row>
  </sheetData>
  <mergeCells count="1">
    <mergeCell ref="B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43BF-F597-D94E-96BB-5587A28C9AAB}">
  <dimension ref="A1:H13"/>
  <sheetViews>
    <sheetView workbookViewId="0">
      <selection activeCell="G11" sqref="G11"/>
    </sheetView>
  </sheetViews>
  <sheetFormatPr baseColWidth="10" defaultRowHeight="15" x14ac:dyDescent="0.2"/>
  <cols>
    <col min="2" max="2" width="12.5" customWidth="1"/>
    <col min="3" max="3" width="13" customWidth="1"/>
    <col min="4" max="4" width="11.5" customWidth="1"/>
  </cols>
  <sheetData>
    <row r="1" spans="1:8" x14ac:dyDescent="0.2">
      <c r="B1" s="52" t="s">
        <v>956</v>
      </c>
      <c r="C1" s="53"/>
      <c r="D1" s="53"/>
      <c r="E1" s="54"/>
    </row>
    <row r="2" spans="1:8" x14ac:dyDescent="0.2">
      <c r="A2" s="28"/>
      <c r="B2" s="33" t="s">
        <v>942</v>
      </c>
      <c r="C2" s="33" t="s">
        <v>943</v>
      </c>
      <c r="D2" s="33" t="s">
        <v>944</v>
      </c>
      <c r="E2" s="33" t="s">
        <v>936</v>
      </c>
    </row>
    <row r="3" spans="1:8" x14ac:dyDescent="0.2">
      <c r="A3" s="33" t="s">
        <v>10</v>
      </c>
      <c r="B3" s="38">
        <v>7.1428571428571522E-2</v>
      </c>
      <c r="C3" s="38">
        <v>6.8571428571428575E-2</v>
      </c>
      <c r="D3" s="38">
        <v>7.0555555555555607E-2</v>
      </c>
      <c r="E3" s="38">
        <v>6.9864864864864928E-2</v>
      </c>
    </row>
    <row r="4" spans="1:8" x14ac:dyDescent="0.2">
      <c r="A4" s="33" t="s">
        <v>12</v>
      </c>
      <c r="B4" s="39">
        <v>7.500000000000008E-2</v>
      </c>
      <c r="C4" s="38">
        <v>7.0000000000000034E-2</v>
      </c>
      <c r="D4" s="38">
        <v>7.0555555555555635E-2</v>
      </c>
      <c r="E4" s="38">
        <v>7.1794871794871873E-2</v>
      </c>
      <c r="G4" s="40" t="s">
        <v>965</v>
      </c>
      <c r="H4" t="s">
        <v>966</v>
      </c>
    </row>
    <row r="5" spans="1:8" x14ac:dyDescent="0.2">
      <c r="A5" s="33" t="s">
        <v>8</v>
      </c>
      <c r="B5" s="38">
        <v>7.4210526315789532E-2</v>
      </c>
      <c r="C5" s="38">
        <v>6.7142857142857185E-2</v>
      </c>
      <c r="D5" s="38">
        <v>7.3703703703703771E-2</v>
      </c>
      <c r="E5" s="38">
        <v>7.1791044776119445E-2</v>
      </c>
    </row>
    <row r="6" spans="1:8" x14ac:dyDescent="0.2">
      <c r="A6" s="33" t="s">
        <v>7</v>
      </c>
      <c r="B6" s="38">
        <v>6.3333333333333408E-2</v>
      </c>
      <c r="C6" s="38">
        <v>7.1290322580645216E-2</v>
      </c>
      <c r="D6" s="38">
        <v>6.8636363636363662E-2</v>
      </c>
      <c r="E6" s="38">
        <v>6.8051948051948113E-2</v>
      </c>
    </row>
    <row r="7" spans="1:8" x14ac:dyDescent="0.2">
      <c r="A7" s="33" t="s">
        <v>13</v>
      </c>
      <c r="B7" s="38">
        <v>6.8500000000000061E-2</v>
      </c>
      <c r="C7" s="39">
        <v>7.4285714285714358E-2</v>
      </c>
      <c r="D7" s="39">
        <v>7.3333333333333445E-2</v>
      </c>
      <c r="E7" s="39">
        <v>7.2205882352941245E-2</v>
      </c>
    </row>
    <row r="8" spans="1:8" x14ac:dyDescent="0.2">
      <c r="A8" s="33" t="s">
        <v>20</v>
      </c>
      <c r="B8" s="38">
        <v>7.4242424242424304E-2</v>
      </c>
      <c r="C8" s="38">
        <v>7.1250000000000022E-2</v>
      </c>
      <c r="D8" s="38">
        <v>6.6538461538461574E-2</v>
      </c>
      <c r="E8" s="38">
        <v>7.0933333333333362E-2</v>
      </c>
    </row>
    <row r="9" spans="1:8" x14ac:dyDescent="0.2">
      <c r="A9" s="33" t="s">
        <v>11</v>
      </c>
      <c r="B9" s="38">
        <v>7.2692307692307778E-2</v>
      </c>
      <c r="C9" s="38">
        <v>7.0000000000000048E-2</v>
      </c>
      <c r="D9" s="38">
        <v>7.0000000000000034E-2</v>
      </c>
      <c r="E9" s="38">
        <v>7.1029411764705966E-2</v>
      </c>
    </row>
    <row r="10" spans="1:8" x14ac:dyDescent="0.2">
      <c r="A10" s="33" t="s">
        <v>6</v>
      </c>
      <c r="B10" s="38">
        <v>7.0454545454545492E-2</v>
      </c>
      <c r="C10" s="38">
        <v>6.8636363636363718E-2</v>
      </c>
      <c r="D10" s="38">
        <v>6.8695652173913088E-2</v>
      </c>
      <c r="E10" s="38">
        <v>6.9253731343283623E-2</v>
      </c>
    </row>
    <row r="11" spans="1:8" x14ac:dyDescent="0.2">
      <c r="A11" s="33" t="s">
        <v>9</v>
      </c>
      <c r="B11" s="38">
        <v>7.1739130434782666E-2</v>
      </c>
      <c r="C11" s="38">
        <v>7.315789473684213E-2</v>
      </c>
      <c r="D11" s="38">
        <v>6.8636363636363704E-2</v>
      </c>
      <c r="E11" s="38">
        <v>7.1093750000000067E-2</v>
      </c>
    </row>
    <row r="12" spans="1:8" x14ac:dyDescent="0.2">
      <c r="A12" s="33" t="s">
        <v>14</v>
      </c>
      <c r="B12" s="38">
        <v>6.9500000000000076E-2</v>
      </c>
      <c r="C12" s="38">
        <v>6.4782608695652236E-2</v>
      </c>
      <c r="D12" s="38">
        <v>7.0526315789473729E-2</v>
      </c>
      <c r="E12" s="38">
        <v>6.8064516129032332E-2</v>
      </c>
    </row>
    <row r="13" spans="1:8" x14ac:dyDescent="0.2">
      <c r="A13" s="37" t="s">
        <v>936</v>
      </c>
      <c r="B13" s="39">
        <v>7.1282051282051367E-2</v>
      </c>
      <c r="C13" s="38">
        <v>6.9796747967479783E-2</v>
      </c>
      <c r="D13" s="38">
        <v>7.0181818181818359E-2</v>
      </c>
      <c r="E13" s="38">
        <v>7.0414285714285776E-2</v>
      </c>
    </row>
  </sheetData>
  <mergeCells count="1">
    <mergeCell ref="B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7B29E8A73F846999532084EC1DDF4" ma:contentTypeVersion="4" ma:contentTypeDescription="Create a new document." ma:contentTypeScope="" ma:versionID="4415bb756da0687ce7d1b1805799822e">
  <xsd:schema xmlns:xsd="http://www.w3.org/2001/XMLSchema" xmlns:xs="http://www.w3.org/2001/XMLSchema" xmlns:p="http://schemas.microsoft.com/office/2006/metadata/properties" xmlns:ns2="811f5fed-5c67-449a-8524-1fad285261fb" targetNamespace="http://schemas.microsoft.com/office/2006/metadata/properties" ma:root="true" ma:fieldsID="a5c2c78ac4cced383e7f3b4e67de9b3c" ns2:_="">
    <xsd:import namespace="811f5fed-5c67-449a-8524-1fad285261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1f5fed-5c67-449a-8524-1fad28526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D723FC-02A0-423D-B82D-0A8FE0C8CC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1f5fed-5c67-449a-8524-1fad285261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5296FA-A5C2-49B9-BBB9-6C603EE8C3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2974AF-75FE-452B-99DC-392E845D2A9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11f5fed-5c67-449a-8524-1fad285261f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Transactions</vt:lpstr>
      <vt:lpstr>Bank Type</vt:lpstr>
      <vt:lpstr>Financials</vt:lpstr>
      <vt:lpstr>Payments</vt:lpstr>
      <vt:lpstr>1.</vt:lpstr>
      <vt:lpstr>2.</vt:lpstr>
      <vt:lpstr>3.</vt:lpstr>
      <vt:lpstr>1.2</vt:lpstr>
      <vt:lpstr>2.2</vt:lpstr>
      <vt:lpstr>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Carlos Eduardo Segovia Medina</cp:lastModifiedBy>
  <dcterms:created xsi:type="dcterms:W3CDTF">2019-03-20T19:25:20Z</dcterms:created>
  <dcterms:modified xsi:type="dcterms:W3CDTF">2020-03-04T19:39:34Z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0x01010000C7B29E8A73F846999532084EC1DDF4</vt:lpwstr>
  </property>
</Properties>
</file>