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ki\Documents\Лабы\"/>
    </mc:Choice>
  </mc:AlternateContent>
  <bookViews>
    <workbookView xWindow="0" yWindow="0" windowWidth="15345" windowHeight="445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H37" i="1"/>
  <c r="H38" i="1"/>
  <c r="G19" i="1"/>
  <c r="G18" i="1"/>
  <c r="G17" i="1"/>
  <c r="C17" i="1"/>
  <c r="E38" i="1" l="1"/>
  <c r="E37" i="1"/>
  <c r="I25" i="1"/>
  <c r="E36" i="1"/>
  <c r="B49" i="1"/>
  <c r="A47" i="1"/>
  <c r="A38" i="1"/>
  <c r="A39" i="1"/>
  <c r="A40" i="1"/>
  <c r="A41" i="1"/>
  <c r="A42" i="1"/>
  <c r="A43" i="1"/>
  <c r="A44" i="1"/>
  <c r="A45" i="1"/>
  <c r="A46" i="1"/>
  <c r="A37" i="1"/>
  <c r="H25" i="1"/>
  <c r="G25" i="1"/>
  <c r="I22" i="1"/>
  <c r="H22" i="1"/>
  <c r="G22" i="1"/>
  <c r="G15" i="1"/>
  <c r="C34" i="1"/>
  <c r="C33" i="1"/>
  <c r="E23" i="1"/>
  <c r="E24" i="1"/>
  <c r="E25" i="1"/>
  <c r="E26" i="1"/>
  <c r="E27" i="1"/>
  <c r="E28" i="1"/>
  <c r="E29" i="1"/>
  <c r="E30" i="1"/>
  <c r="E31" i="1"/>
  <c r="E32" i="1"/>
  <c r="E33" i="1"/>
  <c r="E34" i="1"/>
  <c r="E22" i="1"/>
  <c r="D23" i="1"/>
  <c r="D24" i="1"/>
  <c r="D25" i="1"/>
  <c r="D26" i="1"/>
  <c r="D27" i="1"/>
  <c r="D28" i="1"/>
  <c r="D29" i="1"/>
  <c r="D30" i="1"/>
  <c r="D31" i="1"/>
  <c r="D32" i="1"/>
  <c r="D33" i="1"/>
  <c r="D34" i="1"/>
  <c r="D22" i="1"/>
  <c r="C22" i="1"/>
  <c r="C31" i="1"/>
  <c r="C32" i="1"/>
  <c r="C24" i="1"/>
  <c r="C25" i="1"/>
  <c r="C26" i="1"/>
  <c r="C27" i="1"/>
  <c r="C28" i="1"/>
  <c r="C29" i="1"/>
  <c r="C30" i="1"/>
  <c r="C23" i="1"/>
  <c r="F15" i="1"/>
  <c r="E15" i="1"/>
  <c r="D18" i="1"/>
  <c r="D19" i="1"/>
  <c r="D17" i="1"/>
  <c r="G3" i="1"/>
  <c r="G4" i="1"/>
  <c r="G5" i="1"/>
  <c r="G6" i="1"/>
  <c r="G7" i="1"/>
  <c r="G8" i="1"/>
  <c r="G9" i="1"/>
  <c r="G10" i="1"/>
  <c r="G11" i="1"/>
  <c r="G12" i="1"/>
  <c r="G13" i="1"/>
  <c r="G1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J15" i="1" s="1"/>
  <c r="R3" i="1"/>
  <c r="R4" i="1"/>
  <c r="R15" i="1" s="1"/>
  <c r="R5" i="1"/>
  <c r="R6" i="1"/>
  <c r="R7" i="1"/>
  <c r="R8" i="1"/>
  <c r="R9" i="1"/>
  <c r="R10" i="1"/>
  <c r="R11" i="1"/>
  <c r="R12" i="1"/>
  <c r="R13" i="1"/>
  <c r="R1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2" i="1"/>
  <c r="Q15" i="1" l="1"/>
  <c r="P15" i="1"/>
  <c r="C18" i="1"/>
  <c r="C19" i="1"/>
  <c r="N3" i="1"/>
  <c r="N4" i="1"/>
  <c r="N5" i="1"/>
  <c r="N6" i="1"/>
  <c r="N7" i="1"/>
  <c r="N8" i="1"/>
  <c r="N9" i="1"/>
  <c r="N10" i="1"/>
  <c r="N11" i="1"/>
  <c r="N12" i="1"/>
  <c r="N13" i="1"/>
  <c r="N1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2" i="1"/>
</calcChain>
</file>

<file path=xl/sharedStrings.xml><?xml version="1.0" encoding="utf-8"?>
<sst xmlns="http://schemas.openxmlformats.org/spreadsheetml/2006/main" count="38" uniqueCount="36">
  <si>
    <t>dxm(20)</t>
  </si>
  <si>
    <t>dxm(30)</t>
  </si>
  <si>
    <t>dxm(50)</t>
  </si>
  <si>
    <t>I при всех</t>
  </si>
  <si>
    <t>v при l=20</t>
  </si>
  <si>
    <t>v при l=30</t>
  </si>
  <si>
    <t>v при l=50</t>
  </si>
  <si>
    <t>v*I l=20</t>
  </si>
  <si>
    <t>v*I l=30</t>
  </si>
  <si>
    <t>v*I l=50</t>
  </si>
  <si>
    <t>î^2</t>
  </si>
  <si>
    <t>Rср 20</t>
  </si>
  <si>
    <t>Rср 30</t>
  </si>
  <si>
    <t>Rср 50</t>
  </si>
  <si>
    <t>v^2 20</t>
  </si>
  <si>
    <t>v^2 30</t>
  </si>
  <si>
    <t>v^2 50</t>
  </si>
  <si>
    <t>sigma r случ 20</t>
  </si>
  <si>
    <t>sigma r случ 30</t>
  </si>
  <si>
    <t>sigma r случ 50</t>
  </si>
  <si>
    <t>sigma r сист 20</t>
  </si>
  <si>
    <t>sigma r сист 30</t>
  </si>
  <si>
    <t>sigma r сист 50</t>
  </si>
  <si>
    <t>sigma r 20</t>
  </si>
  <si>
    <t>sigma r 30</t>
  </si>
  <si>
    <t>sigma r 50</t>
  </si>
  <si>
    <t>R пр 20</t>
  </si>
  <si>
    <t>sigma d случ</t>
  </si>
  <si>
    <t>d микрометр</t>
  </si>
  <si>
    <t>(d-dср)^2</t>
  </si>
  <si>
    <t>ро 20</t>
  </si>
  <si>
    <t>ро 30</t>
  </si>
  <si>
    <t>ро 50</t>
  </si>
  <si>
    <t>sigma ро 20</t>
  </si>
  <si>
    <t>sigma ро 30</t>
  </si>
  <si>
    <t>sigma ро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</si>
</sst>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D1" workbookViewId="0">
      <selection activeCell="H36" sqref="H36"/>
    </sheetView>
  </sheetViews>
  <sheetFormatPr defaultRowHeight="15" x14ac:dyDescent="0.25"/>
  <cols>
    <col min="1" max="1" width="12.375" customWidth="1"/>
    <col min="2" max="2" width="12.5" customWidth="1"/>
    <col min="3" max="3" width="14.25" customWidth="1"/>
    <col min="4" max="4" width="13.75" customWidth="1"/>
    <col min="5" max="5" width="14.25" customWidth="1"/>
    <col min="6" max="6" width="12.375" customWidth="1"/>
    <col min="7" max="7" width="12" customWidth="1"/>
    <col min="8" max="8" width="16.5" customWidth="1"/>
    <col min="9" max="9" width="10.375" bestFit="1" customWidth="1"/>
  </cols>
  <sheetData>
    <row r="1" spans="1:18" x14ac:dyDescent="0.25">
      <c r="A1" s="2" t="s">
        <v>4</v>
      </c>
      <c r="B1" s="2" t="s">
        <v>5</v>
      </c>
      <c r="C1" s="2" t="s">
        <v>6</v>
      </c>
      <c r="E1" s="3" t="s">
        <v>14</v>
      </c>
      <c r="F1" s="3" t="s">
        <v>15</v>
      </c>
      <c r="G1" s="3" t="s">
        <v>16</v>
      </c>
      <c r="I1" s="3" t="s">
        <v>3</v>
      </c>
      <c r="J1" s="3" t="s">
        <v>10</v>
      </c>
      <c r="L1" s="3" t="s">
        <v>0</v>
      </c>
      <c r="M1" s="3" t="s">
        <v>1</v>
      </c>
      <c r="N1" s="3" t="s">
        <v>2</v>
      </c>
      <c r="P1" s="3" t="s">
        <v>7</v>
      </c>
      <c r="Q1" s="3" t="s">
        <v>8</v>
      </c>
      <c r="R1" s="3" t="s">
        <v>9</v>
      </c>
    </row>
    <row r="2" spans="1:18" x14ac:dyDescent="0.25">
      <c r="A2" s="2">
        <v>238</v>
      </c>
      <c r="B2" s="2">
        <v>360</v>
      </c>
      <c r="C2" s="2">
        <v>572</v>
      </c>
      <c r="E2" s="3">
        <f>A2^2</f>
        <v>56644</v>
      </c>
      <c r="F2" s="3">
        <f>B2^2</f>
        <v>129600</v>
      </c>
      <c r="G2" s="3">
        <f>C2^2</f>
        <v>327184</v>
      </c>
      <c r="I2" s="3">
        <v>125</v>
      </c>
      <c r="J2" s="3">
        <f>I2^2</f>
        <v>15625</v>
      </c>
      <c r="L2" s="4">
        <f>((0.0003*A2)+0.04)</f>
        <v>0.1114</v>
      </c>
      <c r="M2" s="4">
        <f>((0.0003*B2)+0.04)</f>
        <v>0.14799999999999999</v>
      </c>
      <c r="N2" s="4">
        <f>((0.0003*C2)+0.04)</f>
        <v>0.21159999999999998</v>
      </c>
      <c r="P2" s="3">
        <f>A2*I2</f>
        <v>29750</v>
      </c>
      <c r="Q2" s="3">
        <f>B2*I2</f>
        <v>45000</v>
      </c>
      <c r="R2" s="3">
        <f>C2*I2</f>
        <v>71500</v>
      </c>
    </row>
    <row r="3" spans="1:18" x14ac:dyDescent="0.25">
      <c r="A3" s="2">
        <v>395</v>
      </c>
      <c r="B3" s="2">
        <v>626</v>
      </c>
      <c r="C3" s="2">
        <v>973</v>
      </c>
      <c r="E3" s="3">
        <f t="shared" ref="E3:E14" si="0">A3^2</f>
        <v>156025</v>
      </c>
      <c r="F3" s="3">
        <f t="shared" ref="F3:F14" si="1">B3^2</f>
        <v>391876</v>
      </c>
      <c r="G3" s="3">
        <f t="shared" ref="G3:G14" si="2">C3^2</f>
        <v>946729</v>
      </c>
      <c r="I3" s="3">
        <v>200</v>
      </c>
      <c r="J3" s="3">
        <f t="shared" ref="J3:J14" si="3">I3^2</f>
        <v>40000</v>
      </c>
      <c r="L3" s="4">
        <f>((0.0003*A3)+0.04)</f>
        <v>0.1585</v>
      </c>
      <c r="M3" s="4">
        <f>((0.0003*B3)+0.04)</f>
        <v>0.2278</v>
      </c>
      <c r="N3" s="4">
        <f t="shared" ref="N3:N14" si="4">((0.0003*C3)+0.04)</f>
        <v>0.33189999999999997</v>
      </c>
      <c r="P3" s="3">
        <f t="shared" ref="P3:P14" si="5">A3*I3</f>
        <v>79000</v>
      </c>
      <c r="Q3" s="3">
        <f t="shared" ref="Q3:Q14" si="6">B3*I3</f>
        <v>125200</v>
      </c>
      <c r="R3" s="3">
        <f t="shared" ref="R3:R14" si="7">C3*I3</f>
        <v>194600</v>
      </c>
    </row>
    <row r="4" spans="1:18" x14ac:dyDescent="0.25">
      <c r="A4" s="2">
        <v>545</v>
      </c>
      <c r="B4" s="2">
        <v>803</v>
      </c>
      <c r="C4" s="2">
        <v>1360</v>
      </c>
      <c r="E4" s="3">
        <f t="shared" si="0"/>
        <v>297025</v>
      </c>
      <c r="F4" s="3">
        <f t="shared" si="1"/>
        <v>644809</v>
      </c>
      <c r="G4" s="3">
        <f t="shared" si="2"/>
        <v>1849600</v>
      </c>
      <c r="I4" s="3">
        <v>275</v>
      </c>
      <c r="J4" s="3">
        <f t="shared" si="3"/>
        <v>75625</v>
      </c>
      <c r="L4" s="4">
        <f t="shared" ref="L4:L14" si="8">((0.0003*A4)+0.04)</f>
        <v>0.20349999999999999</v>
      </c>
      <c r="M4" s="4">
        <f t="shared" ref="M4:M14" si="9">((0.0003*B4)+0.04)</f>
        <v>0.28089999999999998</v>
      </c>
      <c r="N4" s="4">
        <f t="shared" si="4"/>
        <v>0.44799999999999995</v>
      </c>
      <c r="P4" s="3">
        <f t="shared" si="5"/>
        <v>149875</v>
      </c>
      <c r="Q4" s="3">
        <f t="shared" si="6"/>
        <v>220825</v>
      </c>
      <c r="R4" s="3">
        <f t="shared" si="7"/>
        <v>374000</v>
      </c>
    </row>
    <row r="5" spans="1:18" x14ac:dyDescent="0.25">
      <c r="A5" s="2">
        <v>695</v>
      </c>
      <c r="B5" s="2">
        <v>1045</v>
      </c>
      <c r="C5" s="2">
        <v>1688</v>
      </c>
      <c r="E5" s="3">
        <f t="shared" si="0"/>
        <v>483025</v>
      </c>
      <c r="F5" s="3">
        <f t="shared" si="1"/>
        <v>1092025</v>
      </c>
      <c r="G5" s="3">
        <f t="shared" si="2"/>
        <v>2849344</v>
      </c>
      <c r="I5" s="3">
        <v>350</v>
      </c>
      <c r="J5" s="3">
        <f t="shared" si="3"/>
        <v>122500</v>
      </c>
      <c r="L5" s="4">
        <f t="shared" si="8"/>
        <v>0.2485</v>
      </c>
      <c r="M5" s="4">
        <f t="shared" si="9"/>
        <v>0.35349999999999993</v>
      </c>
      <c r="N5" s="4">
        <f t="shared" si="4"/>
        <v>0.5464</v>
      </c>
      <c r="P5" s="3">
        <f t="shared" si="5"/>
        <v>243250</v>
      </c>
      <c r="Q5" s="3">
        <f t="shared" si="6"/>
        <v>365750</v>
      </c>
      <c r="R5" s="3">
        <f t="shared" si="7"/>
        <v>590800</v>
      </c>
    </row>
    <row r="6" spans="1:18" x14ac:dyDescent="0.25">
      <c r="A6" s="2">
        <v>864</v>
      </c>
      <c r="B6" s="2">
        <v>1256</v>
      </c>
      <c r="C6" s="2">
        <v>2151</v>
      </c>
      <c r="E6" s="3">
        <f t="shared" si="0"/>
        <v>746496</v>
      </c>
      <c r="F6" s="3">
        <f t="shared" si="1"/>
        <v>1577536</v>
      </c>
      <c r="G6" s="3">
        <f t="shared" si="2"/>
        <v>4626801</v>
      </c>
      <c r="I6" s="3">
        <v>425</v>
      </c>
      <c r="J6" s="3">
        <f t="shared" si="3"/>
        <v>180625</v>
      </c>
      <c r="L6" s="4">
        <f t="shared" si="8"/>
        <v>0.29919999999999997</v>
      </c>
      <c r="M6" s="4">
        <f t="shared" si="9"/>
        <v>0.41679999999999995</v>
      </c>
      <c r="N6" s="4">
        <f t="shared" si="4"/>
        <v>0.68530000000000002</v>
      </c>
      <c r="P6" s="3">
        <f t="shared" si="5"/>
        <v>367200</v>
      </c>
      <c r="Q6" s="3">
        <f t="shared" si="6"/>
        <v>533800</v>
      </c>
      <c r="R6" s="3">
        <f t="shared" si="7"/>
        <v>914175</v>
      </c>
    </row>
    <row r="7" spans="1:18" x14ac:dyDescent="0.25">
      <c r="A7" s="2">
        <v>1020</v>
      </c>
      <c r="B7" s="2">
        <v>1570</v>
      </c>
      <c r="C7" s="2">
        <v>2543</v>
      </c>
      <c r="E7" s="3">
        <f t="shared" si="0"/>
        <v>1040400</v>
      </c>
      <c r="F7" s="3">
        <f t="shared" si="1"/>
        <v>2464900</v>
      </c>
      <c r="G7" s="3">
        <f t="shared" si="2"/>
        <v>6466849</v>
      </c>
      <c r="I7" s="3">
        <v>500</v>
      </c>
      <c r="J7" s="3">
        <f t="shared" si="3"/>
        <v>250000</v>
      </c>
      <c r="L7" s="4">
        <f t="shared" si="8"/>
        <v>0.34599999999999997</v>
      </c>
      <c r="M7" s="4">
        <f t="shared" si="9"/>
        <v>0.51100000000000001</v>
      </c>
      <c r="N7" s="4">
        <f t="shared" si="4"/>
        <v>0.80289999999999995</v>
      </c>
      <c r="P7" s="3">
        <f t="shared" si="5"/>
        <v>510000</v>
      </c>
      <c r="Q7" s="3">
        <f t="shared" si="6"/>
        <v>785000</v>
      </c>
      <c r="R7" s="3">
        <f t="shared" si="7"/>
        <v>1271500</v>
      </c>
    </row>
    <row r="8" spans="1:18" x14ac:dyDescent="0.25">
      <c r="A8" s="2">
        <v>1202</v>
      </c>
      <c r="B8" s="2">
        <v>1723</v>
      </c>
      <c r="C8" s="2">
        <v>2905</v>
      </c>
      <c r="E8" s="3">
        <f t="shared" si="0"/>
        <v>1444804</v>
      </c>
      <c r="F8" s="3">
        <f t="shared" si="1"/>
        <v>2968729</v>
      </c>
      <c r="G8" s="3">
        <f t="shared" si="2"/>
        <v>8439025</v>
      </c>
      <c r="I8" s="3">
        <v>575</v>
      </c>
      <c r="J8" s="3">
        <f t="shared" si="3"/>
        <v>330625</v>
      </c>
      <c r="L8" s="4">
        <f t="shared" si="8"/>
        <v>0.40059999999999996</v>
      </c>
      <c r="M8" s="4">
        <f t="shared" si="9"/>
        <v>0.55689999999999995</v>
      </c>
      <c r="N8" s="4">
        <f t="shared" si="4"/>
        <v>0.91149999999999998</v>
      </c>
      <c r="P8" s="3">
        <f t="shared" si="5"/>
        <v>691150</v>
      </c>
      <c r="Q8" s="3">
        <f t="shared" si="6"/>
        <v>990725</v>
      </c>
      <c r="R8" s="3">
        <f t="shared" si="7"/>
        <v>1670375</v>
      </c>
    </row>
    <row r="9" spans="1:18" x14ac:dyDescent="0.25">
      <c r="A9" s="2">
        <v>1010</v>
      </c>
      <c r="B9" s="2">
        <v>1620</v>
      </c>
      <c r="C9" s="2">
        <v>2816</v>
      </c>
      <c r="E9" s="3">
        <f t="shared" si="0"/>
        <v>1020100</v>
      </c>
      <c r="F9" s="3">
        <f t="shared" si="1"/>
        <v>2624400</v>
      </c>
      <c r="G9" s="3">
        <f t="shared" si="2"/>
        <v>7929856</v>
      </c>
      <c r="I9" s="3">
        <v>550</v>
      </c>
      <c r="J9" s="3">
        <f t="shared" si="3"/>
        <v>302500</v>
      </c>
      <c r="L9" s="4">
        <f t="shared" si="8"/>
        <v>0.34299999999999997</v>
      </c>
      <c r="M9" s="4">
        <f t="shared" si="9"/>
        <v>0.52599999999999991</v>
      </c>
      <c r="N9" s="4">
        <f t="shared" si="4"/>
        <v>0.88479999999999992</v>
      </c>
      <c r="P9" s="3">
        <f t="shared" si="5"/>
        <v>555500</v>
      </c>
      <c r="Q9" s="3">
        <f t="shared" si="6"/>
        <v>891000</v>
      </c>
      <c r="R9" s="3">
        <f t="shared" si="7"/>
        <v>1548800</v>
      </c>
    </row>
    <row r="10" spans="1:18" x14ac:dyDescent="0.25">
      <c r="A10" s="2">
        <v>947</v>
      </c>
      <c r="B10" s="2">
        <v>1524</v>
      </c>
      <c r="C10" s="2">
        <v>2362</v>
      </c>
      <c r="E10" s="3">
        <f t="shared" si="0"/>
        <v>896809</v>
      </c>
      <c r="F10" s="3">
        <f t="shared" si="1"/>
        <v>2322576</v>
      </c>
      <c r="G10" s="3">
        <f t="shared" si="2"/>
        <v>5579044</v>
      </c>
      <c r="I10" s="3">
        <v>475</v>
      </c>
      <c r="J10" s="3">
        <f t="shared" si="3"/>
        <v>225625</v>
      </c>
      <c r="L10" s="4">
        <f t="shared" si="8"/>
        <v>0.32409999999999994</v>
      </c>
      <c r="M10" s="4">
        <f t="shared" si="9"/>
        <v>0.49719999999999992</v>
      </c>
      <c r="N10" s="4">
        <f t="shared" si="4"/>
        <v>0.74859999999999993</v>
      </c>
      <c r="P10" s="3">
        <f t="shared" si="5"/>
        <v>449825</v>
      </c>
      <c r="Q10" s="3">
        <f t="shared" si="6"/>
        <v>723900</v>
      </c>
      <c r="R10" s="3">
        <f t="shared" si="7"/>
        <v>1121950</v>
      </c>
    </row>
    <row r="11" spans="1:18" x14ac:dyDescent="0.25">
      <c r="A11" s="2">
        <v>806</v>
      </c>
      <c r="B11" s="2">
        <v>1220</v>
      </c>
      <c r="C11" s="2">
        <v>1992</v>
      </c>
      <c r="E11" s="3">
        <f t="shared" si="0"/>
        <v>649636</v>
      </c>
      <c r="F11" s="3">
        <f t="shared" si="1"/>
        <v>1488400</v>
      </c>
      <c r="G11" s="3">
        <f t="shared" si="2"/>
        <v>3968064</v>
      </c>
      <c r="I11" s="3">
        <v>400</v>
      </c>
      <c r="J11" s="3">
        <f t="shared" si="3"/>
        <v>160000</v>
      </c>
      <c r="L11" s="4">
        <f t="shared" si="8"/>
        <v>0.28179999999999999</v>
      </c>
      <c r="M11" s="4">
        <f t="shared" si="9"/>
        <v>0.40599999999999997</v>
      </c>
      <c r="N11" s="4">
        <f t="shared" si="4"/>
        <v>0.63759999999999994</v>
      </c>
      <c r="P11" s="3">
        <f t="shared" si="5"/>
        <v>322400</v>
      </c>
      <c r="Q11" s="3">
        <f t="shared" si="6"/>
        <v>488000</v>
      </c>
      <c r="R11" s="3">
        <f t="shared" si="7"/>
        <v>796800</v>
      </c>
    </row>
    <row r="12" spans="1:18" x14ac:dyDescent="0.25">
      <c r="A12" s="2">
        <v>685</v>
      </c>
      <c r="B12" s="2">
        <v>949</v>
      </c>
      <c r="C12" s="2">
        <v>1641</v>
      </c>
      <c r="E12" s="3">
        <f t="shared" si="0"/>
        <v>469225</v>
      </c>
      <c r="F12" s="3">
        <f t="shared" si="1"/>
        <v>900601</v>
      </c>
      <c r="G12" s="3">
        <f t="shared" si="2"/>
        <v>2692881</v>
      </c>
      <c r="I12" s="3">
        <v>325</v>
      </c>
      <c r="J12" s="3">
        <f t="shared" si="3"/>
        <v>105625</v>
      </c>
      <c r="L12" s="4">
        <f t="shared" si="8"/>
        <v>0.2455</v>
      </c>
      <c r="M12" s="4">
        <f t="shared" si="9"/>
        <v>0.32469999999999993</v>
      </c>
      <c r="N12" s="4">
        <f t="shared" si="4"/>
        <v>0.5323</v>
      </c>
      <c r="P12" s="3">
        <f t="shared" si="5"/>
        <v>222625</v>
      </c>
      <c r="Q12" s="3">
        <f t="shared" si="6"/>
        <v>308425</v>
      </c>
      <c r="R12" s="3">
        <f t="shared" si="7"/>
        <v>533325</v>
      </c>
    </row>
    <row r="13" spans="1:18" x14ac:dyDescent="0.25">
      <c r="A13" s="2">
        <v>510</v>
      </c>
      <c r="B13" s="2">
        <v>755</v>
      </c>
      <c r="C13" s="2">
        <v>1240</v>
      </c>
      <c r="E13" s="3">
        <f t="shared" si="0"/>
        <v>260100</v>
      </c>
      <c r="F13" s="3">
        <f t="shared" si="1"/>
        <v>570025</v>
      </c>
      <c r="G13" s="3">
        <f t="shared" si="2"/>
        <v>1537600</v>
      </c>
      <c r="I13" s="3">
        <v>250</v>
      </c>
      <c r="J13" s="3">
        <f t="shared" si="3"/>
        <v>62500</v>
      </c>
      <c r="L13" s="4">
        <f t="shared" si="8"/>
        <v>0.193</v>
      </c>
      <c r="M13" s="4">
        <f t="shared" si="9"/>
        <v>0.26649999999999996</v>
      </c>
      <c r="N13" s="4">
        <f t="shared" si="4"/>
        <v>0.41199999999999992</v>
      </c>
      <c r="P13" s="3">
        <f t="shared" si="5"/>
        <v>127500</v>
      </c>
      <c r="Q13" s="3">
        <f t="shared" si="6"/>
        <v>188750</v>
      </c>
      <c r="R13" s="3">
        <f t="shared" si="7"/>
        <v>310000</v>
      </c>
    </row>
    <row r="14" spans="1:18" x14ac:dyDescent="0.25">
      <c r="A14" s="2">
        <v>338</v>
      </c>
      <c r="B14" s="2">
        <v>515</v>
      </c>
      <c r="C14" s="2">
        <v>832</v>
      </c>
      <c r="E14" s="3">
        <f t="shared" si="0"/>
        <v>114244</v>
      </c>
      <c r="F14" s="3">
        <f t="shared" si="1"/>
        <v>265225</v>
      </c>
      <c r="G14" s="3">
        <f t="shared" si="2"/>
        <v>692224</v>
      </c>
      <c r="I14" s="3">
        <v>175</v>
      </c>
      <c r="J14" s="3">
        <f t="shared" si="3"/>
        <v>30625</v>
      </c>
      <c r="L14" s="4">
        <f t="shared" si="8"/>
        <v>0.1414</v>
      </c>
      <c r="M14" s="4">
        <f t="shared" si="9"/>
        <v>0.19450000000000001</v>
      </c>
      <c r="N14" s="4">
        <f t="shared" si="4"/>
        <v>0.28959999999999997</v>
      </c>
      <c r="P14" s="3">
        <f t="shared" si="5"/>
        <v>59150</v>
      </c>
      <c r="Q14" s="3">
        <f t="shared" si="6"/>
        <v>90125</v>
      </c>
      <c r="R14" s="3">
        <f t="shared" si="7"/>
        <v>145600</v>
      </c>
    </row>
    <row r="15" spans="1:18" x14ac:dyDescent="0.25">
      <c r="E15" s="3">
        <f>AVERAGE(E2:E14)</f>
        <v>587271.76923076925</v>
      </c>
      <c r="F15" s="3">
        <f>AVERAGE(F2:F14)</f>
        <v>1341592.4615384615</v>
      </c>
      <c r="G15" s="3">
        <f>AVERAGE(G2:G14)</f>
        <v>3685015.4615384615</v>
      </c>
      <c r="I15" s="3"/>
      <c r="J15" s="3">
        <f>AVERAGE(J2:J14)</f>
        <v>146298.07692307694</v>
      </c>
      <c r="P15" s="3">
        <f>AVERAGE(P2:P14)</f>
        <v>292863.46153846156</v>
      </c>
      <c r="Q15" s="3">
        <f>AVERAGE(Q2:Q14)</f>
        <v>442807.69230769231</v>
      </c>
      <c r="R15" s="3">
        <f>AVERAGE(R2:R14)</f>
        <v>734109.61538461538</v>
      </c>
    </row>
    <row r="17" spans="2:9" x14ac:dyDescent="0.25">
      <c r="B17" s="3" t="s">
        <v>11</v>
      </c>
      <c r="C17" s="5">
        <f>P15/J15</f>
        <v>2.0018271442655275</v>
      </c>
      <c r="D17" s="5">
        <f>C17^2</f>
        <v>4.0073119155182768</v>
      </c>
      <c r="E17" s="1"/>
      <c r="F17" s="5" t="s">
        <v>17</v>
      </c>
      <c r="G17" s="5">
        <f>(1/SQRT(13))*SQRT((E15/$J$15)-D17)</f>
        <v>2.3041688598726594E-2</v>
      </c>
      <c r="H17" s="1"/>
    </row>
    <row r="18" spans="2:9" x14ac:dyDescent="0.25">
      <c r="B18" s="3" t="s">
        <v>12</v>
      </c>
      <c r="C18" s="5">
        <f>Q15/J15</f>
        <v>3.0267499178442323</v>
      </c>
      <c r="D18" s="5">
        <f t="shared" ref="D18:D19" si="10">C18^2</f>
        <v>9.161215065170067</v>
      </c>
      <c r="E18" s="1"/>
      <c r="F18" s="5" t="s">
        <v>18</v>
      </c>
      <c r="G18" s="5">
        <f>(1/SQRT(13))*SQRT((F15/$J$15)-D18)</f>
        <v>2.638789219716501E-2</v>
      </c>
      <c r="H18" s="1"/>
    </row>
    <row r="19" spans="2:9" x14ac:dyDescent="0.25">
      <c r="B19" s="3" t="s">
        <v>13</v>
      </c>
      <c r="C19" s="5">
        <f>R15/J15</f>
        <v>5.0179033848176138</v>
      </c>
      <c r="D19" s="5">
        <f t="shared" si="10"/>
        <v>25.179354379364064</v>
      </c>
      <c r="E19" s="1"/>
      <c r="F19" s="5" t="s">
        <v>19</v>
      </c>
      <c r="G19" s="5">
        <f>(1/SQRT(13))*SQRT((G15/$J$15)-D19)</f>
        <v>2.6388115836997478E-2</v>
      </c>
      <c r="H19" s="1"/>
    </row>
    <row r="20" spans="2:9" x14ac:dyDescent="0.25">
      <c r="C20" s="1"/>
      <c r="D20" s="1"/>
      <c r="E20" s="1"/>
      <c r="F20" s="1"/>
      <c r="G20" s="1"/>
      <c r="H20" s="1"/>
    </row>
    <row r="21" spans="2:9" x14ac:dyDescent="0.25">
      <c r="C21" s="3" t="s">
        <v>20</v>
      </c>
      <c r="D21" s="3" t="s">
        <v>21</v>
      </c>
      <c r="E21" s="3" t="s">
        <v>22</v>
      </c>
      <c r="G21" s="3" t="s">
        <v>23</v>
      </c>
      <c r="H21" s="3" t="s">
        <v>24</v>
      </c>
      <c r="I21" s="3" t="s">
        <v>25</v>
      </c>
    </row>
    <row r="22" spans="2:9" x14ac:dyDescent="0.25">
      <c r="C22" s="5">
        <f>$C$17*SQRT((L2/(2*$A$8))^2+(1.875/$I$8)^2)</f>
        <v>6.5283562964642966E-3</v>
      </c>
      <c r="D22" s="5">
        <f>$C$18*SQRT((L2/(2*$B$8))^2+(1.875/$I$8)^2)</f>
        <v>9.8703216892285506E-3</v>
      </c>
      <c r="E22" s="5">
        <f>$C$19*SQRT((L2/(2*$C$8))^2+(1.875/$I$8)^2)</f>
        <v>1.6363011289859106E-2</v>
      </c>
      <c r="G22" s="5">
        <f>SQRT(G17^2+C22^2)</f>
        <v>2.3948671140885294E-2</v>
      </c>
      <c r="H22" s="5">
        <f>SQRT(G18^2+D22^2)</f>
        <v>2.8173464551915824E-2</v>
      </c>
      <c r="I22" s="5">
        <f>SQRT(G19^2+E22^2)</f>
        <v>3.1049650495599039E-2</v>
      </c>
    </row>
    <row r="23" spans="2:9" x14ac:dyDescent="0.25">
      <c r="C23" s="5">
        <f>$C$17*SQRT((L3/(2*$A$8))^2+(1.875/$I$8)^2)</f>
        <v>6.5290313709814776E-3</v>
      </c>
      <c r="D23" s="5">
        <f t="shared" ref="D23:D34" si="11">$C$18*SQRT((L3/(2*$B$8))^2+(1.875/$I$8)^2)</f>
        <v>9.8708184806545699E-3</v>
      </c>
      <c r="E23" s="5">
        <f t="shared" ref="E23:E34" si="12">$C$19*SQRT((L3/(2*$C$8))^2+(1.875/$I$8)^2)</f>
        <v>1.6363301036924682E-2</v>
      </c>
    </row>
    <row r="24" spans="2:9" x14ac:dyDescent="0.25">
      <c r="C24" s="5">
        <f t="shared" ref="C24:C30" si="13">$C$17*SQRT((L4/(2*$A$8))^2+(1.875/$I$8)^2)</f>
        <v>6.5298963344942694E-3</v>
      </c>
      <c r="D24" s="5">
        <f t="shared" si="11"/>
        <v>9.8714550510713359E-3</v>
      </c>
      <c r="E24" s="5">
        <f t="shared" si="12"/>
        <v>1.6363672322063889E-2</v>
      </c>
      <c r="G24" s="3" t="s">
        <v>26</v>
      </c>
      <c r="H24" s="3" t="s">
        <v>26</v>
      </c>
      <c r="I24" s="3" t="s">
        <v>26</v>
      </c>
    </row>
    <row r="25" spans="2:9" x14ac:dyDescent="0.25">
      <c r="C25" s="5">
        <f t="shared" si="13"/>
        <v>6.5309761833668243E-3</v>
      </c>
      <c r="D25" s="5">
        <f t="shared" si="11"/>
        <v>9.8722498272288371E-3</v>
      </c>
      <c r="E25" s="5">
        <f t="shared" si="12"/>
        <v>1.6364135903837118E-2</v>
      </c>
      <c r="G25" s="5">
        <f>C17+D17/10000000</f>
        <v>2.0018275449967189</v>
      </c>
      <c r="H25" s="5">
        <f>C18+D18/10000000</f>
        <v>3.026750833965739</v>
      </c>
      <c r="I25" s="5">
        <f>C19+D19/10000000</f>
        <v>5.0179059027530517</v>
      </c>
    </row>
    <row r="26" spans="2:9" x14ac:dyDescent="0.25">
      <c r="C26" s="5">
        <f t="shared" si="13"/>
        <v>6.5324501166365836E-3</v>
      </c>
      <c r="D26" s="5">
        <f t="shared" si="11"/>
        <v>9.8733347610219062E-3</v>
      </c>
      <c r="E26" s="5">
        <f t="shared" si="12"/>
        <v>1.6364768769531402E-2</v>
      </c>
    </row>
    <row r="27" spans="2:9" x14ac:dyDescent="0.25">
      <c r="C27" s="5">
        <f t="shared" si="13"/>
        <v>6.5340524950042306E-3</v>
      </c>
      <c r="D27" s="5">
        <f t="shared" si="11"/>
        <v>9.8745143832382511E-3</v>
      </c>
      <c r="E27" s="5">
        <f t="shared" si="12"/>
        <v>1.6365456920201731E-2</v>
      </c>
    </row>
    <row r="28" spans="2:9" x14ac:dyDescent="0.25">
      <c r="C28" s="5">
        <f t="shared" si="13"/>
        <v>6.5362151157740125E-3</v>
      </c>
      <c r="D28" s="5">
        <f t="shared" si="11"/>
        <v>9.8761066741053036E-3</v>
      </c>
      <c r="E28" s="5">
        <f t="shared" si="12"/>
        <v>1.6366385891929323E-2</v>
      </c>
    </row>
    <row r="29" spans="2:9" x14ac:dyDescent="0.25">
      <c r="C29" s="5">
        <f t="shared" si="13"/>
        <v>6.533942817962558E-3</v>
      </c>
      <c r="D29" s="5">
        <f t="shared" si="11"/>
        <v>9.8744336376054859E-3</v>
      </c>
      <c r="E29" s="5">
        <f t="shared" si="12"/>
        <v>1.6365409814302768E-2</v>
      </c>
    </row>
    <row r="30" spans="2:9" x14ac:dyDescent="0.25">
      <c r="C30" s="5">
        <f t="shared" si="13"/>
        <v>6.533273775201299E-3</v>
      </c>
      <c r="D30" s="5">
        <f t="shared" si="11"/>
        <v>9.8739410948704177E-3</v>
      </c>
      <c r="E30" s="5">
        <f t="shared" si="12"/>
        <v>1.6365122477005747E-2</v>
      </c>
    </row>
    <row r="31" spans="2:9" x14ac:dyDescent="0.25">
      <c r="C31" s="5">
        <f>$C$17*SQRT((L11/(2*$A$8))^2+(1.875/$I$8)^2)</f>
        <v>6.5319135528718484E-3</v>
      </c>
      <c r="D31" s="5">
        <f t="shared" si="11"/>
        <v>9.8729397922661406E-3</v>
      </c>
      <c r="E31" s="5">
        <f t="shared" si="12"/>
        <v>1.6364538370369764E-2</v>
      </c>
    </row>
    <row r="32" spans="2:9" x14ac:dyDescent="0.25">
      <c r="C32" s="5">
        <f>$C$17*SQRT((L12/(2*$A$8))^2+(1.875/$I$8)^2)</f>
        <v>6.5308975101433511E-3</v>
      </c>
      <c r="D32" s="5">
        <f t="shared" si="11"/>
        <v>9.8721919209207101E-3</v>
      </c>
      <c r="E32" s="5">
        <f t="shared" si="12"/>
        <v>1.6364102127083651E-2</v>
      </c>
    </row>
    <row r="33" spans="1:8" x14ac:dyDescent="0.25">
      <c r="C33" s="5">
        <f t="shared" ref="C33:C34" si="14">$C$17*SQRT((L13/(2*$A$8))^2+(1.875/$I$8)^2)</f>
        <v>6.5296752858883212E-3</v>
      </c>
      <c r="D33" s="5">
        <f t="shared" si="11"/>
        <v>9.8712923661005095E-3</v>
      </c>
      <c r="E33" s="5">
        <f t="shared" si="12"/>
        <v>1.6363577433187199E-2</v>
      </c>
    </row>
    <row r="34" spans="1:8" x14ac:dyDescent="0.25">
      <c r="C34" s="5">
        <f t="shared" si="14"/>
        <v>6.5287590462378064E-3</v>
      </c>
      <c r="D34" s="5">
        <f t="shared" si="11"/>
        <v>9.8706180720536767E-3</v>
      </c>
      <c r="E34" s="5">
        <f t="shared" si="12"/>
        <v>1.6363184150106461E-2</v>
      </c>
    </row>
    <row r="35" spans="1:8" x14ac:dyDescent="0.25">
      <c r="C35" s="1"/>
      <c r="D35" s="1"/>
      <c r="E35" s="1"/>
    </row>
    <row r="36" spans="1:8" x14ac:dyDescent="0.25">
      <c r="A36" s="3" t="s">
        <v>29</v>
      </c>
      <c r="B36" s="3" t="s">
        <v>28</v>
      </c>
      <c r="D36" t="s">
        <v>30</v>
      </c>
      <c r="E36" s="1">
        <f>(G25*3.14*3.64*3.64)/(20*4)</f>
        <v>1.0410440089273998</v>
      </c>
      <c r="G36" t="s">
        <v>33</v>
      </c>
      <c r="H36">
        <f>E36*SQRT((G22/G25)^2+(2*0.01/3.64)^2+(0.1/20)^2)</f>
        <v>1.4660347510341763E-2</v>
      </c>
    </row>
    <row r="37" spans="1:8" x14ac:dyDescent="0.25">
      <c r="A37" s="3">
        <f>(B37-0.364)^2</f>
        <v>1.600000000000003E-5</v>
      </c>
      <c r="B37" s="3">
        <v>0.36</v>
      </c>
      <c r="D37" t="s">
        <v>31</v>
      </c>
      <c r="E37" s="1">
        <f>(H25*3.14*3.64*3.64)/(30*4)</f>
        <v>1.0493680570674762</v>
      </c>
      <c r="G37" t="s">
        <v>34</v>
      </c>
      <c r="H37" t="e">
        <f t="shared" ref="H37:H38" si="15">E37*SQRT((G23/G26)^2+(2*0.01/3.64)^2+(0.1/20)^2)</f>
        <v>#DIV/0!</v>
      </c>
    </row>
    <row r="38" spans="1:8" x14ac:dyDescent="0.25">
      <c r="A38" s="3">
        <f t="shared" ref="A38:A46" si="16">(B38-0.364)^2</f>
        <v>1.0000000000000019E-6</v>
      </c>
      <c r="B38" s="3">
        <v>0.36499999999999999</v>
      </c>
      <c r="D38" t="s">
        <v>32</v>
      </c>
      <c r="E38" s="1">
        <f>(I25*3.14*3.64*3.64)/(50*4)</f>
        <v>1.0438183629711344</v>
      </c>
      <c r="G38" t="s">
        <v>35</v>
      </c>
      <c r="H38" t="e">
        <f t="shared" si="15"/>
        <v>#VALUE!</v>
      </c>
    </row>
    <row r="39" spans="1:8" x14ac:dyDescent="0.25">
      <c r="A39" s="3">
        <f t="shared" si="16"/>
        <v>1.600000000000003E-5</v>
      </c>
      <c r="B39" s="3">
        <v>0.36</v>
      </c>
    </row>
    <row r="40" spans="1:8" x14ac:dyDescent="0.25">
      <c r="A40" s="3">
        <f t="shared" si="16"/>
        <v>3.6000000000000062E-5</v>
      </c>
      <c r="B40" s="3">
        <v>0.37</v>
      </c>
    </row>
    <row r="41" spans="1:8" x14ac:dyDescent="0.25">
      <c r="A41" s="3">
        <f t="shared" si="16"/>
        <v>1.0000000000000019E-6</v>
      </c>
      <c r="B41" s="3">
        <v>0.36499999999999999</v>
      </c>
    </row>
    <row r="42" spans="1:8" x14ac:dyDescent="0.25">
      <c r="A42" s="3">
        <f t="shared" si="16"/>
        <v>1.0000000000000019E-6</v>
      </c>
      <c r="B42" s="3">
        <v>0.36499999999999999</v>
      </c>
    </row>
    <row r="43" spans="1:8" x14ac:dyDescent="0.25">
      <c r="A43" s="3">
        <f t="shared" si="16"/>
        <v>3.6000000000000062E-5</v>
      </c>
      <c r="B43" s="3">
        <v>0.37</v>
      </c>
    </row>
    <row r="44" spans="1:8" x14ac:dyDescent="0.25">
      <c r="A44" s="3">
        <f t="shared" si="16"/>
        <v>4.0000000000000074E-6</v>
      </c>
      <c r="B44" s="3">
        <v>0.36199999999999999</v>
      </c>
    </row>
    <row r="45" spans="1:8" x14ac:dyDescent="0.25">
      <c r="A45" s="3">
        <f t="shared" si="16"/>
        <v>9.0000000000000155E-6</v>
      </c>
      <c r="B45" s="3">
        <v>0.36099999999999999</v>
      </c>
    </row>
    <row r="46" spans="1:8" x14ac:dyDescent="0.25">
      <c r="A46" s="3">
        <f t="shared" si="16"/>
        <v>1.0000000000000019E-6</v>
      </c>
      <c r="B46" s="3">
        <v>0.36499999999999999</v>
      </c>
    </row>
    <row r="47" spans="1:8" x14ac:dyDescent="0.25">
      <c r="A47" s="3">
        <f>SUM(A37:A46)</f>
        <v>1.2100000000000019E-4</v>
      </c>
      <c r="B47" s="3"/>
    </row>
    <row r="49" spans="1:2" x14ac:dyDescent="0.25">
      <c r="A49" s="3" t="s">
        <v>27</v>
      </c>
      <c r="B49" s="3">
        <f>0.1*SQRT(A47)</f>
        <v>1.1000000000000009E-3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Карпова</dc:creator>
  <cp:lastModifiedBy>Татьяна Карпова</cp:lastModifiedBy>
  <dcterms:created xsi:type="dcterms:W3CDTF">2016-09-25T10:29:26Z</dcterms:created>
  <dcterms:modified xsi:type="dcterms:W3CDTF">2016-09-25T23:12:27Z</dcterms:modified>
</cp:coreProperties>
</file>