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547" windowHeight="2543" activeTab="5"/>
  </bookViews>
  <sheets>
    <sheet name="User interface" sheetId="5" r:id="rId1"/>
    <sheet name="Home" sheetId="6" r:id="rId2"/>
    <sheet name="Admin" sheetId="9" r:id="rId3"/>
    <sheet name="Points Movement" sheetId="8" r:id="rId4"/>
    <sheet name="Activities" sheetId="2" r:id="rId5"/>
    <sheet name="Excess Amt" sheetId="7" r:id="rId6"/>
    <sheet name="Back end" sheetId="4" state="hidden" r:id="rId7"/>
    <sheet name="Task B" sheetId="3" state="hidden" r:id="rId8"/>
    <sheet name="Formula (Base) Cumulative" sheetId="1" state="hidden" r:id="rId9"/>
  </sheets>
  <definedNames>
    <definedName name="_xlnm._FilterDatabase" localSheetId="5" hidden="1">'Excess Amt'!$D$6:$E$31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G3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J3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G4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J4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editable</t>
        </r>
      </text>
    </comment>
    <comment ref="B8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add a "view", when click on "view", will see customer details</t>
        </r>
      </text>
    </comment>
    <comment ref="D10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will appear "SOLD OUT"</t>
        </r>
      </text>
    </comment>
    <comment ref="E10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will appear "SOLD OUT"</t>
        </r>
      </text>
    </comment>
  </commentList>
</comments>
</file>

<file path=xl/connections.xml><?xml version="1.0" encoding="utf-8"?>
<connections xmlns="http://schemas.openxmlformats.org/spreadsheetml/2006/main">
  <connection id="1" name="Query - Table1" description="Connection to the 'Table1' query in the workbook." type="5" background="1" refreshedVersion="2" saveData="1">
    <dbPr connection="Provider=Microsoft.Mashup.OleDb.1;Data Source=$Workbook$;Location=Table1;Extended Properties=&quot;&quot;" command="SELECT * FROM [Table1]" commandType="2"/>
  </connection>
</connections>
</file>

<file path=xl/sharedStrings.xml><?xml version="1.0" encoding="utf-8"?>
<sst xmlns="http://schemas.openxmlformats.org/spreadsheetml/2006/main" count="134" uniqueCount="93">
  <si>
    <t>* Starting / Ending time on top</t>
  </si>
  <si>
    <t>Starting : 09:00</t>
  </si>
  <si>
    <t>when time close(18:01 - 08:59), this appears</t>
  </si>
  <si>
    <t>Countdown:  ___ hours left</t>
  </si>
  <si>
    <t>Ending : 18:00</t>
  </si>
  <si>
    <t>when time open(09:00 - 18:00), this appears</t>
  </si>
  <si>
    <t>Add : Admin Actions</t>
  </si>
  <si>
    <t>* top left utiliies icon</t>
  </si>
  <si>
    <t xml:space="preserve">  for forward ticket to WhatsApp/others</t>
  </si>
  <si>
    <t>* keep history</t>
  </si>
  <si>
    <t>Apps name to change to "NOTE"</t>
  </si>
  <si>
    <t>(when time closes(18:01 - 08:59), this appears)</t>
  </si>
  <si>
    <t>(when time opens(09:00 - 18:00), this appears)</t>
  </si>
  <si>
    <t>Remove the results</t>
  </si>
  <si>
    <t>Points Movement</t>
  </si>
  <si>
    <t>Activities</t>
  </si>
  <si>
    <t>Access Amount</t>
  </si>
  <si>
    <t>Customer list</t>
  </si>
  <si>
    <t>Point balance</t>
  </si>
  <si>
    <t>Reload</t>
  </si>
  <si>
    <t>Spent</t>
  </si>
  <si>
    <t>Point available</t>
  </si>
  <si>
    <t>016919999</t>
  </si>
  <si>
    <t>History</t>
  </si>
  <si>
    <t>016920000</t>
  </si>
  <si>
    <t>016920001</t>
  </si>
  <si>
    <t>016920002</t>
  </si>
  <si>
    <t>016920003</t>
  </si>
  <si>
    <t>016920004</t>
  </si>
  <si>
    <t>* Point to be used to deduct total amount spent</t>
  </si>
  <si>
    <t xml:space="preserve">Draw Date </t>
  </si>
  <si>
    <t>:</t>
  </si>
  <si>
    <t>26.02.2023</t>
  </si>
  <si>
    <t>Company</t>
  </si>
  <si>
    <t>Magnum</t>
  </si>
  <si>
    <t>Owner acceptable limit</t>
  </si>
  <si>
    <t>Betting limit</t>
  </si>
  <si>
    <t>Set limit - Big</t>
  </si>
  <si>
    <t>Sold out limit - Big</t>
  </si>
  <si>
    <t>Set limit - Small</t>
  </si>
  <si>
    <t>Sold out limit - Small</t>
  </si>
  <si>
    <r>
      <rPr>
        <sz val="11"/>
        <color theme="1"/>
        <rFont val="Calibri"/>
        <charset val="134"/>
        <scheme val="minor"/>
      </rPr>
      <t>*Note : if customer key in amount bigger than BETTING LIMIT, system will appear "</t>
    </r>
    <r>
      <rPr>
        <b/>
        <sz val="11"/>
        <color rgb="FFFF0000"/>
        <rFont val="Calibri"/>
        <charset val="134"/>
        <scheme val="minor"/>
      </rPr>
      <t>SOLD OUT</t>
    </r>
    <r>
      <rPr>
        <sz val="11"/>
        <color theme="1"/>
        <rFont val="Calibri"/>
        <charset val="134"/>
        <scheme val="minor"/>
      </rPr>
      <t>"</t>
    </r>
  </si>
  <si>
    <t>Total customer</t>
  </si>
  <si>
    <t>Betting No.</t>
  </si>
  <si>
    <t>Big</t>
  </si>
  <si>
    <t>Small</t>
  </si>
  <si>
    <t>Excess amount</t>
  </si>
  <si>
    <t>view</t>
  </si>
  <si>
    <t>* add feature - top left utiliies icon</t>
  </si>
  <si>
    <t xml:space="preserve">Draw Date : </t>
  </si>
  <si>
    <t xml:space="preserve">   for forward report to WhatsApp/others</t>
  </si>
  <si>
    <t>Company:</t>
  </si>
  <si>
    <t>(Note : This list is extracted from "Activities", only appears with amount in Big or Small; zero in Big and Small won't appear.)</t>
  </si>
  <si>
    <t>D</t>
  </si>
  <si>
    <t>T</t>
  </si>
  <si>
    <t>G</t>
  </si>
  <si>
    <t>Task A</t>
  </si>
  <si>
    <t>Big/small</t>
  </si>
  <si>
    <t>calculation include "Pau"</t>
  </si>
  <si>
    <t>eg. 1000</t>
  </si>
  <si>
    <t>if client bet  1002 : Big 5 + Small 5 + Pau</t>
  </si>
  <si>
    <t>0100</t>
  </si>
  <si>
    <t>0010</t>
  </si>
  <si>
    <t>0001</t>
  </si>
  <si>
    <t>Daily Sales Report</t>
  </si>
  <si>
    <t>Product   :</t>
  </si>
  <si>
    <t>Date         :</t>
  </si>
  <si>
    <t>Customer</t>
  </si>
  <si>
    <t>Number</t>
  </si>
  <si>
    <t>Roll</t>
  </si>
  <si>
    <t>Total</t>
  </si>
  <si>
    <t>Ticket No.</t>
  </si>
  <si>
    <t>Customer 1</t>
  </si>
  <si>
    <t>Customer 2</t>
  </si>
  <si>
    <t>Total RM Value</t>
  </si>
  <si>
    <t>Formulas</t>
  </si>
  <si>
    <t>Cumulative by number</t>
  </si>
  <si>
    <t xml:space="preserve">Amount of product </t>
  </si>
  <si>
    <t>Client</t>
  </si>
  <si>
    <r>
      <rPr>
        <b/>
        <i/>
        <sz val="11"/>
        <color rgb="FFFF0000"/>
        <rFont val="Calibri"/>
        <charset val="134"/>
        <scheme val="minor"/>
      </rPr>
      <t xml:space="preserve">* </t>
    </r>
    <r>
      <rPr>
        <i/>
        <sz val="11"/>
        <color theme="1"/>
        <rFont val="Calibri"/>
        <charset val="134"/>
        <scheme val="minor"/>
      </rPr>
      <t>Daily Lottery</t>
    </r>
  </si>
  <si>
    <t>(RM) Total</t>
  </si>
  <si>
    <t>Cumulative</t>
  </si>
  <si>
    <t>Current Daily</t>
  </si>
  <si>
    <t>Current Daily Excess</t>
  </si>
  <si>
    <t>Name of person</t>
  </si>
  <si>
    <t>Number Chosen</t>
  </si>
  <si>
    <t>Amount</t>
  </si>
  <si>
    <t>Amt still available</t>
  </si>
  <si>
    <t>move to next…</t>
  </si>
  <si>
    <t>Customer 3</t>
  </si>
  <si>
    <t>Customer 4</t>
  </si>
  <si>
    <t>Customer 5</t>
  </si>
  <si>
    <t>* I do not know how to write a formula that would filter/search for a specifc number whose total monetary value is less than or equal to RM100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</si>
</sst>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7" formatCode="_(* #,##0_);_(* \(#,##0\);_(* &quot;-&quot;??_);_(@_)"/>
  </numFmts>
  <fonts count="28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8"/>
      <color rgb="FF0000FF"/>
      <name val="Ink Free"/>
      <charset val="134"/>
    </font>
    <font>
      <sz val="11"/>
      <color rgb="FFFF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i/>
      <sz val="11"/>
      <color rgb="FFFF000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7" borderId="16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6" borderId="15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25" borderId="1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25" borderId="15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177" fontId="0" fillId="3" borderId="0" xfId="2" applyNumberFormat="1" applyFont="1" applyFill="1"/>
    <xf numFmtId="0" fontId="0" fillId="0" borderId="0" xfId="0" applyAlignment="1">
      <alignment horizontal="center"/>
    </xf>
    <xf numFmtId="0" fontId="0" fillId="3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3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0" borderId="10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11" xfId="0" applyBorder="1" applyAlignment="1">
      <alignment horizontal="right"/>
    </xf>
    <xf numFmtId="0" fontId="3" fillId="0" borderId="12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3" borderId="10" xfId="0" applyFill="1" applyBorder="1"/>
    <xf numFmtId="0" fontId="4" fillId="0" borderId="10" xfId="0" applyFont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0" xfId="0" applyAlignment="1" quotePrefix="1">
      <alignment horizontal="center"/>
    </xf>
    <xf numFmtId="0" fontId="0" fillId="0" borderId="0" xfId="0" quotePrefix="1"/>
    <xf numFmtId="0" fontId="0" fillId="0" borderId="0" xfId="0" applyAlignment="1" quotePrefix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3</xdr:row>
      <xdr:rowOff>128421</xdr:rowOff>
    </xdr:from>
    <xdr:to>
      <xdr:col>4</xdr:col>
      <xdr:colOff>595807</xdr:colOff>
      <xdr:row>19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t="10891" r="23694" b="55494"/>
        <a:stretch>
          <a:fillRect/>
        </a:stretch>
      </xdr:blipFill>
      <xdr:spPr>
        <a:xfrm>
          <a:off x="0" y="676910"/>
          <a:ext cx="3064510" cy="2950210"/>
        </a:xfrm>
        <a:prstGeom prst="rect">
          <a:avLst/>
        </a:prstGeom>
      </xdr:spPr>
    </xdr:pic>
    <xdr:clientData/>
  </xdr:twoCellAnchor>
  <xdr:twoCellAnchor editAs="oneCell">
    <xdr:from>
      <xdr:col>0</xdr:col>
      <xdr:colOff>3</xdr:colOff>
      <xdr:row>0</xdr:row>
      <xdr:rowOff>2</xdr:rowOff>
    </xdr:from>
    <xdr:to>
      <xdr:col>4</xdr:col>
      <xdr:colOff>603251</xdr:colOff>
      <xdr:row>3</xdr:row>
      <xdr:rowOff>131676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t="45617" r="23694" b="46660"/>
        <a:stretch>
          <a:fillRect/>
        </a:stretch>
      </xdr:blipFill>
      <xdr:spPr>
        <a:xfrm>
          <a:off x="0" y="0"/>
          <a:ext cx="3072130" cy="6800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22</xdr:row>
      <xdr:rowOff>125744</xdr:rowOff>
    </xdr:from>
    <xdr:to>
      <xdr:col>5</xdr:col>
      <xdr:colOff>0</xdr:colOff>
      <xdr:row>49</xdr:row>
      <xdr:rowOff>146050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rcRect l="41813" t="16175" r="42212" b="37213"/>
        <a:stretch>
          <a:fillRect/>
        </a:stretch>
      </xdr:blipFill>
      <xdr:spPr>
        <a:xfrm>
          <a:off x="6350" y="4149090"/>
          <a:ext cx="3079750" cy="49580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51</xdr:row>
      <xdr:rowOff>12700</xdr:rowOff>
    </xdr:from>
    <xdr:to>
      <xdr:col>7</xdr:col>
      <xdr:colOff>387350</xdr:colOff>
      <xdr:row>101</xdr:row>
      <xdr:rowOff>102206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rcRect l="37610" t="4878" r="37630" b="6840"/>
        <a:stretch>
          <a:fillRect/>
        </a:stretch>
      </xdr:blipFill>
      <xdr:spPr>
        <a:xfrm>
          <a:off x="19050" y="9339580"/>
          <a:ext cx="4688840" cy="923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57150</xdr:rowOff>
    </xdr:from>
    <xdr:to>
      <xdr:col>7</xdr:col>
      <xdr:colOff>393700</xdr:colOff>
      <xdr:row>152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r:embed="rId4"/>
        <a:srcRect l="37366" t="4321" r="37145" b="6593"/>
        <a:stretch>
          <a:fillRect/>
        </a:stretch>
      </xdr:blipFill>
      <xdr:spPr>
        <a:xfrm>
          <a:off x="0" y="18710910"/>
          <a:ext cx="4714240" cy="909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82550</xdr:rowOff>
    </xdr:from>
    <xdr:to>
      <xdr:col>7</xdr:col>
      <xdr:colOff>463550</xdr:colOff>
      <xdr:row>200</xdr:row>
      <xdr:rowOff>50800</xdr:rowOff>
    </xdr:to>
    <xdr:pic>
      <xdr:nvPicPr>
        <xdr:cNvPr id="9" name="Picture 8"/>
        <xdr:cNvPicPr>
          <a:picLocks noChangeAspect="1"/>
        </xdr:cNvPicPr>
      </xdr:nvPicPr>
      <xdr:blipFill>
        <a:blip r:embed="rId5"/>
        <a:srcRect l="37158" t="4321" r="36971" b="11841"/>
        <a:stretch>
          <a:fillRect/>
        </a:stretch>
      </xdr:blipFill>
      <xdr:spPr>
        <a:xfrm>
          <a:off x="0" y="28063190"/>
          <a:ext cx="4784090" cy="8563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177249</xdr:rowOff>
    </xdr:from>
    <xdr:to>
      <xdr:col>7</xdr:col>
      <xdr:colOff>476250</xdr:colOff>
      <xdr:row>252</xdr:row>
      <xdr:rowOff>107950</xdr:rowOff>
    </xdr:to>
    <xdr:pic>
      <xdr:nvPicPr>
        <xdr:cNvPr id="10" name="Picture 9"/>
        <xdr:cNvPicPr>
          <a:picLocks noChangeAspect="1"/>
        </xdr:cNvPicPr>
      </xdr:nvPicPr>
      <xdr:blipFill>
        <a:blip r:embed="rId6"/>
        <a:srcRect l="37574" t="4507" r="37215" b="5668"/>
        <a:stretch>
          <a:fillRect/>
        </a:stretch>
      </xdr:blipFill>
      <xdr:spPr>
        <a:xfrm>
          <a:off x="0" y="36753165"/>
          <a:ext cx="4796790" cy="944054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254</xdr:row>
      <xdr:rowOff>23394</xdr:rowOff>
    </xdr:from>
    <xdr:to>
      <xdr:col>7</xdr:col>
      <xdr:colOff>508000</xdr:colOff>
      <xdr:row>306</xdr:row>
      <xdr:rowOff>50800</xdr:rowOff>
    </xdr:to>
    <xdr:pic>
      <xdr:nvPicPr>
        <xdr:cNvPr id="11" name="Picture 10"/>
        <xdr:cNvPicPr>
          <a:picLocks noChangeAspect="1"/>
        </xdr:cNvPicPr>
      </xdr:nvPicPr>
      <xdr:blipFill>
        <a:blip r:embed="rId7"/>
        <a:srcRect l="37331" t="4507" r="37388" b="4989"/>
        <a:stretch>
          <a:fillRect/>
        </a:stretch>
      </xdr:blipFill>
      <xdr:spPr>
        <a:xfrm>
          <a:off x="6350" y="46474380"/>
          <a:ext cx="4822190" cy="9537700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15</xdr:row>
      <xdr:rowOff>76200</xdr:rowOff>
    </xdr:from>
    <xdr:to>
      <xdr:col>3</xdr:col>
      <xdr:colOff>533292</xdr:colOff>
      <xdr:row>17</xdr:row>
      <xdr:rowOff>49306</xdr:rowOff>
    </xdr:to>
    <xdr:pic>
      <xdr:nvPicPr>
        <xdr:cNvPr id="12" name="Picture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7070" y="2819400"/>
          <a:ext cx="1697355" cy="338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61</xdr:row>
      <xdr:rowOff>114300</xdr:rowOff>
    </xdr:from>
    <xdr:to>
      <xdr:col>5</xdr:col>
      <xdr:colOff>605848</xdr:colOff>
      <xdr:row>111</xdr:row>
      <xdr:rowOff>120650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t="4631" b="5790"/>
        <a:stretch>
          <a:fillRect/>
        </a:stretch>
      </xdr:blipFill>
      <xdr:spPr>
        <a:xfrm>
          <a:off x="0" y="11315700"/>
          <a:ext cx="4601845" cy="915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</xdr:row>
      <xdr:rowOff>133350</xdr:rowOff>
    </xdr:from>
    <xdr:to>
      <xdr:col>6</xdr:col>
      <xdr:colOff>8948</xdr:colOff>
      <xdr:row>55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rcRect t="4939" b="6099"/>
        <a:stretch>
          <a:fillRect/>
        </a:stretch>
      </xdr:blipFill>
      <xdr:spPr>
        <a:xfrm>
          <a:off x="12700" y="1093470"/>
          <a:ext cx="4609465" cy="90868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129</xdr:row>
      <xdr:rowOff>171450</xdr:rowOff>
    </xdr:from>
    <xdr:to>
      <xdr:col>5</xdr:col>
      <xdr:colOff>44450</xdr:colOff>
      <xdr:row>132</xdr:row>
      <xdr:rowOff>63500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rcRect l="33818" t="62168" r="18478" b="33510"/>
        <a:stretch>
          <a:fillRect/>
        </a:stretch>
      </xdr:blipFill>
      <xdr:spPr>
        <a:xfrm>
          <a:off x="1841500" y="23808690"/>
          <a:ext cx="2199005" cy="440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44450</xdr:colOff>
      <xdr:row>0</xdr:row>
      <xdr:rowOff>44450</xdr:rowOff>
    </xdr:from>
    <xdr:to>
      <xdr:col>3</xdr:col>
      <xdr:colOff>416497</xdr:colOff>
      <xdr:row>2</xdr:row>
      <xdr:rowOff>121197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450" y="44450"/>
          <a:ext cx="2223135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J266"/>
  <sheetViews>
    <sheetView topLeftCell="A34" workbookViewId="0">
      <selection activeCell="F5" sqref="F5"/>
    </sheetView>
  </sheetViews>
  <sheetFormatPr defaultColWidth="9" defaultRowHeight="14.4"/>
  <sheetData>
    <row r="2" spans="7:7">
      <c r="G2" t="s">
        <v>0</v>
      </c>
    </row>
    <row r="4" spans="7:10">
      <c r="G4" t="s">
        <v>1</v>
      </c>
      <c r="J4" t="s">
        <v>2</v>
      </c>
    </row>
    <row r="5" spans="7:7">
      <c r="G5" t="s">
        <v>3</v>
      </c>
    </row>
    <row r="7" spans="7:10">
      <c r="G7" t="s">
        <v>4</v>
      </c>
      <c r="J7" t="s">
        <v>5</v>
      </c>
    </row>
    <row r="8" spans="7:7">
      <c r="G8" t="s">
        <v>3</v>
      </c>
    </row>
    <row r="17" spans="7:7">
      <c r="G17" t="s">
        <v>6</v>
      </c>
    </row>
    <row r="263" spans="9:9">
      <c r="I263" t="s">
        <v>7</v>
      </c>
    </row>
    <row r="264" spans="9:9">
      <c r="I264" t="s">
        <v>8</v>
      </c>
    </row>
    <row r="266" spans="9:9">
      <c r="I266" t="s">
        <v>9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124" workbookViewId="0">
      <selection activeCell="E130" sqref="E130"/>
    </sheetView>
  </sheetViews>
  <sheetFormatPr defaultColWidth="9" defaultRowHeight="14.4"/>
  <cols>
    <col min="1" max="1" width="16" customWidth="1"/>
    <col min="4" max="4" width="15.2685185185185" customWidth="1"/>
  </cols>
  <sheetData>
    <row r="3" ht="18" spans="1:1">
      <c r="A3" s="41" t="s">
        <v>10</v>
      </c>
    </row>
    <row r="21" spans="8:11">
      <c r="H21" t="s">
        <v>1</v>
      </c>
      <c r="K21" t="s">
        <v>11</v>
      </c>
    </row>
    <row r="22" spans="8:8">
      <c r="H22" t="s">
        <v>3</v>
      </c>
    </row>
    <row r="24" spans="8:11">
      <c r="H24" t="s">
        <v>4</v>
      </c>
      <c r="K24" t="s">
        <v>12</v>
      </c>
    </row>
    <row r="25" spans="8:8">
      <c r="H25" t="s">
        <v>3</v>
      </c>
    </row>
    <row r="30" spans="8:8">
      <c r="H30" t="s">
        <v>13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B6"/>
  <sheetViews>
    <sheetView workbookViewId="0">
      <selection activeCell="A4" sqref="A4"/>
    </sheetView>
  </sheetViews>
  <sheetFormatPr defaultColWidth="9" defaultRowHeight="14.4" outlineLevelRow="5" outlineLevelCol="1"/>
  <sheetData>
    <row r="4" spans="2:2">
      <c r="B4" t="s">
        <v>14</v>
      </c>
    </row>
    <row r="5" spans="2:2">
      <c r="B5" t="s">
        <v>15</v>
      </c>
    </row>
    <row r="6" spans="2:2">
      <c r="B6" t="s">
        <v>16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3" sqref="B3"/>
    </sheetView>
  </sheetViews>
  <sheetFormatPr defaultColWidth="9" defaultRowHeight="14.4" outlineLevelCol="5"/>
  <cols>
    <col min="1" max="6" width="13.8148148148148" customWidth="1"/>
  </cols>
  <sheetData>
    <row r="1" spans="1:5">
      <c r="A1" t="s">
        <v>17</v>
      </c>
      <c r="B1" s="6" t="s">
        <v>18</v>
      </c>
      <c r="C1" s="42" t="s">
        <v>19</v>
      </c>
      <c r="D1" s="42" t="s">
        <v>20</v>
      </c>
      <c r="E1" s="42" t="s">
        <v>21</v>
      </c>
    </row>
    <row r="3" spans="1:6">
      <c r="A3" s="43" t="s">
        <v>22</v>
      </c>
      <c r="B3">
        <v>0</v>
      </c>
      <c r="C3">
        <v>50</v>
      </c>
      <c r="D3">
        <v>20</v>
      </c>
      <c r="E3">
        <f>+B3+C3-D3</f>
        <v>30</v>
      </c>
      <c r="F3" s="6" t="s">
        <v>23</v>
      </c>
    </row>
    <row r="4" spans="1:6">
      <c r="A4" s="43" t="s">
        <v>24</v>
      </c>
      <c r="B4">
        <v>0</v>
      </c>
      <c r="C4">
        <v>50</v>
      </c>
      <c r="D4">
        <v>25</v>
      </c>
      <c r="E4">
        <f t="shared" ref="E4:E8" si="0">+B4+C4-D4</f>
        <v>25</v>
      </c>
      <c r="F4" s="6" t="s">
        <v>23</v>
      </c>
    </row>
    <row r="5" spans="1:6">
      <c r="A5" s="43" t="s">
        <v>25</v>
      </c>
      <c r="B5">
        <v>0</v>
      </c>
      <c r="C5">
        <v>50</v>
      </c>
      <c r="D5">
        <v>40</v>
      </c>
      <c r="E5">
        <f t="shared" si="0"/>
        <v>10</v>
      </c>
      <c r="F5" s="6" t="s">
        <v>23</v>
      </c>
    </row>
    <row r="6" spans="1:6">
      <c r="A6" s="43" t="s">
        <v>26</v>
      </c>
      <c r="B6">
        <v>0</v>
      </c>
      <c r="C6">
        <v>50</v>
      </c>
      <c r="D6">
        <v>30</v>
      </c>
      <c r="E6">
        <f t="shared" si="0"/>
        <v>20</v>
      </c>
      <c r="F6" s="6" t="s">
        <v>23</v>
      </c>
    </row>
    <row r="7" spans="1:6">
      <c r="A7" s="43" t="s">
        <v>27</v>
      </c>
      <c r="B7">
        <v>0</v>
      </c>
      <c r="C7">
        <v>50</v>
      </c>
      <c r="D7">
        <v>5</v>
      </c>
      <c r="E7">
        <f t="shared" si="0"/>
        <v>45</v>
      </c>
      <c r="F7" s="6" t="s">
        <v>23</v>
      </c>
    </row>
    <row r="8" spans="1:6">
      <c r="A8" s="43" t="s">
        <v>28</v>
      </c>
      <c r="B8">
        <v>0</v>
      </c>
      <c r="C8">
        <v>50</v>
      </c>
      <c r="D8">
        <v>25</v>
      </c>
      <c r="E8">
        <f t="shared" si="0"/>
        <v>25</v>
      </c>
      <c r="F8" s="6" t="s">
        <v>23</v>
      </c>
    </row>
    <row r="10" ht="15.15" spans="2:5">
      <c r="B10" s="21">
        <f>SUM(B3:B9)</f>
        <v>0</v>
      </c>
      <c r="C10" s="21">
        <f>SUM(C3:C9)</f>
        <v>300</v>
      </c>
      <c r="D10" s="21">
        <f t="shared" ref="D10:E10" si="1">SUM(D3:D9)</f>
        <v>145</v>
      </c>
      <c r="E10" s="21">
        <f t="shared" si="1"/>
        <v>155</v>
      </c>
    </row>
    <row r="11" ht="15.15"/>
    <row r="12" spans="2:2">
      <c r="B12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5" sqref="H5"/>
    </sheetView>
  </sheetViews>
  <sheetFormatPr defaultColWidth="9" defaultRowHeight="14.4"/>
  <cols>
    <col min="1" max="1" width="11.4537037037037" style="9" customWidth="1"/>
    <col min="2" max="2" width="4.26851851851852" style="9" customWidth="1"/>
    <col min="3" max="3" width="15.3611111111111" style="6" customWidth="1"/>
    <col min="4" max="5" width="11.1759259259259" customWidth="1"/>
    <col min="6" max="7" width="15.2685185185185" customWidth="1"/>
    <col min="8" max="8" width="3.09259259259259" customWidth="1"/>
    <col min="9" max="9" width="18.4537037037037" customWidth="1"/>
    <col min="10" max="10" width="15" customWidth="1"/>
  </cols>
  <sheetData>
    <row r="1" spans="1:7">
      <c r="A1" s="25" t="s">
        <v>30</v>
      </c>
      <c r="B1" s="25" t="s">
        <v>31</v>
      </c>
      <c r="C1" s="26" t="s">
        <v>32</v>
      </c>
      <c r="G1" s="9"/>
    </row>
    <row r="2" spans="1:10">
      <c r="A2" s="25" t="s">
        <v>33</v>
      </c>
      <c r="B2" s="25" t="s">
        <v>31</v>
      </c>
      <c r="C2" s="27" t="s">
        <v>34</v>
      </c>
      <c r="F2" s="1" t="s">
        <v>35</v>
      </c>
      <c r="G2" s="28"/>
      <c r="I2" s="38" t="s">
        <v>36</v>
      </c>
      <c r="J2" s="39"/>
    </row>
    <row r="3" spans="6:10">
      <c r="F3" s="29" t="s">
        <v>37</v>
      </c>
      <c r="G3" s="29">
        <v>50</v>
      </c>
      <c r="I3" s="29" t="s">
        <v>38</v>
      </c>
      <c r="J3" s="29">
        <v>100</v>
      </c>
    </row>
    <row r="4" spans="6:10">
      <c r="F4" s="29" t="s">
        <v>39</v>
      </c>
      <c r="G4" s="29">
        <v>50</v>
      </c>
      <c r="I4" s="29" t="s">
        <v>40</v>
      </c>
      <c r="J4" s="29">
        <v>100</v>
      </c>
    </row>
    <row r="5" spans="1:14">
      <c r="A5" s="30"/>
      <c r="B5" s="30"/>
      <c r="C5" s="2"/>
      <c r="I5" s="2"/>
      <c r="J5" s="40" t="s">
        <v>41</v>
      </c>
      <c r="K5" s="40"/>
      <c r="L5" s="40"/>
      <c r="N5" s="8"/>
    </row>
    <row r="6" spans="1:12">
      <c r="A6" s="2" t="s">
        <v>42</v>
      </c>
      <c r="B6" s="2"/>
      <c r="C6" s="6" t="s">
        <v>43</v>
      </c>
      <c r="D6" s="2" t="s">
        <v>44</v>
      </c>
      <c r="E6" s="2" t="s">
        <v>45</v>
      </c>
      <c r="F6" s="31" t="s">
        <v>46</v>
      </c>
      <c r="G6" s="31" t="s">
        <v>46</v>
      </c>
      <c r="H6" s="2"/>
      <c r="I6" s="2"/>
      <c r="J6" s="40"/>
      <c r="K6" s="40"/>
      <c r="L6" s="40"/>
    </row>
    <row r="7" spans="10:12">
      <c r="J7" s="40"/>
      <c r="K7" s="40"/>
      <c r="L7" s="40"/>
    </row>
    <row r="8" spans="1:10">
      <c r="A8" s="32">
        <v>1</v>
      </c>
      <c r="B8" s="33" t="s">
        <v>47</v>
      </c>
      <c r="C8" s="34">
        <v>1230</v>
      </c>
      <c r="D8" s="35">
        <v>80</v>
      </c>
      <c r="E8" s="35">
        <v>30</v>
      </c>
      <c r="F8" s="36">
        <f>IF(+D8&lt;$G$3,0,D8-$G$3)</f>
        <v>30</v>
      </c>
      <c r="G8" s="36">
        <f>IF(+E8&lt;$G$4,0,E8-$G$4)</f>
        <v>0</v>
      </c>
      <c r="I8">
        <v>50</v>
      </c>
      <c r="J8">
        <v>30</v>
      </c>
    </row>
    <row r="9" spans="1:7">
      <c r="A9" s="32">
        <v>5</v>
      </c>
      <c r="B9" s="33" t="s">
        <v>47</v>
      </c>
      <c r="C9" s="34">
        <v>3658</v>
      </c>
      <c r="D9" s="35">
        <v>30</v>
      </c>
      <c r="E9" s="35">
        <v>60</v>
      </c>
      <c r="F9" s="36">
        <f>IF(+D9&lt;$G$3,0,D9-$G$3)</f>
        <v>0</v>
      </c>
      <c r="G9" s="36">
        <f>IF(+E9&lt;$G$4,0,E9-$G$4)</f>
        <v>10</v>
      </c>
    </row>
    <row r="10" spans="1:7">
      <c r="A10" s="32">
        <v>3</v>
      </c>
      <c r="B10" s="33" t="s">
        <v>47</v>
      </c>
      <c r="C10" s="34">
        <v>8547</v>
      </c>
      <c r="D10" s="37">
        <v>150</v>
      </c>
      <c r="E10" s="37">
        <v>150</v>
      </c>
      <c r="F10" s="36">
        <v>0</v>
      </c>
      <c r="G10" s="36">
        <v>0</v>
      </c>
    </row>
    <row r="11" spans="1:7">
      <c r="A11" s="32">
        <v>1</v>
      </c>
      <c r="B11" s="33" t="s">
        <v>47</v>
      </c>
      <c r="C11" s="34">
        <v>4213</v>
      </c>
      <c r="D11" s="35">
        <v>70</v>
      </c>
      <c r="E11" s="35">
        <v>60</v>
      </c>
      <c r="F11" s="36">
        <f>IF(+D11&lt;$G$3,0,D11-$G$3)</f>
        <v>20</v>
      </c>
      <c r="G11" s="36">
        <f>IF(+E11&lt;$G$4,0,E11-$G$4)</f>
        <v>10</v>
      </c>
    </row>
    <row r="12" spans="1:7">
      <c r="A12" s="32">
        <v>5</v>
      </c>
      <c r="B12" s="33" t="s">
        <v>47</v>
      </c>
      <c r="C12" s="34">
        <v>4063</v>
      </c>
      <c r="D12" s="35">
        <v>5</v>
      </c>
      <c r="E12" s="35">
        <v>10</v>
      </c>
      <c r="F12" s="36">
        <f>IF(+D12&lt;$G$3,0,D12-$G$3)</f>
        <v>0</v>
      </c>
      <c r="G12" s="36">
        <f>IF(+E12&lt;$G$4,0,E12-$G$4)</f>
        <v>0</v>
      </c>
    </row>
    <row r="13" spans="1:7">
      <c r="A13" s="32">
        <v>6</v>
      </c>
      <c r="B13" s="33" t="s">
        <v>47</v>
      </c>
      <c r="C13" s="34">
        <v>2829</v>
      </c>
      <c r="D13" s="35">
        <v>60</v>
      </c>
      <c r="E13" s="35">
        <v>20</v>
      </c>
      <c r="F13" s="36">
        <f>IF(+D13&lt;$G$3,0,D13-$G$3)</f>
        <v>10</v>
      </c>
      <c r="G13" s="36">
        <f>IF(+E13&lt;$G$4,0,E13-$G$4)</f>
        <v>0</v>
      </c>
    </row>
    <row r="15" ht="15.15" spans="4:7">
      <c r="D15" s="21">
        <f>SUM(D8:D14)</f>
        <v>395</v>
      </c>
      <c r="E15" s="21">
        <f t="shared" ref="E15:G15" si="0">SUM(E8:E14)</f>
        <v>330</v>
      </c>
      <c r="F15" s="21">
        <f t="shared" si="0"/>
        <v>60</v>
      </c>
      <c r="G15" s="21">
        <f t="shared" si="0"/>
        <v>20</v>
      </c>
    </row>
    <row r="16" ht="15.15"/>
  </sheetData>
  <mergeCells count="2">
    <mergeCell ref="A6:B6"/>
    <mergeCell ref="J5:L7"/>
  </mergeCells>
  <dataValidations count="1">
    <dataValidation type="list" allowBlank="1" showInputMessage="1" showErrorMessage="1" sqref="C2">
      <formula1>'Back end'!$A$1:$A$4</formula1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0"/>
  <sheetViews>
    <sheetView tabSelected="1" workbookViewId="0">
      <selection activeCell="D5" sqref="D5"/>
    </sheetView>
  </sheetViews>
  <sheetFormatPr defaultColWidth="9" defaultRowHeight="14.4" outlineLevelCol="6"/>
  <cols>
    <col min="1" max="1" width="2.81481481481481" customWidth="1"/>
    <col min="2" max="2" width="2.4537037037037" customWidth="1"/>
    <col min="3" max="3" width="18.2685185185185" customWidth="1"/>
    <col min="4" max="5" width="17" customWidth="1"/>
    <col min="6" max="6" width="2.81481481481481" customWidth="1"/>
  </cols>
  <sheetData>
    <row r="2" spans="2:7">
      <c r="B2" s="10"/>
      <c r="C2" s="11"/>
      <c r="D2" s="11"/>
      <c r="E2" s="11"/>
      <c r="F2" s="12"/>
      <c r="G2" t="s">
        <v>48</v>
      </c>
    </row>
    <row r="3" spans="2:7">
      <c r="B3" s="13"/>
      <c r="C3" s="14" t="s">
        <v>49</v>
      </c>
      <c r="D3" s="15" t="s">
        <v>32</v>
      </c>
      <c r="E3" s="16"/>
      <c r="F3" s="17"/>
      <c r="G3" t="s">
        <v>50</v>
      </c>
    </row>
    <row r="4" spans="2:6">
      <c r="B4" s="13"/>
      <c r="C4" s="14" t="s">
        <v>51</v>
      </c>
      <c r="D4" s="18" t="s">
        <v>34</v>
      </c>
      <c r="E4" s="16"/>
      <c r="F4" s="17"/>
    </row>
    <row r="5" spans="2:6">
      <c r="B5" s="13"/>
      <c r="C5" s="16"/>
      <c r="D5" s="16"/>
      <c r="E5" s="16"/>
      <c r="F5" s="17"/>
    </row>
    <row r="6" spans="2:6">
      <c r="B6" s="13"/>
      <c r="C6" s="16"/>
      <c r="D6" s="16"/>
      <c r="E6" s="16"/>
      <c r="F6" s="17"/>
    </row>
    <row r="7" spans="2:6">
      <c r="B7" s="13"/>
      <c r="C7" s="16"/>
      <c r="D7" s="16"/>
      <c r="E7" s="16"/>
      <c r="F7" s="17"/>
    </row>
    <row r="8" spans="2:6">
      <c r="B8" s="13"/>
      <c r="C8" s="15" t="s">
        <v>43</v>
      </c>
      <c r="D8" s="15" t="s">
        <v>44</v>
      </c>
      <c r="E8" s="19" t="s">
        <v>45</v>
      </c>
      <c r="F8" s="17"/>
    </row>
    <row r="9" spans="2:6">
      <c r="B9" s="13"/>
      <c r="C9" s="15"/>
      <c r="D9" s="16"/>
      <c r="E9" s="16"/>
      <c r="F9" s="17"/>
    </row>
    <row r="10" spans="2:6">
      <c r="B10" s="13"/>
      <c r="C10" s="15">
        <v>1230</v>
      </c>
      <c r="D10" s="20">
        <f>+Activities!F8</f>
        <v>30</v>
      </c>
      <c r="E10" s="20">
        <f>+Activities!G8</f>
        <v>0</v>
      </c>
      <c r="F10" s="17"/>
    </row>
    <row r="11" spans="2:6">
      <c r="B11" s="13"/>
      <c r="C11" s="15">
        <v>3658</v>
      </c>
      <c r="D11" s="20">
        <f>+Activities!F9</f>
        <v>0</v>
      </c>
      <c r="E11" s="20">
        <f>+Activities!G9</f>
        <v>10</v>
      </c>
      <c r="F11" s="17"/>
    </row>
    <row r="12" hidden="1" spans="2:6">
      <c r="B12" s="13"/>
      <c r="C12" s="15">
        <v>8547</v>
      </c>
      <c r="D12" s="20">
        <f>+Activities!F10</f>
        <v>0</v>
      </c>
      <c r="E12" s="20">
        <f>+Activities!G10</f>
        <v>0</v>
      </c>
      <c r="F12" s="17"/>
    </row>
    <row r="13" spans="2:6">
      <c r="B13" s="13"/>
      <c r="C13" s="15">
        <v>4213</v>
      </c>
      <c r="D13" s="20">
        <f>+Activities!F11</f>
        <v>20</v>
      </c>
      <c r="E13" s="20">
        <f>+Activities!G11</f>
        <v>10</v>
      </c>
      <c r="F13" s="17"/>
    </row>
    <row r="14" hidden="1" spans="2:6">
      <c r="B14" s="13"/>
      <c r="C14" s="15">
        <v>4063</v>
      </c>
      <c r="D14" s="20">
        <f>+Activities!F12</f>
        <v>0</v>
      </c>
      <c r="E14" s="20">
        <f>+Activities!G12</f>
        <v>0</v>
      </c>
      <c r="F14" s="17"/>
    </row>
    <row r="15" spans="2:6">
      <c r="B15" s="13"/>
      <c r="C15" s="15">
        <v>2829</v>
      </c>
      <c r="D15" s="20">
        <f>+Activities!F13</f>
        <v>10</v>
      </c>
      <c r="E15" s="20">
        <f>+Activities!G13</f>
        <v>0</v>
      </c>
      <c r="F15" s="17"/>
    </row>
    <row r="16" spans="2:6">
      <c r="B16" s="13"/>
      <c r="C16" s="16"/>
      <c r="D16" s="16"/>
      <c r="E16" s="16"/>
      <c r="F16" s="17"/>
    </row>
    <row r="17" ht="15.15" spans="2:6">
      <c r="B17" s="13"/>
      <c r="C17" s="16"/>
      <c r="D17" s="21">
        <f>SUM(D10:D16)</f>
        <v>60</v>
      </c>
      <c r="E17" s="21">
        <f>SUM(E10:E16)</f>
        <v>20</v>
      </c>
      <c r="F17" s="17"/>
    </row>
    <row r="18" ht="15.15" spans="2:6">
      <c r="B18" s="22"/>
      <c r="C18" s="23"/>
      <c r="D18" s="23"/>
      <c r="E18" s="23"/>
      <c r="F18" s="24"/>
    </row>
    <row r="20" spans="3:3">
      <c r="C20" t="s">
        <v>52</v>
      </c>
    </row>
  </sheetData>
  <dataValidations count="1">
    <dataValidation type="list" allowBlank="1" showInputMessage="1" showErrorMessage="1" sqref="D4">
      <formula1>'Back end'!$A$1:$A$4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5" sqref="B5"/>
    </sheetView>
  </sheetViews>
  <sheetFormatPr defaultColWidth="9" defaultRowHeight="14.4" outlineLevelCol="3"/>
  <cols>
    <col min="1" max="3" width="11.9074074074074" customWidth="1"/>
  </cols>
  <sheetData>
    <row r="1" spans="1:1">
      <c r="A1" t="s">
        <v>34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6" hidden="1" spans="1:1">
      <c r="A6" t="s">
        <v>56</v>
      </c>
    </row>
    <row r="7" hidden="1" spans="1:2">
      <c r="A7" t="s">
        <v>57</v>
      </c>
      <c r="B7" t="s">
        <v>58</v>
      </c>
    </row>
    <row r="8" hidden="1" spans="2:2">
      <c r="B8" t="s">
        <v>59</v>
      </c>
    </row>
    <row r="9" hidden="1"/>
    <row r="10" hidden="1" spans="2:2">
      <c r="B10" t="s">
        <v>60</v>
      </c>
    </row>
    <row r="11" hidden="1"/>
    <row r="12" hidden="1" spans="3:4">
      <c r="C12" s="6" t="s">
        <v>44</v>
      </c>
      <c r="D12" s="6" t="s">
        <v>45</v>
      </c>
    </row>
    <row r="13" hidden="1" spans="2:4">
      <c r="B13">
        <v>1000</v>
      </c>
      <c r="C13" s="6">
        <v>5</v>
      </c>
      <c r="D13" s="6">
        <v>5</v>
      </c>
    </row>
    <row r="14" hidden="1" spans="2:4">
      <c r="B14" s="44" t="s">
        <v>61</v>
      </c>
      <c r="C14" s="6">
        <v>5</v>
      </c>
      <c r="D14" s="6">
        <v>5</v>
      </c>
    </row>
    <row r="15" hidden="1" spans="2:4">
      <c r="B15" s="44" t="s">
        <v>62</v>
      </c>
      <c r="C15" s="6">
        <v>5</v>
      </c>
      <c r="D15" s="6">
        <v>5</v>
      </c>
    </row>
    <row r="16" hidden="1" spans="2:4">
      <c r="B16" s="44" t="s">
        <v>63</v>
      </c>
      <c r="C16" s="6">
        <v>5</v>
      </c>
      <c r="D16" s="6">
        <v>5</v>
      </c>
    </row>
    <row r="17" hidden="1" spans="2:2">
      <c r="B17" s="9"/>
    </row>
    <row r="18" spans="2:2">
      <c r="B18" s="9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A7" sqref="A7:A10"/>
    </sheetView>
  </sheetViews>
  <sheetFormatPr defaultColWidth="9" defaultRowHeight="14.4" outlineLevelCol="6"/>
  <cols>
    <col min="1" max="2" width="13.5462962962963" customWidth="1"/>
    <col min="3" max="6" width="11.6296296296296" customWidth="1"/>
    <col min="7" max="7" width="18" customWidth="1"/>
  </cols>
  <sheetData>
    <row r="1" spans="1:1">
      <c r="A1" t="s">
        <v>64</v>
      </c>
    </row>
    <row r="2" spans="1:2">
      <c r="A2" t="s">
        <v>65</v>
      </c>
      <c r="B2" s="7" t="s">
        <v>34</v>
      </c>
    </row>
    <row r="3" spans="1:1">
      <c r="A3" t="s">
        <v>66</v>
      </c>
    </row>
    <row r="5" spans="1:7">
      <c r="A5" t="s">
        <v>67</v>
      </c>
      <c r="B5" t="s">
        <v>68</v>
      </c>
      <c r="C5" s="2" t="s">
        <v>44</v>
      </c>
      <c r="D5" s="2" t="s">
        <v>45</v>
      </c>
      <c r="E5" s="2" t="s">
        <v>69</v>
      </c>
      <c r="F5" s="6" t="s">
        <v>70</v>
      </c>
      <c r="G5" t="s">
        <v>71</v>
      </c>
    </row>
    <row r="7" spans="1:6">
      <c r="A7" t="s">
        <v>72</v>
      </c>
      <c r="B7" s="6">
        <v>1230</v>
      </c>
      <c r="C7">
        <v>5</v>
      </c>
      <c r="D7">
        <v>5</v>
      </c>
      <c r="F7">
        <f>+C7+D7+E7</f>
        <v>10</v>
      </c>
    </row>
    <row r="8" spans="1:6">
      <c r="A8" t="s">
        <v>72</v>
      </c>
      <c r="B8" s="6">
        <v>3658</v>
      </c>
      <c r="C8">
        <v>5</v>
      </c>
      <c r="D8">
        <v>5</v>
      </c>
      <c r="F8">
        <f t="shared" ref="F8:F16" si="0">+C8+D8+E8</f>
        <v>10</v>
      </c>
    </row>
    <row r="9" spans="1:6">
      <c r="A9" t="s">
        <v>72</v>
      </c>
      <c r="B9" s="6">
        <v>8547</v>
      </c>
      <c r="C9">
        <v>5</v>
      </c>
      <c r="D9">
        <v>5</v>
      </c>
      <c r="F9">
        <f t="shared" si="0"/>
        <v>10</v>
      </c>
    </row>
    <row r="10" spans="1:6">
      <c r="A10" t="s">
        <v>72</v>
      </c>
      <c r="B10" s="6">
        <v>4213</v>
      </c>
      <c r="C10">
        <v>5</v>
      </c>
      <c r="D10">
        <v>5</v>
      </c>
      <c r="F10">
        <f t="shared" si="0"/>
        <v>10</v>
      </c>
    </row>
    <row r="11" spans="1:6">
      <c r="A11" t="s">
        <v>73</v>
      </c>
      <c r="B11" s="6">
        <v>4063</v>
      </c>
      <c r="C11">
        <v>3</v>
      </c>
      <c r="D11">
        <v>3</v>
      </c>
      <c r="F11">
        <f t="shared" si="0"/>
        <v>6</v>
      </c>
    </row>
    <row r="12" spans="1:6">
      <c r="A12" t="s">
        <v>73</v>
      </c>
      <c r="B12" s="6">
        <v>2829</v>
      </c>
      <c r="C12">
        <v>10</v>
      </c>
      <c r="D12">
        <v>10</v>
      </c>
      <c r="F12">
        <f t="shared" si="0"/>
        <v>20</v>
      </c>
    </row>
    <row r="13" spans="1:6">
      <c r="A13" t="s">
        <v>73</v>
      </c>
      <c r="B13" s="6">
        <v>6496</v>
      </c>
      <c r="C13">
        <v>5</v>
      </c>
      <c r="D13">
        <v>5</v>
      </c>
      <c r="F13">
        <f t="shared" si="0"/>
        <v>10</v>
      </c>
    </row>
    <row r="14" spans="1:6">
      <c r="A14" t="s">
        <v>73</v>
      </c>
      <c r="B14" s="6">
        <v>8516</v>
      </c>
      <c r="D14">
        <v>5</v>
      </c>
      <c r="F14">
        <f t="shared" si="0"/>
        <v>5</v>
      </c>
    </row>
    <row r="15" spans="1:6">
      <c r="A15" t="s">
        <v>73</v>
      </c>
      <c r="B15" s="6">
        <v>8989</v>
      </c>
      <c r="D15">
        <v>5</v>
      </c>
      <c r="F15">
        <f t="shared" si="0"/>
        <v>5</v>
      </c>
    </row>
    <row r="16" spans="1:6">
      <c r="A16" t="s">
        <v>73</v>
      </c>
      <c r="B16" s="6">
        <v>5987</v>
      </c>
      <c r="D16">
        <v>5</v>
      </c>
      <c r="F16">
        <f t="shared" si="0"/>
        <v>5</v>
      </c>
    </row>
  </sheetData>
  <dataValidations count="1">
    <dataValidation type="list" allowBlank="1" showInputMessage="1" showErrorMessage="1" sqref="B2">
      <formula1>'Back end'!$A$1:$A$4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workbookViewId="0">
      <selection activeCell="F16" sqref="F16"/>
    </sheetView>
  </sheetViews>
  <sheetFormatPr defaultColWidth="9" defaultRowHeight="14.4"/>
  <cols>
    <col min="1" max="1" width="17.6296296296296" customWidth="1"/>
    <col min="2" max="4" width="15.5462962962963" customWidth="1"/>
    <col min="5" max="5" width="11" customWidth="1"/>
    <col min="6" max="6" width="16.6296296296296" customWidth="1"/>
    <col min="7" max="7" width="17.8148148148148" customWidth="1"/>
    <col min="8" max="8" width="18.9074074074074" customWidth="1"/>
  </cols>
  <sheetData>
    <row r="2" spans="5:6">
      <c r="E2" s="1"/>
      <c r="F2" t="s">
        <v>74</v>
      </c>
    </row>
    <row r="3" spans="1:9">
      <c r="A3" s="2"/>
      <c r="B3" s="2"/>
      <c r="C3" s="2"/>
      <c r="D3" s="2"/>
      <c r="E3" s="3"/>
      <c r="F3" t="s">
        <v>75</v>
      </c>
      <c r="H3" s="2"/>
      <c r="I3" s="2"/>
    </row>
    <row r="4" spans="1:9">
      <c r="A4" s="2"/>
      <c r="B4" s="2"/>
      <c r="C4" s="2"/>
      <c r="D4" s="2"/>
      <c r="H4" s="2"/>
      <c r="I4" s="2"/>
    </row>
    <row r="5" spans="1:1">
      <c r="A5" s="4" t="s">
        <v>76</v>
      </c>
    </row>
    <row r="7" spans="1:2">
      <c r="A7" t="s">
        <v>77</v>
      </c>
      <c r="B7" s="5">
        <v>100</v>
      </c>
    </row>
    <row r="9" spans="1:8">
      <c r="A9" s="2" t="s">
        <v>78</v>
      </c>
      <c r="B9" s="2" t="s">
        <v>79</v>
      </c>
      <c r="C9" s="2"/>
      <c r="D9" s="2"/>
      <c r="E9" s="2" t="s">
        <v>80</v>
      </c>
      <c r="F9" s="2" t="s">
        <v>81</v>
      </c>
      <c r="G9" s="2" t="s">
        <v>82</v>
      </c>
      <c r="H9" s="2" t="s">
        <v>83</v>
      </c>
    </row>
    <row r="10" spans="1:8">
      <c r="A10" s="6" t="s">
        <v>84</v>
      </c>
      <c r="B10" s="6" t="s">
        <v>85</v>
      </c>
      <c r="C10" s="2" t="s">
        <v>44</v>
      </c>
      <c r="D10" s="2" t="s">
        <v>45</v>
      </c>
      <c r="E10" s="6" t="s">
        <v>86</v>
      </c>
      <c r="F10" s="2" t="s">
        <v>86</v>
      </c>
      <c r="G10" s="2" t="s">
        <v>87</v>
      </c>
      <c r="H10" s="2" t="s">
        <v>88</v>
      </c>
    </row>
    <row r="12" spans="1:8">
      <c r="A12" t="s">
        <v>72</v>
      </c>
      <c r="B12">
        <v>9585</v>
      </c>
      <c r="C12">
        <v>10</v>
      </c>
      <c r="D12">
        <v>10</v>
      </c>
      <c r="E12" s="1">
        <f>+C12+D12</f>
        <v>20</v>
      </c>
      <c r="F12" s="7">
        <f>+E12</f>
        <v>20</v>
      </c>
      <c r="G12" s="7">
        <f>IF(+F12&gt;+$B$7,0,$B$7-F12)</f>
        <v>80</v>
      </c>
      <c r="H12" s="7">
        <f>IF(+F12&lt;B7,0,F12-B7)</f>
        <v>0</v>
      </c>
    </row>
    <row r="13" spans="1:8">
      <c r="A13" t="s">
        <v>73</v>
      </c>
      <c r="B13">
        <v>9585</v>
      </c>
      <c r="C13">
        <v>5</v>
      </c>
      <c r="D13">
        <v>5</v>
      </c>
      <c r="E13" s="1">
        <f t="shared" ref="E13:E16" si="0">+C13+D13</f>
        <v>10</v>
      </c>
      <c r="F13" s="7">
        <f>+F12+E13</f>
        <v>30</v>
      </c>
      <c r="G13" s="7">
        <f>IF(+F13&gt;+$B$7,0,$B$7-F13)</f>
        <v>70</v>
      </c>
      <c r="H13" s="7">
        <f>IF(+F13&lt;$B$7,0,F13-$B$7)</f>
        <v>0</v>
      </c>
    </row>
    <row r="14" spans="1:8">
      <c r="A14" t="s">
        <v>89</v>
      </c>
      <c r="B14">
        <v>9585</v>
      </c>
      <c r="C14">
        <v>50</v>
      </c>
      <c r="D14">
        <v>50</v>
      </c>
      <c r="E14" s="1">
        <f t="shared" si="0"/>
        <v>100</v>
      </c>
      <c r="F14" s="7">
        <f>+F13+E14</f>
        <v>130</v>
      </c>
      <c r="G14" s="7">
        <f t="shared" ref="G14:G16" si="1">IF(+F14&gt;+$B$7,0,$B$7-F14)</f>
        <v>0</v>
      </c>
      <c r="H14" s="7">
        <f t="shared" ref="H14:H16" si="2">IF(+F14&lt;$B$7,0,F14-$B$7)</f>
        <v>30</v>
      </c>
    </row>
    <row r="15" spans="1:8">
      <c r="A15" t="s">
        <v>90</v>
      </c>
      <c r="B15">
        <v>9585</v>
      </c>
      <c r="C15">
        <v>5</v>
      </c>
      <c r="D15">
        <v>10</v>
      </c>
      <c r="E15" s="1">
        <f t="shared" si="0"/>
        <v>15</v>
      </c>
      <c r="F15" s="7">
        <f>+F14+E15</f>
        <v>145</v>
      </c>
      <c r="G15" s="7">
        <f t="shared" si="1"/>
        <v>0</v>
      </c>
      <c r="H15" s="7">
        <f t="shared" si="2"/>
        <v>45</v>
      </c>
    </row>
    <row r="16" spans="1:8">
      <c r="A16" t="s">
        <v>91</v>
      </c>
      <c r="B16">
        <v>9585</v>
      </c>
      <c r="C16">
        <v>20</v>
      </c>
      <c r="D16">
        <v>20</v>
      </c>
      <c r="E16" s="1">
        <f t="shared" si="0"/>
        <v>40</v>
      </c>
      <c r="F16" s="7">
        <f>+F15+E16</f>
        <v>185</v>
      </c>
      <c r="G16" s="7">
        <f t="shared" si="1"/>
        <v>0</v>
      </c>
      <c r="H16" s="7">
        <f t="shared" si="2"/>
        <v>85</v>
      </c>
    </row>
    <row r="19" spans="2:4">
      <c r="B19" s="8" t="s">
        <v>92</v>
      </c>
      <c r="C19" s="8"/>
      <c r="D19" s="8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E r N W V p R q A b G k A A A A 9 g A A A B I A H A B D b 2 5 m a W c v U G F j a 2 F n Z S 5 4 b W w g o h g A K K A U A A A A A A A A A A A A A A A A A A A A A A A A A A A A h Y 9 L C s I w G I S v U r J v X k W Q 8 j d d u L U g C K L L k M Y 2 2 K b S p K Z 3 c + G R v I I V r b p z O T P f w M z 9 e o N 8 b J v o o n t n O p s h h i m K t F V d a W y V o c E f 4 y X K B W y k O s l K R x N s X T o 6 k 6 H a + 3 N K S A g B h w R 3 f U U 4 p Y z s i / V W 1 b q V s b H O S 6 s 0 + r T K / y 0 k Y P c a I z h m j O M F T z A F M p t Q G P s F + L T 3 m f 6 Y s B o a P / R a a B s X B y C z B P L + I B 5 Q S w M E F A A C A A g A E r N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z V l a I c 6 R J n A A A A N Y A A A A T A B w A R m 9 y b X V s Y X M v U 2 V j d G l v b j E u b S C i G A A o o B Q A A A A A A A A A A A A A A A A A A A A A A A A A A A B t j T 0 L g z A Q h v d A / k N I F w U R n M U p d O 2 i 0 E E c o r 1 W M e Z K c o J F / O + N z d p 3 O X g / n v M w 0 I R W 1 P E W J W e c + V E 7 e I h G 9 w Y K U Q k D x J k I q n F 1 A w T n u g 1 g c r U 6 B 5 b u 6 O Y e c U 7 S v b 3 p B S o Z l 7 I 7 W o W W Q q X L I u A i 1 a j t 6 4 R / 3 i A D 6 V f N G 6 e t f 6 J b F J p 1 s W f o k / g t 2 3 c Z 3 U J m g k I i C D Y 6 j p S z y f 7 F l l 9 Q S w E C L Q A U A A I A C A A S s 1 Z W l G o B s a Q A A A D 2 A A A A E g A A A A A A A A A A A A A A A A A A A A A A Q 2 9 u Z m l n L 1 B h Y 2 t h Z 2 U u e G 1 s U E s B A i 0 A F A A C A A g A E r N W V g / K 6 a u k A A A A 6 Q A A A B M A A A A A A A A A A A A A A A A A 8 A A A A F t D b 2 5 0 Z W 5 0 X 1 R 5 c G V z X S 5 4 b W x Q S w E C L Q A U A A I A C A A S s 1 Z W i H O k S Z w A A A D W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A A A A A A A A G I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J U M T Q 6 M j M 6 M z M u M z M 0 N j E z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y 6 U e L H s m 0 6 O X 7 L v P 2 q T u g A A A A A C A A A A A A A Q Z g A A A A E A A C A A A A B w l U c i T q d 4 D T b 1 j D K S u 3 p k B n i o p 7 l n z G 6 W G K y K O F g b I A A A A A A O g A A A A A I A A C A A A A B b 6 7 i K Z h N F V 9 / g e b y Q J g 1 D k 0 T 2 r e K o y S G V t E W 7 R f 7 J 7 F A A A A C d V c u r e 0 g + T D d 1 B N H K W h 1 T n 5 T L 8 o i 8 1 9 4 p k b s V K 4 H r 6 M S T U N h 7 F r O z U H v t n q 9 q W c 0 0 b K Q o f C N U 8 a 5 o 9 0 t G r X u M n i d v 8 f M X Z I J f Y e 4 I O 3 x F S U A A A A D Q 2 R 3 O 9 6 7 Q U M X d 5 s X W w + F Z H G U i C W i T w + + Z S T g j S a D o E X m 3 1 H 2 K u p C P w Q U P a y U e X 4 c m y Y 6 7 z a A p W d L C d i R + g W B 0 < / D a t a M a s h u p > 
</file>

<file path=customXml/itemProps1.xml><?xml version="1.0" encoding="utf-8"?>
<ds:datastoreItem xmlns:ds="http://schemas.openxmlformats.org/officeDocument/2006/customXml" ds:itemID="{A70BA085-4265-490D-8925-59AEC1C078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User interface</vt:lpstr>
      <vt:lpstr>Home</vt:lpstr>
      <vt:lpstr>Admin</vt:lpstr>
      <vt:lpstr>Points Movement</vt:lpstr>
      <vt:lpstr>Activities</vt:lpstr>
      <vt:lpstr>Excess Amt</vt:lpstr>
      <vt:lpstr>Back end</vt:lpstr>
      <vt:lpstr>Task B</vt:lpstr>
      <vt:lpstr>Formula (Base) Cumulative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Admin</cp:lastModifiedBy>
  <dcterms:created xsi:type="dcterms:W3CDTF">2023-02-19T18:48:00Z</dcterms:created>
  <dcterms:modified xsi:type="dcterms:W3CDTF">2023-04-02T18:52:39Z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0FDDAAB49A084ACDAD40624ACC496476</vt:lpwstr>
  </property>
  <property fmtid="{D5CDD505-2E9C-101B-9397-08002B2CF9AE}" pid="3" name="KSOProductBuildVer">
    <vt:lpwstr>1033-11.2.0.11513</vt:lpwstr>
  </property>
</Properties>
</file>