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7\"/>
    </mc:Choice>
  </mc:AlternateContent>
  <xr:revisionPtr revIDLastSave="0" documentId="13_ncr:1_{12CBB7F4-F6AA-48A2-8DF8-9255F420B62F}" xr6:coauthVersionLast="45" xr6:coauthVersionMax="45" xr10:uidLastSave="{00000000-0000-0000-0000-000000000000}"/>
  <bookViews>
    <workbookView xWindow="-110" yWindow="-110" windowWidth="25820" windowHeight="14160" activeTab="2" xr2:uid="{1C00D6E7-DB22-9C48-A1F3-760AD5C5C80E}"/>
  </bookViews>
  <sheets>
    <sheet name="Priority 1" sheetId="1" r:id="rId1"/>
    <sheet name="Priority 2" sheetId="4" r:id="rId2"/>
    <sheet name="Priority 3" sheetId="3" r:id="rId3"/>
  </sheets>
  <definedNames>
    <definedName name="solver_adj" localSheetId="0" hidden="1">'Priority 1'!$B$4:$E$7,'Priority 1'!$B$12:$E$15,'Priority 1'!$B$20:$C$28</definedName>
    <definedName name="solver_adj" localSheetId="1" hidden="1">'Priority 2'!$B$4:$E$7,'Priority 2'!$B$12:$E$15,'Priority 2'!$B$20:$C$28</definedName>
    <definedName name="solver_adj" localSheetId="2" hidden="1">'Priority 3'!$B$4:$E$7,'Priority 3'!$B$12:$E$15,'Priority 3'!$B$20:$C$28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1'!$B$12:$E$15</definedName>
    <definedName name="solver_lhs1" localSheetId="1" hidden="1">'Priority 2'!$B$12:$E$15</definedName>
    <definedName name="solver_lhs1" localSheetId="2" hidden="1">'Priority 3'!$D$20:$D$38</definedName>
    <definedName name="solver_lhs2" localSheetId="0" hidden="1">'Priority 1'!$B$4:$E$7</definedName>
    <definedName name="solver_lhs2" localSheetId="1" hidden="1">'Priority 2'!$B$4:$E$7</definedName>
    <definedName name="solver_lhs2" localSheetId="2" hidden="1">'Priority 3'!$B$4:$E$7</definedName>
    <definedName name="solver_lhs3" localSheetId="0" hidden="1">'Priority 1'!$D$20:$D$36</definedName>
    <definedName name="solver_lhs3" localSheetId="1" hidden="1">'Priority 2'!$D$20:$D$37</definedName>
    <definedName name="solver_lhs3" localSheetId="2" hidden="1">'Priority 3'!$D$20:$D$38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opt" localSheetId="0" hidden="1">'Priority 1'!$A$41</definedName>
    <definedName name="solver_opt" localSheetId="1" hidden="1">'Priority 2'!$A$42</definedName>
    <definedName name="solver_opt" localSheetId="2" hidden="1">'Priority 3'!$A$43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2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'Priority 3'!$F$20:$F$38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3" localSheetId="0" hidden="1">'Priority 1'!$F$20:$F$36</definedName>
    <definedName name="solver_rhs3" localSheetId="1" hidden="1">'Priority 2'!$F$20:$F$37</definedName>
    <definedName name="solver_rhs3" localSheetId="2" hidden="1">'Priority 3'!$F$20:$F$38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4" l="1"/>
  <c r="A41" i="1"/>
  <c r="A24" i="1"/>
  <c r="D24" i="1" s="1"/>
  <c r="B8" i="1"/>
  <c r="F4" i="1"/>
  <c r="D29" i="1" s="1"/>
  <c r="A42" i="4" l="1"/>
  <c r="A24" i="4"/>
  <c r="D24" i="4" s="1"/>
  <c r="E16" i="4"/>
  <c r="D16" i="4"/>
  <c r="C16" i="4"/>
  <c r="B16" i="4"/>
  <c r="F15" i="4"/>
  <c r="D36" i="4" s="1"/>
  <c r="F14" i="4"/>
  <c r="D34" i="4" s="1"/>
  <c r="F13" i="4"/>
  <c r="D32" i="4" s="1"/>
  <c r="F12" i="4"/>
  <c r="D30" i="4" s="1"/>
  <c r="E8" i="4"/>
  <c r="D8" i="4"/>
  <c r="C8" i="4"/>
  <c r="B8" i="4"/>
  <c r="F7" i="4"/>
  <c r="D35" i="4" s="1"/>
  <c r="F6" i="4"/>
  <c r="D33" i="4" s="1"/>
  <c r="F5" i="4"/>
  <c r="D31" i="4" s="1"/>
  <c r="F4" i="4"/>
  <c r="D29" i="4" s="1"/>
  <c r="A28" i="4" l="1"/>
  <c r="D28" i="4" s="1"/>
  <c r="A27" i="4"/>
  <c r="D27" i="4" s="1"/>
  <c r="A26" i="4"/>
  <c r="D26" i="4" s="1"/>
  <c r="A20" i="4"/>
  <c r="D20" i="4" s="1"/>
  <c r="A25" i="4"/>
  <c r="D25" i="4" s="1"/>
  <c r="A21" i="4"/>
  <c r="D21" i="4" s="1"/>
  <c r="A22" i="4"/>
  <c r="D22" i="4" s="1"/>
  <c r="A23" i="4"/>
  <c r="D23" i="4" s="1"/>
  <c r="A43" i="3"/>
  <c r="D37" i="3"/>
  <c r="D38" i="3"/>
  <c r="A24" i="3"/>
  <c r="D24" i="3" s="1"/>
  <c r="E16" i="3"/>
  <c r="D16" i="3"/>
  <c r="C16" i="3"/>
  <c r="B16" i="3"/>
  <c r="F15" i="3"/>
  <c r="D36" i="3" s="1"/>
  <c r="F14" i="3"/>
  <c r="D34" i="3" s="1"/>
  <c r="F13" i="3"/>
  <c r="D32" i="3" s="1"/>
  <c r="F12" i="3"/>
  <c r="D30" i="3" s="1"/>
  <c r="E8" i="3"/>
  <c r="D8" i="3"/>
  <c r="C8" i="3"/>
  <c r="B8" i="3"/>
  <c r="F7" i="3"/>
  <c r="D35" i="3" s="1"/>
  <c r="F6" i="3"/>
  <c r="D33" i="3" s="1"/>
  <c r="F5" i="3"/>
  <c r="D31" i="3" s="1"/>
  <c r="F4" i="3"/>
  <c r="D29" i="3" s="1"/>
  <c r="F13" i="1"/>
  <c r="D32" i="1" s="1"/>
  <c r="F14" i="1"/>
  <c r="D34" i="1" s="1"/>
  <c r="F15" i="1"/>
  <c r="D36" i="1" s="1"/>
  <c r="F12" i="1"/>
  <c r="D30" i="1" s="1"/>
  <c r="C16" i="1"/>
  <c r="D16" i="1"/>
  <c r="E16" i="1"/>
  <c r="B16" i="1"/>
  <c r="C8" i="1"/>
  <c r="D8" i="1"/>
  <c r="E8" i="1"/>
  <c r="F5" i="1"/>
  <c r="D31" i="1" s="1"/>
  <c r="F6" i="1"/>
  <c r="D33" i="1" s="1"/>
  <c r="F7" i="1"/>
  <c r="D35" i="1" s="1"/>
  <c r="A20" i="1" l="1"/>
  <c r="D20" i="1" s="1"/>
  <c r="A25" i="1"/>
  <c r="D25" i="1" s="1"/>
  <c r="A21" i="1"/>
  <c r="D21" i="1" s="1"/>
  <c r="A21" i="3"/>
  <c r="D21" i="3" s="1"/>
  <c r="A28" i="3"/>
  <c r="D28" i="3" s="1"/>
  <c r="A20" i="3"/>
  <c r="D20" i="3" s="1"/>
  <c r="A27" i="3"/>
  <c r="D27" i="3" s="1"/>
  <c r="A22" i="3"/>
  <c r="D22" i="3" s="1"/>
  <c r="A26" i="3"/>
  <c r="D26" i="3" s="1"/>
  <c r="A23" i="3"/>
  <c r="D23" i="3" s="1"/>
  <c r="A25" i="3"/>
  <c r="D25" i="3" s="1"/>
  <c r="A22" i="1"/>
  <c r="D22" i="1" s="1"/>
  <c r="A28" i="1"/>
  <c r="D28" i="1" s="1"/>
  <c r="A27" i="1"/>
  <c r="D27" i="1" s="1"/>
  <c r="A26" i="1"/>
  <c r="D26" i="1" s="1"/>
  <c r="A23" i="1"/>
  <c r="D23" i="1" s="1"/>
</calcChain>
</file>

<file path=xl/sharedStrings.xml><?xml version="1.0" encoding="utf-8"?>
<sst xmlns="http://schemas.openxmlformats.org/spreadsheetml/2006/main" count="224" uniqueCount="39">
  <si>
    <t>Goal programming for "Oakdale county school busing"</t>
  </si>
  <si>
    <t>North</t>
  </si>
  <si>
    <t>South</t>
  </si>
  <si>
    <t>East</t>
  </si>
  <si>
    <t>West</t>
  </si>
  <si>
    <t>Distances</t>
  </si>
  <si>
    <t>Constraints:</t>
  </si>
  <si>
    <t>White students</t>
  </si>
  <si>
    <t>Black students</t>
  </si>
  <si>
    <t>Total</t>
  </si>
  <si>
    <t>Deficit</t>
  </si>
  <si>
    <t>Surplus</t>
  </si>
  <si>
    <t>=</t>
  </si>
  <si>
    <t>Value</t>
  </si>
  <si>
    <t>Computed</t>
  </si>
  <si>
    <t>Constraint</t>
  </si>
  <si>
    <t>Total distance travelled</t>
  </si>
  <si>
    <t>Overcrowding at North</t>
  </si>
  <si>
    <t>Overcrowding at South</t>
  </si>
  <si>
    <t>Overcrowding at East</t>
  </si>
  <si>
    <t>Overcrowding at Wast</t>
  </si>
  <si>
    <t>Objective function:</t>
  </si>
  <si>
    <t>First goal optimal</t>
  </si>
  <si>
    <t>d5^+</t>
  </si>
  <si>
    <t>Second goal optimal</t>
  </si>
  <si>
    <t>Racial balance at North</t>
  </si>
  <si>
    <t>Racial balance at South</t>
  </si>
  <si>
    <t>Racial balance at East</t>
  </si>
  <si>
    <t>Racial balance at West</t>
  </si>
  <si>
    <t>"Supply" of white students at North</t>
  </si>
  <si>
    <t>"Supply" of black students at North</t>
  </si>
  <si>
    <t>"Supply" of white students at South</t>
  </si>
  <si>
    <t>"Supply" of black students at South</t>
  </si>
  <si>
    <t>"Supply" of white students at East</t>
  </si>
  <si>
    <t>"Supply" of black students at East</t>
  </si>
  <si>
    <t>"Supply" of white students at West</t>
  </si>
  <si>
    <t>"Supply" of black students at West</t>
  </si>
  <si>
    <t>d6^- + d6^+ + d7^- + d7^+ + d8^- + d8^+ + d9^- + d9^+</t>
  </si>
  <si>
    <t>d1^- + d1^+ + d2^- +  d2^+ + d3^- + d3^+ + d4^- + d4^+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</si>
</sst>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15" xfId="0" applyBorder="1"/>
    <xf numFmtId="0" fontId="0" fillId="2" borderId="1" xfId="0" applyFill="1" applyBorder="1"/>
    <xf numFmtId="0" fontId="2" fillId="0" borderId="0" xfId="0" applyFont="1" applyFill="1"/>
    <xf numFmtId="0" fontId="1" fillId="0" borderId="0" xfId="0" applyFont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15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76D-75FF-FE46-ACCE-7B534CA7A12F}">
  <dimension ref="A1:M41"/>
  <sheetViews>
    <sheetView topLeftCell="A29" zoomScale="161" workbookViewId="0">
      <selection activeCell="A41" sqref="A41"/>
    </sheetView>
  </sheetViews>
  <sheetFormatPr defaultColWidth="10.6640625" defaultRowHeight="15.5" x14ac:dyDescent="0.35"/>
  <cols>
    <col min="1" max="1" width="12.1640625" bestFit="1" customWidth="1"/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461</v>
      </c>
      <c r="C4" s="12">
        <v>538</v>
      </c>
      <c r="D4" s="12">
        <v>1</v>
      </c>
      <c r="E4" s="13">
        <v>0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140</v>
      </c>
      <c r="D5" s="15">
        <v>65</v>
      </c>
      <c r="E5" s="16">
        <v>245</v>
      </c>
      <c r="F5" s="30">
        <f t="shared" ref="F5:F7" si="0">SUM(B5:E5)</f>
        <v>450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0</v>
      </c>
      <c r="D6" s="15">
        <v>1050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1</v>
      </c>
      <c r="C7" s="18">
        <v>0</v>
      </c>
      <c r="D7" s="18">
        <v>0</v>
      </c>
      <c r="E7" s="19">
        <v>499</v>
      </c>
      <c r="F7" s="34">
        <f t="shared" si="0"/>
        <v>500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462</v>
      </c>
      <c r="C8" s="32">
        <f t="shared" ref="C8:E8" si="1">SUM(C4:C7)</f>
        <v>678</v>
      </c>
      <c r="D8" s="32">
        <f t="shared" si="1"/>
        <v>1116</v>
      </c>
      <c r="E8" s="33">
        <f t="shared" si="1"/>
        <v>744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300</v>
      </c>
      <c r="C12" s="12">
        <v>0</v>
      </c>
      <c r="D12" s="12">
        <v>0</v>
      </c>
      <c r="E12" s="13">
        <v>0</v>
      </c>
      <c r="F12" s="30">
        <f>SUM(B12:E12)</f>
        <v>300</v>
      </c>
      <c r="G12" s="24"/>
    </row>
    <row r="13" spans="1:13" x14ac:dyDescent="0.35">
      <c r="A13" s="2" t="s">
        <v>2</v>
      </c>
      <c r="B13" s="14">
        <v>1</v>
      </c>
      <c r="C13" s="15">
        <v>452</v>
      </c>
      <c r="D13" s="15">
        <v>344</v>
      </c>
      <c r="E13" s="16">
        <v>3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400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7</v>
      </c>
      <c r="C15" s="18">
        <v>0</v>
      </c>
      <c r="D15" s="18">
        <v>0</v>
      </c>
      <c r="E15" s="19">
        <v>493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308</v>
      </c>
      <c r="C16" s="5">
        <f t="shared" ref="C16:E16" si="3">SUM(C12:C15)</f>
        <v>452</v>
      </c>
      <c r="D16" s="5">
        <f t="shared" si="3"/>
        <v>744</v>
      </c>
      <c r="E16" s="6">
        <f t="shared" si="3"/>
        <v>496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1.7097434579227411E-13</v>
      </c>
      <c r="D20" s="42">
        <f>A20+B20-C20</f>
        <v>-1.7097434579227411E-13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30152</v>
      </c>
      <c r="B24" s="39">
        <v>0</v>
      </c>
      <c r="C24" s="39">
        <v>152.0000000000143</v>
      </c>
      <c r="D24" s="48">
        <f>A24+B24-C24</f>
        <v>29999.999999999985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770</v>
      </c>
      <c r="B25" s="37">
        <v>593.99999999999955</v>
      </c>
      <c r="C25" s="37">
        <v>0</v>
      </c>
      <c r="D25" s="42">
        <f>A25+B25-C25</f>
        <v>1363.9999999999995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1130</v>
      </c>
      <c r="B26" s="35">
        <v>6.0000000000001705</v>
      </c>
      <c r="C26" s="14">
        <v>0</v>
      </c>
      <c r="D26" s="44">
        <f>A26+B26-C26</f>
        <v>1136.0000000000002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1860</v>
      </c>
      <c r="B27" s="35">
        <v>0</v>
      </c>
      <c r="C27" s="14">
        <v>723.9999999999992</v>
      </c>
      <c r="D27" s="44">
        <f t="shared" ref="D27:D28" si="5">A27+B27-C27</f>
        <v>1136.0000000000009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1240</v>
      </c>
      <c r="B28" s="36">
        <v>123.99999999999993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300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450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500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9" spans="1:7" x14ac:dyDescent="0.35">
      <c r="A39" s="41" t="s">
        <v>21</v>
      </c>
    </row>
    <row r="40" spans="1:7" x14ac:dyDescent="0.35">
      <c r="A40" t="s">
        <v>38</v>
      </c>
    </row>
    <row r="41" spans="1:7" x14ac:dyDescent="0.35">
      <c r="A41" s="50">
        <f>SUM(B20:C23)</f>
        <v>1.7097434579227411E-13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71F-83FE-7843-ADC1-8CAFBC53DC52}">
  <dimension ref="A1:M42"/>
  <sheetViews>
    <sheetView topLeftCell="A29" zoomScale="170" zoomScaleNormal="170" workbookViewId="0">
      <selection activeCell="A42" sqref="A42"/>
    </sheetView>
  </sheetViews>
  <sheetFormatPr defaultColWidth="10.6640625" defaultRowHeight="15.5" x14ac:dyDescent="0.35"/>
  <cols>
    <col min="1" max="1" width="12.1640625" bestFit="1" customWidth="1"/>
    <col min="4" max="4" width="12.1640625" bestFit="1" customWidth="1"/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306</v>
      </c>
      <c r="C4" s="12">
        <v>442</v>
      </c>
      <c r="D4" s="12">
        <v>1</v>
      </c>
      <c r="E4" s="13">
        <v>251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0</v>
      </c>
      <c r="C5" s="15">
        <v>223</v>
      </c>
      <c r="D5" s="15">
        <v>227</v>
      </c>
      <c r="E5" s="16">
        <v>0</v>
      </c>
      <c r="F5" s="30">
        <f t="shared" ref="F5:F7" si="0">SUM(B5:E5)</f>
        <v>450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6</v>
      </c>
      <c r="D6" s="15">
        <v>1044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0</v>
      </c>
      <c r="C7" s="18">
        <v>1</v>
      </c>
      <c r="D7" s="18">
        <v>0</v>
      </c>
      <c r="E7" s="19">
        <v>499</v>
      </c>
      <c r="F7" s="34">
        <f t="shared" si="0"/>
        <v>500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306</v>
      </c>
      <c r="C8" s="32">
        <f t="shared" ref="C8:E8" si="1">SUM(C4:C7)</f>
        <v>672</v>
      </c>
      <c r="D8" s="32">
        <f t="shared" si="1"/>
        <v>1272</v>
      </c>
      <c r="E8" s="33">
        <f t="shared" si="1"/>
        <v>750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204</v>
      </c>
      <c r="C12" s="12">
        <v>0</v>
      </c>
      <c r="D12" s="12">
        <v>96</v>
      </c>
      <c r="E12" s="13">
        <v>0</v>
      </c>
      <c r="F12" s="30">
        <f>SUM(B12:E12)</f>
        <v>300</v>
      </c>
      <c r="G12" s="24"/>
    </row>
    <row r="13" spans="1:13" x14ac:dyDescent="0.35">
      <c r="A13" s="2" t="s">
        <v>2</v>
      </c>
      <c r="B13" s="14">
        <v>0</v>
      </c>
      <c r="C13" s="15">
        <v>448</v>
      </c>
      <c r="D13" s="15">
        <v>352</v>
      </c>
      <c r="E13" s="16">
        <v>0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0</v>
      </c>
      <c r="C14" s="15">
        <v>0</v>
      </c>
      <c r="D14" s="15">
        <v>400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0</v>
      </c>
      <c r="C15" s="18">
        <v>0</v>
      </c>
      <c r="D15" s="18">
        <v>0</v>
      </c>
      <c r="E15" s="19">
        <v>500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204</v>
      </c>
      <c r="C16" s="5">
        <f t="shared" ref="C16:E16" si="3">SUM(C12:C15)</f>
        <v>448</v>
      </c>
      <c r="D16" s="5">
        <f t="shared" si="3"/>
        <v>848</v>
      </c>
      <c r="E16" s="6">
        <f t="shared" si="3"/>
        <v>500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1.2789769243681803E-13</v>
      </c>
      <c r="D20" s="42">
        <f>A20+B20-C20</f>
        <v>-1.2789769243681803E-13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30000</v>
      </c>
      <c r="B24" s="39">
        <v>0</v>
      </c>
      <c r="C24" s="39">
        <v>0</v>
      </c>
      <c r="D24" s="48">
        <f>A24+B24-C24</f>
        <v>30000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510</v>
      </c>
      <c r="B25" s="37">
        <v>853.99999999999932</v>
      </c>
      <c r="C25" s="37">
        <v>0</v>
      </c>
      <c r="D25" s="42">
        <f>A25+B25-C25</f>
        <v>1363.9999999999993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1120</v>
      </c>
      <c r="B26" s="35">
        <v>15.999999999994641</v>
      </c>
      <c r="C26" s="14">
        <v>0</v>
      </c>
      <c r="D26" s="44">
        <f>A26+B26-C26</f>
        <v>1135.9999999999945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2120</v>
      </c>
      <c r="B27" s="35">
        <v>0</v>
      </c>
      <c r="C27" s="14">
        <v>983.99999999999375</v>
      </c>
      <c r="D27" s="44">
        <f t="shared" ref="D27:D28" si="5">A27+B27-C27</f>
        <v>1136.0000000000064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1250</v>
      </c>
      <c r="B28" s="36">
        <v>113.99999999999989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300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450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40" t="s">
        <v>34</v>
      </c>
    </row>
    <row r="35" spans="1:7" x14ac:dyDescent="0.35">
      <c r="D35" s="44">
        <f>F7</f>
        <v>500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7" spans="1:7" x14ac:dyDescent="0.35">
      <c r="D37" s="51">
        <f>SUM(B20:C23)</f>
        <v>1.2789769243681803E-13</v>
      </c>
      <c r="E37" s="48" t="s">
        <v>12</v>
      </c>
      <c r="F37" s="49">
        <v>1.7097434579227411E-13</v>
      </c>
      <c r="G37" s="40" t="s">
        <v>22</v>
      </c>
    </row>
    <row r="40" spans="1:7" x14ac:dyDescent="0.35">
      <c r="A40" s="41" t="s">
        <v>21</v>
      </c>
    </row>
    <row r="41" spans="1:7" x14ac:dyDescent="0.35">
      <c r="A41" t="s">
        <v>23</v>
      </c>
    </row>
    <row r="42" spans="1:7" x14ac:dyDescent="0.35">
      <c r="A42" s="50">
        <f>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2E0B-DC34-904D-8CB1-F97FCF687285}">
  <dimension ref="A1:M43"/>
  <sheetViews>
    <sheetView tabSelected="1" topLeftCell="A13" zoomScale="83" zoomScaleNormal="83" workbookViewId="0">
      <selection activeCell="D38" sqref="D38"/>
    </sheetView>
  </sheetViews>
  <sheetFormatPr defaultColWidth="10.6640625" defaultRowHeight="15.5" x14ac:dyDescent="0.35"/>
  <cols>
    <col min="6" max="7" width="10.83203125" style="29"/>
  </cols>
  <sheetData>
    <row r="1" spans="1:13" x14ac:dyDescent="0.35">
      <c r="A1" s="41" t="s">
        <v>0</v>
      </c>
    </row>
    <row r="3" spans="1:13" x14ac:dyDescent="0.35">
      <c r="A3" s="4" t="s">
        <v>7</v>
      </c>
      <c r="B3" s="5">
        <v>0</v>
      </c>
      <c r="C3" s="5">
        <v>0</v>
      </c>
      <c r="D3" s="5">
        <v>0</v>
      </c>
      <c r="E3" s="6">
        <v>0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 x14ac:dyDescent="0.35">
      <c r="A4" s="2" t="s">
        <v>1</v>
      </c>
      <c r="B4" s="11">
        <v>643.77333333333308</v>
      </c>
      <c r="C4" s="12">
        <v>37.826666666666895</v>
      </c>
      <c r="D4" s="12">
        <v>0</v>
      </c>
      <c r="E4" s="13">
        <v>318.40000000000003</v>
      </c>
      <c r="F4" s="30">
        <f>SUM(B4:E4)</f>
        <v>1000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 x14ac:dyDescent="0.35">
      <c r="A5" s="2" t="s">
        <v>2</v>
      </c>
      <c r="B5" s="14">
        <v>174.62666666666678</v>
      </c>
      <c r="C5" s="15">
        <v>275.37333333333316</v>
      </c>
      <c r="D5" s="15">
        <v>0</v>
      </c>
      <c r="E5" s="16">
        <v>0</v>
      </c>
      <c r="F5" s="30">
        <f t="shared" ref="F5:F7" si="0">SUM(B5:E5)</f>
        <v>449.99999999999994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 x14ac:dyDescent="0.35">
      <c r="A6" s="2" t="s">
        <v>3</v>
      </c>
      <c r="B6" s="14">
        <v>0</v>
      </c>
      <c r="C6" s="15">
        <v>368.39999999999986</v>
      </c>
      <c r="D6" s="15">
        <v>681.60000000000014</v>
      </c>
      <c r="E6" s="16">
        <v>0</v>
      </c>
      <c r="F6" s="30">
        <f t="shared" si="0"/>
        <v>1050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 x14ac:dyDescent="0.35">
      <c r="A7" s="3" t="s">
        <v>4</v>
      </c>
      <c r="B7" s="17">
        <v>0</v>
      </c>
      <c r="C7" s="18">
        <v>0</v>
      </c>
      <c r="D7" s="18">
        <v>0</v>
      </c>
      <c r="E7" s="19">
        <v>500.00000000000006</v>
      </c>
      <c r="F7" s="34">
        <f t="shared" si="0"/>
        <v>500.00000000000006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 x14ac:dyDescent="0.35">
      <c r="A8" s="31" t="s">
        <v>9</v>
      </c>
      <c r="B8" s="32">
        <f>SUM(B4:B7)</f>
        <v>818.39999999999986</v>
      </c>
      <c r="C8" s="32">
        <f t="shared" ref="C8:E8" si="1">SUM(C4:C7)</f>
        <v>681.59999999999991</v>
      </c>
      <c r="D8" s="32">
        <f t="shared" si="1"/>
        <v>681.60000000000014</v>
      </c>
      <c r="E8" s="33">
        <f t="shared" si="1"/>
        <v>818.40000000000009</v>
      </c>
      <c r="F8" s="24"/>
      <c r="G8" s="24"/>
      <c r="I8" s="24"/>
      <c r="J8" s="24"/>
      <c r="K8" s="24"/>
      <c r="L8" s="24"/>
      <c r="M8" s="24"/>
    </row>
    <row r="9" spans="1:13" s="29" customFormat="1" x14ac:dyDescent="0.35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 x14ac:dyDescent="0.35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 x14ac:dyDescent="0.35">
      <c r="A12" s="2" t="s">
        <v>1</v>
      </c>
      <c r="B12" s="11">
        <v>254.39999999999998</v>
      </c>
      <c r="C12" s="12">
        <v>0</v>
      </c>
      <c r="D12" s="12">
        <v>0</v>
      </c>
      <c r="E12" s="13">
        <v>45.599999999999959</v>
      </c>
      <c r="F12" s="30">
        <f>SUM(B12:E12)</f>
        <v>299.99999999999994</v>
      </c>
      <c r="G12" s="24"/>
    </row>
    <row r="13" spans="1:13" x14ac:dyDescent="0.35">
      <c r="A13" s="2" t="s">
        <v>2</v>
      </c>
      <c r="B13" s="14">
        <v>0</v>
      </c>
      <c r="C13" s="15">
        <v>454.4</v>
      </c>
      <c r="D13" s="15">
        <v>345.6</v>
      </c>
      <c r="E13" s="16">
        <v>0</v>
      </c>
      <c r="F13" s="30">
        <f t="shared" ref="F13:F15" si="2">SUM(B13:E13)</f>
        <v>800</v>
      </c>
      <c r="G13" s="24"/>
    </row>
    <row r="14" spans="1:13" x14ac:dyDescent="0.35">
      <c r="A14" s="2" t="s">
        <v>3</v>
      </c>
      <c r="B14" s="14">
        <v>291.19999999999982</v>
      </c>
      <c r="C14" s="15">
        <v>0</v>
      </c>
      <c r="D14" s="15">
        <v>108.80000000000015</v>
      </c>
      <c r="E14" s="16">
        <v>0</v>
      </c>
      <c r="F14" s="30">
        <f t="shared" si="2"/>
        <v>400</v>
      </c>
      <c r="G14" s="24"/>
    </row>
    <row r="15" spans="1:13" x14ac:dyDescent="0.35">
      <c r="A15" s="3" t="s">
        <v>4</v>
      </c>
      <c r="B15" s="17">
        <v>0</v>
      </c>
      <c r="C15" s="18">
        <v>0</v>
      </c>
      <c r="D15" s="18">
        <v>0</v>
      </c>
      <c r="E15" s="19">
        <v>500</v>
      </c>
      <c r="F15" s="34">
        <f t="shared" si="2"/>
        <v>500</v>
      </c>
      <c r="G15" s="24"/>
    </row>
    <row r="16" spans="1:13" x14ac:dyDescent="0.35">
      <c r="A16" s="31" t="s">
        <v>9</v>
      </c>
      <c r="B16" s="5">
        <f>SUM(B12:B15)</f>
        <v>545.5999999999998</v>
      </c>
      <c r="C16" s="5">
        <f t="shared" ref="C16:E16" si="3">SUM(C12:C15)</f>
        <v>454.4</v>
      </c>
      <c r="D16" s="5">
        <f t="shared" si="3"/>
        <v>454.4000000000002</v>
      </c>
      <c r="E16" s="6">
        <f t="shared" si="3"/>
        <v>545.59999999999991</v>
      </c>
    </row>
    <row r="18" spans="1:7" x14ac:dyDescent="0.35">
      <c r="A18" s="41" t="s">
        <v>6</v>
      </c>
    </row>
    <row r="19" spans="1:7" x14ac:dyDescent="0.35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 x14ac:dyDescent="0.35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 x14ac:dyDescent="0.35">
      <c r="A21" s="9">
        <f>0.4*C8-0.6*C16</f>
        <v>0</v>
      </c>
      <c r="B21" s="35">
        <v>-1.2789769243681808E-13</v>
      </c>
      <c r="C21" s="35">
        <v>0</v>
      </c>
      <c r="D21" s="44">
        <f t="shared" ref="D21:D23" si="4">A21+B21-C21</f>
        <v>-1.2789769243681808E-13</v>
      </c>
      <c r="E21" s="44" t="s">
        <v>12</v>
      </c>
      <c r="F21" s="45">
        <v>0</v>
      </c>
      <c r="G21" s="40" t="s">
        <v>26</v>
      </c>
    </row>
    <row r="22" spans="1:7" x14ac:dyDescent="0.35">
      <c r="A22" s="9">
        <f>0.4*D8-0.6*D16</f>
        <v>0</v>
      </c>
      <c r="B22" s="35">
        <v>0</v>
      </c>
      <c r="C22" s="35">
        <v>1.2789769243681806E-13</v>
      </c>
      <c r="D22" s="44">
        <f t="shared" si="4"/>
        <v>-1.2789769243681806E-13</v>
      </c>
      <c r="E22" s="44" t="s">
        <v>12</v>
      </c>
      <c r="F22" s="45">
        <v>0</v>
      </c>
      <c r="G22" s="40" t="s">
        <v>27</v>
      </c>
    </row>
    <row r="23" spans="1:7" x14ac:dyDescent="0.35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 x14ac:dyDescent="0.35">
      <c r="A24" s="38">
        <f>SUMPRODUCT(B4:E7,J4:M7)+SUMPRODUCT(B12:E15,J4:M7)</f>
        <v>30000.000000000004</v>
      </c>
      <c r="B24" s="39">
        <v>0</v>
      </c>
      <c r="C24" s="39">
        <v>0</v>
      </c>
      <c r="D24" s="48">
        <f>A24+B24-C24</f>
        <v>30000.000000000004</v>
      </c>
      <c r="E24" s="48" t="s">
        <v>12</v>
      </c>
      <c r="F24" s="49">
        <v>30000</v>
      </c>
      <c r="G24" s="40" t="s">
        <v>16</v>
      </c>
    </row>
    <row r="25" spans="1:7" x14ac:dyDescent="0.35">
      <c r="A25" s="7">
        <f>B8+B16</f>
        <v>1363.9999999999995</v>
      </c>
      <c r="B25" s="37">
        <v>0</v>
      </c>
      <c r="C25" s="37">
        <v>0</v>
      </c>
      <c r="D25" s="42">
        <f>A25+B25-C25</f>
        <v>1363.9999999999995</v>
      </c>
      <c r="E25" s="42" t="s">
        <v>12</v>
      </c>
      <c r="F25" s="43">
        <v>1364</v>
      </c>
      <c r="G25" s="40" t="s">
        <v>17</v>
      </c>
    </row>
    <row r="26" spans="1:7" x14ac:dyDescent="0.35">
      <c r="A26" s="9">
        <f>C8+C16</f>
        <v>1136</v>
      </c>
      <c r="B26" s="35">
        <v>0</v>
      </c>
      <c r="C26" s="14">
        <v>0</v>
      </c>
      <c r="D26" s="44">
        <f>A26+B26-C26</f>
        <v>1136</v>
      </c>
      <c r="E26" s="44" t="s">
        <v>12</v>
      </c>
      <c r="F26" s="45">
        <v>1136</v>
      </c>
      <c r="G26" s="40" t="s">
        <v>18</v>
      </c>
    </row>
    <row r="27" spans="1:7" x14ac:dyDescent="0.35">
      <c r="A27" s="9">
        <f>D8+D16</f>
        <v>1136.0000000000005</v>
      </c>
      <c r="B27" s="35">
        <v>0</v>
      </c>
      <c r="C27" s="14">
        <v>1.4210854715202004E-13</v>
      </c>
      <c r="D27" s="44">
        <f t="shared" ref="D27:D28" si="5">A27+B27-C27</f>
        <v>1136.0000000000002</v>
      </c>
      <c r="E27" s="44" t="s">
        <v>12</v>
      </c>
      <c r="F27" s="45">
        <v>1136</v>
      </c>
      <c r="G27" s="40" t="s">
        <v>19</v>
      </c>
    </row>
    <row r="28" spans="1:7" x14ac:dyDescent="0.35">
      <c r="A28" s="10">
        <f>E8+E16</f>
        <v>1364</v>
      </c>
      <c r="B28" s="36">
        <v>0</v>
      </c>
      <c r="C28" s="18">
        <v>0</v>
      </c>
      <c r="D28" s="46">
        <f t="shared" si="5"/>
        <v>1364</v>
      </c>
      <c r="E28" s="46" t="s">
        <v>12</v>
      </c>
      <c r="F28" s="47">
        <v>1364</v>
      </c>
      <c r="G28" s="40" t="s">
        <v>20</v>
      </c>
    </row>
    <row r="29" spans="1:7" x14ac:dyDescent="0.35">
      <c r="D29" s="42">
        <f>F4</f>
        <v>1000</v>
      </c>
      <c r="E29" s="42" t="s">
        <v>12</v>
      </c>
      <c r="F29" s="42">
        <v>1000</v>
      </c>
      <c r="G29" s="40" t="s">
        <v>29</v>
      </c>
    </row>
    <row r="30" spans="1:7" x14ac:dyDescent="0.35">
      <c r="D30" s="44">
        <f>F12</f>
        <v>299.99999999999994</v>
      </c>
      <c r="E30" s="44" t="s">
        <v>12</v>
      </c>
      <c r="F30" s="44">
        <v>300</v>
      </c>
      <c r="G30" s="40" t="s">
        <v>30</v>
      </c>
    </row>
    <row r="31" spans="1:7" x14ac:dyDescent="0.35">
      <c r="D31" s="44">
        <f>F5</f>
        <v>449.99999999999994</v>
      </c>
      <c r="E31" s="44" t="s">
        <v>12</v>
      </c>
      <c r="F31" s="44">
        <v>450</v>
      </c>
      <c r="G31" s="40" t="s">
        <v>31</v>
      </c>
    </row>
    <row r="32" spans="1:7" x14ac:dyDescent="0.35">
      <c r="D32" s="44">
        <f>F13</f>
        <v>800</v>
      </c>
      <c r="E32" s="44" t="s">
        <v>12</v>
      </c>
      <c r="F32" s="44">
        <v>800</v>
      </c>
      <c r="G32" s="40" t="s">
        <v>32</v>
      </c>
    </row>
    <row r="33" spans="1:7" x14ac:dyDescent="0.35">
      <c r="D33" s="44">
        <f>F6</f>
        <v>1050</v>
      </c>
      <c r="E33" s="44" t="s">
        <v>12</v>
      </c>
      <c r="F33" s="44">
        <v>1050</v>
      </c>
      <c r="G33" s="40" t="s">
        <v>33</v>
      </c>
    </row>
    <row r="34" spans="1:7" x14ac:dyDescent="0.35">
      <c r="D34" s="44">
        <f>F14</f>
        <v>400</v>
      </c>
      <c r="E34" s="44" t="s">
        <v>12</v>
      </c>
      <c r="F34" s="44">
        <v>400</v>
      </c>
      <c r="G34" s="52" t="s">
        <v>34</v>
      </c>
    </row>
    <row r="35" spans="1:7" x14ac:dyDescent="0.35">
      <c r="D35" s="44">
        <f>F7</f>
        <v>500.00000000000006</v>
      </c>
      <c r="E35" s="44" t="s">
        <v>12</v>
      </c>
      <c r="F35" s="44">
        <v>500</v>
      </c>
      <c r="G35" s="40" t="s">
        <v>35</v>
      </c>
    </row>
    <row r="36" spans="1:7" x14ac:dyDescent="0.35">
      <c r="D36" s="46">
        <f>F15</f>
        <v>500</v>
      </c>
      <c r="E36" s="46" t="s">
        <v>12</v>
      </c>
      <c r="F36" s="46">
        <v>500</v>
      </c>
      <c r="G36" s="40" t="s">
        <v>36</v>
      </c>
    </row>
    <row r="37" spans="1:7" x14ac:dyDescent="0.35">
      <c r="D37" s="51">
        <f>SUM(B20:C23)</f>
        <v>-2.5243548967072378E-29</v>
      </c>
      <c r="E37" s="48" t="s">
        <v>12</v>
      </c>
      <c r="F37" s="48">
        <v>0</v>
      </c>
      <c r="G37" s="40" t="s">
        <v>22</v>
      </c>
    </row>
    <row r="38" spans="1:7" x14ac:dyDescent="0.35">
      <c r="D38" s="51">
        <f>C24</f>
        <v>0</v>
      </c>
      <c r="E38" s="48" t="s">
        <v>12</v>
      </c>
      <c r="F38" s="49">
        <v>0</v>
      </c>
      <c r="G38" s="40" t="s">
        <v>24</v>
      </c>
    </row>
    <row r="41" spans="1:7" x14ac:dyDescent="0.35">
      <c r="A41" s="41" t="s">
        <v>21</v>
      </c>
    </row>
    <row r="42" spans="1:7" x14ac:dyDescent="0.35">
      <c r="A42" t="s">
        <v>37</v>
      </c>
    </row>
    <row r="43" spans="1:7" x14ac:dyDescent="0.35">
      <c r="A43" s="50">
        <f>SUM(B25:C28)</f>
        <v>1.4210854715202004E-13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2</vt:lpstr>
      <vt:lpstr>Priority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2019-10-19T23:06:52Z</dcterms:created>
  <dcterms:modified xsi:type="dcterms:W3CDTF">2020-04-03T15:08:22Z</dcterms:modified>
</cp:coreProperties>
</file>