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7907"/>
  <workbookPr checkCompatibility="1"/>
  <mc:AlternateContent xmlns:mc="http://schemas.openxmlformats.org/markup-compatibility/2006">
    <mc:Choice Requires="x15">
      <x15ac:absPath xmlns:x15ac="http://schemas.microsoft.com/office/spreadsheetml/2010/11/ac" url="/Users/kpele/Dropbox/Mathletics_2ndEdition/Chapter 30-Adjusted Plus-Minus Ratings/"/>
    </mc:Choice>
  </mc:AlternateContent>
  <bookViews>
    <workbookView xWindow="9280" yWindow="4500" windowWidth="22320" windowHeight="12060"/>
  </bookViews>
  <sheets>
    <sheet name="Adjusted Plus Minus" sheetId="1" r:id="rId1"/>
    <sheet name="Regularization" sheetId="4" r:id="rId2"/>
    <sheet name="Sheet2" sheetId="2" r:id="rId3"/>
    <sheet name="Sheet3" sheetId="3" r:id="rId4"/>
  </sheets>
  <definedNames>
    <definedName name="_AtRisk_SimSetting_AutomaticallyGenerateReports" hidden="1">FALSE</definedName>
    <definedName name="_AtRisk_SimSetting_AutomaticResultsDisplayMode" hidden="1">0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tdRecalcBehavior" hidden="1">0</definedName>
    <definedName name="_AtRisk_SimSetting_StdRecalcWithoutRiskStatic" hidden="1">0</definedName>
    <definedName name="_AtRisk_SimSetting_StdRecalcWithoutRiskStaticPercentile" hidden="1">0.5</definedName>
    <definedName name="look" localSheetId="1">Regularization!$A$5:$B$22</definedName>
    <definedName name="look">'Adjusted Plus Minus'!$A$5:$B$22</definedName>
    <definedName name="RiskAfterRecalcMacro" hidden="1">""</definedName>
    <definedName name="RiskAfterSimMacro" hidden="1">""</definedName>
    <definedName name="RiskAutoStopPercChange">1.5</definedName>
    <definedName name="RiskBeforeRecalcMacro" hidden="1">""</definedName>
    <definedName name="RiskBeforeSimMacro" hidden="1">""</definedName>
    <definedName name="RiskCollectDistributionSamples" hidden="1">2</definedName>
    <definedName name="RiskExcelReportsGoInNewWorkbook">TRUE</definedName>
    <definedName name="RiskExcelReportsToGenerate">0</definedName>
    <definedName name="RiskFixedSeed" hidden="1">1</definedName>
    <definedName name="RiskGenerateExcelReportsAtEndOfSimulation">FALSE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</definedName>
    <definedName name="RiskNumSimulations" hidden="1">1</definedName>
    <definedName name="RiskPauseOnError" hidden="1">FALSE</definedName>
    <definedName name="RiskRealTimeResults">FALSE</definedName>
    <definedName name="RiskReportGraphFormat">0</definedName>
    <definedName name="RiskResultsUpdateFreq">100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howRiskWindowAtEndOfSimulation">TRUE</definedName>
    <definedName name="RiskStandardRecalc" hidden="1">1</definedName>
    <definedName name="RiskTemplateSheetName">"myTemplate"</definedName>
    <definedName name="RiskUpdateDisplay" hidden="1">FALSE</definedName>
    <definedName name="RiskUseDifferentSeedForEachSim" hidden="1">FALSE</definedName>
    <definedName name="RiskUseFixedSeed" hidden="1">FALSE</definedName>
    <definedName name="RiskUseMultipleCPUs" hidden="1">FALSE</definedName>
    <definedName name="solver_adj" localSheetId="0" hidden="1">'Adjusted Plus Minus'!$B$5:$B$22</definedName>
    <definedName name="solver_adj" localSheetId="1" hidden="1">Regularization!$B$5:$B$22</definedName>
    <definedName name="solver_cir1" localSheetId="0" hidden="1">1</definedName>
    <definedName name="solver_cir1" localSheetId="1" hidden="1">1</definedName>
    <definedName name="solver_con1" localSheetId="0" hidden="1">" "</definedName>
    <definedName name="solver_con1" localSheetId="1" hidden="1">" "</definedName>
    <definedName name="solver_cvg" localSheetId="0" hidden="1">0.0001</definedName>
    <definedName name="solver_cvg" localSheetId="1" hidden="1">0.0001</definedName>
    <definedName name="solver_dia" localSheetId="0" hidden="1">1</definedName>
    <definedName name="solver_dia" localSheetId="1" hidden="1">1</definedName>
    <definedName name="solver_drv" localSheetId="0" hidden="1">1</definedName>
    <definedName name="solver_drv" localSheetId="1" hidden="1">1</definedName>
    <definedName name="solver_eng" localSheetId="0" hidden="1">1</definedName>
    <definedName name="solver_eng" localSheetId="1" hidden="1">1</definedName>
    <definedName name="solver_est" localSheetId="0" hidden="1">1</definedName>
    <definedName name="solver_est" localSheetId="1" hidden="1">1</definedName>
    <definedName name="solver_itr" localSheetId="0" hidden="1">1000</definedName>
    <definedName name="solver_itr" localSheetId="1" hidden="1">1000</definedName>
    <definedName name="solver_lhs1" localSheetId="0" hidden="1">'Adjusted Plus Minus'!$B$3</definedName>
    <definedName name="solver_lhs1" localSheetId="1" hidden="1">Regularization!$B$3</definedName>
    <definedName name="solver_lin" localSheetId="0" hidden="1">2</definedName>
    <definedName name="solver_lin" localSheetId="1" hidden="1">2</definedName>
    <definedName name="solver_lva" localSheetId="0" hidden="1">0</definedName>
    <definedName name="solver_lva" localSheetId="1" hidden="1">0</definedName>
    <definedName name="solver_mip" localSheetId="0" hidden="1">5000</definedName>
    <definedName name="solver_mip" localSheetId="1" hidden="1">5000</definedName>
    <definedName name="solver_mni" localSheetId="1" hidden="1">30</definedName>
    <definedName name="solver_mrt" localSheetId="1" hidden="1">0.075</definedName>
    <definedName name="solver_msl" localSheetId="0" hidden="1">0</definedName>
    <definedName name="solver_msl" localSheetId="1" hidden="1">2</definedName>
    <definedName name="solver_neg" localSheetId="0" hidden="1">2</definedName>
    <definedName name="solver_neg" localSheetId="1" hidden="1">2</definedName>
    <definedName name="solver_nod" localSheetId="0" hidden="1">5000</definedName>
    <definedName name="solver_nod" localSheetId="1" hidden="1">5000</definedName>
    <definedName name="solver_num" localSheetId="0" hidden="1">1</definedName>
    <definedName name="solver_num" localSheetId="1" hidden="1">1</definedName>
    <definedName name="solver_nwt" localSheetId="0" hidden="1">1</definedName>
    <definedName name="solver_nwt" localSheetId="1" hidden="1">1</definedName>
    <definedName name="solver_opt" localSheetId="0" hidden="1">'Adjusted Plus Minus'!$D$2</definedName>
    <definedName name="solver_opt" localSheetId="1" hidden="1">Regularization!$D$2</definedName>
    <definedName name="solver_pre" localSheetId="0" hidden="1">0.000001</definedName>
    <definedName name="solver_pre" localSheetId="1" hidden="1">0.000001</definedName>
    <definedName name="solver_psi" localSheetId="0" hidden="1">0</definedName>
    <definedName name="solver_psi" localSheetId="1" hidden="1">0</definedName>
    <definedName name="solver_rbv" localSheetId="0" hidden="1">1</definedName>
    <definedName name="solver_rbv" localSheetId="1" hidden="1">1</definedName>
    <definedName name="solver_rel1" localSheetId="0" hidden="1">2</definedName>
    <definedName name="solver_rel1" localSheetId="1" hidden="1">2</definedName>
    <definedName name="solver_rep" localSheetId="0" hidden="1">0</definedName>
    <definedName name="solver_rep" localSheetId="1" hidden="1">0</definedName>
    <definedName name="solver_rhs1" localSheetId="0" hidden="1">0</definedName>
    <definedName name="solver_rhs1" localSheetId="1" hidden="1">0</definedName>
    <definedName name="solver_rlx" localSheetId="0" hidden="1">0</definedName>
    <definedName name="solver_rlx" localSheetId="1" hidden="1">2</definedName>
    <definedName name="solver_rsd" localSheetId="1" hidden="1">0</definedName>
    <definedName name="solver_scl" localSheetId="0" hidden="1">0</definedName>
    <definedName name="solver_scl" localSheetId="1" hidden="1">2</definedName>
    <definedName name="solver_sho" localSheetId="0" hidden="1">0</definedName>
    <definedName name="solver_sho" localSheetId="1" hidden="1">2</definedName>
    <definedName name="solver_ssz" localSheetId="0" hidden="1">0</definedName>
    <definedName name="solver_ssz" localSheetId="1" hidden="1">0</definedName>
    <definedName name="solver_tim" localSheetId="0" hidden="1">100</definedName>
    <definedName name="solver_tim" localSheetId="1" hidden="1">100</definedName>
    <definedName name="solver_tms" localSheetId="0" hidden="1">0</definedName>
    <definedName name="solver_tms" localSheetId="1" hidden="1">0</definedName>
    <definedName name="solver_tol" localSheetId="0" hidden="1">0.05</definedName>
    <definedName name="solver_tol" localSheetId="1" hidden="1">0.05</definedName>
    <definedName name="solver_typ" localSheetId="0" hidden="1">2</definedName>
    <definedName name="solver_typ" localSheetId="1" hidden="1">2</definedName>
    <definedName name="solver_val" localSheetId="0" hidden="1">0</definedName>
    <definedName name="solver_val" localSheetId="1" hidden="1">0</definedName>
    <definedName name="solver_var" localSheetId="0" hidden="1">" "</definedName>
    <definedName name="solver_var" localSheetId="1" hidden="1">" "</definedName>
    <definedName name="solver_ver" localSheetId="0" hidden="1">3</definedName>
    <definedName name="solver_ver" localSheetId="1" hidden="1">3</definedName>
    <definedName name="solver_vir" localSheetId="0" hidden="1">1</definedName>
    <definedName name="solver_vir" localSheetId="1" hidden="1">1</definedName>
    <definedName name="solver_vol" localSheetId="0" hidden="1">0</definedName>
    <definedName name="solver_vol" localSheetId="1" hidden="1">0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S4" i="4" l="1"/>
  <c r="T4" i="4"/>
  <c r="E4" i="4"/>
  <c r="D4" i="4"/>
  <c r="S5" i="4"/>
  <c r="T5" i="4"/>
  <c r="E5" i="4"/>
  <c r="D5" i="4"/>
  <c r="S6" i="4"/>
  <c r="T6" i="4"/>
  <c r="E6" i="4"/>
  <c r="D6" i="4"/>
  <c r="S7" i="4"/>
  <c r="T7" i="4"/>
  <c r="E7" i="4"/>
  <c r="D7" i="4"/>
  <c r="S8" i="4"/>
  <c r="T8" i="4"/>
  <c r="E8" i="4"/>
  <c r="D8" i="4"/>
  <c r="S9" i="4"/>
  <c r="T9" i="4"/>
  <c r="E9" i="4"/>
  <c r="D9" i="4"/>
  <c r="S10" i="4"/>
  <c r="T10" i="4"/>
  <c r="E10" i="4"/>
  <c r="D10" i="4"/>
  <c r="S11" i="4"/>
  <c r="T11" i="4"/>
  <c r="E11" i="4"/>
  <c r="D11" i="4"/>
  <c r="S12" i="4"/>
  <c r="T12" i="4"/>
  <c r="E12" i="4"/>
  <c r="D12" i="4"/>
  <c r="S13" i="4"/>
  <c r="T13" i="4"/>
  <c r="E13" i="4"/>
  <c r="D13" i="4"/>
  <c r="S14" i="4"/>
  <c r="T14" i="4"/>
  <c r="E14" i="4"/>
  <c r="D14" i="4"/>
  <c r="S15" i="4"/>
  <c r="T15" i="4"/>
  <c r="E15" i="4"/>
  <c r="D15" i="4"/>
  <c r="S16" i="4"/>
  <c r="T16" i="4"/>
  <c r="E16" i="4"/>
  <c r="D16" i="4"/>
  <c r="S17" i="4"/>
  <c r="T17" i="4"/>
  <c r="E17" i="4"/>
  <c r="D17" i="4"/>
  <c r="S18" i="4"/>
  <c r="T18" i="4"/>
  <c r="E18" i="4"/>
  <c r="D18" i="4"/>
  <c r="S19" i="4"/>
  <c r="T19" i="4"/>
  <c r="E19" i="4"/>
  <c r="D19" i="4"/>
  <c r="S20" i="4"/>
  <c r="T20" i="4"/>
  <c r="E20" i="4"/>
  <c r="D20" i="4"/>
  <c r="S21" i="4"/>
  <c r="T21" i="4"/>
  <c r="E21" i="4"/>
  <c r="D21" i="4"/>
  <c r="S22" i="4"/>
  <c r="T22" i="4"/>
  <c r="E22" i="4"/>
  <c r="D22" i="4"/>
  <c r="S23" i="4"/>
  <c r="T23" i="4"/>
  <c r="E23" i="4"/>
  <c r="D23" i="4"/>
  <c r="C5" i="4"/>
  <c r="C6" i="4"/>
  <c r="C7" i="4"/>
  <c r="C8" i="4"/>
  <c r="C9" i="4"/>
  <c r="C10" i="4"/>
  <c r="C11" i="4"/>
  <c r="C12" i="4"/>
  <c r="C13" i="4"/>
  <c r="C14" i="4"/>
  <c r="C15" i="4"/>
  <c r="C16" i="4"/>
  <c r="C17" i="4"/>
  <c r="C18" i="4"/>
  <c r="C19" i="4"/>
  <c r="C20" i="4"/>
  <c r="C21" i="4"/>
  <c r="C22" i="4"/>
  <c r="D2" i="4"/>
  <c r="U23" i="4"/>
  <c r="R23" i="4"/>
  <c r="U22" i="4"/>
  <c r="R22" i="4"/>
  <c r="U21" i="4"/>
  <c r="R21" i="4"/>
  <c r="U20" i="4"/>
  <c r="R20" i="4"/>
  <c r="U19" i="4"/>
  <c r="R19" i="4"/>
  <c r="U18" i="4"/>
  <c r="R18" i="4"/>
  <c r="U17" i="4"/>
  <c r="R17" i="4"/>
  <c r="U16" i="4"/>
  <c r="R16" i="4"/>
  <c r="U15" i="4"/>
  <c r="R15" i="4"/>
  <c r="U14" i="4"/>
  <c r="R14" i="4"/>
  <c r="U13" i="4"/>
  <c r="R13" i="4"/>
  <c r="U12" i="4"/>
  <c r="R12" i="4"/>
  <c r="U11" i="4"/>
  <c r="R11" i="4"/>
  <c r="U10" i="4"/>
  <c r="R10" i="4"/>
  <c r="U9" i="4"/>
  <c r="R9" i="4"/>
  <c r="U8" i="4"/>
  <c r="R8" i="4"/>
  <c r="U7" i="4"/>
  <c r="R7" i="4"/>
  <c r="U6" i="4"/>
  <c r="R6" i="4"/>
  <c r="U5" i="4"/>
  <c r="R5" i="4"/>
  <c r="U4" i="4"/>
  <c r="R4" i="4"/>
  <c r="Z3" i="4"/>
  <c r="Y3" i="4"/>
  <c r="X3" i="4"/>
  <c r="B3" i="4"/>
  <c r="U1" i="4"/>
  <c r="T1" i="4"/>
  <c r="R1" i="4"/>
  <c r="B3" i="1"/>
  <c r="S4" i="1"/>
  <c r="U4" i="1"/>
  <c r="T4" i="1"/>
  <c r="E4" i="1"/>
  <c r="D4" i="1"/>
  <c r="S5" i="1"/>
  <c r="T5" i="1"/>
  <c r="E5" i="1"/>
  <c r="D5" i="1"/>
  <c r="S6" i="1"/>
  <c r="U6" i="1"/>
  <c r="T6" i="1"/>
  <c r="E6" i="1"/>
  <c r="D6" i="1"/>
  <c r="S7" i="1"/>
  <c r="T7" i="1"/>
  <c r="E7" i="1"/>
  <c r="D7" i="1"/>
  <c r="S8" i="1"/>
  <c r="T8" i="1"/>
  <c r="E8" i="1"/>
  <c r="D8" i="1"/>
  <c r="S9" i="1"/>
  <c r="T9" i="1"/>
  <c r="E9" i="1"/>
  <c r="D9" i="1"/>
  <c r="S10" i="1"/>
  <c r="U10" i="1"/>
  <c r="T10" i="1"/>
  <c r="E10" i="1"/>
  <c r="D10" i="1"/>
  <c r="S11" i="1"/>
  <c r="T11" i="1"/>
  <c r="E11" i="1"/>
  <c r="D11" i="1"/>
  <c r="S12" i="1"/>
  <c r="T12" i="1"/>
  <c r="E12" i="1"/>
  <c r="D12" i="1"/>
  <c r="S13" i="1"/>
  <c r="T13" i="1"/>
  <c r="E13" i="1"/>
  <c r="D13" i="1"/>
  <c r="S14" i="1"/>
  <c r="U14" i="1"/>
  <c r="T14" i="1"/>
  <c r="E14" i="1"/>
  <c r="D14" i="1"/>
  <c r="S15" i="1"/>
  <c r="T15" i="1"/>
  <c r="E15" i="1"/>
  <c r="D15" i="1"/>
  <c r="S16" i="1"/>
  <c r="T16" i="1"/>
  <c r="E16" i="1"/>
  <c r="D16" i="1"/>
  <c r="S17" i="1"/>
  <c r="T17" i="1"/>
  <c r="E17" i="1"/>
  <c r="D17" i="1"/>
  <c r="S18" i="1"/>
  <c r="T18" i="1"/>
  <c r="E18" i="1"/>
  <c r="D18" i="1"/>
  <c r="S19" i="1"/>
  <c r="T19" i="1"/>
  <c r="E19" i="1"/>
  <c r="D19" i="1"/>
  <c r="S20" i="1"/>
  <c r="T20" i="1"/>
  <c r="S21" i="1"/>
  <c r="U21" i="1"/>
  <c r="T21" i="1"/>
  <c r="E21" i="1"/>
  <c r="D21" i="1"/>
  <c r="S22" i="1"/>
  <c r="T22" i="1"/>
  <c r="E22" i="1"/>
  <c r="D22" i="1"/>
  <c r="S23" i="1"/>
  <c r="T23" i="1"/>
  <c r="E23" i="1"/>
  <c r="D23" i="1"/>
  <c r="C15" i="1"/>
  <c r="C16" i="1"/>
  <c r="C17" i="1"/>
  <c r="C18" i="1"/>
  <c r="C19" i="1"/>
  <c r="C20" i="1"/>
  <c r="C21" i="1"/>
  <c r="C22" i="1"/>
  <c r="C14" i="1"/>
  <c r="C6" i="1"/>
  <c r="C7" i="1"/>
  <c r="C8" i="1"/>
  <c r="C9" i="1"/>
  <c r="C10" i="1"/>
  <c r="C11" i="1"/>
  <c r="C12" i="1"/>
  <c r="C13" i="1"/>
  <c r="C5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U18" i="1"/>
  <c r="U19" i="1"/>
  <c r="U20" i="1"/>
  <c r="U22" i="1"/>
  <c r="U23" i="1"/>
  <c r="U5" i="1"/>
  <c r="U7" i="1"/>
  <c r="U8" i="1"/>
  <c r="U9" i="1"/>
  <c r="U11" i="1"/>
  <c r="U12" i="1"/>
  <c r="U13" i="1"/>
  <c r="U15" i="1"/>
  <c r="U16" i="1"/>
  <c r="U17" i="1"/>
  <c r="R1" i="1"/>
  <c r="Y3" i="1"/>
  <c r="Q25" i="1"/>
  <c r="S26" i="1"/>
  <c r="T1" i="1"/>
  <c r="Z3" i="1"/>
  <c r="E20" i="1"/>
  <c r="D20" i="1"/>
  <c r="D2" i="1"/>
  <c r="P25" i="1"/>
  <c r="U1" i="1"/>
  <c r="R26" i="1"/>
  <c r="X3" i="1"/>
  <c r="P25" i="4"/>
  <c r="Q25" i="4"/>
  <c r="R26" i="4"/>
  <c r="S26" i="4"/>
</calcChain>
</file>

<file path=xl/sharedStrings.xml><?xml version="1.0" encoding="utf-8"?>
<sst xmlns="http://schemas.openxmlformats.org/spreadsheetml/2006/main" count="54" uniqueCount="27">
  <si>
    <t>Game</t>
  </si>
  <si>
    <t>Player</t>
  </si>
  <si>
    <t>P 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</si>
  <si>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</si>
  <si>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</si>
  <si>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</si>
  <si>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</si>
  <si>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</si>
  <si>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</si>
  <si>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</si>
  <si>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</si>
  <si>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</si>
  <si>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Result</t>
  </si>
  <si>
    <t>in?</t>
  </si>
  <si>
    <t>us</t>
  </si>
  <si>
    <t>them</t>
  </si>
  <si>
    <t>Adjusted +/-</t>
  </si>
  <si>
    <t>Pure +/-</t>
  </si>
  <si>
    <t>prediction</t>
  </si>
  <si>
    <t>sq err</t>
  </si>
  <si>
    <t>total pts us</t>
  </si>
  <si>
    <t>times in</t>
  </si>
  <si>
    <t>points them</t>
  </si>
  <si>
    <t>sse</t>
  </si>
  <si>
    <t>mean</t>
  </si>
  <si>
    <t>Adjusted^2</t>
  </si>
  <si>
    <t>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</si>
</sst>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b/>
      <sz val="11"/>
      <color theme="1"/>
      <name val="Helvetica"/>
    </font>
    <font>
      <sz val="8"/>
      <name val="Calibri"/>
      <family val="2"/>
    </font>
    <font>
      <b/>
      <sz val="8"/>
      <name val="Helvetic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8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AA26"/>
  <sheetViews>
    <sheetView tabSelected="1" workbookViewId="0">
      <selection activeCell="A3" sqref="A3:C22"/>
    </sheetView>
  </sheetViews>
  <sheetFormatPr baseColWidth="10" defaultColWidth="8.83203125" defaultRowHeight="15" x14ac:dyDescent="0.2"/>
  <cols>
    <col min="1" max="1" width="9" bestFit="1" customWidth="1"/>
    <col min="2" max="2" width="13" customWidth="1"/>
    <col min="3" max="3" width="9" bestFit="1" customWidth="1"/>
    <col min="4" max="4" width="12.33203125" bestFit="1" customWidth="1"/>
    <col min="5" max="5" width="11.1640625" customWidth="1"/>
    <col min="6" max="7" width="9" bestFit="1" customWidth="1"/>
    <col min="8" max="8" width="3.33203125" bestFit="1" customWidth="1"/>
    <col min="9" max="13" width="3.1640625" customWidth="1"/>
    <col min="14" max="15" width="4" customWidth="1"/>
    <col min="16" max="16" width="5" customWidth="1"/>
    <col min="17" max="17" width="4.83203125" customWidth="1"/>
    <col min="18" max="18" width="9" bestFit="1" customWidth="1"/>
    <col min="19" max="19" width="6.1640625" customWidth="1"/>
    <col min="20" max="20" width="5.1640625" customWidth="1"/>
    <col min="21" max="21" width="9" bestFit="1" customWidth="1"/>
    <col min="22" max="22" width="21.83203125" customWidth="1"/>
    <col min="23" max="23" width="13" customWidth="1"/>
    <col min="24" max="24" width="10.83203125" customWidth="1"/>
    <col min="25" max="27" width="9" bestFit="1" customWidth="1"/>
  </cols>
  <sheetData>
    <row r="1" spans="1:27" x14ac:dyDescent="0.2">
      <c r="D1" t="s">
        <v>23</v>
      </c>
      <c r="E1" t="s">
        <v>1</v>
      </c>
      <c r="R1">
        <f>SUMPRODUCT(G4:G17,R4:R17)/SUM(R4:R17)</f>
        <v>3.4444444444444446</v>
      </c>
      <c r="T1">
        <f>SUMPRODUCT($R$4:$R$17,T4:T17)/SUM(R4:R17)</f>
        <v>-4.319446822470896</v>
      </c>
      <c r="U1">
        <f>SUMPRODUCT($R$4:$R$17,U4:U17)/SUM(R4:R17)</f>
        <v>-0.87500878619357081</v>
      </c>
    </row>
    <row r="2" spans="1:27" x14ac:dyDescent="0.2">
      <c r="B2" t="s">
        <v>24</v>
      </c>
      <c r="D2">
        <f>SUM(D4:D23)</f>
        <v>1.1133367756998095E-8</v>
      </c>
      <c r="E2">
        <v>4</v>
      </c>
      <c r="X2" t="s">
        <v>20</v>
      </c>
      <c r="Y2" t="s">
        <v>21</v>
      </c>
      <c r="Z2" t="s">
        <v>22</v>
      </c>
    </row>
    <row r="3" spans="1:27" x14ac:dyDescent="0.2">
      <c r="B3">
        <f>SUMPRODUCT(B5:B22,Y4:Y21)</f>
        <v>1.4566126083082054E-13</v>
      </c>
      <c r="D3" t="s">
        <v>19</v>
      </c>
      <c r="E3" t="s">
        <v>18</v>
      </c>
      <c r="F3" t="s">
        <v>0</v>
      </c>
      <c r="G3" t="s">
        <v>12</v>
      </c>
      <c r="H3" t="s">
        <v>26</v>
      </c>
      <c r="I3" t="s">
        <v>3</v>
      </c>
      <c r="J3" t="s">
        <v>4</v>
      </c>
      <c r="K3" t="s">
        <v>5</v>
      </c>
      <c r="L3" t="s">
        <v>6</v>
      </c>
      <c r="M3" t="s">
        <v>7</v>
      </c>
      <c r="N3" t="s">
        <v>8</v>
      </c>
      <c r="O3" t="s">
        <v>9</v>
      </c>
      <c r="P3" t="s">
        <v>10</v>
      </c>
      <c r="Q3" t="s">
        <v>11</v>
      </c>
      <c r="R3" t="s">
        <v>13</v>
      </c>
      <c r="S3" t="s">
        <v>14</v>
      </c>
      <c r="T3" t="s">
        <v>15</v>
      </c>
      <c r="U3" t="s">
        <v>14</v>
      </c>
      <c r="X3">
        <f>SUMPRODUCT(R4:R23,G4:G23)</f>
        <v>31</v>
      </c>
      <c r="Y3">
        <f>SUM(R4:R23)</f>
        <v>11</v>
      </c>
      <c r="Z3">
        <f>-SUMPRODUCT(R4:R23,G4:G23)</f>
        <v>-31</v>
      </c>
    </row>
    <row r="4" spans="1:27" x14ac:dyDescent="0.2">
      <c r="A4" t="s">
        <v>1</v>
      </c>
      <c r="B4" t="s">
        <v>16</v>
      </c>
      <c r="C4" t="s">
        <v>17</v>
      </c>
      <c r="D4">
        <f>(G4-E4)^2</f>
        <v>6.8141396077925117E-10</v>
      </c>
      <c r="E4">
        <f>S4-T4</f>
        <v>-13.000026103907002</v>
      </c>
      <c r="F4">
        <v>1</v>
      </c>
      <c r="G4">
        <v>-13</v>
      </c>
      <c r="H4">
        <v>4</v>
      </c>
      <c r="I4">
        <v>1</v>
      </c>
      <c r="J4">
        <v>7</v>
      </c>
      <c r="K4">
        <v>5</v>
      </c>
      <c r="L4">
        <v>2</v>
      </c>
      <c r="M4">
        <v>15</v>
      </c>
      <c r="N4">
        <v>16</v>
      </c>
      <c r="O4">
        <v>10</v>
      </c>
      <c r="P4">
        <v>17</v>
      </c>
      <c r="Q4">
        <v>14</v>
      </c>
      <c r="R4">
        <f>COUNTIF(H4:Q4,$E$2)</f>
        <v>1</v>
      </c>
      <c r="S4">
        <f t="shared" ref="S4:S17" si="0">VLOOKUP(H4,look,2)+VLOOKUP(I4,look,2)+VLOOKUP(J4,look,2)+VLOOKUP(K4,look,2)+VLOOKUP(L4,look,2)</f>
        <v>5.1250028527113205</v>
      </c>
      <c r="T4">
        <f t="shared" ref="T4:T17" si="1">VLOOKUP(M4,look,2)+VLOOKUP(N4,look,2)+VLOOKUP(O4,look,2)+VLOOKUP(P4,look,2)+VLOOKUP(Q4,look,2)</f>
        <v>18.125028956618323</v>
      </c>
      <c r="U4">
        <f>S4</f>
        <v>5.1250028527113205</v>
      </c>
      <c r="W4">
        <v>1</v>
      </c>
      <c r="X4">
        <f t="dataTable" ref="X4:AA22" dt2D="0" dtr="0" r1="E2"/>
        <v>118</v>
      </c>
      <c r="Y4">
        <v>14</v>
      </c>
      <c r="Z4">
        <v>-118</v>
      </c>
      <c r="AA4">
        <v>0</v>
      </c>
    </row>
    <row r="5" spans="1:27" x14ac:dyDescent="0.2">
      <c r="A5">
        <v>1</v>
      </c>
      <c r="B5">
        <v>12.424974149092749</v>
      </c>
      <c r="C5">
        <f>X4/Y4</f>
        <v>8.4285714285714288</v>
      </c>
      <c r="D5">
        <f t="shared" ref="D5:D23" si="2">(G5-E5)^2</f>
        <v>9.6424557325507386E-11</v>
      </c>
      <c r="E5">
        <f t="shared" ref="E5:E23" si="3">S5-T5</f>
        <v>19.00000981960067</v>
      </c>
      <c r="F5">
        <v>2</v>
      </c>
      <c r="G5">
        <v>19</v>
      </c>
      <c r="H5">
        <v>1</v>
      </c>
      <c r="I5">
        <v>6</v>
      </c>
      <c r="J5">
        <v>2</v>
      </c>
      <c r="K5">
        <v>5</v>
      </c>
      <c r="L5">
        <v>4</v>
      </c>
      <c r="M5">
        <v>11</v>
      </c>
      <c r="N5">
        <v>17</v>
      </c>
      <c r="O5">
        <v>14</v>
      </c>
      <c r="P5">
        <v>15</v>
      </c>
      <c r="Q5">
        <v>18</v>
      </c>
      <c r="R5">
        <f t="shared" ref="R5:R17" si="4">COUNTIF(H5:Q5,$E$2)</f>
        <v>1</v>
      </c>
      <c r="S5">
        <f t="shared" si="0"/>
        <v>4.1249647879864995</v>
      </c>
      <c r="T5">
        <f t="shared" si="1"/>
        <v>-14.875045031614171</v>
      </c>
      <c r="U5">
        <f t="shared" ref="U5:U23" si="5">S5</f>
        <v>4.1249647879864995</v>
      </c>
      <c r="W5">
        <v>2</v>
      </c>
      <c r="X5">
        <v>59</v>
      </c>
      <c r="Y5">
        <v>14</v>
      </c>
      <c r="Z5">
        <v>-59</v>
      </c>
      <c r="AA5">
        <v>0</v>
      </c>
    </row>
    <row r="6" spans="1:27" x14ac:dyDescent="0.2">
      <c r="A6">
        <v>2</v>
      </c>
      <c r="B6">
        <v>2.4250714816259547</v>
      </c>
      <c r="C6">
        <f t="shared" ref="C6:C13" si="6">X5/Y5</f>
        <v>4.2142857142857144</v>
      </c>
      <c r="D6">
        <f t="shared" si="2"/>
        <v>1.0646698447782167E-10</v>
      </c>
      <c r="E6">
        <f t="shared" si="3"/>
        <v>-3.999989681716011</v>
      </c>
      <c r="F6">
        <v>3</v>
      </c>
      <c r="G6">
        <v>-4</v>
      </c>
      <c r="H6">
        <v>1</v>
      </c>
      <c r="I6">
        <v>9</v>
      </c>
      <c r="J6">
        <v>2</v>
      </c>
      <c r="K6">
        <v>8</v>
      </c>
      <c r="L6">
        <v>4</v>
      </c>
      <c r="M6">
        <v>15</v>
      </c>
      <c r="N6">
        <v>14</v>
      </c>
      <c r="O6">
        <v>10</v>
      </c>
      <c r="P6">
        <v>17</v>
      </c>
      <c r="Q6">
        <v>13</v>
      </c>
      <c r="R6">
        <f t="shared" si="4"/>
        <v>1</v>
      </c>
      <c r="S6">
        <f t="shared" si="0"/>
        <v>3.125028572334319</v>
      </c>
      <c r="T6">
        <f t="shared" si="1"/>
        <v>7.12501825405033</v>
      </c>
      <c r="U6">
        <f t="shared" si="5"/>
        <v>3.125028572334319</v>
      </c>
      <c r="W6">
        <v>3</v>
      </c>
      <c r="X6">
        <v>-32</v>
      </c>
      <c r="Y6">
        <v>8</v>
      </c>
      <c r="Z6">
        <v>32</v>
      </c>
      <c r="AA6">
        <v>0</v>
      </c>
    </row>
    <row r="7" spans="1:27" x14ac:dyDescent="0.2">
      <c r="A7">
        <v>3</v>
      </c>
      <c r="B7">
        <v>-6.5750475631562377</v>
      </c>
      <c r="C7">
        <f t="shared" si="6"/>
        <v>-4</v>
      </c>
      <c r="D7">
        <f t="shared" si="2"/>
        <v>1.2395839290925919E-9</v>
      </c>
      <c r="E7">
        <f t="shared" si="3"/>
        <v>28.999964792274582</v>
      </c>
      <c r="F7">
        <v>4</v>
      </c>
      <c r="G7">
        <v>29</v>
      </c>
      <c r="H7">
        <v>1</v>
      </c>
      <c r="I7">
        <v>6</v>
      </c>
      <c r="J7">
        <v>5</v>
      </c>
      <c r="K7">
        <v>3</v>
      </c>
      <c r="L7">
        <v>2</v>
      </c>
      <c r="M7">
        <v>16</v>
      </c>
      <c r="N7">
        <v>17</v>
      </c>
      <c r="O7">
        <v>18</v>
      </c>
      <c r="P7">
        <v>14</v>
      </c>
      <c r="Q7">
        <v>11</v>
      </c>
      <c r="R7">
        <f t="shared" si="4"/>
        <v>0</v>
      </c>
      <c r="S7">
        <f t="shared" si="0"/>
        <v>8.124979870116066</v>
      </c>
      <c r="T7">
        <f t="shared" si="1"/>
        <v>-20.874984922158514</v>
      </c>
      <c r="U7">
        <f t="shared" si="5"/>
        <v>8.124979870116066</v>
      </c>
      <c r="W7">
        <v>4</v>
      </c>
      <c r="X7">
        <v>31</v>
      </c>
      <c r="Y7">
        <v>11</v>
      </c>
      <c r="Z7">
        <v>-31</v>
      </c>
      <c r="AA7">
        <v>0</v>
      </c>
    </row>
    <row r="8" spans="1:27" x14ac:dyDescent="0.2">
      <c r="A8">
        <v>4</v>
      </c>
      <c r="B8">
        <v>-10.575062645285804</v>
      </c>
      <c r="C8">
        <f t="shared" si="6"/>
        <v>2.8181818181818183</v>
      </c>
      <c r="D8">
        <f t="shared" si="2"/>
        <v>9.0688671309282263E-11</v>
      </c>
      <c r="E8">
        <f t="shared" si="3"/>
        <v>-2.9999904769400239</v>
      </c>
      <c r="F8">
        <v>5</v>
      </c>
      <c r="G8">
        <v>-3</v>
      </c>
      <c r="H8">
        <v>9</v>
      </c>
      <c r="I8">
        <v>7</v>
      </c>
      <c r="J8">
        <v>1</v>
      </c>
      <c r="K8">
        <v>5</v>
      </c>
      <c r="L8">
        <v>6</v>
      </c>
      <c r="M8">
        <v>17</v>
      </c>
      <c r="N8">
        <v>15</v>
      </c>
      <c r="O8">
        <v>12</v>
      </c>
      <c r="P8">
        <v>18</v>
      </c>
      <c r="Q8">
        <v>10</v>
      </c>
      <c r="R8">
        <f t="shared" si="4"/>
        <v>0</v>
      </c>
      <c r="S8">
        <f t="shared" si="0"/>
        <v>19.124987320904847</v>
      </c>
      <c r="T8">
        <f t="shared" si="1"/>
        <v>22.124977797844871</v>
      </c>
      <c r="U8">
        <f t="shared" si="5"/>
        <v>19.124987320904847</v>
      </c>
      <c r="W8">
        <v>5</v>
      </c>
      <c r="X8">
        <v>28</v>
      </c>
      <c r="Y8">
        <v>12</v>
      </c>
      <c r="Z8">
        <v>-28</v>
      </c>
      <c r="AA8">
        <v>0</v>
      </c>
    </row>
    <row r="9" spans="1:27" x14ac:dyDescent="0.2">
      <c r="A9">
        <v>5</v>
      </c>
      <c r="B9">
        <v>-0.57500408428301775</v>
      </c>
      <c r="C9">
        <f t="shared" si="6"/>
        <v>2.3333333333333335</v>
      </c>
      <c r="D9">
        <f t="shared" si="2"/>
        <v>1.5604497709807858E-10</v>
      </c>
      <c r="E9">
        <f t="shared" si="3"/>
        <v>12.000012491796392</v>
      </c>
      <c r="F9">
        <v>6</v>
      </c>
      <c r="G9">
        <v>12</v>
      </c>
      <c r="H9">
        <v>7</v>
      </c>
      <c r="I9">
        <v>2</v>
      </c>
      <c r="J9">
        <v>5</v>
      </c>
      <c r="K9">
        <v>1</v>
      </c>
      <c r="L9">
        <v>4</v>
      </c>
      <c r="M9">
        <v>17</v>
      </c>
      <c r="N9">
        <v>11</v>
      </c>
      <c r="O9">
        <v>15</v>
      </c>
      <c r="P9">
        <v>16</v>
      </c>
      <c r="Q9">
        <v>18</v>
      </c>
      <c r="R9">
        <f t="shared" si="4"/>
        <v>1</v>
      </c>
      <c r="S9">
        <f t="shared" si="0"/>
        <v>5.1250028527113205</v>
      </c>
      <c r="T9">
        <f t="shared" si="1"/>
        <v>-6.8750096390850715</v>
      </c>
      <c r="U9">
        <f t="shared" si="5"/>
        <v>5.1250028527113205</v>
      </c>
      <c r="W9">
        <v>6</v>
      </c>
      <c r="X9">
        <v>101</v>
      </c>
      <c r="Y9">
        <v>13</v>
      </c>
      <c r="Z9">
        <v>-101</v>
      </c>
      <c r="AA9">
        <v>0</v>
      </c>
    </row>
    <row r="10" spans="1:27" x14ac:dyDescent="0.2">
      <c r="A10">
        <v>6</v>
      </c>
      <c r="B10">
        <v>0.42498588683661798</v>
      </c>
      <c r="C10">
        <f t="shared" si="6"/>
        <v>7.7692307692307692</v>
      </c>
      <c r="D10">
        <f t="shared" si="2"/>
        <v>1.1595240527748088E-9</v>
      </c>
      <c r="E10">
        <f t="shared" si="3"/>
        <v>-5.0000340517848691</v>
      </c>
      <c r="F10">
        <v>7</v>
      </c>
      <c r="G10">
        <v>-5</v>
      </c>
      <c r="H10">
        <v>6</v>
      </c>
      <c r="I10">
        <v>5</v>
      </c>
      <c r="J10">
        <v>8</v>
      </c>
      <c r="K10">
        <v>9</v>
      </c>
      <c r="L10">
        <v>1</v>
      </c>
      <c r="M10">
        <v>13</v>
      </c>
      <c r="N10">
        <v>16</v>
      </c>
      <c r="O10">
        <v>12</v>
      </c>
      <c r="P10">
        <v>15</v>
      </c>
      <c r="Q10">
        <v>10</v>
      </c>
      <c r="R10">
        <f t="shared" si="4"/>
        <v>0</v>
      </c>
      <c r="S10">
        <f t="shared" si="0"/>
        <v>11.125001538547767</v>
      </c>
      <c r="T10">
        <f t="shared" si="1"/>
        <v>16.125035590332637</v>
      </c>
      <c r="U10">
        <f t="shared" si="5"/>
        <v>11.125001538547767</v>
      </c>
      <c r="W10">
        <v>7</v>
      </c>
      <c r="X10">
        <v>59</v>
      </c>
      <c r="Y10">
        <v>11</v>
      </c>
      <c r="Z10">
        <v>-59</v>
      </c>
      <c r="AA10">
        <v>0</v>
      </c>
    </row>
    <row r="11" spans="1:27" x14ac:dyDescent="0.2">
      <c r="A11">
        <v>7</v>
      </c>
      <c r="B11">
        <v>1.425023951561438</v>
      </c>
      <c r="C11">
        <f t="shared" si="6"/>
        <v>5.3636363636363633</v>
      </c>
      <c r="D11">
        <f t="shared" si="2"/>
        <v>1.7400899534269676E-10</v>
      </c>
      <c r="E11">
        <f t="shared" si="3"/>
        <v>-32.000013191246921</v>
      </c>
      <c r="F11">
        <v>8</v>
      </c>
      <c r="G11">
        <v>-32</v>
      </c>
      <c r="H11">
        <v>4</v>
      </c>
      <c r="I11">
        <v>2</v>
      </c>
      <c r="J11">
        <v>9</v>
      </c>
      <c r="K11">
        <v>5</v>
      </c>
      <c r="L11">
        <v>3</v>
      </c>
      <c r="M11">
        <v>17</v>
      </c>
      <c r="N11">
        <v>12</v>
      </c>
      <c r="O11">
        <v>10</v>
      </c>
      <c r="P11">
        <v>18</v>
      </c>
      <c r="Q11">
        <v>15</v>
      </c>
      <c r="R11">
        <f t="shared" si="4"/>
        <v>1</v>
      </c>
      <c r="S11">
        <f t="shared" si="0"/>
        <v>-9.8750353934020492</v>
      </c>
      <c r="T11">
        <f t="shared" si="1"/>
        <v>22.124977797844871</v>
      </c>
      <c r="U11">
        <f t="shared" si="5"/>
        <v>-9.8750353934020492</v>
      </c>
      <c r="W11">
        <v>8</v>
      </c>
      <c r="X11">
        <v>-5</v>
      </c>
      <c r="Y11">
        <v>9</v>
      </c>
      <c r="Z11">
        <v>5</v>
      </c>
      <c r="AA11">
        <v>0</v>
      </c>
    </row>
    <row r="12" spans="1:27" x14ac:dyDescent="0.2">
      <c r="A12">
        <v>8</v>
      </c>
      <c r="B12">
        <v>-6.5749618307956395</v>
      </c>
      <c r="C12">
        <f t="shared" si="6"/>
        <v>-0.55555555555555558</v>
      </c>
      <c r="D12">
        <f t="shared" si="2"/>
        <v>8.8567832975951773E-11</v>
      </c>
      <c r="E12">
        <f t="shared" si="3"/>
        <v>17.999990588951547</v>
      </c>
      <c r="F12">
        <v>9</v>
      </c>
      <c r="G12">
        <v>18</v>
      </c>
      <c r="H12">
        <v>8</v>
      </c>
      <c r="I12">
        <v>3</v>
      </c>
      <c r="J12">
        <v>9</v>
      </c>
      <c r="K12">
        <v>1</v>
      </c>
      <c r="L12">
        <v>7</v>
      </c>
      <c r="M12">
        <v>17</v>
      </c>
      <c r="N12">
        <v>16</v>
      </c>
      <c r="O12">
        <v>15</v>
      </c>
      <c r="P12">
        <v>14</v>
      </c>
      <c r="Q12">
        <v>11</v>
      </c>
      <c r="R12">
        <f t="shared" si="4"/>
        <v>0</v>
      </c>
      <c r="S12">
        <f t="shared" si="0"/>
        <v>6.1249961243993676</v>
      </c>
      <c r="T12">
        <f t="shared" si="1"/>
        <v>-11.874994464552181</v>
      </c>
      <c r="U12">
        <f t="shared" si="5"/>
        <v>6.1249961243993676</v>
      </c>
      <c r="W12">
        <v>9</v>
      </c>
      <c r="X12">
        <v>16</v>
      </c>
      <c r="Y12">
        <v>8</v>
      </c>
      <c r="Z12">
        <v>-16</v>
      </c>
      <c r="AA12">
        <v>0</v>
      </c>
    </row>
    <row r="13" spans="1:27" x14ac:dyDescent="0.2">
      <c r="A13">
        <v>9</v>
      </c>
      <c r="B13">
        <v>5.4250074176970564</v>
      </c>
      <c r="C13">
        <f t="shared" si="6"/>
        <v>2</v>
      </c>
      <c r="D13">
        <f t="shared" si="2"/>
        <v>6.1820170156754985E-11</v>
      </c>
      <c r="E13">
        <f t="shared" si="3"/>
        <v>17.000007862580375</v>
      </c>
      <c r="F13">
        <v>10</v>
      </c>
      <c r="G13">
        <v>17</v>
      </c>
      <c r="H13">
        <v>1</v>
      </c>
      <c r="I13">
        <v>2</v>
      </c>
      <c r="J13">
        <v>9</v>
      </c>
      <c r="K13">
        <v>6</v>
      </c>
      <c r="L13">
        <v>4</v>
      </c>
      <c r="M13">
        <v>13</v>
      </c>
      <c r="N13">
        <v>16</v>
      </c>
      <c r="O13">
        <v>10</v>
      </c>
      <c r="P13">
        <v>11</v>
      </c>
      <c r="Q13">
        <v>18</v>
      </c>
      <c r="R13">
        <f t="shared" si="4"/>
        <v>1</v>
      </c>
      <c r="S13">
        <f t="shared" si="0"/>
        <v>10.124976289966575</v>
      </c>
      <c r="T13">
        <f t="shared" si="1"/>
        <v>-6.8750315726138016</v>
      </c>
      <c r="U13">
        <f t="shared" si="5"/>
        <v>10.124976289966575</v>
      </c>
      <c r="W13">
        <v>10</v>
      </c>
      <c r="X13">
        <v>-66</v>
      </c>
      <c r="Y13">
        <v>10</v>
      </c>
      <c r="Z13">
        <v>66</v>
      </c>
      <c r="AA13">
        <v>0</v>
      </c>
    </row>
    <row r="14" spans="1:27" x14ac:dyDescent="0.2">
      <c r="A14">
        <v>10</v>
      </c>
      <c r="B14">
        <v>16.42495706259124</v>
      </c>
      <c r="C14">
        <f>Z13/Y13</f>
        <v>6.6</v>
      </c>
      <c r="D14">
        <f t="shared" si="2"/>
        <v>5.6870489064779982E-11</v>
      </c>
      <c r="E14">
        <f t="shared" si="3"/>
        <v>-10.999992458747514</v>
      </c>
      <c r="F14">
        <v>11</v>
      </c>
      <c r="G14">
        <v>-11</v>
      </c>
      <c r="H14">
        <v>7</v>
      </c>
      <c r="I14">
        <v>3</v>
      </c>
      <c r="J14">
        <v>2</v>
      </c>
      <c r="K14">
        <v>5</v>
      </c>
      <c r="L14">
        <v>6</v>
      </c>
      <c r="M14">
        <v>14</v>
      </c>
      <c r="N14">
        <v>17</v>
      </c>
      <c r="O14">
        <v>15</v>
      </c>
      <c r="P14">
        <v>12</v>
      </c>
      <c r="Q14">
        <v>15</v>
      </c>
      <c r="R14">
        <f t="shared" si="4"/>
        <v>0</v>
      </c>
      <c r="S14">
        <f t="shared" si="0"/>
        <v>-2.8749703274152449</v>
      </c>
      <c r="T14">
        <f t="shared" si="1"/>
        <v>8.125022131332269</v>
      </c>
      <c r="U14">
        <f t="shared" si="5"/>
        <v>-2.8749703274152449</v>
      </c>
      <c r="W14">
        <v>11</v>
      </c>
      <c r="X14">
        <v>119</v>
      </c>
      <c r="Y14">
        <v>10</v>
      </c>
      <c r="Z14">
        <v>-119</v>
      </c>
      <c r="AA14">
        <v>0</v>
      </c>
    </row>
    <row r="15" spans="1:27" x14ac:dyDescent="0.2">
      <c r="A15">
        <v>11</v>
      </c>
      <c r="B15">
        <v>-13.575066358579265</v>
      </c>
      <c r="C15">
        <f t="shared" ref="C15:C22" si="7">Z14/Y14</f>
        <v>-11.9</v>
      </c>
      <c r="D15">
        <f t="shared" si="2"/>
        <v>2.7481397011740729E-10</v>
      </c>
      <c r="E15">
        <f t="shared" si="3"/>
        <v>-14.000016577513991</v>
      </c>
      <c r="F15">
        <v>12</v>
      </c>
      <c r="G15">
        <v>-14</v>
      </c>
      <c r="H15">
        <v>7</v>
      </c>
      <c r="I15">
        <v>8</v>
      </c>
      <c r="J15">
        <v>4</v>
      </c>
      <c r="K15">
        <v>6</v>
      </c>
      <c r="L15">
        <v>3</v>
      </c>
      <c r="M15">
        <v>18</v>
      </c>
      <c r="N15">
        <v>11</v>
      </c>
      <c r="O15">
        <v>12</v>
      </c>
      <c r="P15">
        <v>17</v>
      </c>
      <c r="Q15">
        <v>15</v>
      </c>
      <c r="R15">
        <f t="shared" si="4"/>
        <v>1</v>
      </c>
      <c r="S15">
        <f t="shared" si="0"/>
        <v>-21.875062200839626</v>
      </c>
      <c r="T15">
        <f t="shared" si="1"/>
        <v>-7.8750456233256347</v>
      </c>
      <c r="U15">
        <f t="shared" si="5"/>
        <v>-21.875062200839626</v>
      </c>
      <c r="W15">
        <v>12</v>
      </c>
      <c r="X15">
        <v>-34</v>
      </c>
      <c r="Y15">
        <v>8</v>
      </c>
      <c r="Z15">
        <v>34</v>
      </c>
      <c r="AA15">
        <v>0</v>
      </c>
    </row>
    <row r="16" spans="1:27" x14ac:dyDescent="0.2">
      <c r="A16">
        <v>12</v>
      </c>
      <c r="B16">
        <v>0.42501034676083899</v>
      </c>
      <c r="C16">
        <f t="shared" si="7"/>
        <v>4.25</v>
      </c>
      <c r="D16">
        <f t="shared" si="2"/>
        <v>3.9925750846672879E-11</v>
      </c>
      <c r="E16">
        <f t="shared" si="3"/>
        <v>28.999993681317317</v>
      </c>
      <c r="F16">
        <v>13</v>
      </c>
      <c r="G16">
        <v>29</v>
      </c>
      <c r="H16">
        <v>4</v>
      </c>
      <c r="I16">
        <v>5</v>
      </c>
      <c r="J16">
        <v>9</v>
      </c>
      <c r="K16">
        <v>2</v>
      </c>
      <c r="L16">
        <v>6</v>
      </c>
      <c r="M16">
        <v>11</v>
      </c>
      <c r="N16">
        <v>13</v>
      </c>
      <c r="O16">
        <v>14</v>
      </c>
      <c r="P16">
        <v>17</v>
      </c>
      <c r="Q16">
        <v>18</v>
      </c>
      <c r="R16">
        <f t="shared" si="4"/>
        <v>1</v>
      </c>
      <c r="S16">
        <f t="shared" si="0"/>
        <v>-2.8750019434091931</v>
      </c>
      <c r="T16">
        <f t="shared" si="1"/>
        <v>-31.874995624726509</v>
      </c>
      <c r="U16">
        <f t="shared" si="5"/>
        <v>-2.8750019434091931</v>
      </c>
      <c r="W16">
        <v>13</v>
      </c>
      <c r="X16">
        <v>105</v>
      </c>
      <c r="Y16">
        <v>8</v>
      </c>
      <c r="Z16">
        <v>-105</v>
      </c>
      <c r="AA16">
        <v>0</v>
      </c>
    </row>
    <row r="17" spans="1:27" x14ac:dyDescent="0.2">
      <c r="A17">
        <v>13</v>
      </c>
      <c r="B17">
        <v>-9.5749643715665922</v>
      </c>
      <c r="C17">
        <f t="shared" si="7"/>
        <v>-13.125</v>
      </c>
      <c r="D17">
        <f t="shared" si="2"/>
        <v>1.2941585271016033E-9</v>
      </c>
      <c r="E17">
        <f t="shared" si="3"/>
        <v>16.999964025585104</v>
      </c>
      <c r="F17">
        <v>14</v>
      </c>
      <c r="G17">
        <v>17</v>
      </c>
      <c r="H17">
        <v>1</v>
      </c>
      <c r="I17">
        <v>8</v>
      </c>
      <c r="J17">
        <v>4</v>
      </c>
      <c r="K17">
        <v>2</v>
      </c>
      <c r="L17">
        <v>7</v>
      </c>
      <c r="M17">
        <v>13</v>
      </c>
      <c r="N17">
        <v>12</v>
      </c>
      <c r="O17">
        <v>14</v>
      </c>
      <c r="P17">
        <v>17</v>
      </c>
      <c r="Q17">
        <v>18</v>
      </c>
      <c r="R17">
        <f t="shared" si="4"/>
        <v>1</v>
      </c>
      <c r="S17">
        <f t="shared" si="0"/>
        <v>-0.87495489380130165</v>
      </c>
      <c r="T17">
        <f t="shared" si="1"/>
        <v>-17.874918919386406</v>
      </c>
      <c r="U17">
        <f t="shared" si="5"/>
        <v>-0.87495489380130165</v>
      </c>
      <c r="W17">
        <v>14</v>
      </c>
      <c r="X17">
        <v>100</v>
      </c>
      <c r="Y17">
        <v>12</v>
      </c>
      <c r="Z17">
        <v>-100</v>
      </c>
      <c r="AA17">
        <v>0</v>
      </c>
    </row>
    <row r="18" spans="1:27" x14ac:dyDescent="0.2">
      <c r="A18">
        <v>14</v>
      </c>
      <c r="B18">
        <v>-6.5749890615276962</v>
      </c>
      <c r="C18">
        <f t="shared" si="7"/>
        <v>-8.3333333333333339</v>
      </c>
      <c r="D18">
        <f t="shared" si="2"/>
        <v>1.3397074626102571E-9</v>
      </c>
      <c r="E18">
        <f t="shared" si="3"/>
        <v>-3.9999633979855389</v>
      </c>
      <c r="F18">
        <v>15</v>
      </c>
      <c r="G18">
        <v>-4</v>
      </c>
      <c r="H18">
        <v>6</v>
      </c>
      <c r="I18">
        <v>9</v>
      </c>
      <c r="J18">
        <v>8</v>
      </c>
      <c r="K18">
        <v>7</v>
      </c>
      <c r="L18">
        <v>1</v>
      </c>
      <c r="M18">
        <v>15</v>
      </c>
      <c r="N18">
        <v>12</v>
      </c>
      <c r="O18">
        <v>10</v>
      </c>
      <c r="P18">
        <v>17</v>
      </c>
      <c r="Q18">
        <v>14</v>
      </c>
      <c r="R18">
        <f t="shared" ref="R18:R23" si="8">COUNTIF(H18:Q18,$E$2)</f>
        <v>0</v>
      </c>
      <c r="S18">
        <f t="shared" ref="S18:S23" si="9">VLOOKUP(H18,look,2)+VLOOKUP(I18,look,2)+VLOOKUP(J18,look,2)+VLOOKUP(K18,look,2)+VLOOKUP(L18,look,2)</f>
        <v>13.125029574392222</v>
      </c>
      <c r="T18">
        <f t="shared" ref="T18:T23" si="10">VLOOKUP(M18,look,2)+VLOOKUP(N18,look,2)+VLOOKUP(O18,look,2)+VLOOKUP(P18,look,2)+VLOOKUP(Q18,look,2)</f>
        <v>17.124992972377761</v>
      </c>
      <c r="U18">
        <f t="shared" si="5"/>
        <v>13.125029574392222</v>
      </c>
      <c r="W18">
        <v>15</v>
      </c>
      <c r="X18">
        <v>-6</v>
      </c>
      <c r="Y18">
        <v>14</v>
      </c>
      <c r="Z18">
        <v>6</v>
      </c>
      <c r="AA18">
        <v>0</v>
      </c>
    </row>
    <row r="19" spans="1:27" x14ac:dyDescent="0.2">
      <c r="A19">
        <v>15</v>
      </c>
      <c r="B19">
        <v>7.4249862215457476</v>
      </c>
      <c r="C19">
        <f t="shared" si="7"/>
        <v>0.42857142857142855</v>
      </c>
      <c r="D19">
        <f t="shared" si="2"/>
        <v>2.6815400506437048E-10</v>
      </c>
      <c r="E19">
        <f t="shared" si="3"/>
        <v>-7.0000163754085465</v>
      </c>
      <c r="F19">
        <v>16</v>
      </c>
      <c r="G19">
        <v>-7</v>
      </c>
      <c r="H19">
        <v>6</v>
      </c>
      <c r="I19">
        <v>3</v>
      </c>
      <c r="J19">
        <v>2</v>
      </c>
      <c r="K19">
        <v>1</v>
      </c>
      <c r="L19">
        <v>8</v>
      </c>
      <c r="M19">
        <v>17</v>
      </c>
      <c r="N19">
        <v>18</v>
      </c>
      <c r="O19">
        <v>16</v>
      </c>
      <c r="P19">
        <v>14</v>
      </c>
      <c r="Q19">
        <v>10</v>
      </c>
      <c r="R19">
        <f t="shared" si="8"/>
        <v>0</v>
      </c>
      <c r="S19">
        <f t="shared" si="9"/>
        <v>2.1250221236034443</v>
      </c>
      <c r="T19">
        <f t="shared" si="10"/>
        <v>9.1250384990119908</v>
      </c>
      <c r="U19">
        <f t="shared" si="5"/>
        <v>2.1250221236034443</v>
      </c>
      <c r="W19">
        <v>16</v>
      </c>
      <c r="X19">
        <v>36</v>
      </c>
      <c r="Y19">
        <v>9</v>
      </c>
      <c r="Z19">
        <v>-36</v>
      </c>
      <c r="AA19">
        <v>0</v>
      </c>
    </row>
    <row r="20" spans="1:27" x14ac:dyDescent="0.2">
      <c r="A20">
        <v>16</v>
      </c>
      <c r="B20">
        <v>1.4250463310014025</v>
      </c>
      <c r="C20">
        <f t="shared" si="7"/>
        <v>-4</v>
      </c>
      <c r="D20">
        <f t="shared" si="2"/>
        <v>2.1225062347833786E-9</v>
      </c>
      <c r="E20">
        <f t="shared" si="3"/>
        <v>9.0000460706656646</v>
      </c>
      <c r="F20">
        <v>17</v>
      </c>
      <c r="G20">
        <v>9</v>
      </c>
      <c r="H20">
        <v>3</v>
      </c>
      <c r="I20">
        <v>2</v>
      </c>
      <c r="J20">
        <v>5</v>
      </c>
      <c r="K20">
        <v>6</v>
      </c>
      <c r="L20">
        <v>7</v>
      </c>
      <c r="M20">
        <v>13</v>
      </c>
      <c r="N20">
        <v>16</v>
      </c>
      <c r="O20">
        <v>14</v>
      </c>
      <c r="P20">
        <v>10</v>
      </c>
      <c r="Q20">
        <v>11</v>
      </c>
      <c r="R20">
        <f t="shared" si="8"/>
        <v>0</v>
      </c>
      <c r="S20">
        <f t="shared" si="9"/>
        <v>-2.8749703274152454</v>
      </c>
      <c r="T20">
        <f t="shared" si="10"/>
        <v>-11.875016398080911</v>
      </c>
      <c r="U20">
        <f t="shared" si="5"/>
        <v>-2.8749703274152454</v>
      </c>
      <c r="W20">
        <v>17</v>
      </c>
      <c r="X20">
        <v>12</v>
      </c>
      <c r="Y20">
        <v>15</v>
      </c>
      <c r="Z20">
        <v>-12</v>
      </c>
      <c r="AA20">
        <v>0</v>
      </c>
    </row>
    <row r="21" spans="1:27" x14ac:dyDescent="0.2">
      <c r="A21">
        <v>17</v>
      </c>
      <c r="B21">
        <v>-0.57497159699236922</v>
      </c>
      <c r="C21">
        <f t="shared" si="7"/>
        <v>-0.8</v>
      </c>
      <c r="D21">
        <f t="shared" si="2"/>
        <v>2.9773926305524668E-12</v>
      </c>
      <c r="E21">
        <f t="shared" si="3"/>
        <v>23.999998274487719</v>
      </c>
      <c r="F21">
        <v>18</v>
      </c>
      <c r="G21">
        <v>24</v>
      </c>
      <c r="H21">
        <v>1</v>
      </c>
      <c r="I21">
        <v>7</v>
      </c>
      <c r="J21">
        <v>6</v>
      </c>
      <c r="K21">
        <v>7</v>
      </c>
      <c r="L21">
        <v>4</v>
      </c>
      <c r="M21">
        <v>18</v>
      </c>
      <c r="N21">
        <v>13</v>
      </c>
      <c r="O21">
        <v>18</v>
      </c>
      <c r="P21">
        <v>15</v>
      </c>
      <c r="Q21">
        <v>11</v>
      </c>
      <c r="R21">
        <f t="shared" si="8"/>
        <v>1</v>
      </c>
      <c r="S21">
        <f t="shared" si="9"/>
        <v>5.1249452937664373</v>
      </c>
      <c r="T21">
        <f t="shared" si="10"/>
        <v>-18.875052980721282</v>
      </c>
      <c r="U21">
        <f t="shared" si="5"/>
        <v>5.1249452937664373</v>
      </c>
      <c r="W21">
        <v>18</v>
      </c>
      <c r="X21">
        <v>109</v>
      </c>
      <c r="Y21">
        <v>14</v>
      </c>
      <c r="Z21">
        <v>-109</v>
      </c>
      <c r="AA21">
        <v>0</v>
      </c>
    </row>
    <row r="22" spans="1:27" x14ac:dyDescent="0.2">
      <c r="A22">
        <v>18</v>
      </c>
      <c r="B22">
        <v>-1.575004236060586</v>
      </c>
      <c r="C22">
        <f t="shared" si="7"/>
        <v>-7.7857142857142856</v>
      </c>
      <c r="D22">
        <f t="shared" si="2"/>
        <v>7.1306756368919119E-10</v>
      </c>
      <c r="E22">
        <f t="shared" si="3"/>
        <v>18.000026703324956</v>
      </c>
      <c r="F22">
        <v>19</v>
      </c>
      <c r="G22">
        <v>18</v>
      </c>
      <c r="H22">
        <v>1</v>
      </c>
      <c r="I22">
        <v>2</v>
      </c>
      <c r="J22">
        <v>5</v>
      </c>
      <c r="K22">
        <v>8</v>
      </c>
      <c r="L22">
        <v>6</v>
      </c>
      <c r="M22">
        <v>14</v>
      </c>
      <c r="N22">
        <v>13</v>
      </c>
      <c r="O22">
        <v>12</v>
      </c>
      <c r="P22">
        <v>15</v>
      </c>
      <c r="Q22">
        <v>18</v>
      </c>
      <c r="R22">
        <f t="shared" si="8"/>
        <v>0</v>
      </c>
      <c r="S22">
        <f t="shared" si="9"/>
        <v>8.1250656024766652</v>
      </c>
      <c r="T22">
        <f t="shared" si="10"/>
        <v>-9.8749611008482887</v>
      </c>
      <c r="U22">
        <f t="shared" si="5"/>
        <v>8.1250656024766652</v>
      </c>
      <c r="W22">
        <v>18</v>
      </c>
      <c r="X22">
        <v>109</v>
      </c>
      <c r="Y22">
        <v>14</v>
      </c>
      <c r="Z22">
        <v>-109</v>
      </c>
      <c r="AA22">
        <v>0</v>
      </c>
    </row>
    <row r="23" spans="1:27" x14ac:dyDescent="0.2">
      <c r="D23">
        <f t="shared" si="2"/>
        <v>1.1666422297571375E-9</v>
      </c>
      <c r="E23">
        <f t="shared" si="3"/>
        <v>-23.999965843855168</v>
      </c>
      <c r="F23">
        <v>20</v>
      </c>
      <c r="G23">
        <v>-24</v>
      </c>
      <c r="H23">
        <v>2</v>
      </c>
      <c r="I23">
        <v>4</v>
      </c>
      <c r="J23">
        <v>3</v>
      </c>
      <c r="K23">
        <v>8</v>
      </c>
      <c r="L23">
        <v>5</v>
      </c>
      <c r="M23">
        <v>11</v>
      </c>
      <c r="N23">
        <v>18</v>
      </c>
      <c r="O23">
        <v>16</v>
      </c>
      <c r="P23">
        <v>17</v>
      </c>
      <c r="Q23">
        <v>10</v>
      </c>
      <c r="R23">
        <f t="shared" si="8"/>
        <v>1</v>
      </c>
      <c r="S23">
        <f t="shared" si="9"/>
        <v>-21.875004641894748</v>
      </c>
      <c r="T23">
        <f t="shared" si="10"/>
        <v>2.1249612019604207</v>
      </c>
      <c r="U23">
        <f t="shared" si="5"/>
        <v>-21.875004641894748</v>
      </c>
    </row>
    <row r="25" spans="1:27" x14ac:dyDescent="0.2">
      <c r="P25">
        <f>SUMPRODUCT($R$4:$R$23,S4:S23)/11</f>
        <v>-2.2386489476245859</v>
      </c>
      <c r="Q25">
        <f>SUMPRODUCT($R$4:$R$23,T4:T23)/11</f>
        <v>-5.0568284709999025</v>
      </c>
    </row>
    <row r="26" spans="1:27" x14ac:dyDescent="0.2">
      <c r="R26">
        <f>SUMPRODUCT($R$4:$R$23,S4:S23)/11</f>
        <v>-2.2386489476245859</v>
      </c>
      <c r="S26">
        <f>SUMPRODUCT($R$4:$R$23,T4:T23)/11</f>
        <v>-5.0568284709999025</v>
      </c>
    </row>
  </sheetData>
  <phoneticPr fontId="1" type="noConversion"/>
  <printOptions headings="1" gridLines="1"/>
  <pageMargins left="0.7" right="0.7" top="0.75" bottom="0.75" header="0.3" footer="0.3"/>
  <pageSetup scale="38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AA26"/>
  <sheetViews>
    <sheetView topLeftCell="A4" zoomScale="120" zoomScaleNormal="120" zoomScalePageLayoutView="120" workbookViewId="0">
      <selection activeCell="A4" sqref="A4:B22"/>
    </sheetView>
  </sheetViews>
  <sheetFormatPr baseColWidth="10" defaultColWidth="8.83203125" defaultRowHeight="15" x14ac:dyDescent="0.2"/>
  <cols>
    <col min="2" max="2" width="13" customWidth="1"/>
    <col min="3" max="3" width="11.5" customWidth="1"/>
    <col min="5" max="5" width="11.1640625" customWidth="1"/>
    <col min="8" max="8" width="3.5" customWidth="1"/>
    <col min="9" max="13" width="3.1640625" customWidth="1"/>
    <col min="14" max="15" width="4" customWidth="1"/>
    <col min="16" max="16" width="5" customWidth="1"/>
    <col min="17" max="17" width="4.83203125" customWidth="1"/>
    <col min="19" max="19" width="6.1640625" customWidth="1"/>
    <col min="20" max="20" width="5.1640625" customWidth="1"/>
    <col min="22" max="22" width="21.83203125" customWidth="1"/>
    <col min="23" max="23" width="13" customWidth="1"/>
    <col min="24" max="24" width="10.83203125" customWidth="1"/>
  </cols>
  <sheetData>
    <row r="1" spans="1:27" x14ac:dyDescent="0.2">
      <c r="D1" t="s">
        <v>23</v>
      </c>
      <c r="E1" t="s">
        <v>1</v>
      </c>
      <c r="R1">
        <f>SUMPRODUCT(G4:G17,R4:R17)/SUM(R4:R17)</f>
        <v>3.4444444444444446</v>
      </c>
      <c r="T1">
        <f>SUMPRODUCT($R$4:$R$17,T4:T17)/SUM(R4:R17)</f>
        <v>-3.2548303271275736</v>
      </c>
      <c r="U1">
        <f>SUMPRODUCT($R$4:$R$17,U4:U17)/SUM(R4:R17)</f>
        <v>0.36040484487851526</v>
      </c>
    </row>
    <row r="2" spans="1:27" x14ac:dyDescent="0.2">
      <c r="B2" t="s">
        <v>24</v>
      </c>
      <c r="D2">
        <f>SUM(D4:D23)+2*SUM(C5:C22)</f>
        <v>1343.9719776097509</v>
      </c>
      <c r="E2">
        <v>4</v>
      </c>
      <c r="X2" t="s">
        <v>20</v>
      </c>
      <c r="Y2" t="s">
        <v>21</v>
      </c>
      <c r="Z2" t="s">
        <v>22</v>
      </c>
    </row>
    <row r="3" spans="1:27" x14ac:dyDescent="0.2">
      <c r="B3">
        <f>SUMPRODUCT(B5:B22,Y4:Y21)</f>
        <v>2.4158453015843406E-13</v>
      </c>
      <c r="D3" t="s">
        <v>19</v>
      </c>
      <c r="E3" t="s">
        <v>18</v>
      </c>
      <c r="F3" t="s">
        <v>0</v>
      </c>
      <c r="G3" t="s">
        <v>12</v>
      </c>
      <c r="H3" t="s">
        <v>2</v>
      </c>
      <c r="I3" t="s">
        <v>3</v>
      </c>
      <c r="J3" t="s">
        <v>4</v>
      </c>
      <c r="K3" t="s">
        <v>5</v>
      </c>
      <c r="L3" t="s">
        <v>6</v>
      </c>
      <c r="M3" t="s">
        <v>7</v>
      </c>
      <c r="N3" t="s">
        <v>8</v>
      </c>
      <c r="O3" t="s">
        <v>9</v>
      </c>
      <c r="P3" t="s">
        <v>10</v>
      </c>
      <c r="Q3" t="s">
        <v>11</v>
      </c>
      <c r="R3" t="s">
        <v>13</v>
      </c>
      <c r="S3" t="s">
        <v>14</v>
      </c>
      <c r="T3" t="s">
        <v>15</v>
      </c>
      <c r="U3" t="s">
        <v>14</v>
      </c>
      <c r="X3">
        <f>SUMPRODUCT(R4:R23,G4:G23)</f>
        <v>31</v>
      </c>
      <c r="Y3">
        <f>SUM(R4:R23)</f>
        <v>11</v>
      </c>
      <c r="Z3">
        <f>-SUMPRODUCT(R4:R23,G4:G23)</f>
        <v>-31</v>
      </c>
    </row>
    <row r="4" spans="1:27" x14ac:dyDescent="0.2">
      <c r="A4" t="s">
        <v>1</v>
      </c>
      <c r="B4" t="s">
        <v>16</v>
      </c>
      <c r="C4" t="s">
        <v>25</v>
      </c>
      <c r="D4">
        <f>(G4-E4)^2</f>
        <v>38.265209594525352</v>
      </c>
      <c r="E4">
        <f>S4-T4</f>
        <v>-6.8141120609466785</v>
      </c>
      <c r="F4">
        <v>1</v>
      </c>
      <c r="G4">
        <v>-13</v>
      </c>
      <c r="H4">
        <v>4</v>
      </c>
      <c r="I4">
        <v>1</v>
      </c>
      <c r="J4">
        <v>7</v>
      </c>
      <c r="K4">
        <v>5</v>
      </c>
      <c r="L4">
        <v>2</v>
      </c>
      <c r="M4">
        <v>15</v>
      </c>
      <c r="N4">
        <v>16</v>
      </c>
      <c r="O4">
        <v>10</v>
      </c>
      <c r="P4">
        <v>17</v>
      </c>
      <c r="Q4">
        <v>14</v>
      </c>
      <c r="R4">
        <f>COUNTIF(H4:Q4,$E$2)</f>
        <v>1</v>
      </c>
      <c r="S4">
        <f t="shared" ref="S4:S17" si="0">VLOOKUP(H4,look,2)+VLOOKUP(I4,look,2)+VLOOKUP(J4,look,2)+VLOOKUP(K4,look,2)+VLOOKUP(L4,look,2)</f>
        <v>3.207652447691935</v>
      </c>
      <c r="T4">
        <f t="shared" ref="T4:T17" si="1">VLOOKUP(M4,look,2)+VLOOKUP(N4,look,2)+VLOOKUP(O4,look,2)+VLOOKUP(P4,look,2)+VLOOKUP(Q4,look,2)</f>
        <v>10.021764508638613</v>
      </c>
      <c r="U4">
        <f>S4</f>
        <v>3.207652447691935</v>
      </c>
      <c r="W4">
        <v>1</v>
      </c>
      <c r="X4">
        <f t="dataTable" ref="X4:AA22" dt2D="0" dtr="0" r1="E2"/>
        <v>118</v>
      </c>
      <c r="Y4">
        <v>14</v>
      </c>
      <c r="Z4">
        <v>-118</v>
      </c>
      <c r="AA4">
        <v>0</v>
      </c>
    </row>
    <row r="5" spans="1:27" x14ac:dyDescent="0.2">
      <c r="A5">
        <v>1</v>
      </c>
      <c r="B5">
        <v>7.4531243226914174</v>
      </c>
      <c r="C5">
        <f>B5^2</f>
        <v>55.549062169494398</v>
      </c>
      <c r="D5">
        <f t="shared" ref="D5:D23" si="2">(G5-E5)^2</f>
        <v>2.9694372955273476</v>
      </c>
      <c r="E5">
        <f t="shared" ref="E5:E23" si="3">S5-T5</f>
        <v>17.276794470898103</v>
      </c>
      <c r="F5">
        <v>2</v>
      </c>
      <c r="G5">
        <v>19</v>
      </c>
      <c r="H5">
        <v>1</v>
      </c>
      <c r="I5">
        <v>6</v>
      </c>
      <c r="J5">
        <v>2</v>
      </c>
      <c r="K5">
        <v>5</v>
      </c>
      <c r="L5">
        <v>4</v>
      </c>
      <c r="M5">
        <v>11</v>
      </c>
      <c r="N5">
        <v>17</v>
      </c>
      <c r="O5">
        <v>14</v>
      </c>
      <c r="P5">
        <v>15</v>
      </c>
      <c r="Q5">
        <v>18</v>
      </c>
      <c r="R5">
        <f t="shared" ref="R5:R23" si="4">COUNTIF(H5:Q5,$E$2)</f>
        <v>1</v>
      </c>
      <c r="S5">
        <f t="shared" si="0"/>
        <v>5.1604148995550192</v>
      </c>
      <c r="T5">
        <f t="shared" si="1"/>
        <v>-12.116379571343083</v>
      </c>
      <c r="U5">
        <f t="shared" ref="U5:U23" si="5">S5</f>
        <v>5.1604148995550192</v>
      </c>
      <c r="W5">
        <v>2</v>
      </c>
      <c r="X5">
        <v>59</v>
      </c>
      <c r="Y5">
        <v>14</v>
      </c>
      <c r="Z5">
        <v>-59</v>
      </c>
      <c r="AA5">
        <v>0</v>
      </c>
    </row>
    <row r="6" spans="1:27" x14ac:dyDescent="0.2">
      <c r="A6">
        <v>2</v>
      </c>
      <c r="B6">
        <v>-0.16554227354925996</v>
      </c>
      <c r="C6">
        <f t="shared" ref="C6:C22" si="6">B6^2</f>
        <v>2.7404244331858015E-2</v>
      </c>
      <c r="D6">
        <f t="shared" si="2"/>
        <v>2.5815319972268251</v>
      </c>
      <c r="E6">
        <f t="shared" si="3"/>
        <v>-2.393285340445658</v>
      </c>
      <c r="F6">
        <v>3</v>
      </c>
      <c r="G6">
        <v>-4</v>
      </c>
      <c r="H6">
        <v>1</v>
      </c>
      <c r="I6">
        <v>9</v>
      </c>
      <c r="J6">
        <v>2</v>
      </c>
      <c r="K6">
        <v>8</v>
      </c>
      <c r="L6">
        <v>4</v>
      </c>
      <c r="M6">
        <v>15</v>
      </c>
      <c r="N6">
        <v>14</v>
      </c>
      <c r="O6">
        <v>10</v>
      </c>
      <c r="P6">
        <v>17</v>
      </c>
      <c r="Q6">
        <v>13</v>
      </c>
      <c r="R6">
        <f t="shared" si="4"/>
        <v>1</v>
      </c>
      <c r="S6">
        <f t="shared" si="0"/>
        <v>1.4829629180153683</v>
      </c>
      <c r="T6">
        <f t="shared" si="1"/>
        <v>3.8762482584610263</v>
      </c>
      <c r="U6">
        <f t="shared" si="5"/>
        <v>1.4829629180153683</v>
      </c>
      <c r="W6">
        <v>3</v>
      </c>
      <c r="X6">
        <v>-32</v>
      </c>
      <c r="Y6">
        <v>8</v>
      </c>
      <c r="Z6">
        <v>32</v>
      </c>
      <c r="AA6">
        <v>0</v>
      </c>
    </row>
    <row r="7" spans="1:27" x14ac:dyDescent="0.2">
      <c r="A7">
        <v>3</v>
      </c>
      <c r="B7">
        <v>-5.6757923855817127</v>
      </c>
      <c r="C7">
        <f t="shared" si="6"/>
        <v>32.214619204227347</v>
      </c>
      <c r="D7">
        <f t="shared" si="2"/>
        <v>58.770436171429544</v>
      </c>
      <c r="E7">
        <f t="shared" si="3"/>
        <v>21.333812148699359</v>
      </c>
      <c r="F7">
        <v>4</v>
      </c>
      <c r="G7">
        <v>29</v>
      </c>
      <c r="H7">
        <v>1</v>
      </c>
      <c r="I7">
        <v>6</v>
      </c>
      <c r="J7">
        <v>5</v>
      </c>
      <c r="K7">
        <v>3</v>
      </c>
      <c r="L7">
        <v>2</v>
      </c>
      <c r="M7">
        <v>16</v>
      </c>
      <c r="N7">
        <v>17</v>
      </c>
      <c r="O7">
        <v>18</v>
      </c>
      <c r="P7">
        <v>14</v>
      </c>
      <c r="Q7">
        <v>11</v>
      </c>
      <c r="R7">
        <f t="shared" si="4"/>
        <v>0</v>
      </c>
      <c r="S7">
        <f t="shared" si="0"/>
        <v>4.1443903812216734</v>
      </c>
      <c r="T7">
        <f t="shared" si="1"/>
        <v>-17.189421767477686</v>
      </c>
      <c r="U7">
        <f t="shared" si="5"/>
        <v>4.1443903812216734</v>
      </c>
      <c r="W7">
        <v>4</v>
      </c>
      <c r="X7">
        <v>31</v>
      </c>
      <c r="Y7">
        <v>11</v>
      </c>
      <c r="Z7">
        <v>-31</v>
      </c>
      <c r="AA7">
        <v>0</v>
      </c>
    </row>
    <row r="8" spans="1:27" x14ac:dyDescent="0.2">
      <c r="A8">
        <v>4</v>
      </c>
      <c r="B8">
        <v>-4.6597678672483669</v>
      </c>
      <c r="C8">
        <f t="shared" si="6"/>
        <v>21.713436576640394</v>
      </c>
      <c r="D8">
        <f t="shared" si="2"/>
        <v>1.369628869658861</v>
      </c>
      <c r="E8">
        <f t="shared" si="3"/>
        <v>-4.1703114413090479</v>
      </c>
      <c r="F8">
        <v>5</v>
      </c>
      <c r="G8">
        <v>-3</v>
      </c>
      <c r="H8">
        <v>9</v>
      </c>
      <c r="I8">
        <v>7</v>
      </c>
      <c r="J8">
        <v>1</v>
      </c>
      <c r="K8">
        <v>5</v>
      </c>
      <c r="L8">
        <v>6</v>
      </c>
      <c r="M8">
        <v>17</v>
      </c>
      <c r="N8">
        <v>15</v>
      </c>
      <c r="O8">
        <v>12</v>
      </c>
      <c r="P8">
        <v>18</v>
      </c>
      <c r="Q8">
        <v>10</v>
      </c>
      <c r="R8">
        <f t="shared" si="4"/>
        <v>0</v>
      </c>
      <c r="S8">
        <f t="shared" si="0"/>
        <v>13.770349957354297</v>
      </c>
      <c r="T8">
        <f t="shared" si="1"/>
        <v>17.940661398663345</v>
      </c>
      <c r="U8">
        <f t="shared" si="5"/>
        <v>13.770349957354297</v>
      </c>
      <c r="W8">
        <v>5</v>
      </c>
      <c r="X8">
        <v>28</v>
      </c>
      <c r="Y8">
        <v>12</v>
      </c>
      <c r="Z8">
        <v>-28</v>
      </c>
      <c r="AA8">
        <v>0</v>
      </c>
    </row>
    <row r="9" spans="1:27" x14ac:dyDescent="0.2">
      <c r="A9">
        <v>5</v>
      </c>
      <c r="B9">
        <v>-0.45937131957260346</v>
      </c>
      <c r="C9">
        <f t="shared" si="6"/>
        <v>0.21102200924587497</v>
      </c>
      <c r="D9">
        <f t="shared" si="2"/>
        <v>11.571779038324015</v>
      </c>
      <c r="E9">
        <f t="shared" si="3"/>
        <v>8.5982682295154405</v>
      </c>
      <c r="F9">
        <v>6</v>
      </c>
      <c r="G9">
        <v>12</v>
      </c>
      <c r="H9">
        <v>7</v>
      </c>
      <c r="I9">
        <v>2</v>
      </c>
      <c r="J9">
        <v>5</v>
      </c>
      <c r="K9">
        <v>1</v>
      </c>
      <c r="L9">
        <v>4</v>
      </c>
      <c r="M9">
        <v>17</v>
      </c>
      <c r="N9">
        <v>11</v>
      </c>
      <c r="O9">
        <v>15</v>
      </c>
      <c r="P9">
        <v>16</v>
      </c>
      <c r="Q9">
        <v>18</v>
      </c>
      <c r="R9">
        <f t="shared" si="4"/>
        <v>1</v>
      </c>
      <c r="S9">
        <f t="shared" si="0"/>
        <v>3.2076524476919346</v>
      </c>
      <c r="T9">
        <f t="shared" si="1"/>
        <v>-5.3906157818235059</v>
      </c>
      <c r="U9">
        <f t="shared" si="5"/>
        <v>3.2076524476919346</v>
      </c>
      <c r="W9">
        <v>6</v>
      </c>
      <c r="X9">
        <v>101</v>
      </c>
      <c r="Y9">
        <v>13</v>
      </c>
      <c r="Z9">
        <v>-101</v>
      </c>
      <c r="AA9">
        <v>0</v>
      </c>
    </row>
    <row r="10" spans="1:27" x14ac:dyDescent="0.2">
      <c r="A10">
        <v>6</v>
      </c>
      <c r="B10">
        <v>2.9919720372338325</v>
      </c>
      <c r="C10">
        <f t="shared" si="6"/>
        <v>8.9518966715891697</v>
      </c>
      <c r="D10">
        <f t="shared" si="2"/>
        <v>2.3275304825393026</v>
      </c>
      <c r="E10">
        <f t="shared" si="3"/>
        <v>-3.4743753795447248</v>
      </c>
      <c r="F10">
        <v>7</v>
      </c>
      <c r="G10">
        <v>-5</v>
      </c>
      <c r="H10">
        <v>6</v>
      </c>
      <c r="I10">
        <v>5</v>
      </c>
      <c r="J10">
        <v>8</v>
      </c>
      <c r="K10">
        <v>9</v>
      </c>
      <c r="L10">
        <v>1</v>
      </c>
      <c r="M10">
        <v>13</v>
      </c>
      <c r="N10">
        <v>16</v>
      </c>
      <c r="O10">
        <v>12</v>
      </c>
      <c r="P10">
        <v>15</v>
      </c>
      <c r="Q10">
        <v>10</v>
      </c>
      <c r="R10">
        <f t="shared" si="4"/>
        <v>0</v>
      </c>
      <c r="S10">
        <f t="shared" si="0"/>
        <v>8.840873776474222</v>
      </c>
      <c r="T10">
        <f t="shared" si="1"/>
        <v>12.315249156018947</v>
      </c>
      <c r="U10">
        <f t="shared" si="5"/>
        <v>8.840873776474222</v>
      </c>
      <c r="W10">
        <v>7</v>
      </c>
      <c r="X10">
        <v>59</v>
      </c>
      <c r="Y10">
        <v>11</v>
      </c>
      <c r="Z10">
        <v>-59</v>
      </c>
      <c r="AA10">
        <v>0</v>
      </c>
    </row>
    <row r="11" spans="1:27" x14ac:dyDescent="0.2">
      <c r="A11">
        <v>7</v>
      </c>
      <c r="B11">
        <v>1.0392095853707477</v>
      </c>
      <c r="C11">
        <f t="shared" si="6"/>
        <v>1.0799565623264413</v>
      </c>
      <c r="D11">
        <f t="shared" si="2"/>
        <v>34.155609735487253</v>
      </c>
      <c r="E11">
        <f t="shared" si="3"/>
        <v>-26.155719912984384</v>
      </c>
      <c r="F11">
        <v>8</v>
      </c>
      <c r="G11">
        <v>-32</v>
      </c>
      <c r="H11">
        <v>4</v>
      </c>
      <c r="I11">
        <v>2</v>
      </c>
      <c r="J11">
        <v>9</v>
      </c>
      <c r="K11">
        <v>5</v>
      </c>
      <c r="L11">
        <v>3</v>
      </c>
      <c r="M11">
        <v>17</v>
      </c>
      <c r="N11">
        <v>12</v>
      </c>
      <c r="O11">
        <v>10</v>
      </c>
      <c r="P11">
        <v>18</v>
      </c>
      <c r="Q11">
        <v>15</v>
      </c>
      <c r="R11">
        <f t="shared" si="4"/>
        <v>1</v>
      </c>
      <c r="S11">
        <f t="shared" si="0"/>
        <v>-8.21505851432104</v>
      </c>
      <c r="T11">
        <f t="shared" si="1"/>
        <v>17.940661398663345</v>
      </c>
      <c r="U11">
        <f t="shared" si="5"/>
        <v>-8.21505851432104</v>
      </c>
      <c r="W11">
        <v>8</v>
      </c>
      <c r="X11">
        <v>-5</v>
      </c>
      <c r="Y11">
        <v>9</v>
      </c>
      <c r="Z11">
        <v>5</v>
      </c>
      <c r="AA11">
        <v>0</v>
      </c>
    </row>
    <row r="12" spans="1:27" x14ac:dyDescent="0.2">
      <c r="A12">
        <v>8</v>
      </c>
      <c r="B12">
        <v>-3.8902665955093263</v>
      </c>
      <c r="C12">
        <f t="shared" si="6"/>
        <v>15.134174184135723</v>
      </c>
      <c r="D12">
        <f t="shared" si="2"/>
        <v>45.466214490413179</v>
      </c>
      <c r="E12">
        <f t="shared" si="3"/>
        <v>11.257136032040007</v>
      </c>
      <c r="F12">
        <v>9</v>
      </c>
      <c r="G12">
        <v>18</v>
      </c>
      <c r="H12">
        <v>8</v>
      </c>
      <c r="I12">
        <v>3</v>
      </c>
      <c r="J12">
        <v>9</v>
      </c>
      <c r="K12">
        <v>1</v>
      </c>
      <c r="L12">
        <v>7</v>
      </c>
      <c r="M12">
        <v>17</v>
      </c>
      <c r="N12">
        <v>16</v>
      </c>
      <c r="O12">
        <v>15</v>
      </c>
      <c r="P12">
        <v>14</v>
      </c>
      <c r="Q12">
        <v>11</v>
      </c>
      <c r="R12">
        <f t="shared" si="4"/>
        <v>0</v>
      </c>
      <c r="S12">
        <f t="shared" si="0"/>
        <v>1.6716902586020284</v>
      </c>
      <c r="T12">
        <f t="shared" si="1"/>
        <v>-9.5854457734379785</v>
      </c>
      <c r="U12">
        <f t="shared" si="5"/>
        <v>1.6716902586020284</v>
      </c>
      <c r="W12">
        <v>9</v>
      </c>
      <c r="X12">
        <v>16</v>
      </c>
      <c r="Y12">
        <v>8</v>
      </c>
      <c r="Z12">
        <v>-16</v>
      </c>
      <c r="AA12">
        <v>0</v>
      </c>
    </row>
    <row r="13" spans="1:27" x14ac:dyDescent="0.2">
      <c r="A13">
        <v>9</v>
      </c>
      <c r="B13">
        <v>2.7454153316309027</v>
      </c>
      <c r="C13">
        <f t="shared" si="6"/>
        <v>7.5373053431540189</v>
      </c>
      <c r="D13">
        <f t="shared" si="2"/>
        <v>5.4423700668256689</v>
      </c>
      <c r="E13">
        <f t="shared" si="3"/>
        <v>14.667111218504905</v>
      </c>
      <c r="F13">
        <v>10</v>
      </c>
      <c r="G13">
        <v>17</v>
      </c>
      <c r="H13">
        <v>1</v>
      </c>
      <c r="I13">
        <v>2</v>
      </c>
      <c r="J13">
        <v>9</v>
      </c>
      <c r="K13">
        <v>6</v>
      </c>
      <c r="L13">
        <v>4</v>
      </c>
      <c r="M13">
        <v>13</v>
      </c>
      <c r="N13">
        <v>16</v>
      </c>
      <c r="O13">
        <v>10</v>
      </c>
      <c r="P13">
        <v>11</v>
      </c>
      <c r="Q13">
        <v>18</v>
      </c>
      <c r="R13">
        <f t="shared" si="4"/>
        <v>1</v>
      </c>
      <c r="S13">
        <f t="shared" si="0"/>
        <v>8.3652015507585276</v>
      </c>
      <c r="T13">
        <f t="shared" si="1"/>
        <v>-6.3019096677463775</v>
      </c>
      <c r="U13">
        <f t="shared" si="5"/>
        <v>8.3652015507585276</v>
      </c>
      <c r="W13">
        <v>10</v>
      </c>
      <c r="X13">
        <v>-66</v>
      </c>
      <c r="Y13">
        <v>10</v>
      </c>
      <c r="Z13">
        <v>66</v>
      </c>
      <c r="AA13">
        <v>0</v>
      </c>
    </row>
    <row r="14" spans="1:27" x14ac:dyDescent="0.2">
      <c r="A14">
        <v>10</v>
      </c>
      <c r="B14">
        <v>11.78720674293932</v>
      </c>
      <c r="C14">
        <f t="shared" si="6"/>
        <v>138.93824280079417</v>
      </c>
      <c r="D14">
        <f t="shared" si="2"/>
        <v>4.9715459981734167</v>
      </c>
      <c r="E14">
        <f t="shared" si="3"/>
        <v>-8.7703036085212371</v>
      </c>
      <c r="F14">
        <v>11</v>
      </c>
      <c r="G14">
        <v>-11</v>
      </c>
      <c r="H14">
        <v>7</v>
      </c>
      <c r="I14">
        <v>3</v>
      </c>
      <c r="J14">
        <v>2</v>
      </c>
      <c r="K14">
        <v>5</v>
      </c>
      <c r="L14">
        <v>6</v>
      </c>
      <c r="M14">
        <v>14</v>
      </c>
      <c r="N14">
        <v>17</v>
      </c>
      <c r="O14">
        <v>15</v>
      </c>
      <c r="P14">
        <v>12</v>
      </c>
      <c r="Q14">
        <v>15</v>
      </c>
      <c r="R14">
        <f t="shared" si="4"/>
        <v>0</v>
      </c>
      <c r="S14">
        <f t="shared" si="0"/>
        <v>-2.2695243560989962</v>
      </c>
      <c r="T14">
        <f t="shared" si="1"/>
        <v>6.500779252422241</v>
      </c>
      <c r="U14">
        <f t="shared" si="5"/>
        <v>-2.2695243560989962</v>
      </c>
      <c r="W14">
        <v>11</v>
      </c>
      <c r="X14">
        <v>119</v>
      </c>
      <c r="Y14">
        <v>10</v>
      </c>
      <c r="Z14">
        <v>-119</v>
      </c>
      <c r="AA14">
        <v>0</v>
      </c>
    </row>
    <row r="15" spans="1:27" x14ac:dyDescent="0.2">
      <c r="A15">
        <v>11</v>
      </c>
      <c r="B15">
        <v>-7.8200035391372742</v>
      </c>
      <c r="C15">
        <f t="shared" si="6"/>
        <v>61.152455352119496</v>
      </c>
      <c r="D15">
        <f t="shared" si="2"/>
        <v>29.941729638914524</v>
      </c>
      <c r="E15">
        <f t="shared" si="3"/>
        <v>-8.5280963423215752</v>
      </c>
      <c r="F15">
        <v>12</v>
      </c>
      <c r="G15">
        <v>-14</v>
      </c>
      <c r="H15">
        <v>7</v>
      </c>
      <c r="I15">
        <v>8</v>
      </c>
      <c r="J15">
        <v>4</v>
      </c>
      <c r="K15">
        <v>6</v>
      </c>
      <c r="L15">
        <v>3</v>
      </c>
      <c r="M15">
        <v>18</v>
      </c>
      <c r="N15">
        <v>11</v>
      </c>
      <c r="O15">
        <v>12</v>
      </c>
      <c r="P15">
        <v>17</v>
      </c>
      <c r="Q15">
        <v>15</v>
      </c>
      <c r="R15">
        <f t="shared" si="4"/>
        <v>1</v>
      </c>
      <c r="S15">
        <f t="shared" si="0"/>
        <v>-10.194645225734826</v>
      </c>
      <c r="T15">
        <f t="shared" si="1"/>
        <v>-1.6665488834132498</v>
      </c>
      <c r="U15">
        <f t="shared" si="5"/>
        <v>-10.194645225734826</v>
      </c>
      <c r="W15">
        <v>12</v>
      </c>
      <c r="X15">
        <v>-34</v>
      </c>
      <c r="Y15">
        <v>8</v>
      </c>
      <c r="Z15">
        <v>34</v>
      </c>
      <c r="AA15">
        <v>0</v>
      </c>
    </row>
    <row r="16" spans="1:27" x14ac:dyDescent="0.2">
      <c r="A16">
        <v>12</v>
      </c>
      <c r="B16">
        <v>3.1931792905883447</v>
      </c>
      <c r="C16">
        <f t="shared" si="6"/>
        <v>10.196393981842284</v>
      </c>
      <c r="D16">
        <f t="shared" si="2"/>
        <v>27.168655840603318</v>
      </c>
      <c r="E16">
        <f t="shared" si="3"/>
        <v>23.787643926149777</v>
      </c>
      <c r="F16">
        <v>13</v>
      </c>
      <c r="G16">
        <v>29</v>
      </c>
      <c r="H16">
        <v>4</v>
      </c>
      <c r="I16">
        <v>5</v>
      </c>
      <c r="J16">
        <v>9</v>
      </c>
      <c r="K16">
        <v>2</v>
      </c>
      <c r="L16">
        <v>6</v>
      </c>
      <c r="M16">
        <v>11</v>
      </c>
      <c r="N16">
        <v>13</v>
      </c>
      <c r="O16">
        <v>14</v>
      </c>
      <c r="P16">
        <v>17</v>
      </c>
      <c r="Q16">
        <v>18</v>
      </c>
      <c r="R16">
        <f t="shared" si="4"/>
        <v>1</v>
      </c>
      <c r="S16">
        <f t="shared" si="0"/>
        <v>0.45270590849450532</v>
      </c>
      <c r="T16">
        <f t="shared" si="1"/>
        <v>-23.334938017655272</v>
      </c>
      <c r="U16">
        <f t="shared" si="5"/>
        <v>0.45270590849450532</v>
      </c>
      <c r="W16">
        <v>13</v>
      </c>
      <c r="X16">
        <v>105</v>
      </c>
      <c r="Y16">
        <v>8</v>
      </c>
      <c r="Z16">
        <v>-105</v>
      </c>
      <c r="AA16">
        <v>0</v>
      </c>
    </row>
    <row r="17" spans="1:27" x14ac:dyDescent="0.2">
      <c r="A17">
        <v>13</v>
      </c>
      <c r="B17">
        <v>-6.6764038579994986</v>
      </c>
      <c r="C17">
        <f t="shared" si="6"/>
        <v>44.574368475110589</v>
      </c>
      <c r="D17">
        <f t="shared" si="2"/>
        <v>24.024581088162002</v>
      </c>
      <c r="E17">
        <f t="shared" si="3"/>
        <v>12.098512359684868</v>
      </c>
      <c r="F17">
        <v>14</v>
      </c>
      <c r="G17">
        <v>17</v>
      </c>
      <c r="H17">
        <v>1</v>
      </c>
      <c r="I17">
        <v>8</v>
      </c>
      <c r="J17">
        <v>4</v>
      </c>
      <c r="K17">
        <v>2</v>
      </c>
      <c r="L17">
        <v>7</v>
      </c>
      <c r="M17">
        <v>13</v>
      </c>
      <c r="N17">
        <v>12</v>
      </c>
      <c r="O17">
        <v>14</v>
      </c>
      <c r="P17">
        <v>17</v>
      </c>
      <c r="Q17">
        <v>18</v>
      </c>
      <c r="R17">
        <f t="shared" si="4"/>
        <v>1</v>
      </c>
      <c r="S17">
        <f t="shared" si="0"/>
        <v>-0.22324282824478803</v>
      </c>
      <c r="T17">
        <f t="shared" si="1"/>
        <v>-12.321755187929655</v>
      </c>
      <c r="U17">
        <f t="shared" si="5"/>
        <v>-0.22324282824478803</v>
      </c>
      <c r="W17">
        <v>14</v>
      </c>
      <c r="X17">
        <v>100</v>
      </c>
      <c r="Y17">
        <v>12</v>
      </c>
      <c r="Z17">
        <v>-100</v>
      </c>
      <c r="AA17">
        <v>0</v>
      </c>
    </row>
    <row r="18" spans="1:27" x14ac:dyDescent="0.2">
      <c r="A18">
        <v>14</v>
      </c>
      <c r="B18">
        <v>-7.2566513973414875</v>
      </c>
      <c r="C18">
        <f t="shared" si="6"/>
        <v>52.658989502538162</v>
      </c>
      <c r="D18">
        <f t="shared" si="2"/>
        <v>0.35238859187222243</v>
      </c>
      <c r="E18">
        <f t="shared" si="3"/>
        <v>-3.4063767256312953</v>
      </c>
      <c r="F18">
        <v>15</v>
      </c>
      <c r="G18">
        <v>-4</v>
      </c>
      <c r="H18">
        <v>6</v>
      </c>
      <c r="I18">
        <v>9</v>
      </c>
      <c r="J18">
        <v>8</v>
      </c>
      <c r="K18">
        <v>7</v>
      </c>
      <c r="L18">
        <v>1</v>
      </c>
      <c r="M18">
        <v>15</v>
      </c>
      <c r="N18">
        <v>12</v>
      </c>
      <c r="O18">
        <v>10</v>
      </c>
      <c r="P18">
        <v>17</v>
      </c>
      <c r="Q18">
        <v>14</v>
      </c>
      <c r="R18">
        <f t="shared" si="4"/>
        <v>0</v>
      </c>
      <c r="S18">
        <f t="shared" ref="S18:S23" si="7">VLOOKUP(H18,look,2)+VLOOKUP(I18,look,2)+VLOOKUP(J18,look,2)+VLOOKUP(K18,look,2)+VLOOKUP(L18,look,2)</f>
        <v>10.339454681417575</v>
      </c>
      <c r="T18">
        <f t="shared" ref="T18:T23" si="8">VLOOKUP(M18,look,2)+VLOOKUP(N18,look,2)+VLOOKUP(O18,look,2)+VLOOKUP(P18,look,2)+VLOOKUP(Q18,look,2)</f>
        <v>13.74583140704887</v>
      </c>
      <c r="U18">
        <f t="shared" si="5"/>
        <v>10.339454681417575</v>
      </c>
      <c r="W18">
        <v>15</v>
      </c>
      <c r="X18">
        <v>-6</v>
      </c>
      <c r="Y18">
        <v>14</v>
      </c>
      <c r="Z18">
        <v>6</v>
      </c>
      <c r="AA18">
        <v>0</v>
      </c>
    </row>
    <row r="19" spans="1:27" x14ac:dyDescent="0.2">
      <c r="A19">
        <v>15</v>
      </c>
      <c r="B19">
        <v>4.542154588312691</v>
      </c>
      <c r="C19">
        <f t="shared" si="6"/>
        <v>20.631168304130032</v>
      </c>
      <c r="D19">
        <f t="shared" si="2"/>
        <v>28.044508294635577</v>
      </c>
      <c r="E19">
        <f t="shared" si="3"/>
        <v>-1.7042934093139581</v>
      </c>
      <c r="F19">
        <v>16</v>
      </c>
      <c r="G19">
        <v>-7</v>
      </c>
      <c r="H19">
        <v>6</v>
      </c>
      <c r="I19">
        <v>3</v>
      </c>
      <c r="J19">
        <v>2</v>
      </c>
      <c r="K19">
        <v>1</v>
      </c>
      <c r="L19">
        <v>8</v>
      </c>
      <c r="M19">
        <v>17</v>
      </c>
      <c r="N19">
        <v>18</v>
      </c>
      <c r="O19">
        <v>16</v>
      </c>
      <c r="P19">
        <v>14</v>
      </c>
      <c r="Q19">
        <v>10</v>
      </c>
      <c r="R19">
        <f t="shared" si="4"/>
        <v>0</v>
      </c>
      <c r="S19">
        <f t="shared" si="7"/>
        <v>0.71349510528495097</v>
      </c>
      <c r="T19">
        <f t="shared" si="8"/>
        <v>2.4177885145989091</v>
      </c>
      <c r="U19">
        <f t="shared" si="5"/>
        <v>0.71349510528495097</v>
      </c>
      <c r="W19">
        <v>16</v>
      </c>
      <c r="X19">
        <v>36</v>
      </c>
      <c r="Y19">
        <v>9</v>
      </c>
      <c r="Z19">
        <v>-36</v>
      </c>
      <c r="AA19">
        <v>0</v>
      </c>
    </row>
    <row r="20" spans="1:27" x14ac:dyDescent="0.2">
      <c r="A20">
        <v>16</v>
      </c>
      <c r="B20">
        <v>-0.53088760782191102</v>
      </c>
      <c r="C20">
        <f t="shared" si="6"/>
        <v>0.28184165213887119</v>
      </c>
      <c r="D20">
        <f t="shared" si="2"/>
        <v>0.59719618751266279</v>
      </c>
      <c r="E20">
        <f t="shared" si="3"/>
        <v>8.2272153032618576</v>
      </c>
      <c r="F20">
        <v>17</v>
      </c>
      <c r="G20">
        <v>9</v>
      </c>
      <c r="H20">
        <v>3</v>
      </c>
      <c r="I20">
        <v>2</v>
      </c>
      <c r="J20">
        <v>5</v>
      </c>
      <c r="K20">
        <v>6</v>
      </c>
      <c r="L20">
        <v>7</v>
      </c>
      <c r="M20">
        <v>13</v>
      </c>
      <c r="N20">
        <v>16</v>
      </c>
      <c r="O20">
        <v>14</v>
      </c>
      <c r="P20">
        <v>10</v>
      </c>
      <c r="Q20">
        <v>11</v>
      </c>
      <c r="R20">
        <f t="shared" si="4"/>
        <v>0</v>
      </c>
      <c r="S20">
        <f t="shared" si="7"/>
        <v>-2.2695243560989953</v>
      </c>
      <c r="T20">
        <f t="shared" si="8"/>
        <v>-10.496739659360852</v>
      </c>
      <c r="U20">
        <f t="shared" si="5"/>
        <v>-2.2695243560989953</v>
      </c>
      <c r="W20">
        <v>17</v>
      </c>
      <c r="X20">
        <v>12</v>
      </c>
      <c r="Y20">
        <v>15</v>
      </c>
      <c r="Z20">
        <v>-12</v>
      </c>
      <c r="AA20">
        <v>0</v>
      </c>
    </row>
    <row r="21" spans="1:27" x14ac:dyDescent="0.2">
      <c r="A21">
        <v>17</v>
      </c>
      <c r="B21">
        <v>1.4799421825500021</v>
      </c>
      <c r="C21">
        <f t="shared" si="6"/>
        <v>2.1902288636908636</v>
      </c>
      <c r="D21">
        <f t="shared" si="2"/>
        <v>3.4055063377288323E-3</v>
      </c>
      <c r="E21">
        <f t="shared" si="3"/>
        <v>23.941643283696486</v>
      </c>
      <c r="F21">
        <v>18</v>
      </c>
      <c r="G21">
        <v>24</v>
      </c>
      <c r="H21">
        <v>1</v>
      </c>
      <c r="I21">
        <v>7</v>
      </c>
      <c r="J21">
        <v>6</v>
      </c>
      <c r="K21">
        <v>7</v>
      </c>
      <c r="L21">
        <v>4</v>
      </c>
      <c r="M21">
        <v>18</v>
      </c>
      <c r="N21">
        <v>13</v>
      </c>
      <c r="O21">
        <v>18</v>
      </c>
      <c r="P21">
        <v>15</v>
      </c>
      <c r="Q21">
        <v>11</v>
      </c>
      <c r="R21">
        <f t="shared" si="4"/>
        <v>1</v>
      </c>
      <c r="S21">
        <f t="shared" si="7"/>
        <v>7.8637476634183772</v>
      </c>
      <c r="T21">
        <f t="shared" si="8"/>
        <v>-16.07789562027811</v>
      </c>
      <c r="U21">
        <f t="shared" si="5"/>
        <v>7.8637476634183772</v>
      </c>
      <c r="W21">
        <v>18</v>
      </c>
      <c r="X21">
        <v>109</v>
      </c>
      <c r="Y21">
        <v>14</v>
      </c>
      <c r="Z21">
        <v>-109</v>
      </c>
      <c r="AA21">
        <v>0</v>
      </c>
    </row>
    <row r="22" spans="1:27" x14ac:dyDescent="0.2">
      <c r="A22">
        <v>18</v>
      </c>
      <c r="B22">
        <v>-3.0618214057270143</v>
      </c>
      <c r="C22">
        <f t="shared" si="6"/>
        <v>9.3747503205681504</v>
      </c>
      <c r="D22">
        <f t="shared" si="2"/>
        <v>7.8991409742804022</v>
      </c>
      <c r="E22">
        <f t="shared" si="3"/>
        <v>15.189458953461024</v>
      </c>
      <c r="F22">
        <v>19</v>
      </c>
      <c r="G22">
        <v>18</v>
      </c>
      <c r="H22">
        <v>1</v>
      </c>
      <c r="I22">
        <v>2</v>
      </c>
      <c r="J22">
        <v>5</v>
      </c>
      <c r="K22">
        <v>8</v>
      </c>
      <c r="L22">
        <v>6</v>
      </c>
      <c r="M22">
        <v>14</v>
      </c>
      <c r="N22">
        <v>13</v>
      </c>
      <c r="O22">
        <v>12</v>
      </c>
      <c r="P22">
        <v>15</v>
      </c>
      <c r="Q22">
        <v>18</v>
      </c>
      <c r="R22">
        <f t="shared" si="4"/>
        <v>0</v>
      </c>
      <c r="S22">
        <f t="shared" si="7"/>
        <v>5.9299161712940602</v>
      </c>
      <c r="T22">
        <f t="shared" si="8"/>
        <v>-9.2595427821669638</v>
      </c>
      <c r="U22">
        <f t="shared" si="5"/>
        <v>5.9299161712940602</v>
      </c>
      <c r="W22">
        <v>18</v>
      </c>
      <c r="X22">
        <v>109</v>
      </c>
      <c r="Y22">
        <v>14</v>
      </c>
      <c r="Z22">
        <v>-109</v>
      </c>
      <c r="AA22">
        <v>0</v>
      </c>
    </row>
    <row r="23" spans="1:27" x14ac:dyDescent="0.2">
      <c r="D23">
        <f t="shared" si="2"/>
        <v>53.214445311145823</v>
      </c>
      <c r="E23">
        <f t="shared" si="3"/>
        <v>-16.705176814264391</v>
      </c>
      <c r="F23">
        <v>20</v>
      </c>
      <c r="G23">
        <v>-24</v>
      </c>
      <c r="H23">
        <v>2</v>
      </c>
      <c r="I23">
        <v>4</v>
      </c>
      <c r="J23">
        <v>3</v>
      </c>
      <c r="K23">
        <v>8</v>
      </c>
      <c r="L23">
        <v>5</v>
      </c>
      <c r="M23">
        <v>11</v>
      </c>
      <c r="N23">
        <v>18</v>
      </c>
      <c r="O23">
        <v>16</v>
      </c>
      <c r="P23">
        <v>17</v>
      </c>
      <c r="Q23">
        <v>10</v>
      </c>
      <c r="R23">
        <f t="shared" si="4"/>
        <v>1</v>
      </c>
      <c r="S23">
        <f t="shared" si="7"/>
        <v>-14.850740441461269</v>
      </c>
      <c r="T23">
        <f t="shared" si="8"/>
        <v>1.8544363728031232</v>
      </c>
      <c r="U23">
        <f t="shared" si="5"/>
        <v>-14.850740441461269</v>
      </c>
    </row>
    <row r="25" spans="1:27" x14ac:dyDescent="0.2">
      <c r="P25">
        <f>SUMPRODUCT($R$4:$R$23,S4:S23)/11</f>
        <v>-0.34030447037602324</v>
      </c>
      <c r="Q25">
        <f>SUMPRODUCT($R$4:$R$23,T4:T23)/11</f>
        <v>-3.9560847446930141</v>
      </c>
    </row>
    <row r="26" spans="1:27" x14ac:dyDescent="0.2">
      <c r="R26">
        <f>SUMPRODUCT($R$4:$R$23,S4:S23)/11</f>
        <v>-0.34030447037602324</v>
      </c>
      <c r="S26">
        <f>SUMPRODUCT($R$4:$R$23,T4:T23)/11</f>
        <v>-3.9560847446930141</v>
      </c>
    </row>
  </sheetData>
  <phoneticPr fontId="2" type="noConversion"/>
  <printOptions headings="1" gridLines="1"/>
  <pageMargins left="0.7" right="0.7" top="0.75" bottom="0.75" header="0.3" footer="0.3"/>
  <pageSetup scale="38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honeticPr fontId="1" type="noConversion"/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honeticPr fontId="1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Adjusted Plus Minus</vt:lpstr>
      <vt:lpstr>Regularization</vt:lpstr>
      <vt:lpstr>Sheet2</vt:lpstr>
      <vt:lpstr>Sheet3</vt:lpstr>
    </vt:vector>
  </TitlesOfParts>
  <Company>Kelley School of Business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T42</dc:creator>
  <cp:lastModifiedBy>Kostas Pelechrinis</cp:lastModifiedBy>
  <cp:lastPrinted>2021-04-12T19:28:38Z</cp:lastPrinted>
  <dcterms:created xsi:type="dcterms:W3CDTF">2007-07-21T00:32:50Z</dcterms:created>
  <dcterms:modified xsi:type="dcterms:W3CDTF">2021-04-12T20:31:35Z</dcterms:modified>
</cp:coreProperties>
</file>