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kpele/Dropbox/Mathletics_2ndEdition/Chapter 46-Rating Sports Teams/Ch46excelfiles/"/>
    </mc:Choice>
  </mc:AlternateContent>
  <bookViews>
    <workbookView xWindow="14540" yWindow="3380" windowWidth="22320" windowHeight="12060"/>
  </bookViews>
  <sheets>
    <sheet name="Least Squares" sheetId="1" r:id="rId1"/>
    <sheet name="Schedule Strength" sheetId="4" r:id="rId2"/>
    <sheet name="Absolute value " sheetId="9" r:id="rId3"/>
    <sheet name="Offense Defense" sheetId="5" r:id="rId4"/>
    <sheet name="Win Loss" sheetId="6" r:id="rId5"/>
    <sheet name="Super Bowl" sheetId="7" r:id="rId6"/>
    <sheet name="Team List" sheetId="2" r:id="rId7"/>
    <sheet name="Sheet8" sheetId="8" r:id="rId8"/>
  </sheets>
  <definedNames>
    <definedName name="Away_Ability">'Schedule Strength'!$J$6:$J$277</definedName>
    <definedName name="Away_Team">'Schedule Strength'!$I$6:$I$277</definedName>
    <definedName name="Home_Ability">'Schedule Strength'!$K$6:$K$277</definedName>
    <definedName name="Home_edge" localSheetId="2">'Absolute value '!$E$1</definedName>
    <definedName name="Home_edge" localSheetId="3">'Offense Defense'!$G$1</definedName>
    <definedName name="Home_edge" localSheetId="1">'Schedule Strength'!$E$1</definedName>
    <definedName name="Home_edge" localSheetId="5">'Super Bowl'!$G$1</definedName>
    <definedName name="Home_edge" localSheetId="4">'Win Loss'!$E$1</definedName>
    <definedName name="Home_edge">'Least Squares'!$E$1</definedName>
    <definedName name="Home_Team">'Schedule Strength'!$H$6:$H$277</definedName>
    <definedName name="lookpoints" localSheetId="2">'Absolute value '!$B$4:$C$36</definedName>
    <definedName name="lookpoints" localSheetId="3">'Offense Defense'!$B$4:$C$36</definedName>
    <definedName name="lookpoints" localSheetId="1">'Schedule Strength'!$B$4:$C$36</definedName>
    <definedName name="lookpoints" localSheetId="5">'Super Bowl'!$B$4:$C$36</definedName>
    <definedName name="lookpoints" localSheetId="4">'Win Loss'!$B$4:$C$36</definedName>
    <definedName name="lookpoints">'Least Squares'!$B$4:$C$36</definedName>
    <definedName name="mean" localSheetId="5">'Super Bowl'!$G$2</definedName>
    <definedName name="mean">'Offense Defense'!$G$2</definedName>
    <definedName name="solver_adj" localSheetId="2" hidden="1">'Absolute value '!$E$1,'Absolute value '!$C$5:$C$36</definedName>
    <definedName name="solver_adj" localSheetId="0" hidden="1">'Least Squares'!$E$1,'Least Squares'!$C$5:$C$36</definedName>
    <definedName name="solver_adj" localSheetId="3" hidden="1">'Offense Defense'!$G$1,'Offense Defense'!$C$5:$D$36,'Offense Defense'!$G$2</definedName>
    <definedName name="solver_adj" localSheetId="1" hidden="1">'Schedule Strength'!$E$1,'Schedule Strength'!$C$5:$C$36</definedName>
    <definedName name="solver_adj" localSheetId="5" hidden="1">'Super Bowl'!$G$1,'Super Bowl'!$C$5:$D$36,'Super Bowl'!$G$2</definedName>
    <definedName name="solver_adj" localSheetId="4" hidden="1">'Win Loss'!$E$1,'Win Loss'!$C$5:$C$36</definedName>
    <definedName name="solver_cvg" localSheetId="2" hidden="1">0.0001</definedName>
    <definedName name="solver_cvg" localSheetId="0" hidden="1">0.0001</definedName>
    <definedName name="solver_cvg" localSheetId="3" hidden="1">0.0001</definedName>
    <definedName name="solver_cvg" localSheetId="1" hidden="1">0.0001</definedName>
    <definedName name="solver_cvg" localSheetId="5" hidden="1">0.0001</definedName>
    <definedName name="solver_cvg" localSheetId="4" hidden="1">0.0001</definedName>
    <definedName name="solver_drv" localSheetId="2" hidden="1">1</definedName>
    <definedName name="solver_drv" localSheetId="0" hidden="1">1</definedName>
    <definedName name="solver_drv" localSheetId="3" hidden="1">1</definedName>
    <definedName name="solver_drv" localSheetId="1" hidden="1">1</definedName>
    <definedName name="solver_drv" localSheetId="5" hidden="1">1</definedName>
    <definedName name="solver_drv" localSheetId="4" hidden="1">1</definedName>
    <definedName name="solver_eng" localSheetId="2" hidden="1">1</definedName>
    <definedName name="solver_eng" localSheetId="0" hidden="1">1</definedName>
    <definedName name="solver_eng" localSheetId="3" hidden="1">1</definedName>
    <definedName name="solver_eng" localSheetId="1" hidden="1">1</definedName>
    <definedName name="solver_eng" localSheetId="5" hidden="1">1</definedName>
    <definedName name="solver_eng" localSheetId="4" hidden="1">1</definedName>
    <definedName name="solver_est" localSheetId="2" hidden="1">1</definedName>
    <definedName name="solver_est" localSheetId="0" hidden="1">1</definedName>
    <definedName name="solver_est" localSheetId="3" hidden="1">1</definedName>
    <definedName name="solver_est" localSheetId="1" hidden="1">1</definedName>
    <definedName name="solver_est" localSheetId="5" hidden="1">1</definedName>
    <definedName name="solver_est" localSheetId="4" hidden="1">1</definedName>
    <definedName name="solver_itr" localSheetId="2" hidden="1">2147483647</definedName>
    <definedName name="solver_itr" localSheetId="0" hidden="1">2147483647</definedName>
    <definedName name="solver_itr" localSheetId="3" hidden="1">2147483647</definedName>
    <definedName name="solver_itr" localSheetId="1" hidden="1">2147483647</definedName>
    <definedName name="solver_itr" localSheetId="5" hidden="1">2147483647</definedName>
    <definedName name="solver_itr" localSheetId="4" hidden="1">2147483647</definedName>
    <definedName name="solver_lhs1" localSheetId="2" hidden="1">'Absolute value '!$C$3</definedName>
    <definedName name="solver_lhs1" localSheetId="0" hidden="1">'Least Squares'!$C$3</definedName>
    <definedName name="solver_lhs1" localSheetId="3" hidden="1">'Offense Defense'!$C$3</definedName>
    <definedName name="solver_lhs1" localSheetId="1" hidden="1">'Schedule Strength'!$C$3</definedName>
    <definedName name="solver_lhs1" localSheetId="5" hidden="1">'Super Bowl'!$C$3</definedName>
    <definedName name="solver_lhs1" localSheetId="4" hidden="1">'Win Loss'!$C$3</definedName>
    <definedName name="solver_lhs2" localSheetId="3" hidden="1">'Offense Defense'!$D$3</definedName>
    <definedName name="solver_lhs2" localSheetId="5" hidden="1">'Super Bowl'!$D$3</definedName>
    <definedName name="solver_lhs2" localSheetId="4" hidden="1">'Win Loss'!$C$5:$C$36</definedName>
    <definedName name="solver_lhs3" localSheetId="4" hidden="1">'Win Loss'!$C$5:$C$36</definedName>
    <definedName name="solver_lhs4" localSheetId="4" hidden="1">'Win Loss'!$E$1</definedName>
    <definedName name="solver_lhs5" localSheetId="4" hidden="1">'Win Loss'!$E$1</definedName>
    <definedName name="solver_lin" localSheetId="0" hidden="1">2</definedName>
    <definedName name="solver_mip" localSheetId="2" hidden="1">2147483647</definedName>
    <definedName name="solver_mip" localSheetId="0" hidden="1">2147483647</definedName>
    <definedName name="solver_mip" localSheetId="3" hidden="1">2147483647</definedName>
    <definedName name="solver_mip" localSheetId="1" hidden="1">2147483647</definedName>
    <definedName name="solver_mip" localSheetId="5" hidden="1">2147483647</definedName>
    <definedName name="solver_mip" localSheetId="4" hidden="1">2147483647</definedName>
    <definedName name="solver_mni" localSheetId="2" hidden="1">30</definedName>
    <definedName name="solver_mni" localSheetId="0" hidden="1">30</definedName>
    <definedName name="solver_mni" localSheetId="3" hidden="1">30</definedName>
    <definedName name="solver_mni" localSheetId="1" hidden="1">30</definedName>
    <definedName name="solver_mni" localSheetId="5" hidden="1">30</definedName>
    <definedName name="solver_mni" localSheetId="4" hidden="1">30</definedName>
    <definedName name="solver_mrt" localSheetId="2" hidden="1">0.075</definedName>
    <definedName name="solver_mrt" localSheetId="0" hidden="1">0.075</definedName>
    <definedName name="solver_mrt" localSheetId="3" hidden="1">0.075</definedName>
    <definedName name="solver_mrt" localSheetId="1" hidden="1">0.075</definedName>
    <definedName name="solver_mrt" localSheetId="5" hidden="1">0.075</definedName>
    <definedName name="solver_mrt" localSheetId="4" hidden="1">0.075</definedName>
    <definedName name="solver_msl" localSheetId="2" hidden="1">2</definedName>
    <definedName name="solver_msl" localSheetId="0" hidden="1">2</definedName>
    <definedName name="solver_msl" localSheetId="3" hidden="1">2</definedName>
    <definedName name="solver_msl" localSheetId="1" hidden="1">2</definedName>
    <definedName name="solver_msl" localSheetId="5" hidden="1">2</definedName>
    <definedName name="solver_msl" localSheetId="4" hidden="1">2</definedName>
    <definedName name="solver_neg" localSheetId="2" hidden="1">2</definedName>
    <definedName name="solver_neg" localSheetId="0" hidden="1">2</definedName>
    <definedName name="solver_neg" localSheetId="3" hidden="1">2</definedName>
    <definedName name="solver_neg" localSheetId="1" hidden="1">2</definedName>
    <definedName name="solver_neg" localSheetId="5" hidden="1">2</definedName>
    <definedName name="solver_neg" localSheetId="4" hidden="1">2</definedName>
    <definedName name="solver_nod" localSheetId="2" hidden="1">2147483647</definedName>
    <definedName name="solver_nod" localSheetId="0" hidden="1">2147483647</definedName>
    <definedName name="solver_nod" localSheetId="3" hidden="1">2147483647</definedName>
    <definedName name="solver_nod" localSheetId="1" hidden="1">2147483647</definedName>
    <definedName name="solver_nod" localSheetId="5" hidden="1">2147483647</definedName>
    <definedName name="solver_nod" localSheetId="4" hidden="1">2147483647</definedName>
    <definedName name="solver_num" localSheetId="2" hidden="1">1</definedName>
    <definedName name="solver_num" localSheetId="0" hidden="1">1</definedName>
    <definedName name="solver_num" localSheetId="3" hidden="1">2</definedName>
    <definedName name="solver_num" localSheetId="1" hidden="1">1</definedName>
    <definedName name="solver_num" localSheetId="5" hidden="1">2</definedName>
    <definedName name="solver_num" localSheetId="4" hidden="1">5</definedName>
    <definedName name="solver_nwt" localSheetId="2" hidden="1">1</definedName>
    <definedName name="solver_nwt" localSheetId="0" hidden="1">1</definedName>
    <definedName name="solver_nwt" localSheetId="3" hidden="1">1</definedName>
    <definedName name="solver_nwt" localSheetId="1" hidden="1">1</definedName>
    <definedName name="solver_nwt" localSheetId="5" hidden="1">1</definedName>
    <definedName name="solver_nwt" localSheetId="4" hidden="1">1</definedName>
    <definedName name="solver_opt" localSheetId="2" hidden="1">'Absolute value '!$N$4</definedName>
    <definedName name="solver_opt" localSheetId="0" hidden="1">'Least Squares'!$N$4</definedName>
    <definedName name="solver_opt" localSheetId="3" hidden="1">'Offense Defense'!$P$4</definedName>
    <definedName name="solver_opt" localSheetId="1" hidden="1">'Schedule Strength'!$N$4</definedName>
    <definedName name="solver_opt" localSheetId="5" hidden="1">'Super Bowl'!$P$4</definedName>
    <definedName name="solver_opt" localSheetId="4" hidden="1">'Win Loss'!$P$4</definedName>
    <definedName name="solver_pre" localSheetId="2" hidden="1">0.000001</definedName>
    <definedName name="solver_pre" localSheetId="0" hidden="1">0.000001</definedName>
    <definedName name="solver_pre" localSheetId="3" hidden="1">0.000001</definedName>
    <definedName name="solver_pre" localSheetId="1" hidden="1">0.000001</definedName>
    <definedName name="solver_pre" localSheetId="5" hidden="1">0.000001</definedName>
    <definedName name="solver_pre" localSheetId="4" hidden="1">0.000001</definedName>
    <definedName name="solver_rbv" localSheetId="2" hidden="1">1</definedName>
    <definedName name="solver_rbv" localSheetId="0" hidden="1">1</definedName>
    <definedName name="solver_rbv" localSheetId="3" hidden="1">1</definedName>
    <definedName name="solver_rbv" localSheetId="1" hidden="1">1</definedName>
    <definedName name="solver_rbv" localSheetId="5" hidden="1">1</definedName>
    <definedName name="solver_rbv" localSheetId="4" hidden="1">1</definedName>
    <definedName name="solver_rel1" localSheetId="2" hidden="1">2</definedName>
    <definedName name="solver_rel1" localSheetId="0" hidden="1">2</definedName>
    <definedName name="solver_rel1" localSheetId="3" hidden="1">2</definedName>
    <definedName name="solver_rel1" localSheetId="1" hidden="1">2</definedName>
    <definedName name="solver_rel1" localSheetId="5" hidden="1">2</definedName>
    <definedName name="solver_rel1" localSheetId="4" hidden="1">2</definedName>
    <definedName name="solver_rel2" localSheetId="3" hidden="1">2</definedName>
    <definedName name="solver_rel2" localSheetId="5" hidden="1">2</definedName>
    <definedName name="solver_rel2" localSheetId="4" hidden="1">1</definedName>
    <definedName name="solver_rel3" localSheetId="4" hidden="1">3</definedName>
    <definedName name="solver_rel4" localSheetId="4" hidden="1">1</definedName>
    <definedName name="solver_rel5" localSheetId="4" hidden="1">3</definedName>
    <definedName name="solver_rhs1" localSheetId="2" hidden="1">0</definedName>
    <definedName name="solver_rhs1" localSheetId="0" hidden="1">0</definedName>
    <definedName name="solver_rhs1" localSheetId="3" hidden="1">0</definedName>
    <definedName name="solver_rhs1" localSheetId="1" hidden="1">0</definedName>
    <definedName name="solver_rhs1" localSheetId="5" hidden="1">0</definedName>
    <definedName name="solver_rhs1" localSheetId="4" hidden="1">0</definedName>
    <definedName name="solver_rhs2" localSheetId="3" hidden="1">0</definedName>
    <definedName name="solver_rhs2" localSheetId="5" hidden="1">0</definedName>
    <definedName name="solver_rhs2" localSheetId="4" hidden="1">5</definedName>
    <definedName name="solver_rhs3" localSheetId="4" hidden="1">-5</definedName>
    <definedName name="solver_rhs4" localSheetId="4" hidden="1">0.5</definedName>
    <definedName name="solver_rhs5" localSheetId="4" hidden="1">0</definedName>
    <definedName name="solver_rlx" localSheetId="2" hidden="1">2</definedName>
    <definedName name="solver_rlx" localSheetId="0" hidden="1">2</definedName>
    <definedName name="solver_rlx" localSheetId="3" hidden="1">2</definedName>
    <definedName name="solver_rlx" localSheetId="1" hidden="1">2</definedName>
    <definedName name="solver_rlx" localSheetId="5" hidden="1">2</definedName>
    <definedName name="solver_rlx" localSheetId="4" hidden="1">2</definedName>
    <definedName name="solver_rsd" localSheetId="2" hidden="1">0</definedName>
    <definedName name="solver_rsd" localSheetId="0" hidden="1">0</definedName>
    <definedName name="solver_rsd" localSheetId="3" hidden="1">0</definedName>
    <definedName name="solver_rsd" localSheetId="1" hidden="1">0</definedName>
    <definedName name="solver_rsd" localSheetId="5" hidden="1">0</definedName>
    <definedName name="solver_rsd" localSheetId="4" hidden="1">0</definedName>
    <definedName name="solver_scl" localSheetId="2" hidden="1">1</definedName>
    <definedName name="solver_scl" localSheetId="0" hidden="1">1</definedName>
    <definedName name="solver_scl" localSheetId="3" hidden="1">1</definedName>
    <definedName name="solver_scl" localSheetId="1" hidden="1">1</definedName>
    <definedName name="solver_scl" localSheetId="5" hidden="1">1</definedName>
    <definedName name="solver_scl" localSheetId="4" hidden="1">1</definedName>
    <definedName name="solver_sho" localSheetId="2" hidden="1">2</definedName>
    <definedName name="solver_sho" localSheetId="0" hidden="1">2</definedName>
    <definedName name="solver_sho" localSheetId="3" hidden="1">2</definedName>
    <definedName name="solver_sho" localSheetId="1" hidden="1">2</definedName>
    <definedName name="solver_sho" localSheetId="5" hidden="1">2</definedName>
    <definedName name="solver_sho" localSheetId="4" hidden="1">2</definedName>
    <definedName name="solver_ssz" localSheetId="2" hidden="1">100</definedName>
    <definedName name="solver_ssz" localSheetId="0" hidden="1">100</definedName>
    <definedName name="solver_ssz" localSheetId="3" hidden="1">100</definedName>
    <definedName name="solver_ssz" localSheetId="1" hidden="1">100</definedName>
    <definedName name="solver_ssz" localSheetId="5" hidden="1">100</definedName>
    <definedName name="solver_ssz" localSheetId="4" hidden="1">100</definedName>
    <definedName name="solver_tim" localSheetId="2" hidden="1">2147483647</definedName>
    <definedName name="solver_tim" localSheetId="0" hidden="1">2147483647</definedName>
    <definedName name="solver_tim" localSheetId="3" hidden="1">2147483647</definedName>
    <definedName name="solver_tim" localSheetId="1" hidden="1">2147483647</definedName>
    <definedName name="solver_tim" localSheetId="5" hidden="1">2147483647</definedName>
    <definedName name="solver_tim" localSheetId="4" hidden="1">2147483647</definedName>
    <definedName name="solver_tol" localSheetId="2" hidden="1">0.01</definedName>
    <definedName name="solver_tol" localSheetId="0" hidden="1">0.01</definedName>
    <definedName name="solver_tol" localSheetId="3" hidden="1">0.01</definedName>
    <definedName name="solver_tol" localSheetId="1" hidden="1">0.01</definedName>
    <definedName name="solver_tol" localSheetId="5" hidden="1">0.01</definedName>
    <definedName name="solver_tol" localSheetId="4" hidden="1">0.01</definedName>
    <definedName name="solver_typ" localSheetId="2" hidden="1">2</definedName>
    <definedName name="solver_typ" localSheetId="0" hidden="1">2</definedName>
    <definedName name="solver_typ" localSheetId="3" hidden="1">2</definedName>
    <definedName name="solver_typ" localSheetId="1" hidden="1">2</definedName>
    <definedName name="solver_typ" localSheetId="5" hidden="1">2</definedName>
    <definedName name="solver_typ" localSheetId="4" hidden="1">1</definedName>
    <definedName name="solver_val" localSheetId="2" hidden="1">0</definedName>
    <definedName name="solver_val" localSheetId="0" hidden="1">0</definedName>
    <definedName name="solver_val" localSheetId="3" hidden="1">0</definedName>
    <definedName name="solver_val" localSheetId="1" hidden="1">0</definedName>
    <definedName name="solver_val" localSheetId="5" hidden="1">0</definedName>
    <definedName name="solver_val" localSheetId="4" hidden="1">0</definedName>
    <definedName name="solver_ver" localSheetId="2" hidden="1">3</definedName>
    <definedName name="solver_ver" localSheetId="0" hidden="1">2</definedName>
    <definedName name="solver_ver" localSheetId="3" hidden="1">3</definedName>
    <definedName name="solver_ver" localSheetId="1" hidden="1">3</definedName>
    <definedName name="solver_ver" localSheetId="5" hidden="1">3</definedName>
    <definedName name="solver_ver" localSheetId="4" hidden="1">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1" l="1"/>
  <c r="F15" i="6"/>
  <c r="F16" i="6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5" i="5"/>
  <c r="L1" i="7"/>
  <c r="L2" i="7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N191" i="9"/>
  <c r="M190" i="9"/>
  <c r="L190" i="9"/>
  <c r="M189" i="9"/>
  <c r="L189" i="9"/>
  <c r="N189" i="9"/>
  <c r="M188" i="9"/>
  <c r="L188" i="9"/>
  <c r="M187" i="9"/>
  <c r="L187" i="9"/>
  <c r="N187" i="9"/>
  <c r="M186" i="9"/>
  <c r="L186" i="9"/>
  <c r="M185" i="9"/>
  <c r="L185" i="9"/>
  <c r="N185" i="9"/>
  <c r="M184" i="9"/>
  <c r="L184" i="9"/>
  <c r="M183" i="9"/>
  <c r="L183" i="9"/>
  <c r="N183" i="9"/>
  <c r="M182" i="9"/>
  <c r="L182" i="9"/>
  <c r="M181" i="9"/>
  <c r="L181" i="9"/>
  <c r="N181" i="9"/>
  <c r="M180" i="9"/>
  <c r="L180" i="9"/>
  <c r="M179" i="9"/>
  <c r="L179" i="9"/>
  <c r="N179" i="9"/>
  <c r="M178" i="9"/>
  <c r="L178" i="9"/>
  <c r="M177" i="9"/>
  <c r="L177" i="9"/>
  <c r="N177" i="9"/>
  <c r="M176" i="9"/>
  <c r="L176" i="9"/>
  <c r="M175" i="9"/>
  <c r="L175" i="9"/>
  <c r="N175" i="9"/>
  <c r="M174" i="9"/>
  <c r="L174" i="9"/>
  <c r="M173" i="9"/>
  <c r="L173" i="9"/>
  <c r="N173" i="9"/>
  <c r="M172" i="9"/>
  <c r="L172" i="9"/>
  <c r="M171" i="9"/>
  <c r="L171" i="9"/>
  <c r="N171" i="9"/>
  <c r="M170" i="9"/>
  <c r="L170" i="9"/>
  <c r="M169" i="9"/>
  <c r="L169" i="9"/>
  <c r="N169" i="9"/>
  <c r="M168" i="9"/>
  <c r="L168" i="9"/>
  <c r="M167" i="9"/>
  <c r="L167" i="9"/>
  <c r="N167" i="9"/>
  <c r="M166" i="9"/>
  <c r="L166" i="9"/>
  <c r="M165" i="9"/>
  <c r="L165" i="9"/>
  <c r="N165" i="9"/>
  <c r="M164" i="9"/>
  <c r="L164" i="9"/>
  <c r="M163" i="9"/>
  <c r="L163" i="9"/>
  <c r="N163" i="9"/>
  <c r="M162" i="9"/>
  <c r="L162" i="9"/>
  <c r="M161" i="9"/>
  <c r="L161" i="9"/>
  <c r="N161" i="9"/>
  <c r="M160" i="9"/>
  <c r="L160" i="9"/>
  <c r="M159" i="9"/>
  <c r="L159" i="9"/>
  <c r="N159" i="9"/>
  <c r="M158" i="9"/>
  <c r="L158" i="9"/>
  <c r="M157" i="9"/>
  <c r="L157" i="9"/>
  <c r="N157" i="9"/>
  <c r="M156" i="9"/>
  <c r="L156" i="9"/>
  <c r="M155" i="9"/>
  <c r="L155" i="9"/>
  <c r="N155" i="9"/>
  <c r="M154" i="9"/>
  <c r="L154" i="9"/>
  <c r="M153" i="9"/>
  <c r="L153" i="9"/>
  <c r="N153" i="9"/>
  <c r="M152" i="9"/>
  <c r="L152" i="9"/>
  <c r="M151" i="9"/>
  <c r="L151" i="9"/>
  <c r="N151" i="9"/>
  <c r="M150" i="9"/>
  <c r="L150" i="9"/>
  <c r="M149" i="9"/>
  <c r="L149" i="9"/>
  <c r="N149" i="9"/>
  <c r="M148" i="9"/>
  <c r="L148" i="9"/>
  <c r="M147" i="9"/>
  <c r="L147" i="9"/>
  <c r="N147" i="9"/>
  <c r="M146" i="9"/>
  <c r="L146" i="9"/>
  <c r="M145" i="9"/>
  <c r="L145" i="9"/>
  <c r="N145" i="9"/>
  <c r="M144" i="9"/>
  <c r="L144" i="9"/>
  <c r="M143" i="9"/>
  <c r="L143" i="9"/>
  <c r="N143" i="9"/>
  <c r="M142" i="9"/>
  <c r="L142" i="9"/>
  <c r="M141" i="9"/>
  <c r="L141" i="9"/>
  <c r="N141" i="9"/>
  <c r="M140" i="9"/>
  <c r="L140" i="9"/>
  <c r="M139" i="9"/>
  <c r="L139" i="9"/>
  <c r="N139" i="9"/>
  <c r="M138" i="9"/>
  <c r="L138" i="9"/>
  <c r="M137" i="9"/>
  <c r="L137" i="9"/>
  <c r="N137" i="9"/>
  <c r="M136" i="9"/>
  <c r="L136" i="9"/>
  <c r="M135" i="9"/>
  <c r="L135" i="9"/>
  <c r="N135" i="9"/>
  <c r="M134" i="9"/>
  <c r="L134" i="9"/>
  <c r="M133" i="9"/>
  <c r="L133" i="9"/>
  <c r="N133" i="9"/>
  <c r="M132" i="9"/>
  <c r="L132" i="9"/>
  <c r="M131" i="9"/>
  <c r="L131" i="9"/>
  <c r="N131" i="9"/>
  <c r="M130" i="9"/>
  <c r="L130" i="9"/>
  <c r="M129" i="9"/>
  <c r="L129" i="9"/>
  <c r="N129" i="9"/>
  <c r="M128" i="9"/>
  <c r="L128" i="9"/>
  <c r="M127" i="9"/>
  <c r="L127" i="9"/>
  <c r="N127" i="9"/>
  <c r="M126" i="9"/>
  <c r="L126" i="9"/>
  <c r="M125" i="9"/>
  <c r="L125" i="9"/>
  <c r="N125" i="9"/>
  <c r="M124" i="9"/>
  <c r="L124" i="9"/>
  <c r="M123" i="9"/>
  <c r="L123" i="9"/>
  <c r="N123" i="9"/>
  <c r="M122" i="9"/>
  <c r="L122" i="9"/>
  <c r="M121" i="9"/>
  <c r="L121" i="9"/>
  <c r="N121" i="9"/>
  <c r="M120" i="9"/>
  <c r="L120" i="9"/>
  <c r="M119" i="9"/>
  <c r="L119" i="9"/>
  <c r="N119" i="9"/>
  <c r="M118" i="9"/>
  <c r="L118" i="9"/>
  <c r="M117" i="9"/>
  <c r="L117" i="9"/>
  <c r="N117" i="9"/>
  <c r="M116" i="9"/>
  <c r="L116" i="9"/>
  <c r="M115" i="9"/>
  <c r="L115" i="9"/>
  <c r="N115" i="9"/>
  <c r="M114" i="9"/>
  <c r="L114" i="9"/>
  <c r="M113" i="9"/>
  <c r="L113" i="9"/>
  <c r="N113" i="9"/>
  <c r="M112" i="9"/>
  <c r="L112" i="9"/>
  <c r="M111" i="9"/>
  <c r="L111" i="9"/>
  <c r="N111" i="9"/>
  <c r="M110" i="9"/>
  <c r="L110" i="9"/>
  <c r="M109" i="9"/>
  <c r="L109" i="9"/>
  <c r="N109" i="9"/>
  <c r="M108" i="9"/>
  <c r="L108" i="9"/>
  <c r="M107" i="9"/>
  <c r="L107" i="9"/>
  <c r="N107" i="9"/>
  <c r="M106" i="9"/>
  <c r="L106" i="9"/>
  <c r="M105" i="9"/>
  <c r="L105" i="9"/>
  <c r="N105" i="9"/>
  <c r="M104" i="9"/>
  <c r="L104" i="9"/>
  <c r="M103" i="9"/>
  <c r="L103" i="9"/>
  <c r="N103" i="9"/>
  <c r="M102" i="9"/>
  <c r="L102" i="9"/>
  <c r="M101" i="9"/>
  <c r="L101" i="9"/>
  <c r="N101" i="9"/>
  <c r="M100" i="9"/>
  <c r="L100" i="9"/>
  <c r="M99" i="9"/>
  <c r="L99" i="9"/>
  <c r="N99" i="9"/>
  <c r="M98" i="9"/>
  <c r="L98" i="9"/>
  <c r="M97" i="9"/>
  <c r="L97" i="9"/>
  <c r="N97" i="9"/>
  <c r="M96" i="9"/>
  <c r="L96" i="9"/>
  <c r="M95" i="9"/>
  <c r="L95" i="9"/>
  <c r="N95" i="9"/>
  <c r="M94" i="9"/>
  <c r="L94" i="9"/>
  <c r="M93" i="9"/>
  <c r="L93" i="9"/>
  <c r="N93" i="9"/>
  <c r="M92" i="9"/>
  <c r="L92" i="9"/>
  <c r="M91" i="9"/>
  <c r="L91" i="9"/>
  <c r="N91" i="9"/>
  <c r="M90" i="9"/>
  <c r="L90" i="9"/>
  <c r="M89" i="9"/>
  <c r="L89" i="9"/>
  <c r="N89" i="9"/>
  <c r="M88" i="9"/>
  <c r="L88" i="9"/>
  <c r="M87" i="9"/>
  <c r="L87" i="9"/>
  <c r="N87" i="9"/>
  <c r="M86" i="9"/>
  <c r="L86" i="9"/>
  <c r="M85" i="9"/>
  <c r="L85" i="9"/>
  <c r="N85" i="9"/>
  <c r="M84" i="9"/>
  <c r="L84" i="9"/>
  <c r="M83" i="9"/>
  <c r="L83" i="9"/>
  <c r="N83" i="9"/>
  <c r="M82" i="9"/>
  <c r="L82" i="9"/>
  <c r="M81" i="9"/>
  <c r="L81" i="9"/>
  <c r="N81" i="9"/>
  <c r="M80" i="9"/>
  <c r="L80" i="9"/>
  <c r="M79" i="9"/>
  <c r="L79" i="9"/>
  <c r="N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N63" i="9"/>
  <c r="M62" i="9"/>
  <c r="L62" i="9"/>
  <c r="M61" i="9"/>
  <c r="L61" i="9"/>
  <c r="N61" i="9"/>
  <c r="M60" i="9"/>
  <c r="L60" i="9"/>
  <c r="M59" i="9"/>
  <c r="L59" i="9"/>
  <c r="N59" i="9"/>
  <c r="M58" i="9"/>
  <c r="L58" i="9"/>
  <c r="M57" i="9"/>
  <c r="L57" i="9"/>
  <c r="N57" i="9"/>
  <c r="M56" i="9"/>
  <c r="L56" i="9"/>
  <c r="M55" i="9"/>
  <c r="L55" i="9"/>
  <c r="N55" i="9"/>
  <c r="M54" i="9"/>
  <c r="L54" i="9"/>
  <c r="M53" i="9"/>
  <c r="L53" i="9"/>
  <c r="N53" i="9"/>
  <c r="M52" i="9"/>
  <c r="L52" i="9"/>
  <c r="M51" i="9"/>
  <c r="L51" i="9"/>
  <c r="N51" i="9"/>
  <c r="M50" i="9"/>
  <c r="L50" i="9"/>
  <c r="M49" i="9"/>
  <c r="L49" i="9"/>
  <c r="N49" i="9"/>
  <c r="M48" i="9"/>
  <c r="L48" i="9"/>
  <c r="M47" i="9"/>
  <c r="L47" i="9"/>
  <c r="N47" i="9"/>
  <c r="M46" i="9"/>
  <c r="L46" i="9"/>
  <c r="M45" i="9"/>
  <c r="L45" i="9"/>
  <c r="N45" i="9"/>
  <c r="M44" i="9"/>
  <c r="L44" i="9"/>
  <c r="M43" i="9"/>
  <c r="L43" i="9"/>
  <c r="N43" i="9"/>
  <c r="M42" i="9"/>
  <c r="L42" i="9"/>
  <c r="M41" i="9"/>
  <c r="L41" i="9"/>
  <c r="N41" i="9"/>
  <c r="M40" i="9"/>
  <c r="L40" i="9"/>
  <c r="M39" i="9"/>
  <c r="L39" i="9"/>
  <c r="N39" i="9"/>
  <c r="M38" i="9"/>
  <c r="L38" i="9"/>
  <c r="M37" i="9"/>
  <c r="L37" i="9"/>
  <c r="N37" i="9"/>
  <c r="M36" i="9"/>
  <c r="L36" i="9"/>
  <c r="D36" i="9"/>
  <c r="M35" i="9"/>
  <c r="L35" i="9"/>
  <c r="D35" i="9"/>
  <c r="M34" i="9"/>
  <c r="L34" i="9"/>
  <c r="D34" i="9"/>
  <c r="M33" i="9"/>
  <c r="L33" i="9"/>
  <c r="D33" i="9"/>
  <c r="M32" i="9"/>
  <c r="L32" i="9"/>
  <c r="D32" i="9"/>
  <c r="M31" i="9"/>
  <c r="L31" i="9"/>
  <c r="D31" i="9"/>
  <c r="M30" i="9"/>
  <c r="L30" i="9"/>
  <c r="N30" i="9"/>
  <c r="D30" i="9"/>
  <c r="M29" i="9"/>
  <c r="L29" i="9"/>
  <c r="D29" i="9"/>
  <c r="M28" i="9"/>
  <c r="L28" i="9"/>
  <c r="D28" i="9"/>
  <c r="M27" i="9"/>
  <c r="L27" i="9"/>
  <c r="D27" i="9"/>
  <c r="M26" i="9"/>
  <c r="L26" i="9"/>
  <c r="N26" i="9"/>
  <c r="D26" i="9"/>
  <c r="M25" i="9"/>
  <c r="L25" i="9"/>
  <c r="D25" i="9"/>
  <c r="M24" i="9"/>
  <c r="L24" i="9"/>
  <c r="D24" i="9"/>
  <c r="M23" i="9"/>
  <c r="L23" i="9"/>
  <c r="D23" i="9"/>
  <c r="M22" i="9"/>
  <c r="L22" i="9"/>
  <c r="N22" i="9"/>
  <c r="D22" i="9"/>
  <c r="M21" i="9"/>
  <c r="L21" i="9"/>
  <c r="D21" i="9"/>
  <c r="M20" i="9"/>
  <c r="L20" i="9"/>
  <c r="D20" i="9"/>
  <c r="M19" i="9"/>
  <c r="L19" i="9"/>
  <c r="D19" i="9"/>
  <c r="M18" i="9"/>
  <c r="L18" i="9"/>
  <c r="N18" i="9"/>
  <c r="D18" i="9"/>
  <c r="M17" i="9"/>
  <c r="L17" i="9"/>
  <c r="D17" i="9"/>
  <c r="M16" i="9"/>
  <c r="L16" i="9"/>
  <c r="D16" i="9"/>
  <c r="M15" i="9"/>
  <c r="L15" i="9"/>
  <c r="D15" i="9"/>
  <c r="M14" i="9"/>
  <c r="L14" i="9"/>
  <c r="N14" i="9"/>
  <c r="D14" i="9"/>
  <c r="M13" i="9"/>
  <c r="L13" i="9"/>
  <c r="D13" i="9"/>
  <c r="M12" i="9"/>
  <c r="L12" i="9"/>
  <c r="D12" i="9"/>
  <c r="M11" i="9"/>
  <c r="L11" i="9"/>
  <c r="D11" i="9"/>
  <c r="M10" i="9"/>
  <c r="L10" i="9"/>
  <c r="N10" i="9"/>
  <c r="D10" i="9"/>
  <c r="M9" i="9"/>
  <c r="L9" i="9"/>
  <c r="D9" i="9"/>
  <c r="M8" i="9"/>
  <c r="L8" i="9"/>
  <c r="D8" i="9"/>
  <c r="M7" i="9"/>
  <c r="L7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D7" i="9"/>
  <c r="M6" i="9"/>
  <c r="L6" i="9"/>
  <c r="D6" i="9"/>
  <c r="D5" i="9"/>
  <c r="C3" i="9"/>
  <c r="N40" i="9"/>
  <c r="N44" i="9"/>
  <c r="N48" i="9"/>
  <c r="N52" i="9"/>
  <c r="N54" i="9"/>
  <c r="N60" i="9"/>
  <c r="N80" i="9"/>
  <c r="N86" i="9"/>
  <c r="N92" i="9"/>
  <c r="N96" i="9"/>
  <c r="N100" i="9"/>
  <c r="N106" i="9"/>
  <c r="N110" i="9"/>
  <c r="N114" i="9"/>
  <c r="N120" i="9"/>
  <c r="N126" i="9"/>
  <c r="N130" i="9"/>
  <c r="N136" i="9"/>
  <c r="N142" i="9"/>
  <c r="N170" i="9"/>
  <c r="N176" i="9"/>
  <c r="N180" i="9"/>
  <c r="N184" i="9"/>
  <c r="N190" i="9"/>
  <c r="N36" i="9"/>
  <c r="N38" i="9"/>
  <c r="N42" i="9"/>
  <c r="N46" i="9"/>
  <c r="N50" i="9"/>
  <c r="N56" i="9"/>
  <c r="N58" i="9"/>
  <c r="N62" i="9"/>
  <c r="N82" i="9"/>
  <c r="N84" i="9"/>
  <c r="N88" i="9"/>
  <c r="N90" i="9"/>
  <c r="N94" i="9"/>
  <c r="N98" i="9"/>
  <c r="N102" i="9"/>
  <c r="N104" i="9"/>
  <c r="N108" i="9"/>
  <c r="N112" i="9"/>
  <c r="N116" i="9"/>
  <c r="N118" i="9"/>
  <c r="N122" i="9"/>
  <c r="N124" i="9"/>
  <c r="N128" i="9"/>
  <c r="N132" i="9"/>
  <c r="N134" i="9"/>
  <c r="N138" i="9"/>
  <c r="N140" i="9"/>
  <c r="N144" i="9"/>
  <c r="N146" i="9"/>
  <c r="N148" i="9"/>
  <c r="N150" i="9"/>
  <c r="N152" i="9"/>
  <c r="N154" i="9"/>
  <c r="N156" i="9"/>
  <c r="N158" i="9"/>
  <c r="N160" i="9"/>
  <c r="N162" i="9"/>
  <c r="N164" i="9"/>
  <c r="N166" i="9"/>
  <c r="N168" i="9"/>
  <c r="N172" i="9"/>
  <c r="N174" i="9"/>
  <c r="N178" i="9"/>
  <c r="N182" i="9"/>
  <c r="N186" i="9"/>
  <c r="N188" i="9"/>
  <c r="N192" i="9"/>
  <c r="N6" i="9"/>
  <c r="N7" i="9"/>
  <c r="N11" i="9"/>
  <c r="N15" i="9"/>
  <c r="N19" i="9"/>
  <c r="N23" i="9"/>
  <c r="N27" i="9"/>
  <c r="N31" i="9"/>
  <c r="N35" i="9"/>
  <c r="N20" i="9"/>
  <c r="N25" i="9"/>
  <c r="N9" i="9"/>
  <c r="N12" i="9"/>
  <c r="N17" i="9"/>
  <c r="N28" i="9"/>
  <c r="N33" i="9"/>
  <c r="N16" i="9"/>
  <c r="N21" i="9"/>
  <c r="N32" i="9"/>
  <c r="N66" i="9"/>
  <c r="N70" i="9"/>
  <c r="N74" i="9"/>
  <c r="N78" i="9"/>
  <c r="N194" i="9"/>
  <c r="N196" i="9"/>
  <c r="N198" i="9"/>
  <c r="N200" i="9"/>
  <c r="N202" i="9"/>
  <c r="N204" i="9"/>
  <c r="N206" i="9"/>
  <c r="N208" i="9"/>
  <c r="N210" i="9"/>
  <c r="N212" i="9"/>
  <c r="N276" i="9"/>
  <c r="N8" i="9"/>
  <c r="N13" i="9"/>
  <c r="N24" i="9"/>
  <c r="N29" i="9"/>
  <c r="N34" i="9"/>
  <c r="N277" i="9"/>
  <c r="N65" i="9"/>
  <c r="N69" i="9"/>
  <c r="N73" i="9"/>
  <c r="N77" i="9"/>
  <c r="N64" i="9"/>
  <c r="N68" i="9"/>
  <c r="N72" i="9"/>
  <c r="N76" i="9"/>
  <c r="N67" i="9"/>
  <c r="N71" i="9"/>
  <c r="N75" i="9"/>
  <c r="N195" i="9"/>
  <c r="N199" i="9"/>
  <c r="N203" i="9"/>
  <c r="N207" i="9"/>
  <c r="N211" i="9"/>
  <c r="N214" i="9"/>
  <c r="N216" i="9"/>
  <c r="N218" i="9"/>
  <c r="N220" i="9"/>
  <c r="N222" i="9"/>
  <c r="N224" i="9"/>
  <c r="N226" i="9"/>
  <c r="N228" i="9"/>
  <c r="N230" i="9"/>
  <c r="N232" i="9"/>
  <c r="N234" i="9"/>
  <c r="N236" i="9"/>
  <c r="N238" i="9"/>
  <c r="N240" i="9"/>
  <c r="N242" i="9"/>
  <c r="N244" i="9"/>
  <c r="N246" i="9"/>
  <c r="N248" i="9"/>
  <c r="N250" i="9"/>
  <c r="N252" i="9"/>
  <c r="N254" i="9"/>
  <c r="N256" i="9"/>
  <c r="N258" i="9"/>
  <c r="N260" i="9"/>
  <c r="N262" i="9"/>
  <c r="N264" i="9"/>
  <c r="N266" i="9"/>
  <c r="N268" i="9"/>
  <c r="N270" i="9"/>
  <c r="N272" i="9"/>
  <c r="N274" i="9"/>
  <c r="N193" i="9"/>
  <c r="N197" i="9"/>
  <c r="N201" i="9"/>
  <c r="N205" i="9"/>
  <c r="N209" i="9"/>
  <c r="N213" i="9"/>
  <c r="N215" i="9"/>
  <c r="N217" i="9"/>
  <c r="N219" i="9"/>
  <c r="N221" i="9"/>
  <c r="N223" i="9"/>
  <c r="N225" i="9"/>
  <c r="N227" i="9"/>
  <c r="N229" i="9"/>
  <c r="N231" i="9"/>
  <c r="N233" i="9"/>
  <c r="N235" i="9"/>
  <c r="N237" i="9"/>
  <c r="N239" i="9"/>
  <c r="N241" i="9"/>
  <c r="N243" i="9"/>
  <c r="N245" i="9"/>
  <c r="N247" i="9"/>
  <c r="N249" i="9"/>
  <c r="N251" i="9"/>
  <c r="N253" i="9"/>
  <c r="N255" i="9"/>
  <c r="N257" i="9"/>
  <c r="N259" i="9"/>
  <c r="N261" i="9"/>
  <c r="N263" i="9"/>
  <c r="N265" i="9"/>
  <c r="N267" i="9"/>
  <c r="N269" i="9"/>
  <c r="N271" i="9"/>
  <c r="N273" i="9"/>
  <c r="N275" i="9"/>
  <c r="K2" i="7"/>
  <c r="K1" i="7"/>
  <c r="N278" i="7"/>
  <c r="O278" i="7"/>
  <c r="N279" i="7"/>
  <c r="O279" i="7"/>
  <c r="N280" i="7"/>
  <c r="O280" i="7"/>
  <c r="N281" i="7"/>
  <c r="O281" i="7"/>
  <c r="N282" i="7"/>
  <c r="O282" i="7"/>
  <c r="N283" i="7"/>
  <c r="O283" i="7"/>
  <c r="N284" i="7"/>
  <c r="O284" i="7"/>
  <c r="N285" i="7"/>
  <c r="O285" i="7"/>
  <c r="N286" i="7"/>
  <c r="O286" i="7"/>
  <c r="N287" i="7"/>
  <c r="O287" i="7"/>
  <c r="O277" i="7"/>
  <c r="N277" i="7"/>
  <c r="O276" i="7"/>
  <c r="N276" i="7"/>
  <c r="O275" i="7"/>
  <c r="N275" i="7"/>
  <c r="O274" i="7"/>
  <c r="N274" i="7"/>
  <c r="O273" i="7"/>
  <c r="N273" i="7"/>
  <c r="O272" i="7"/>
  <c r="N272" i="7"/>
  <c r="O271" i="7"/>
  <c r="N271" i="7"/>
  <c r="O270" i="7"/>
  <c r="N270" i="7"/>
  <c r="O269" i="7"/>
  <c r="N269" i="7"/>
  <c r="O268" i="7"/>
  <c r="N268" i="7"/>
  <c r="O267" i="7"/>
  <c r="N267" i="7"/>
  <c r="O266" i="7"/>
  <c r="N266" i="7"/>
  <c r="O265" i="7"/>
  <c r="N265" i="7"/>
  <c r="O264" i="7"/>
  <c r="N264" i="7"/>
  <c r="O263" i="7"/>
  <c r="N263" i="7"/>
  <c r="O262" i="7"/>
  <c r="N262" i="7"/>
  <c r="O261" i="7"/>
  <c r="N261" i="7"/>
  <c r="O260" i="7"/>
  <c r="N260" i="7"/>
  <c r="O259" i="7"/>
  <c r="N259" i="7"/>
  <c r="O258" i="7"/>
  <c r="N258" i="7"/>
  <c r="O257" i="7"/>
  <c r="N257" i="7"/>
  <c r="O256" i="7"/>
  <c r="N256" i="7"/>
  <c r="O255" i="7"/>
  <c r="N255" i="7"/>
  <c r="O254" i="7"/>
  <c r="N254" i="7"/>
  <c r="O253" i="7"/>
  <c r="N253" i="7"/>
  <c r="O252" i="7"/>
  <c r="N252" i="7"/>
  <c r="O251" i="7"/>
  <c r="N251" i="7"/>
  <c r="O250" i="7"/>
  <c r="N250" i="7"/>
  <c r="O249" i="7"/>
  <c r="N249" i="7"/>
  <c r="O248" i="7"/>
  <c r="N248" i="7"/>
  <c r="O247" i="7"/>
  <c r="N247" i="7"/>
  <c r="O246" i="7"/>
  <c r="N246" i="7"/>
  <c r="O245" i="7"/>
  <c r="N245" i="7"/>
  <c r="O244" i="7"/>
  <c r="N244" i="7"/>
  <c r="O243" i="7"/>
  <c r="N243" i="7"/>
  <c r="O242" i="7"/>
  <c r="N242" i="7"/>
  <c r="O241" i="7"/>
  <c r="N241" i="7"/>
  <c r="O240" i="7"/>
  <c r="N240" i="7"/>
  <c r="O239" i="7"/>
  <c r="N239" i="7"/>
  <c r="O238" i="7"/>
  <c r="N238" i="7"/>
  <c r="O237" i="7"/>
  <c r="N237" i="7"/>
  <c r="O236" i="7"/>
  <c r="N236" i="7"/>
  <c r="O235" i="7"/>
  <c r="N235" i="7"/>
  <c r="O234" i="7"/>
  <c r="N234" i="7"/>
  <c r="O233" i="7"/>
  <c r="N233" i="7"/>
  <c r="O232" i="7"/>
  <c r="N232" i="7"/>
  <c r="O231" i="7"/>
  <c r="N231" i="7"/>
  <c r="O230" i="7"/>
  <c r="N230" i="7"/>
  <c r="O229" i="7"/>
  <c r="N229" i="7"/>
  <c r="O228" i="7"/>
  <c r="N228" i="7"/>
  <c r="O227" i="7"/>
  <c r="N227" i="7"/>
  <c r="O226" i="7"/>
  <c r="N226" i="7"/>
  <c r="O225" i="7"/>
  <c r="N225" i="7"/>
  <c r="O224" i="7"/>
  <c r="N224" i="7"/>
  <c r="O223" i="7"/>
  <c r="N223" i="7"/>
  <c r="O222" i="7"/>
  <c r="N222" i="7"/>
  <c r="O221" i="7"/>
  <c r="N221" i="7"/>
  <c r="O220" i="7"/>
  <c r="N220" i="7"/>
  <c r="O219" i="7"/>
  <c r="N219" i="7"/>
  <c r="O218" i="7"/>
  <c r="N218" i="7"/>
  <c r="O217" i="7"/>
  <c r="N217" i="7"/>
  <c r="O216" i="7"/>
  <c r="N216" i="7"/>
  <c r="O215" i="7"/>
  <c r="N215" i="7"/>
  <c r="O214" i="7"/>
  <c r="N214" i="7"/>
  <c r="O213" i="7"/>
  <c r="N213" i="7"/>
  <c r="O212" i="7"/>
  <c r="N212" i="7"/>
  <c r="O211" i="7"/>
  <c r="N211" i="7"/>
  <c r="O210" i="7"/>
  <c r="N210" i="7"/>
  <c r="O209" i="7"/>
  <c r="N209" i="7"/>
  <c r="O208" i="7"/>
  <c r="N208" i="7"/>
  <c r="O207" i="7"/>
  <c r="N207" i="7"/>
  <c r="O206" i="7"/>
  <c r="N206" i="7"/>
  <c r="O205" i="7"/>
  <c r="N205" i="7"/>
  <c r="O204" i="7"/>
  <c r="N204" i="7"/>
  <c r="O203" i="7"/>
  <c r="N203" i="7"/>
  <c r="O202" i="7"/>
  <c r="N202" i="7"/>
  <c r="O201" i="7"/>
  <c r="N201" i="7"/>
  <c r="O200" i="7"/>
  <c r="N200" i="7"/>
  <c r="O199" i="7"/>
  <c r="N199" i="7"/>
  <c r="O198" i="7"/>
  <c r="N198" i="7"/>
  <c r="O197" i="7"/>
  <c r="N197" i="7"/>
  <c r="O196" i="7"/>
  <c r="N196" i="7"/>
  <c r="O195" i="7"/>
  <c r="N195" i="7"/>
  <c r="O194" i="7"/>
  <c r="N194" i="7"/>
  <c r="O193" i="7"/>
  <c r="N193" i="7"/>
  <c r="O192" i="7"/>
  <c r="N192" i="7"/>
  <c r="O191" i="7"/>
  <c r="N191" i="7"/>
  <c r="O190" i="7"/>
  <c r="N190" i="7"/>
  <c r="O189" i="7"/>
  <c r="N189" i="7"/>
  <c r="O188" i="7"/>
  <c r="N188" i="7"/>
  <c r="O187" i="7"/>
  <c r="N187" i="7"/>
  <c r="O186" i="7"/>
  <c r="N186" i="7"/>
  <c r="O185" i="7"/>
  <c r="N185" i="7"/>
  <c r="O184" i="7"/>
  <c r="N184" i="7"/>
  <c r="O183" i="7"/>
  <c r="N183" i="7"/>
  <c r="O182" i="7"/>
  <c r="N182" i="7"/>
  <c r="O181" i="7"/>
  <c r="N181" i="7"/>
  <c r="O180" i="7"/>
  <c r="N180" i="7"/>
  <c r="O179" i="7"/>
  <c r="N179" i="7"/>
  <c r="O178" i="7"/>
  <c r="N178" i="7"/>
  <c r="O177" i="7"/>
  <c r="N177" i="7"/>
  <c r="O176" i="7"/>
  <c r="N176" i="7"/>
  <c r="O175" i="7"/>
  <c r="N175" i="7"/>
  <c r="O174" i="7"/>
  <c r="N174" i="7"/>
  <c r="O173" i="7"/>
  <c r="N173" i="7"/>
  <c r="O172" i="7"/>
  <c r="N172" i="7"/>
  <c r="O171" i="7"/>
  <c r="N171" i="7"/>
  <c r="O170" i="7"/>
  <c r="N170" i="7"/>
  <c r="O169" i="7"/>
  <c r="N169" i="7"/>
  <c r="O168" i="7"/>
  <c r="N168" i="7"/>
  <c r="O167" i="7"/>
  <c r="N167" i="7"/>
  <c r="O166" i="7"/>
  <c r="N166" i="7"/>
  <c r="O165" i="7"/>
  <c r="N165" i="7"/>
  <c r="O164" i="7"/>
  <c r="N164" i="7"/>
  <c r="O163" i="7"/>
  <c r="N163" i="7"/>
  <c r="O162" i="7"/>
  <c r="N162" i="7"/>
  <c r="O161" i="7"/>
  <c r="N161" i="7"/>
  <c r="O160" i="7"/>
  <c r="N160" i="7"/>
  <c r="O159" i="7"/>
  <c r="N159" i="7"/>
  <c r="O158" i="7"/>
  <c r="N158" i="7"/>
  <c r="O157" i="7"/>
  <c r="N157" i="7"/>
  <c r="O156" i="7"/>
  <c r="N156" i="7"/>
  <c r="O155" i="7"/>
  <c r="N155" i="7"/>
  <c r="O154" i="7"/>
  <c r="N154" i="7"/>
  <c r="O153" i="7"/>
  <c r="N153" i="7"/>
  <c r="O152" i="7"/>
  <c r="N152" i="7"/>
  <c r="O151" i="7"/>
  <c r="N151" i="7"/>
  <c r="O150" i="7"/>
  <c r="N150" i="7"/>
  <c r="O149" i="7"/>
  <c r="N149" i="7"/>
  <c r="O148" i="7"/>
  <c r="N148" i="7"/>
  <c r="O147" i="7"/>
  <c r="N147" i="7"/>
  <c r="O146" i="7"/>
  <c r="N146" i="7"/>
  <c r="O145" i="7"/>
  <c r="N145" i="7"/>
  <c r="O144" i="7"/>
  <c r="N144" i="7"/>
  <c r="O143" i="7"/>
  <c r="N143" i="7"/>
  <c r="O142" i="7"/>
  <c r="N142" i="7"/>
  <c r="O141" i="7"/>
  <c r="N141" i="7"/>
  <c r="O140" i="7"/>
  <c r="N140" i="7"/>
  <c r="O139" i="7"/>
  <c r="N139" i="7"/>
  <c r="O138" i="7"/>
  <c r="N138" i="7"/>
  <c r="O137" i="7"/>
  <c r="N137" i="7"/>
  <c r="O136" i="7"/>
  <c r="N136" i="7"/>
  <c r="O135" i="7"/>
  <c r="N135" i="7"/>
  <c r="O134" i="7"/>
  <c r="N134" i="7"/>
  <c r="O133" i="7"/>
  <c r="N133" i="7"/>
  <c r="O132" i="7"/>
  <c r="N132" i="7"/>
  <c r="O131" i="7"/>
  <c r="N131" i="7"/>
  <c r="O130" i="7"/>
  <c r="N130" i="7"/>
  <c r="O129" i="7"/>
  <c r="N129" i="7"/>
  <c r="O128" i="7"/>
  <c r="N128" i="7"/>
  <c r="O127" i="7"/>
  <c r="N127" i="7"/>
  <c r="O126" i="7"/>
  <c r="N126" i="7"/>
  <c r="O125" i="7"/>
  <c r="N125" i="7"/>
  <c r="O124" i="7"/>
  <c r="N124" i="7"/>
  <c r="O123" i="7"/>
  <c r="N123" i="7"/>
  <c r="O122" i="7"/>
  <c r="N122" i="7"/>
  <c r="O121" i="7"/>
  <c r="N121" i="7"/>
  <c r="O120" i="7"/>
  <c r="N120" i="7"/>
  <c r="O119" i="7"/>
  <c r="N119" i="7"/>
  <c r="O118" i="7"/>
  <c r="N118" i="7"/>
  <c r="O117" i="7"/>
  <c r="N117" i="7"/>
  <c r="O116" i="7"/>
  <c r="N116" i="7"/>
  <c r="O115" i="7"/>
  <c r="N115" i="7"/>
  <c r="O114" i="7"/>
  <c r="N114" i="7"/>
  <c r="O113" i="7"/>
  <c r="N113" i="7"/>
  <c r="O112" i="7"/>
  <c r="N112" i="7"/>
  <c r="O111" i="7"/>
  <c r="N111" i="7"/>
  <c r="O110" i="7"/>
  <c r="N110" i="7"/>
  <c r="O109" i="7"/>
  <c r="N109" i="7"/>
  <c r="O108" i="7"/>
  <c r="N108" i="7"/>
  <c r="O107" i="7"/>
  <c r="N107" i="7"/>
  <c r="O106" i="7"/>
  <c r="N106" i="7"/>
  <c r="O105" i="7"/>
  <c r="N105" i="7"/>
  <c r="O104" i="7"/>
  <c r="N104" i="7"/>
  <c r="O103" i="7"/>
  <c r="N103" i="7"/>
  <c r="O102" i="7"/>
  <c r="N102" i="7"/>
  <c r="O101" i="7"/>
  <c r="N101" i="7"/>
  <c r="O100" i="7"/>
  <c r="N100" i="7"/>
  <c r="O99" i="7"/>
  <c r="N99" i="7"/>
  <c r="O98" i="7"/>
  <c r="N98" i="7"/>
  <c r="O97" i="7"/>
  <c r="N97" i="7"/>
  <c r="O96" i="7"/>
  <c r="N96" i="7"/>
  <c r="O95" i="7"/>
  <c r="N95" i="7"/>
  <c r="O94" i="7"/>
  <c r="N94" i="7"/>
  <c r="O93" i="7"/>
  <c r="N93" i="7"/>
  <c r="O92" i="7"/>
  <c r="N92" i="7"/>
  <c r="O91" i="7"/>
  <c r="N91" i="7"/>
  <c r="O90" i="7"/>
  <c r="N90" i="7"/>
  <c r="O89" i="7"/>
  <c r="N89" i="7"/>
  <c r="O88" i="7"/>
  <c r="N88" i="7"/>
  <c r="O87" i="7"/>
  <c r="N87" i="7"/>
  <c r="O86" i="7"/>
  <c r="N86" i="7"/>
  <c r="O85" i="7"/>
  <c r="N85" i="7"/>
  <c r="O84" i="7"/>
  <c r="N84" i="7"/>
  <c r="O83" i="7"/>
  <c r="N83" i="7"/>
  <c r="O82" i="7"/>
  <c r="N82" i="7"/>
  <c r="O81" i="7"/>
  <c r="N81" i="7"/>
  <c r="O80" i="7"/>
  <c r="N80" i="7"/>
  <c r="O79" i="7"/>
  <c r="N79" i="7"/>
  <c r="O78" i="7"/>
  <c r="N78" i="7"/>
  <c r="O77" i="7"/>
  <c r="N77" i="7"/>
  <c r="O76" i="7"/>
  <c r="N76" i="7"/>
  <c r="O75" i="7"/>
  <c r="N75" i="7"/>
  <c r="O74" i="7"/>
  <c r="N74" i="7"/>
  <c r="O73" i="7"/>
  <c r="N73" i="7"/>
  <c r="O72" i="7"/>
  <c r="N72" i="7"/>
  <c r="O71" i="7"/>
  <c r="N71" i="7"/>
  <c r="O70" i="7"/>
  <c r="N70" i="7"/>
  <c r="O69" i="7"/>
  <c r="N69" i="7"/>
  <c r="O68" i="7"/>
  <c r="N68" i="7"/>
  <c r="O67" i="7"/>
  <c r="N67" i="7"/>
  <c r="O66" i="7"/>
  <c r="N66" i="7"/>
  <c r="O65" i="7"/>
  <c r="N65" i="7"/>
  <c r="O64" i="7"/>
  <c r="N64" i="7"/>
  <c r="O63" i="7"/>
  <c r="N63" i="7"/>
  <c r="O62" i="7"/>
  <c r="N62" i="7"/>
  <c r="O60" i="7"/>
  <c r="N60" i="7"/>
  <c r="O59" i="7"/>
  <c r="N59" i="7"/>
  <c r="O58" i="7"/>
  <c r="N58" i="7"/>
  <c r="O57" i="7"/>
  <c r="N57" i="7"/>
  <c r="O56" i="7"/>
  <c r="N56" i="7"/>
  <c r="O55" i="7"/>
  <c r="N55" i="7"/>
  <c r="O54" i="7"/>
  <c r="N54" i="7"/>
  <c r="O53" i="7"/>
  <c r="N53" i="7"/>
  <c r="O52" i="7"/>
  <c r="N52" i="7"/>
  <c r="O51" i="7"/>
  <c r="N51" i="7"/>
  <c r="O50" i="7"/>
  <c r="N50" i="7"/>
  <c r="O49" i="7"/>
  <c r="N49" i="7"/>
  <c r="O48" i="7"/>
  <c r="N48" i="7"/>
  <c r="O47" i="7"/>
  <c r="N47" i="7"/>
  <c r="O46" i="7"/>
  <c r="N46" i="7"/>
  <c r="O45" i="7"/>
  <c r="N45" i="7"/>
  <c r="O44" i="7"/>
  <c r="N44" i="7"/>
  <c r="O43" i="7"/>
  <c r="N43" i="7"/>
  <c r="O42" i="7"/>
  <c r="N42" i="7"/>
  <c r="O41" i="7"/>
  <c r="N41" i="7"/>
  <c r="O39" i="7"/>
  <c r="N39" i="7"/>
  <c r="O38" i="7"/>
  <c r="N38" i="7"/>
  <c r="O37" i="7"/>
  <c r="N37" i="7"/>
  <c r="O36" i="7"/>
  <c r="N36" i="7"/>
  <c r="E36" i="7"/>
  <c r="O35" i="7"/>
  <c r="N35" i="7"/>
  <c r="E35" i="7"/>
  <c r="O34" i="7"/>
  <c r="N34" i="7"/>
  <c r="E34" i="7"/>
  <c r="O33" i="7"/>
  <c r="N33" i="7"/>
  <c r="E33" i="7"/>
  <c r="O32" i="7"/>
  <c r="N32" i="7"/>
  <c r="E32" i="7"/>
  <c r="O31" i="7"/>
  <c r="N31" i="7"/>
  <c r="E31" i="7"/>
  <c r="O30" i="7"/>
  <c r="N30" i="7"/>
  <c r="E30" i="7"/>
  <c r="O29" i="7"/>
  <c r="N29" i="7"/>
  <c r="E29" i="7"/>
  <c r="O28" i="7"/>
  <c r="N28" i="7"/>
  <c r="E28" i="7"/>
  <c r="E27" i="7"/>
  <c r="O26" i="7"/>
  <c r="N26" i="7"/>
  <c r="E26" i="7"/>
  <c r="O25" i="7"/>
  <c r="N25" i="7"/>
  <c r="E25" i="7"/>
  <c r="O24" i="7"/>
  <c r="N24" i="7"/>
  <c r="E2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F24" i="7"/>
  <c r="O23" i="7"/>
  <c r="N23" i="7"/>
  <c r="O22" i="7"/>
  <c r="N22" i="7"/>
  <c r="O21" i="7"/>
  <c r="N21" i="7"/>
  <c r="O20" i="7"/>
  <c r="N20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O6" i="7"/>
  <c r="N6" i="7"/>
  <c r="D3" i="7"/>
  <c r="C3" i="7"/>
  <c r="N7" i="6"/>
  <c r="O7" i="6"/>
  <c r="N8" i="6"/>
  <c r="O8" i="6"/>
  <c r="N9" i="6"/>
  <c r="O9" i="6"/>
  <c r="N10" i="6"/>
  <c r="O10" i="6"/>
  <c r="L10" i="6"/>
  <c r="M10" i="6"/>
  <c r="P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L26" i="6"/>
  <c r="M26" i="6"/>
  <c r="P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N35" i="6"/>
  <c r="O35" i="6"/>
  <c r="N36" i="6"/>
  <c r="O36" i="6"/>
  <c r="N37" i="6"/>
  <c r="O37" i="6"/>
  <c r="N38" i="6"/>
  <c r="O38" i="6"/>
  <c r="N39" i="6"/>
  <c r="O39" i="6"/>
  <c r="N40" i="6"/>
  <c r="O40" i="6"/>
  <c r="N41" i="6"/>
  <c r="O41" i="6"/>
  <c r="N42" i="6"/>
  <c r="O42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N53" i="6"/>
  <c r="O53" i="6"/>
  <c r="N54" i="6"/>
  <c r="O54" i="6"/>
  <c r="N55" i="6"/>
  <c r="O55" i="6"/>
  <c r="N56" i="6"/>
  <c r="O56" i="6"/>
  <c r="N57" i="6"/>
  <c r="O57" i="6"/>
  <c r="N58" i="6"/>
  <c r="O58" i="6"/>
  <c r="N59" i="6"/>
  <c r="O59" i="6"/>
  <c r="N60" i="6"/>
  <c r="O60" i="6"/>
  <c r="N61" i="6"/>
  <c r="O61" i="6"/>
  <c r="N62" i="6"/>
  <c r="O62" i="6"/>
  <c r="N63" i="6"/>
  <c r="O63" i="6"/>
  <c r="N64" i="6"/>
  <c r="O64" i="6"/>
  <c r="N65" i="6"/>
  <c r="O65" i="6"/>
  <c r="N66" i="6"/>
  <c r="O66" i="6"/>
  <c r="N67" i="6"/>
  <c r="O67" i="6"/>
  <c r="N68" i="6"/>
  <c r="O68" i="6"/>
  <c r="N69" i="6"/>
  <c r="O69" i="6"/>
  <c r="N70" i="6"/>
  <c r="O70" i="6"/>
  <c r="N71" i="6"/>
  <c r="O71" i="6"/>
  <c r="N72" i="6"/>
  <c r="O72" i="6"/>
  <c r="N73" i="6"/>
  <c r="O73" i="6"/>
  <c r="N74" i="6"/>
  <c r="O74" i="6"/>
  <c r="N75" i="6"/>
  <c r="O75" i="6"/>
  <c r="N76" i="6"/>
  <c r="O76" i="6"/>
  <c r="N77" i="6"/>
  <c r="O77" i="6"/>
  <c r="N78" i="6"/>
  <c r="O78" i="6"/>
  <c r="N79" i="6"/>
  <c r="O79" i="6"/>
  <c r="N80" i="6"/>
  <c r="O80" i="6"/>
  <c r="N81" i="6"/>
  <c r="O81" i="6"/>
  <c r="N82" i="6"/>
  <c r="O82" i="6"/>
  <c r="N83" i="6"/>
  <c r="O83" i="6"/>
  <c r="N84" i="6"/>
  <c r="O84" i="6"/>
  <c r="N85" i="6"/>
  <c r="O85" i="6"/>
  <c r="N86" i="6"/>
  <c r="O86" i="6"/>
  <c r="N87" i="6"/>
  <c r="O87" i="6"/>
  <c r="N88" i="6"/>
  <c r="O88" i="6"/>
  <c r="N89" i="6"/>
  <c r="O89" i="6"/>
  <c r="N90" i="6"/>
  <c r="O90" i="6"/>
  <c r="N91" i="6"/>
  <c r="O91" i="6"/>
  <c r="N92" i="6"/>
  <c r="O92" i="6"/>
  <c r="N93" i="6"/>
  <c r="O93" i="6"/>
  <c r="N94" i="6"/>
  <c r="O94" i="6"/>
  <c r="N95" i="6"/>
  <c r="O95" i="6"/>
  <c r="N96" i="6"/>
  <c r="O96" i="6"/>
  <c r="N97" i="6"/>
  <c r="O97" i="6"/>
  <c r="N98" i="6"/>
  <c r="O98" i="6"/>
  <c r="N99" i="6"/>
  <c r="O99" i="6"/>
  <c r="N100" i="6"/>
  <c r="O100" i="6"/>
  <c r="N101" i="6"/>
  <c r="O101" i="6"/>
  <c r="N102" i="6"/>
  <c r="O102" i="6"/>
  <c r="N103" i="6"/>
  <c r="O103" i="6"/>
  <c r="N104" i="6"/>
  <c r="O104" i="6"/>
  <c r="N105" i="6"/>
  <c r="O105" i="6"/>
  <c r="N106" i="6"/>
  <c r="O106" i="6"/>
  <c r="N107" i="6"/>
  <c r="O107" i="6"/>
  <c r="N108" i="6"/>
  <c r="O108" i="6"/>
  <c r="N109" i="6"/>
  <c r="O109" i="6"/>
  <c r="N110" i="6"/>
  <c r="O110" i="6"/>
  <c r="N111" i="6"/>
  <c r="O111" i="6"/>
  <c r="N112" i="6"/>
  <c r="O112" i="6"/>
  <c r="N113" i="6"/>
  <c r="O113" i="6"/>
  <c r="N114" i="6"/>
  <c r="O114" i="6"/>
  <c r="N115" i="6"/>
  <c r="O115" i="6"/>
  <c r="N116" i="6"/>
  <c r="O116" i="6"/>
  <c r="N117" i="6"/>
  <c r="O117" i="6"/>
  <c r="N118" i="6"/>
  <c r="O118" i="6"/>
  <c r="N119" i="6"/>
  <c r="O119" i="6"/>
  <c r="N120" i="6"/>
  <c r="O120" i="6"/>
  <c r="N121" i="6"/>
  <c r="O121" i="6"/>
  <c r="N122" i="6"/>
  <c r="O122" i="6"/>
  <c r="N123" i="6"/>
  <c r="O123" i="6"/>
  <c r="N124" i="6"/>
  <c r="O124" i="6"/>
  <c r="N125" i="6"/>
  <c r="O125" i="6"/>
  <c r="N126" i="6"/>
  <c r="O126" i="6"/>
  <c r="N127" i="6"/>
  <c r="O127" i="6"/>
  <c r="N128" i="6"/>
  <c r="O128" i="6"/>
  <c r="N129" i="6"/>
  <c r="O129" i="6"/>
  <c r="N130" i="6"/>
  <c r="O130" i="6"/>
  <c r="N131" i="6"/>
  <c r="O131" i="6"/>
  <c r="N132" i="6"/>
  <c r="O132" i="6"/>
  <c r="N133" i="6"/>
  <c r="O133" i="6"/>
  <c r="N134" i="6"/>
  <c r="O134" i="6"/>
  <c r="N135" i="6"/>
  <c r="O135" i="6"/>
  <c r="N136" i="6"/>
  <c r="O136" i="6"/>
  <c r="N137" i="6"/>
  <c r="O137" i="6"/>
  <c r="N138" i="6"/>
  <c r="O138" i="6"/>
  <c r="N139" i="6"/>
  <c r="O139" i="6"/>
  <c r="N140" i="6"/>
  <c r="O140" i="6"/>
  <c r="N141" i="6"/>
  <c r="O141" i="6"/>
  <c r="N142" i="6"/>
  <c r="O142" i="6"/>
  <c r="N143" i="6"/>
  <c r="O143" i="6"/>
  <c r="N144" i="6"/>
  <c r="O144" i="6"/>
  <c r="N145" i="6"/>
  <c r="O145" i="6"/>
  <c r="N146" i="6"/>
  <c r="O146" i="6"/>
  <c r="N147" i="6"/>
  <c r="O147" i="6"/>
  <c r="N148" i="6"/>
  <c r="O148" i="6"/>
  <c r="N149" i="6"/>
  <c r="O149" i="6"/>
  <c r="N150" i="6"/>
  <c r="O150" i="6"/>
  <c r="N151" i="6"/>
  <c r="O151" i="6"/>
  <c r="N152" i="6"/>
  <c r="O152" i="6"/>
  <c r="N153" i="6"/>
  <c r="O153" i="6"/>
  <c r="N154" i="6"/>
  <c r="O154" i="6"/>
  <c r="N155" i="6"/>
  <c r="O155" i="6"/>
  <c r="N156" i="6"/>
  <c r="O156" i="6"/>
  <c r="N157" i="6"/>
  <c r="O157" i="6"/>
  <c r="N158" i="6"/>
  <c r="O158" i="6"/>
  <c r="N159" i="6"/>
  <c r="O159" i="6"/>
  <c r="N160" i="6"/>
  <c r="O160" i="6"/>
  <c r="N161" i="6"/>
  <c r="O161" i="6"/>
  <c r="N162" i="6"/>
  <c r="O162" i="6"/>
  <c r="N163" i="6"/>
  <c r="O163" i="6"/>
  <c r="N164" i="6"/>
  <c r="O164" i="6"/>
  <c r="N165" i="6"/>
  <c r="O165" i="6"/>
  <c r="N166" i="6"/>
  <c r="O166" i="6"/>
  <c r="N167" i="6"/>
  <c r="O167" i="6"/>
  <c r="N168" i="6"/>
  <c r="O168" i="6"/>
  <c r="N169" i="6"/>
  <c r="O169" i="6"/>
  <c r="N170" i="6"/>
  <c r="O170" i="6"/>
  <c r="N171" i="6"/>
  <c r="O171" i="6"/>
  <c r="N172" i="6"/>
  <c r="O172" i="6"/>
  <c r="N173" i="6"/>
  <c r="O173" i="6"/>
  <c r="N174" i="6"/>
  <c r="O174" i="6"/>
  <c r="N175" i="6"/>
  <c r="O175" i="6"/>
  <c r="N176" i="6"/>
  <c r="O176" i="6"/>
  <c r="N177" i="6"/>
  <c r="O177" i="6"/>
  <c r="N178" i="6"/>
  <c r="O178" i="6"/>
  <c r="N179" i="6"/>
  <c r="O179" i="6"/>
  <c r="N180" i="6"/>
  <c r="O180" i="6"/>
  <c r="N181" i="6"/>
  <c r="O181" i="6"/>
  <c r="N182" i="6"/>
  <c r="O182" i="6"/>
  <c r="N183" i="6"/>
  <c r="O183" i="6"/>
  <c r="N184" i="6"/>
  <c r="O184" i="6"/>
  <c r="N185" i="6"/>
  <c r="O185" i="6"/>
  <c r="N186" i="6"/>
  <c r="O186" i="6"/>
  <c r="N187" i="6"/>
  <c r="O187" i="6"/>
  <c r="N188" i="6"/>
  <c r="O188" i="6"/>
  <c r="N189" i="6"/>
  <c r="O189" i="6"/>
  <c r="N190" i="6"/>
  <c r="O190" i="6"/>
  <c r="N191" i="6"/>
  <c r="O191" i="6"/>
  <c r="N192" i="6"/>
  <c r="O192" i="6"/>
  <c r="N193" i="6"/>
  <c r="O193" i="6"/>
  <c r="N194" i="6"/>
  <c r="O194" i="6"/>
  <c r="N195" i="6"/>
  <c r="O195" i="6"/>
  <c r="N196" i="6"/>
  <c r="O196" i="6"/>
  <c r="N197" i="6"/>
  <c r="O197" i="6"/>
  <c r="N198" i="6"/>
  <c r="O198" i="6"/>
  <c r="N199" i="6"/>
  <c r="O199" i="6"/>
  <c r="N200" i="6"/>
  <c r="O200" i="6"/>
  <c r="N201" i="6"/>
  <c r="O201" i="6"/>
  <c r="N202" i="6"/>
  <c r="O202" i="6"/>
  <c r="N203" i="6"/>
  <c r="O203" i="6"/>
  <c r="N204" i="6"/>
  <c r="O204" i="6"/>
  <c r="N205" i="6"/>
  <c r="O205" i="6"/>
  <c r="N206" i="6"/>
  <c r="O206" i="6"/>
  <c r="N207" i="6"/>
  <c r="O207" i="6"/>
  <c r="N208" i="6"/>
  <c r="O208" i="6"/>
  <c r="N209" i="6"/>
  <c r="O209" i="6"/>
  <c r="N210" i="6"/>
  <c r="O210" i="6"/>
  <c r="N211" i="6"/>
  <c r="O211" i="6"/>
  <c r="N212" i="6"/>
  <c r="O212" i="6"/>
  <c r="N213" i="6"/>
  <c r="O213" i="6"/>
  <c r="N214" i="6"/>
  <c r="O214" i="6"/>
  <c r="N215" i="6"/>
  <c r="O215" i="6"/>
  <c r="N216" i="6"/>
  <c r="O216" i="6"/>
  <c r="N217" i="6"/>
  <c r="O217" i="6"/>
  <c r="N218" i="6"/>
  <c r="O218" i="6"/>
  <c r="N219" i="6"/>
  <c r="O219" i="6"/>
  <c r="N220" i="6"/>
  <c r="O220" i="6"/>
  <c r="N221" i="6"/>
  <c r="O221" i="6"/>
  <c r="N222" i="6"/>
  <c r="O222" i="6"/>
  <c r="N223" i="6"/>
  <c r="O223" i="6"/>
  <c r="N224" i="6"/>
  <c r="O224" i="6"/>
  <c r="N225" i="6"/>
  <c r="O225" i="6"/>
  <c r="N226" i="6"/>
  <c r="O226" i="6"/>
  <c r="N227" i="6"/>
  <c r="O227" i="6"/>
  <c r="N228" i="6"/>
  <c r="O228" i="6"/>
  <c r="N229" i="6"/>
  <c r="O229" i="6"/>
  <c r="N230" i="6"/>
  <c r="O230" i="6"/>
  <c r="N231" i="6"/>
  <c r="O231" i="6"/>
  <c r="N232" i="6"/>
  <c r="O232" i="6"/>
  <c r="N233" i="6"/>
  <c r="O233" i="6"/>
  <c r="N234" i="6"/>
  <c r="O234" i="6"/>
  <c r="N235" i="6"/>
  <c r="O235" i="6"/>
  <c r="N236" i="6"/>
  <c r="O236" i="6"/>
  <c r="N237" i="6"/>
  <c r="O237" i="6"/>
  <c r="N238" i="6"/>
  <c r="O238" i="6"/>
  <c r="N239" i="6"/>
  <c r="O239" i="6"/>
  <c r="N240" i="6"/>
  <c r="O240" i="6"/>
  <c r="N241" i="6"/>
  <c r="O241" i="6"/>
  <c r="N242" i="6"/>
  <c r="O242" i="6"/>
  <c r="N243" i="6"/>
  <c r="O243" i="6"/>
  <c r="N244" i="6"/>
  <c r="O244" i="6"/>
  <c r="N245" i="6"/>
  <c r="O245" i="6"/>
  <c r="N246" i="6"/>
  <c r="O246" i="6"/>
  <c r="N247" i="6"/>
  <c r="O247" i="6"/>
  <c r="N248" i="6"/>
  <c r="O248" i="6"/>
  <c r="N249" i="6"/>
  <c r="O249" i="6"/>
  <c r="N250" i="6"/>
  <c r="O250" i="6"/>
  <c r="N251" i="6"/>
  <c r="O251" i="6"/>
  <c r="N252" i="6"/>
  <c r="O252" i="6"/>
  <c r="N253" i="6"/>
  <c r="O253" i="6"/>
  <c r="N254" i="6"/>
  <c r="O254" i="6"/>
  <c r="N255" i="6"/>
  <c r="O255" i="6"/>
  <c r="N256" i="6"/>
  <c r="O256" i="6"/>
  <c r="N257" i="6"/>
  <c r="O257" i="6"/>
  <c r="N258" i="6"/>
  <c r="O258" i="6"/>
  <c r="N259" i="6"/>
  <c r="O259" i="6"/>
  <c r="N260" i="6"/>
  <c r="O260" i="6"/>
  <c r="N261" i="6"/>
  <c r="O261" i="6"/>
  <c r="N262" i="6"/>
  <c r="O262" i="6"/>
  <c r="N263" i="6"/>
  <c r="O263" i="6"/>
  <c r="N264" i="6"/>
  <c r="O264" i="6"/>
  <c r="N265" i="6"/>
  <c r="O265" i="6"/>
  <c r="N266" i="6"/>
  <c r="O266" i="6"/>
  <c r="N267" i="6"/>
  <c r="O267" i="6"/>
  <c r="N268" i="6"/>
  <c r="O268" i="6"/>
  <c r="N269" i="6"/>
  <c r="O269" i="6"/>
  <c r="N270" i="6"/>
  <c r="O270" i="6"/>
  <c r="N271" i="6"/>
  <c r="O271" i="6"/>
  <c r="N272" i="6"/>
  <c r="O272" i="6"/>
  <c r="N273" i="6"/>
  <c r="O273" i="6"/>
  <c r="N274" i="6"/>
  <c r="O274" i="6"/>
  <c r="N275" i="6"/>
  <c r="O275" i="6"/>
  <c r="N276" i="6"/>
  <c r="O276" i="6"/>
  <c r="N277" i="6"/>
  <c r="O277" i="6"/>
  <c r="N6" i="6"/>
  <c r="O6" i="6"/>
  <c r="L18" i="6"/>
  <c r="M18" i="6"/>
  <c r="L34" i="6"/>
  <c r="M34" i="6"/>
  <c r="L39" i="6"/>
  <c r="M39" i="6"/>
  <c r="L45" i="6"/>
  <c r="M45" i="6"/>
  <c r="L47" i="6"/>
  <c r="M47" i="6"/>
  <c r="L51" i="6"/>
  <c r="M51" i="6"/>
  <c r="L52" i="6"/>
  <c r="M52" i="6"/>
  <c r="L56" i="6"/>
  <c r="M56" i="6"/>
  <c r="L61" i="6"/>
  <c r="M61" i="6"/>
  <c r="L63" i="6"/>
  <c r="M63" i="6"/>
  <c r="L67" i="6"/>
  <c r="M67" i="6"/>
  <c r="L68" i="6"/>
  <c r="M68" i="6"/>
  <c r="L72" i="6"/>
  <c r="M72" i="6"/>
  <c r="L79" i="6"/>
  <c r="M79" i="6"/>
  <c r="L83" i="6"/>
  <c r="M83" i="6"/>
  <c r="L84" i="6"/>
  <c r="M84" i="6"/>
  <c r="L88" i="6"/>
  <c r="M88" i="6"/>
  <c r="L95" i="6"/>
  <c r="M95" i="6"/>
  <c r="L99" i="6"/>
  <c r="M99" i="6"/>
  <c r="L100" i="6"/>
  <c r="M100" i="6"/>
  <c r="L104" i="6"/>
  <c r="M104" i="6"/>
  <c r="L107" i="6"/>
  <c r="M107" i="6"/>
  <c r="L109" i="6"/>
  <c r="M109" i="6"/>
  <c r="L111" i="6"/>
  <c r="M111" i="6"/>
  <c r="L115" i="6"/>
  <c r="M115" i="6"/>
  <c r="L116" i="6"/>
  <c r="M116" i="6"/>
  <c r="L120" i="6"/>
  <c r="M120" i="6"/>
  <c r="L123" i="6"/>
  <c r="M123" i="6"/>
  <c r="L127" i="6"/>
  <c r="M127" i="6"/>
  <c r="L131" i="6"/>
  <c r="M131" i="6"/>
  <c r="L132" i="6"/>
  <c r="M132" i="6"/>
  <c r="L136" i="6"/>
  <c r="M136" i="6"/>
  <c r="L139" i="6"/>
  <c r="M139" i="6"/>
  <c r="L141" i="6"/>
  <c r="M141" i="6"/>
  <c r="L143" i="6"/>
  <c r="M143" i="6"/>
  <c r="L147" i="6"/>
  <c r="M147" i="6"/>
  <c r="L148" i="6"/>
  <c r="M148" i="6"/>
  <c r="L152" i="6"/>
  <c r="M152" i="6"/>
  <c r="L155" i="6"/>
  <c r="M155" i="6"/>
  <c r="L159" i="6"/>
  <c r="M159" i="6"/>
  <c r="L163" i="6"/>
  <c r="M163" i="6"/>
  <c r="L164" i="6"/>
  <c r="M164" i="6"/>
  <c r="L168" i="6"/>
  <c r="M168" i="6"/>
  <c r="L171" i="6"/>
  <c r="M171" i="6"/>
  <c r="L173" i="6"/>
  <c r="M173" i="6"/>
  <c r="L175" i="6"/>
  <c r="M175" i="6"/>
  <c r="L179" i="6"/>
  <c r="M179" i="6"/>
  <c r="L180" i="6"/>
  <c r="M180" i="6"/>
  <c r="L184" i="6"/>
  <c r="M184" i="6"/>
  <c r="L187" i="6"/>
  <c r="M187" i="6"/>
  <c r="L191" i="6"/>
  <c r="M191" i="6"/>
  <c r="L195" i="6"/>
  <c r="M195" i="6"/>
  <c r="L196" i="6"/>
  <c r="M196" i="6"/>
  <c r="L200" i="6"/>
  <c r="M200" i="6"/>
  <c r="L203" i="6"/>
  <c r="M203" i="6"/>
  <c r="L205" i="6"/>
  <c r="M205" i="6"/>
  <c r="L207" i="6"/>
  <c r="M207" i="6"/>
  <c r="L211" i="6"/>
  <c r="M211" i="6"/>
  <c r="L215" i="6"/>
  <c r="M215" i="6"/>
  <c r="L219" i="6"/>
  <c r="M219" i="6"/>
  <c r="L223" i="6"/>
  <c r="M223" i="6"/>
  <c r="L227" i="6"/>
  <c r="M227" i="6"/>
  <c r="L231" i="6"/>
  <c r="M231" i="6"/>
  <c r="L235" i="6"/>
  <c r="M235" i="6"/>
  <c r="L239" i="6"/>
  <c r="M239" i="6"/>
  <c r="L243" i="6"/>
  <c r="M243" i="6"/>
  <c r="L247" i="6"/>
  <c r="M247" i="6"/>
  <c r="L251" i="6"/>
  <c r="M251" i="6"/>
  <c r="L255" i="6"/>
  <c r="M255" i="6"/>
  <c r="L259" i="6"/>
  <c r="M259" i="6"/>
  <c r="L263" i="6"/>
  <c r="M263" i="6"/>
  <c r="L267" i="6"/>
  <c r="M267" i="6"/>
  <c r="L271" i="6"/>
  <c r="M271" i="6"/>
  <c r="L275" i="6"/>
  <c r="M275" i="6"/>
  <c r="L6" i="6"/>
  <c r="M6" i="6"/>
  <c r="L277" i="6"/>
  <c r="M277" i="6"/>
  <c r="L276" i="6"/>
  <c r="M276" i="6"/>
  <c r="L274" i="6"/>
  <c r="M274" i="6"/>
  <c r="L273" i="6"/>
  <c r="M273" i="6"/>
  <c r="L272" i="6"/>
  <c r="M272" i="6"/>
  <c r="L270" i="6"/>
  <c r="M270" i="6"/>
  <c r="L269" i="6"/>
  <c r="M269" i="6"/>
  <c r="L268" i="6"/>
  <c r="M268" i="6"/>
  <c r="L266" i="6"/>
  <c r="M266" i="6"/>
  <c r="L265" i="6"/>
  <c r="M265" i="6"/>
  <c r="L264" i="6"/>
  <c r="M264" i="6"/>
  <c r="L262" i="6"/>
  <c r="M262" i="6"/>
  <c r="L261" i="6"/>
  <c r="M261" i="6"/>
  <c r="L260" i="6"/>
  <c r="M260" i="6"/>
  <c r="L258" i="6"/>
  <c r="M258" i="6"/>
  <c r="L257" i="6"/>
  <c r="M257" i="6"/>
  <c r="L256" i="6"/>
  <c r="M256" i="6"/>
  <c r="L254" i="6"/>
  <c r="M254" i="6"/>
  <c r="L253" i="6"/>
  <c r="M253" i="6"/>
  <c r="L252" i="6"/>
  <c r="M252" i="6"/>
  <c r="L250" i="6"/>
  <c r="M250" i="6"/>
  <c r="L249" i="6"/>
  <c r="M249" i="6"/>
  <c r="L248" i="6"/>
  <c r="M248" i="6"/>
  <c r="L246" i="6"/>
  <c r="M246" i="6"/>
  <c r="L245" i="6"/>
  <c r="M245" i="6"/>
  <c r="L244" i="6"/>
  <c r="M244" i="6"/>
  <c r="L242" i="6"/>
  <c r="M242" i="6"/>
  <c r="L241" i="6"/>
  <c r="M241" i="6"/>
  <c r="L240" i="6"/>
  <c r="M240" i="6"/>
  <c r="L238" i="6"/>
  <c r="M238" i="6"/>
  <c r="L237" i="6"/>
  <c r="M237" i="6"/>
  <c r="L236" i="6"/>
  <c r="M236" i="6"/>
  <c r="L234" i="6"/>
  <c r="M234" i="6"/>
  <c r="L233" i="6"/>
  <c r="M233" i="6"/>
  <c r="L232" i="6"/>
  <c r="M232" i="6"/>
  <c r="L230" i="6"/>
  <c r="M230" i="6"/>
  <c r="L229" i="6"/>
  <c r="M229" i="6"/>
  <c r="L228" i="6"/>
  <c r="M228" i="6"/>
  <c r="L226" i="6"/>
  <c r="M226" i="6"/>
  <c r="L225" i="6"/>
  <c r="M225" i="6"/>
  <c r="L224" i="6"/>
  <c r="M224" i="6"/>
  <c r="L222" i="6"/>
  <c r="M222" i="6"/>
  <c r="L221" i="6"/>
  <c r="M221" i="6"/>
  <c r="L220" i="6"/>
  <c r="M220" i="6"/>
  <c r="L218" i="6"/>
  <c r="M218" i="6"/>
  <c r="L217" i="6"/>
  <c r="M217" i="6"/>
  <c r="L216" i="6"/>
  <c r="M216" i="6"/>
  <c r="L214" i="6"/>
  <c r="M214" i="6"/>
  <c r="L213" i="6"/>
  <c r="M213" i="6"/>
  <c r="L212" i="6"/>
  <c r="M212" i="6"/>
  <c r="L210" i="6"/>
  <c r="M210" i="6"/>
  <c r="L209" i="6"/>
  <c r="M209" i="6"/>
  <c r="L208" i="6"/>
  <c r="M208" i="6"/>
  <c r="L206" i="6"/>
  <c r="M206" i="6"/>
  <c r="L204" i="6"/>
  <c r="M204" i="6"/>
  <c r="L202" i="6"/>
  <c r="M202" i="6"/>
  <c r="L201" i="6"/>
  <c r="M201" i="6"/>
  <c r="L199" i="6"/>
  <c r="M199" i="6"/>
  <c r="L198" i="6"/>
  <c r="M198" i="6"/>
  <c r="L197" i="6"/>
  <c r="M197" i="6"/>
  <c r="L194" i="6"/>
  <c r="M194" i="6"/>
  <c r="L193" i="6"/>
  <c r="M193" i="6"/>
  <c r="L192" i="6"/>
  <c r="M192" i="6"/>
  <c r="L190" i="6"/>
  <c r="M190" i="6"/>
  <c r="L189" i="6"/>
  <c r="M189" i="6"/>
  <c r="L188" i="6"/>
  <c r="M188" i="6"/>
  <c r="L186" i="6"/>
  <c r="M186" i="6"/>
  <c r="L185" i="6"/>
  <c r="M185" i="6"/>
  <c r="L183" i="6"/>
  <c r="M183" i="6"/>
  <c r="L182" i="6"/>
  <c r="M182" i="6"/>
  <c r="L181" i="6"/>
  <c r="M181" i="6"/>
  <c r="L178" i="6"/>
  <c r="M178" i="6"/>
  <c r="L177" i="6"/>
  <c r="M177" i="6"/>
  <c r="L176" i="6"/>
  <c r="M176" i="6"/>
  <c r="L174" i="6"/>
  <c r="M174" i="6"/>
  <c r="L172" i="6"/>
  <c r="M172" i="6"/>
  <c r="L170" i="6"/>
  <c r="M170" i="6"/>
  <c r="L169" i="6"/>
  <c r="M169" i="6"/>
  <c r="L167" i="6"/>
  <c r="M167" i="6"/>
  <c r="L166" i="6"/>
  <c r="M166" i="6"/>
  <c r="L165" i="6"/>
  <c r="M165" i="6"/>
  <c r="L162" i="6"/>
  <c r="M162" i="6"/>
  <c r="L161" i="6"/>
  <c r="M161" i="6"/>
  <c r="L160" i="6"/>
  <c r="M160" i="6"/>
  <c r="L158" i="6"/>
  <c r="M158" i="6"/>
  <c r="L157" i="6"/>
  <c r="M157" i="6"/>
  <c r="L156" i="6"/>
  <c r="M156" i="6"/>
  <c r="L154" i="6"/>
  <c r="M154" i="6"/>
  <c r="L153" i="6"/>
  <c r="M153" i="6"/>
  <c r="L151" i="6"/>
  <c r="M151" i="6"/>
  <c r="L150" i="6"/>
  <c r="M150" i="6"/>
  <c r="L149" i="6"/>
  <c r="M149" i="6"/>
  <c r="L146" i="6"/>
  <c r="M146" i="6"/>
  <c r="L145" i="6"/>
  <c r="M145" i="6"/>
  <c r="L144" i="6"/>
  <c r="M144" i="6"/>
  <c r="L142" i="6"/>
  <c r="M142" i="6"/>
  <c r="L140" i="6"/>
  <c r="M140" i="6"/>
  <c r="L138" i="6"/>
  <c r="M138" i="6"/>
  <c r="L137" i="6"/>
  <c r="M137" i="6"/>
  <c r="L135" i="6"/>
  <c r="M135" i="6"/>
  <c r="L134" i="6"/>
  <c r="M134" i="6"/>
  <c r="L133" i="6"/>
  <c r="M133" i="6"/>
  <c r="L130" i="6"/>
  <c r="M130" i="6"/>
  <c r="L129" i="6"/>
  <c r="M129" i="6"/>
  <c r="L128" i="6"/>
  <c r="M128" i="6"/>
  <c r="L126" i="6"/>
  <c r="M126" i="6"/>
  <c r="L125" i="6"/>
  <c r="M125" i="6"/>
  <c r="L124" i="6"/>
  <c r="M124" i="6"/>
  <c r="L122" i="6"/>
  <c r="M122" i="6"/>
  <c r="L121" i="6"/>
  <c r="M121" i="6"/>
  <c r="L119" i="6"/>
  <c r="M119" i="6"/>
  <c r="L118" i="6"/>
  <c r="M118" i="6"/>
  <c r="L117" i="6"/>
  <c r="M117" i="6"/>
  <c r="L114" i="6"/>
  <c r="M114" i="6"/>
  <c r="L113" i="6"/>
  <c r="M113" i="6"/>
  <c r="L112" i="6"/>
  <c r="M112" i="6"/>
  <c r="L110" i="6"/>
  <c r="M110" i="6"/>
  <c r="L108" i="6"/>
  <c r="M108" i="6"/>
  <c r="L106" i="6"/>
  <c r="M106" i="6"/>
  <c r="L105" i="6"/>
  <c r="M105" i="6"/>
  <c r="L103" i="6"/>
  <c r="M103" i="6"/>
  <c r="L102" i="6"/>
  <c r="M102" i="6"/>
  <c r="L101" i="6"/>
  <c r="M101" i="6"/>
  <c r="L98" i="6"/>
  <c r="M98" i="6"/>
  <c r="L97" i="6"/>
  <c r="M97" i="6"/>
  <c r="L96" i="6"/>
  <c r="M96" i="6"/>
  <c r="L94" i="6"/>
  <c r="M94" i="6"/>
  <c r="L93" i="6"/>
  <c r="M93" i="6"/>
  <c r="L92" i="6"/>
  <c r="M92" i="6"/>
  <c r="L91" i="6"/>
  <c r="M91" i="6"/>
  <c r="L90" i="6"/>
  <c r="M90" i="6"/>
  <c r="L89" i="6"/>
  <c r="M89" i="6"/>
  <c r="L87" i="6"/>
  <c r="M87" i="6"/>
  <c r="L86" i="6"/>
  <c r="M86" i="6"/>
  <c r="L85" i="6"/>
  <c r="M85" i="6"/>
  <c r="L82" i="6"/>
  <c r="M82" i="6"/>
  <c r="L81" i="6"/>
  <c r="M81" i="6"/>
  <c r="L80" i="6"/>
  <c r="M80" i="6"/>
  <c r="L78" i="6"/>
  <c r="M78" i="6"/>
  <c r="L77" i="6"/>
  <c r="M77" i="6"/>
  <c r="L76" i="6"/>
  <c r="M76" i="6"/>
  <c r="L75" i="6"/>
  <c r="M75" i="6"/>
  <c r="L74" i="6"/>
  <c r="M74" i="6"/>
  <c r="L73" i="6"/>
  <c r="M73" i="6"/>
  <c r="L71" i="6"/>
  <c r="M71" i="6"/>
  <c r="L70" i="6"/>
  <c r="M70" i="6"/>
  <c r="L69" i="6"/>
  <c r="M69" i="6"/>
  <c r="L66" i="6"/>
  <c r="M66" i="6"/>
  <c r="L65" i="6"/>
  <c r="M65" i="6"/>
  <c r="L64" i="6"/>
  <c r="M64" i="6"/>
  <c r="L62" i="6"/>
  <c r="M62" i="6"/>
  <c r="L60" i="6"/>
  <c r="M60" i="6"/>
  <c r="L59" i="6"/>
  <c r="M59" i="6"/>
  <c r="L58" i="6"/>
  <c r="M58" i="6"/>
  <c r="L57" i="6"/>
  <c r="M57" i="6"/>
  <c r="L55" i="6"/>
  <c r="M55" i="6"/>
  <c r="L54" i="6"/>
  <c r="M54" i="6"/>
  <c r="L53" i="6"/>
  <c r="M53" i="6"/>
  <c r="L50" i="6"/>
  <c r="M50" i="6"/>
  <c r="L49" i="6"/>
  <c r="M49" i="6"/>
  <c r="L48" i="6"/>
  <c r="M48" i="6"/>
  <c r="L46" i="6"/>
  <c r="M46" i="6"/>
  <c r="L44" i="6"/>
  <c r="M44" i="6"/>
  <c r="L43" i="6"/>
  <c r="M43" i="6"/>
  <c r="L42" i="6"/>
  <c r="M42" i="6"/>
  <c r="L41" i="6"/>
  <c r="M41" i="6"/>
  <c r="L40" i="6"/>
  <c r="M40" i="6"/>
  <c r="L38" i="6"/>
  <c r="M38" i="6"/>
  <c r="L37" i="6"/>
  <c r="M37" i="6"/>
  <c r="L36" i="6"/>
  <c r="M36" i="6"/>
  <c r="D36" i="6"/>
  <c r="L35" i="6"/>
  <c r="M35" i="6"/>
  <c r="D35" i="6"/>
  <c r="D34" i="6"/>
  <c r="L33" i="6"/>
  <c r="M33" i="6"/>
  <c r="D33" i="6"/>
  <c r="L32" i="6"/>
  <c r="M32" i="6"/>
  <c r="D32" i="6"/>
  <c r="L31" i="6"/>
  <c r="M31" i="6"/>
  <c r="D31" i="6"/>
  <c r="L30" i="6"/>
  <c r="M30" i="6"/>
  <c r="D30" i="6"/>
  <c r="L29" i="6"/>
  <c r="M29" i="6"/>
  <c r="D29" i="6"/>
  <c r="L28" i="6"/>
  <c r="M28" i="6"/>
  <c r="D28" i="6"/>
  <c r="L27" i="6"/>
  <c r="M27" i="6"/>
  <c r="D27" i="6"/>
  <c r="D26" i="6"/>
  <c r="L25" i="6"/>
  <c r="M25" i="6"/>
  <c r="D25" i="6"/>
  <c r="L24" i="6"/>
  <c r="M24" i="6"/>
  <c r="D24" i="6"/>
  <c r="L23" i="6"/>
  <c r="M23" i="6"/>
  <c r="D23" i="6"/>
  <c r="L22" i="6"/>
  <c r="M22" i="6"/>
  <c r="D22" i="6"/>
  <c r="L21" i="6"/>
  <c r="M21" i="6"/>
  <c r="D21" i="6"/>
  <c r="L20" i="6"/>
  <c r="M20" i="6"/>
  <c r="D20" i="6"/>
  <c r="L19" i="6"/>
  <c r="M19" i="6"/>
  <c r="D19" i="6"/>
  <c r="D18" i="6"/>
  <c r="L17" i="6"/>
  <c r="M17" i="6"/>
  <c r="D17" i="6"/>
  <c r="L16" i="6"/>
  <c r="M16" i="6"/>
  <c r="D16" i="6"/>
  <c r="L15" i="6"/>
  <c r="M15" i="6"/>
  <c r="D15" i="6"/>
  <c r="L14" i="6"/>
  <c r="M14" i="6"/>
  <c r="D14" i="6"/>
  <c r="L13" i="6"/>
  <c r="M13" i="6"/>
  <c r="D13" i="6"/>
  <c r="L12" i="6"/>
  <c r="M12" i="6"/>
  <c r="D12" i="6"/>
  <c r="L11" i="6"/>
  <c r="M11" i="6"/>
  <c r="D11" i="6"/>
  <c r="D10" i="6"/>
  <c r="L9" i="6"/>
  <c r="M9" i="6"/>
  <c r="D9" i="6"/>
  <c r="L8" i="6"/>
  <c r="M8" i="6"/>
  <c r="D8" i="6"/>
  <c r="L7" i="6"/>
  <c r="M7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D7" i="6"/>
  <c r="D6" i="6"/>
  <c r="D5" i="6"/>
  <c r="C3" i="6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6" i="5"/>
  <c r="N7" i="5"/>
  <c r="P7" i="5"/>
  <c r="N8" i="5"/>
  <c r="P8" i="5"/>
  <c r="N9" i="5"/>
  <c r="P9" i="5"/>
  <c r="N10" i="5"/>
  <c r="P10" i="5"/>
  <c r="N11" i="5"/>
  <c r="P11" i="5"/>
  <c r="N12" i="5"/>
  <c r="P12" i="5"/>
  <c r="N13" i="5"/>
  <c r="P13" i="5"/>
  <c r="N14" i="5"/>
  <c r="P14" i="5"/>
  <c r="N15" i="5"/>
  <c r="P15" i="5"/>
  <c r="N16" i="5"/>
  <c r="P16" i="5"/>
  <c r="N17" i="5"/>
  <c r="P17" i="5"/>
  <c r="N18" i="5"/>
  <c r="P18" i="5"/>
  <c r="N19" i="5"/>
  <c r="P19" i="5"/>
  <c r="N20" i="5"/>
  <c r="P20" i="5"/>
  <c r="N21" i="5"/>
  <c r="P21" i="5"/>
  <c r="N22" i="5"/>
  <c r="P22" i="5"/>
  <c r="N23" i="5"/>
  <c r="P23" i="5"/>
  <c r="N24" i="5"/>
  <c r="P24" i="5"/>
  <c r="N25" i="5"/>
  <c r="P25" i="5"/>
  <c r="N26" i="5"/>
  <c r="N27" i="5"/>
  <c r="P27" i="5"/>
  <c r="N28" i="5"/>
  <c r="P28" i="5"/>
  <c r="N29" i="5"/>
  <c r="P29" i="5"/>
  <c r="N30" i="5"/>
  <c r="P30" i="5"/>
  <c r="N31" i="5"/>
  <c r="P31" i="5"/>
  <c r="N32" i="5"/>
  <c r="P32" i="5"/>
  <c r="N33" i="5"/>
  <c r="P33" i="5"/>
  <c r="N34" i="5"/>
  <c r="P34" i="5"/>
  <c r="N35" i="5"/>
  <c r="P35" i="5"/>
  <c r="N36" i="5"/>
  <c r="P36" i="5"/>
  <c r="N37" i="5"/>
  <c r="P37" i="5"/>
  <c r="N38" i="5"/>
  <c r="P38" i="5"/>
  <c r="N39" i="5"/>
  <c r="N40" i="5"/>
  <c r="P40" i="5"/>
  <c r="N41" i="5"/>
  <c r="P41" i="5"/>
  <c r="N42" i="5"/>
  <c r="P42" i="5"/>
  <c r="N43" i="5"/>
  <c r="P43" i="5"/>
  <c r="N44" i="5"/>
  <c r="P44" i="5"/>
  <c r="N45" i="5"/>
  <c r="P45" i="5"/>
  <c r="N46" i="5"/>
  <c r="P46" i="5"/>
  <c r="N47" i="5"/>
  <c r="P47" i="5"/>
  <c r="N48" i="5"/>
  <c r="P48" i="5"/>
  <c r="N49" i="5"/>
  <c r="P49" i="5"/>
  <c r="N50" i="5"/>
  <c r="P50" i="5"/>
  <c r="N51" i="5"/>
  <c r="P51" i="5"/>
  <c r="N52" i="5"/>
  <c r="P52" i="5"/>
  <c r="N53" i="5"/>
  <c r="P53" i="5"/>
  <c r="N54" i="5"/>
  <c r="P54" i="5"/>
  <c r="N55" i="5"/>
  <c r="P55" i="5"/>
  <c r="N56" i="5"/>
  <c r="P56" i="5"/>
  <c r="N57" i="5"/>
  <c r="P57" i="5"/>
  <c r="N58" i="5"/>
  <c r="P58" i="5"/>
  <c r="N59" i="5"/>
  <c r="P59" i="5"/>
  <c r="N60" i="5"/>
  <c r="P60" i="5"/>
  <c r="N61" i="5"/>
  <c r="P61" i="5"/>
  <c r="N62" i="5"/>
  <c r="P62" i="5"/>
  <c r="N63" i="5"/>
  <c r="P63" i="5"/>
  <c r="N64" i="5"/>
  <c r="P64" i="5"/>
  <c r="N65" i="5"/>
  <c r="P65" i="5"/>
  <c r="N66" i="5"/>
  <c r="P66" i="5"/>
  <c r="N67" i="5"/>
  <c r="P67" i="5"/>
  <c r="N68" i="5"/>
  <c r="P68" i="5"/>
  <c r="N69" i="5"/>
  <c r="P69" i="5"/>
  <c r="N70" i="5"/>
  <c r="P70" i="5"/>
  <c r="N71" i="5"/>
  <c r="P71" i="5"/>
  <c r="N72" i="5"/>
  <c r="P72" i="5"/>
  <c r="N73" i="5"/>
  <c r="P73" i="5"/>
  <c r="N74" i="5"/>
  <c r="P74" i="5"/>
  <c r="N75" i="5"/>
  <c r="P75" i="5"/>
  <c r="N76" i="5"/>
  <c r="P76" i="5"/>
  <c r="N77" i="5"/>
  <c r="P77" i="5"/>
  <c r="N78" i="5"/>
  <c r="P78" i="5"/>
  <c r="N79" i="5"/>
  <c r="P79" i="5"/>
  <c r="N80" i="5"/>
  <c r="P80" i="5"/>
  <c r="N81" i="5"/>
  <c r="P81" i="5"/>
  <c r="N82" i="5"/>
  <c r="P82" i="5"/>
  <c r="N83" i="5"/>
  <c r="P83" i="5"/>
  <c r="N84" i="5"/>
  <c r="P84" i="5"/>
  <c r="N85" i="5"/>
  <c r="P85" i="5"/>
  <c r="N86" i="5"/>
  <c r="P86" i="5"/>
  <c r="N87" i="5"/>
  <c r="P87" i="5"/>
  <c r="N88" i="5"/>
  <c r="P88" i="5"/>
  <c r="N89" i="5"/>
  <c r="P89" i="5"/>
  <c r="N90" i="5"/>
  <c r="P90" i="5"/>
  <c r="N91" i="5"/>
  <c r="P91" i="5"/>
  <c r="N92" i="5"/>
  <c r="N93" i="5"/>
  <c r="P93" i="5"/>
  <c r="N94" i="5"/>
  <c r="P94" i="5"/>
  <c r="N95" i="5"/>
  <c r="P95" i="5"/>
  <c r="N96" i="5"/>
  <c r="P96" i="5"/>
  <c r="N97" i="5"/>
  <c r="P97" i="5"/>
  <c r="N98" i="5"/>
  <c r="P98" i="5"/>
  <c r="N99" i="5"/>
  <c r="P99" i="5"/>
  <c r="N100" i="5"/>
  <c r="P100" i="5"/>
  <c r="N101" i="5"/>
  <c r="P101" i="5"/>
  <c r="N102" i="5"/>
  <c r="P102" i="5"/>
  <c r="N103" i="5"/>
  <c r="P103" i="5"/>
  <c r="N104" i="5"/>
  <c r="P104" i="5"/>
  <c r="N105" i="5"/>
  <c r="P105" i="5"/>
  <c r="N106" i="5"/>
  <c r="P106" i="5"/>
  <c r="N107" i="5"/>
  <c r="P107" i="5"/>
  <c r="N108" i="5"/>
  <c r="P108" i="5"/>
  <c r="N109" i="5"/>
  <c r="P109" i="5"/>
  <c r="N110" i="5"/>
  <c r="P110" i="5"/>
  <c r="N111" i="5"/>
  <c r="P111" i="5"/>
  <c r="N112" i="5"/>
  <c r="P112" i="5"/>
  <c r="N113" i="5"/>
  <c r="P113" i="5"/>
  <c r="N114" i="5"/>
  <c r="P114" i="5"/>
  <c r="N115" i="5"/>
  <c r="P115" i="5"/>
  <c r="N116" i="5"/>
  <c r="P116" i="5"/>
  <c r="N117" i="5"/>
  <c r="P117" i="5"/>
  <c r="N118" i="5"/>
  <c r="P118" i="5"/>
  <c r="N119" i="5"/>
  <c r="P119" i="5"/>
  <c r="N120" i="5"/>
  <c r="P120" i="5"/>
  <c r="N121" i="5"/>
  <c r="P121" i="5"/>
  <c r="N122" i="5"/>
  <c r="P122" i="5"/>
  <c r="N123" i="5"/>
  <c r="P123" i="5"/>
  <c r="N124" i="5"/>
  <c r="P124" i="5"/>
  <c r="N125" i="5"/>
  <c r="P125" i="5"/>
  <c r="N126" i="5"/>
  <c r="P126" i="5"/>
  <c r="N127" i="5"/>
  <c r="P127" i="5"/>
  <c r="N128" i="5"/>
  <c r="P128" i="5"/>
  <c r="N129" i="5"/>
  <c r="P129" i="5"/>
  <c r="N130" i="5"/>
  <c r="P130" i="5"/>
  <c r="N131" i="5"/>
  <c r="P131" i="5"/>
  <c r="N132" i="5"/>
  <c r="P132" i="5"/>
  <c r="N133" i="5"/>
  <c r="P133" i="5"/>
  <c r="N134" i="5"/>
  <c r="P134" i="5"/>
  <c r="N135" i="5"/>
  <c r="P135" i="5"/>
  <c r="N136" i="5"/>
  <c r="P136" i="5"/>
  <c r="N137" i="5"/>
  <c r="P137" i="5"/>
  <c r="N138" i="5"/>
  <c r="P138" i="5"/>
  <c r="N139" i="5"/>
  <c r="P139" i="5"/>
  <c r="N140" i="5"/>
  <c r="P140" i="5"/>
  <c r="N141" i="5"/>
  <c r="P141" i="5"/>
  <c r="N142" i="5"/>
  <c r="P142" i="5"/>
  <c r="N143" i="5"/>
  <c r="P143" i="5"/>
  <c r="N144" i="5"/>
  <c r="P144" i="5"/>
  <c r="N145" i="5"/>
  <c r="P145" i="5"/>
  <c r="N146" i="5"/>
  <c r="P146" i="5"/>
  <c r="N147" i="5"/>
  <c r="P147" i="5"/>
  <c r="N148" i="5"/>
  <c r="P148" i="5"/>
  <c r="N149" i="5"/>
  <c r="P149" i="5"/>
  <c r="N150" i="5"/>
  <c r="P150" i="5"/>
  <c r="N151" i="5"/>
  <c r="P151" i="5"/>
  <c r="N152" i="5"/>
  <c r="P152" i="5"/>
  <c r="N153" i="5"/>
  <c r="P153" i="5"/>
  <c r="N154" i="5"/>
  <c r="P154" i="5"/>
  <c r="N155" i="5"/>
  <c r="P155" i="5"/>
  <c r="N156" i="5"/>
  <c r="P156" i="5"/>
  <c r="N157" i="5"/>
  <c r="P157" i="5"/>
  <c r="N158" i="5"/>
  <c r="P158" i="5"/>
  <c r="N159" i="5"/>
  <c r="P159" i="5"/>
  <c r="N160" i="5"/>
  <c r="P160" i="5"/>
  <c r="N161" i="5"/>
  <c r="P161" i="5"/>
  <c r="N162" i="5"/>
  <c r="P162" i="5"/>
  <c r="N163" i="5"/>
  <c r="P163" i="5"/>
  <c r="N164" i="5"/>
  <c r="P164" i="5"/>
  <c r="N165" i="5"/>
  <c r="P165" i="5"/>
  <c r="N166" i="5"/>
  <c r="P166" i="5"/>
  <c r="N167" i="5"/>
  <c r="P167" i="5"/>
  <c r="N168" i="5"/>
  <c r="P168" i="5"/>
  <c r="N169" i="5"/>
  <c r="P169" i="5"/>
  <c r="N170" i="5"/>
  <c r="P170" i="5"/>
  <c r="N171" i="5"/>
  <c r="P171" i="5"/>
  <c r="N172" i="5"/>
  <c r="P172" i="5"/>
  <c r="N173" i="5"/>
  <c r="P173" i="5"/>
  <c r="N174" i="5"/>
  <c r="P174" i="5"/>
  <c r="N175" i="5"/>
  <c r="P175" i="5"/>
  <c r="N176" i="5"/>
  <c r="P176" i="5"/>
  <c r="N177" i="5"/>
  <c r="N178" i="5"/>
  <c r="P178" i="5"/>
  <c r="N179" i="5"/>
  <c r="P179" i="5"/>
  <c r="N180" i="5"/>
  <c r="N181" i="5"/>
  <c r="P181" i="5"/>
  <c r="N182" i="5"/>
  <c r="P182" i="5"/>
  <c r="N183" i="5"/>
  <c r="P183" i="5"/>
  <c r="N184" i="5"/>
  <c r="P184" i="5"/>
  <c r="N185" i="5"/>
  <c r="P185" i="5"/>
  <c r="N186" i="5"/>
  <c r="P186" i="5"/>
  <c r="N187" i="5"/>
  <c r="P187" i="5"/>
  <c r="N188" i="5"/>
  <c r="P188" i="5"/>
  <c r="N189" i="5"/>
  <c r="N190" i="5"/>
  <c r="P190" i="5"/>
  <c r="N191" i="5"/>
  <c r="P191" i="5"/>
  <c r="N192" i="5"/>
  <c r="P192" i="5"/>
  <c r="N193" i="5"/>
  <c r="N194" i="5"/>
  <c r="P194" i="5"/>
  <c r="N195" i="5"/>
  <c r="P195" i="5"/>
  <c r="N196" i="5"/>
  <c r="P196" i="5"/>
  <c r="N197" i="5"/>
  <c r="P197" i="5"/>
  <c r="N198" i="5"/>
  <c r="N199" i="5"/>
  <c r="P199" i="5"/>
  <c r="N200" i="5"/>
  <c r="P200" i="5"/>
  <c r="N201" i="5"/>
  <c r="P201" i="5"/>
  <c r="N202" i="5"/>
  <c r="P202" i="5"/>
  <c r="N203" i="5"/>
  <c r="P203" i="5"/>
  <c r="N204" i="5"/>
  <c r="P204" i="5"/>
  <c r="N205" i="5"/>
  <c r="P205" i="5"/>
  <c r="N206" i="5"/>
  <c r="P206" i="5"/>
  <c r="N207" i="5"/>
  <c r="P207" i="5"/>
  <c r="N208" i="5"/>
  <c r="P208" i="5"/>
  <c r="N209" i="5"/>
  <c r="P209" i="5"/>
  <c r="N210" i="5"/>
  <c r="P210" i="5"/>
  <c r="N211" i="5"/>
  <c r="P211" i="5"/>
  <c r="N212" i="5"/>
  <c r="P212" i="5"/>
  <c r="N213" i="5"/>
  <c r="P213" i="5"/>
  <c r="N214" i="5"/>
  <c r="P214" i="5"/>
  <c r="N215" i="5"/>
  <c r="P215" i="5"/>
  <c r="N216" i="5"/>
  <c r="P216" i="5"/>
  <c r="N217" i="5"/>
  <c r="P217" i="5"/>
  <c r="N218" i="5"/>
  <c r="P218" i="5"/>
  <c r="N219" i="5"/>
  <c r="P219" i="5"/>
  <c r="N220" i="5"/>
  <c r="P220" i="5"/>
  <c r="N221" i="5"/>
  <c r="P221" i="5"/>
  <c r="N222" i="5"/>
  <c r="P222" i="5"/>
  <c r="N223" i="5"/>
  <c r="P223" i="5"/>
  <c r="N224" i="5"/>
  <c r="P224" i="5"/>
  <c r="N225" i="5"/>
  <c r="P225" i="5"/>
  <c r="N226" i="5"/>
  <c r="P226" i="5"/>
  <c r="N227" i="5"/>
  <c r="P227" i="5"/>
  <c r="N228" i="5"/>
  <c r="P228" i="5"/>
  <c r="N229" i="5"/>
  <c r="P229" i="5"/>
  <c r="N230" i="5"/>
  <c r="P230" i="5"/>
  <c r="N231" i="5"/>
  <c r="P231" i="5"/>
  <c r="N232" i="5"/>
  <c r="P232" i="5"/>
  <c r="N233" i="5"/>
  <c r="P233" i="5"/>
  <c r="N234" i="5"/>
  <c r="P234" i="5"/>
  <c r="N235" i="5"/>
  <c r="P235" i="5"/>
  <c r="N236" i="5"/>
  <c r="P236" i="5"/>
  <c r="N237" i="5"/>
  <c r="P237" i="5"/>
  <c r="N238" i="5"/>
  <c r="P238" i="5"/>
  <c r="N239" i="5"/>
  <c r="P239" i="5"/>
  <c r="N240" i="5"/>
  <c r="P240" i="5"/>
  <c r="N241" i="5"/>
  <c r="P241" i="5"/>
  <c r="N242" i="5"/>
  <c r="P242" i="5"/>
  <c r="N243" i="5"/>
  <c r="P243" i="5"/>
  <c r="N244" i="5"/>
  <c r="P244" i="5"/>
  <c r="N245" i="5"/>
  <c r="P245" i="5"/>
  <c r="N246" i="5"/>
  <c r="P246" i="5"/>
  <c r="N247" i="5"/>
  <c r="P247" i="5"/>
  <c r="N248" i="5"/>
  <c r="P248" i="5"/>
  <c r="N249" i="5"/>
  <c r="P249" i="5"/>
  <c r="N250" i="5"/>
  <c r="P250" i="5"/>
  <c r="N251" i="5"/>
  <c r="P251" i="5"/>
  <c r="N252" i="5"/>
  <c r="P252" i="5"/>
  <c r="N253" i="5"/>
  <c r="P253" i="5"/>
  <c r="N254" i="5"/>
  <c r="P254" i="5"/>
  <c r="N255" i="5"/>
  <c r="P255" i="5"/>
  <c r="N256" i="5"/>
  <c r="P256" i="5"/>
  <c r="N257" i="5"/>
  <c r="P257" i="5"/>
  <c r="N258" i="5"/>
  <c r="P258" i="5"/>
  <c r="N259" i="5"/>
  <c r="P259" i="5"/>
  <c r="N260" i="5"/>
  <c r="P260" i="5"/>
  <c r="N261" i="5"/>
  <c r="P261" i="5"/>
  <c r="N262" i="5"/>
  <c r="N263" i="5"/>
  <c r="P263" i="5"/>
  <c r="N264" i="5"/>
  <c r="P264" i="5"/>
  <c r="N265" i="5"/>
  <c r="P265" i="5"/>
  <c r="N266" i="5"/>
  <c r="P266" i="5"/>
  <c r="N267" i="5"/>
  <c r="P267" i="5"/>
  <c r="N268" i="5"/>
  <c r="P268" i="5"/>
  <c r="N269" i="5"/>
  <c r="P269" i="5"/>
  <c r="N270" i="5"/>
  <c r="P270" i="5"/>
  <c r="N271" i="5"/>
  <c r="P271" i="5"/>
  <c r="N272" i="5"/>
  <c r="P272" i="5"/>
  <c r="N273" i="5"/>
  <c r="P273" i="5"/>
  <c r="N274" i="5"/>
  <c r="P274" i="5"/>
  <c r="N275" i="5"/>
  <c r="P275" i="5"/>
  <c r="N276" i="5"/>
  <c r="P276" i="5"/>
  <c r="N277" i="5"/>
  <c r="P277" i="5"/>
  <c r="N6" i="5"/>
  <c r="P6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5" i="5"/>
  <c r="D3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C3" i="5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J6" i="4"/>
  <c r="J34" i="4"/>
  <c r="J81" i="4"/>
  <c r="J118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K6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E14" i="4"/>
  <c r="E19" i="4"/>
  <c r="E7" i="4"/>
  <c r="E17" i="4"/>
  <c r="E20" i="4"/>
  <c r="E25" i="4"/>
  <c r="E27" i="4"/>
  <c r="E5" i="4"/>
  <c r="E36" i="4"/>
  <c r="E32" i="4"/>
  <c r="E8" i="4"/>
  <c r="E12" i="4"/>
  <c r="E24" i="4"/>
  <c r="E15" i="4"/>
  <c r="E9" i="4"/>
  <c r="E31" i="4"/>
  <c r="E28" i="4"/>
  <c r="E16" i="4"/>
  <c r="E11" i="4"/>
  <c r="E35" i="4"/>
  <c r="E33" i="4"/>
  <c r="E29" i="4"/>
  <c r="E13" i="4"/>
  <c r="E10" i="4"/>
  <c r="E34" i="4"/>
  <c r="E23" i="4"/>
  <c r="E18" i="4"/>
  <c r="E21" i="4"/>
  <c r="E22" i="4"/>
  <c r="E26" i="4"/>
  <c r="E6" i="4"/>
  <c r="E30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C3" i="4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L229" i="1"/>
  <c r="N229" i="1"/>
  <c r="M230" i="1"/>
  <c r="M231" i="1"/>
  <c r="M232" i="1"/>
  <c r="M233" i="1"/>
  <c r="M234" i="1"/>
  <c r="M235" i="1"/>
  <c r="M236" i="1"/>
  <c r="M237" i="1"/>
  <c r="L237" i="1"/>
  <c r="N237" i="1"/>
  <c r="M238" i="1"/>
  <c r="M239" i="1"/>
  <c r="M240" i="1"/>
  <c r="M241" i="1"/>
  <c r="L241" i="1"/>
  <c r="N241" i="1"/>
  <c r="M242" i="1"/>
  <c r="M243" i="1"/>
  <c r="M244" i="1"/>
  <c r="M245" i="1"/>
  <c r="L245" i="1"/>
  <c r="N245" i="1"/>
  <c r="M246" i="1"/>
  <c r="M247" i="1"/>
  <c r="M248" i="1"/>
  <c r="M249" i="1"/>
  <c r="L249" i="1"/>
  <c r="N249" i="1"/>
  <c r="M250" i="1"/>
  <c r="M251" i="1"/>
  <c r="M252" i="1"/>
  <c r="M253" i="1"/>
  <c r="L253" i="1"/>
  <c r="N253" i="1"/>
  <c r="M254" i="1"/>
  <c r="M255" i="1"/>
  <c r="M256" i="1"/>
  <c r="M257" i="1"/>
  <c r="L257" i="1"/>
  <c r="N257" i="1"/>
  <c r="M258" i="1"/>
  <c r="M259" i="1"/>
  <c r="M260" i="1"/>
  <c r="M261" i="1"/>
  <c r="L261" i="1"/>
  <c r="N261" i="1"/>
  <c r="M262" i="1"/>
  <c r="M263" i="1"/>
  <c r="M264" i="1"/>
  <c r="M265" i="1"/>
  <c r="L265" i="1"/>
  <c r="N265" i="1"/>
  <c r="M266" i="1"/>
  <c r="M267" i="1"/>
  <c r="M268" i="1"/>
  <c r="M269" i="1"/>
  <c r="L269" i="1"/>
  <c r="N269" i="1"/>
  <c r="M270" i="1"/>
  <c r="M271" i="1"/>
  <c r="M272" i="1"/>
  <c r="M273" i="1"/>
  <c r="L273" i="1"/>
  <c r="N273" i="1"/>
  <c r="M274" i="1"/>
  <c r="M275" i="1"/>
  <c r="M276" i="1"/>
  <c r="M277" i="1"/>
  <c r="L277" i="1"/>
  <c r="N277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30" i="1"/>
  <c r="L231" i="1"/>
  <c r="L232" i="1"/>
  <c r="L233" i="1"/>
  <c r="L234" i="1"/>
  <c r="L235" i="1"/>
  <c r="L236" i="1"/>
  <c r="L238" i="1"/>
  <c r="L239" i="1"/>
  <c r="L240" i="1"/>
  <c r="L242" i="1"/>
  <c r="L243" i="1"/>
  <c r="L244" i="1"/>
  <c r="L246" i="1"/>
  <c r="L247" i="1"/>
  <c r="L248" i="1"/>
  <c r="L250" i="1"/>
  <c r="L251" i="1"/>
  <c r="L252" i="1"/>
  <c r="L254" i="1"/>
  <c r="L255" i="1"/>
  <c r="L256" i="1"/>
  <c r="L258" i="1"/>
  <c r="L259" i="1"/>
  <c r="L260" i="1"/>
  <c r="L262" i="1"/>
  <c r="L263" i="1"/>
  <c r="L264" i="1"/>
  <c r="L266" i="1"/>
  <c r="L267" i="1"/>
  <c r="L268" i="1"/>
  <c r="L270" i="1"/>
  <c r="L271" i="1"/>
  <c r="L272" i="1"/>
  <c r="L274" i="1"/>
  <c r="L275" i="1"/>
  <c r="L276" i="1"/>
  <c r="L6" i="1"/>
  <c r="N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C3" i="1"/>
  <c r="N225" i="1"/>
  <c r="N213" i="1"/>
  <c r="N201" i="1"/>
  <c r="N193" i="1"/>
  <c r="N185" i="1"/>
  <c r="N173" i="1"/>
  <c r="N161" i="1"/>
  <c r="N145" i="1"/>
  <c r="N137" i="1"/>
  <c r="N125" i="1"/>
  <c r="N113" i="1"/>
  <c r="N101" i="1"/>
  <c r="N89" i="1"/>
  <c r="N81" i="1"/>
  <c r="N69" i="1"/>
  <c r="N57" i="1"/>
  <c r="N45" i="1"/>
  <c r="N33" i="1"/>
  <c r="N25" i="1"/>
  <c r="N13" i="1"/>
  <c r="N268" i="1"/>
  <c r="N244" i="1"/>
  <c r="N136" i="1"/>
  <c r="N233" i="1"/>
  <c r="N221" i="1"/>
  <c r="N209" i="1"/>
  <c r="N197" i="1"/>
  <c r="N181" i="1"/>
  <c r="N169" i="1"/>
  <c r="N165" i="1"/>
  <c r="N153" i="1"/>
  <c r="N141" i="1"/>
  <c r="N129" i="1"/>
  <c r="N117" i="1"/>
  <c r="N105" i="1"/>
  <c r="N93" i="1"/>
  <c r="N77" i="1"/>
  <c r="N65" i="1"/>
  <c r="N49" i="1"/>
  <c r="N37" i="1"/>
  <c r="N21" i="1"/>
  <c r="N9" i="1"/>
  <c r="N276" i="1"/>
  <c r="N264" i="1"/>
  <c r="N256" i="1"/>
  <c r="N248" i="1"/>
  <c r="N236" i="1"/>
  <c r="N228" i="1"/>
  <c r="N220" i="1"/>
  <c r="N216" i="1"/>
  <c r="N208" i="1"/>
  <c r="N200" i="1"/>
  <c r="N192" i="1"/>
  <c r="N184" i="1"/>
  <c r="N176" i="1"/>
  <c r="N168" i="1"/>
  <c r="N164" i="1"/>
  <c r="N156" i="1"/>
  <c r="N148" i="1"/>
  <c r="N140" i="1"/>
  <c r="N132" i="1"/>
  <c r="N124" i="1"/>
  <c r="N112" i="1"/>
  <c r="N108" i="1"/>
  <c r="N100" i="1"/>
  <c r="N96" i="1"/>
  <c r="N92" i="1"/>
  <c r="N88" i="1"/>
  <c r="N84" i="1"/>
  <c r="N80" i="1"/>
  <c r="N76" i="1"/>
  <c r="N72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N275" i="1"/>
  <c r="N271" i="1"/>
  <c r="N267" i="1"/>
  <c r="N263" i="1"/>
  <c r="N259" i="1"/>
  <c r="N255" i="1"/>
  <c r="N251" i="1"/>
  <c r="N247" i="1"/>
  <c r="N243" i="1"/>
  <c r="N239" i="1"/>
  <c r="N235" i="1"/>
  <c r="N231" i="1"/>
  <c r="N227" i="1"/>
  <c r="N22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7" i="1"/>
  <c r="N10" i="1"/>
  <c r="N14" i="1"/>
  <c r="N17" i="1"/>
  <c r="N18" i="1"/>
  <c r="N22" i="1"/>
  <c r="N26" i="1"/>
  <c r="N29" i="1"/>
  <c r="N30" i="1"/>
  <c r="N34" i="1"/>
  <c r="N38" i="1"/>
  <c r="N41" i="1"/>
  <c r="N42" i="1"/>
  <c r="N46" i="1"/>
  <c r="N50" i="1"/>
  <c r="N53" i="1"/>
  <c r="N54" i="1"/>
  <c r="N58" i="1"/>
  <c r="N61" i="1"/>
  <c r="N62" i="1"/>
  <c r="N66" i="1"/>
  <c r="N70" i="1"/>
  <c r="N73" i="1"/>
  <c r="N74" i="1"/>
  <c r="N78" i="1"/>
  <c r="N82" i="1"/>
  <c r="N85" i="1"/>
  <c r="N86" i="1"/>
  <c r="N90" i="1"/>
  <c r="N94" i="1"/>
  <c r="N97" i="1"/>
  <c r="N98" i="1"/>
  <c r="N102" i="1"/>
  <c r="N104" i="1"/>
  <c r="N106" i="1"/>
  <c r="N109" i="1"/>
  <c r="N110" i="1"/>
  <c r="N114" i="1"/>
  <c r="N116" i="1"/>
  <c r="N118" i="1"/>
  <c r="N120" i="1"/>
  <c r="N121" i="1"/>
  <c r="N122" i="1"/>
  <c r="N126" i="1"/>
  <c r="N128" i="1"/>
  <c r="N130" i="1"/>
  <c r="N133" i="1"/>
  <c r="N134" i="1"/>
  <c r="N138" i="1"/>
  <c r="N142" i="1"/>
  <c r="N144" i="1"/>
  <c r="N146" i="1"/>
  <c r="N149" i="1"/>
  <c r="N150" i="1"/>
  <c r="N152" i="1"/>
  <c r="N154" i="1"/>
  <c r="N157" i="1"/>
  <c r="N158" i="1"/>
  <c r="N160" i="1"/>
  <c r="N162" i="1"/>
  <c r="N166" i="1"/>
  <c r="N170" i="1"/>
  <c r="N172" i="1"/>
  <c r="N174" i="1"/>
  <c r="N177" i="1"/>
  <c r="N178" i="1"/>
  <c r="N180" i="1"/>
  <c r="N182" i="1"/>
  <c r="N186" i="1"/>
  <c r="N188" i="1"/>
  <c r="N189" i="1"/>
  <c r="N190" i="1"/>
  <c r="N194" i="1"/>
  <c r="N196" i="1"/>
  <c r="N198" i="1"/>
  <c r="N202" i="1"/>
  <c r="N204" i="1"/>
  <c r="N205" i="1"/>
  <c r="N206" i="1"/>
  <c r="N210" i="1"/>
  <c r="N212" i="1"/>
  <c r="N214" i="1"/>
  <c r="N217" i="1"/>
  <c r="N218" i="1"/>
  <c r="N222" i="1"/>
  <c r="N224" i="1"/>
  <c r="N226" i="1"/>
  <c r="N230" i="1"/>
  <c r="N232" i="1"/>
  <c r="N234" i="1"/>
  <c r="N238" i="1"/>
  <c r="N240" i="1"/>
  <c r="N242" i="1"/>
  <c r="N246" i="1"/>
  <c r="N250" i="1"/>
  <c r="N252" i="1"/>
  <c r="N254" i="1"/>
  <c r="N258" i="1"/>
  <c r="N260" i="1"/>
  <c r="N262" i="1"/>
  <c r="N266" i="1"/>
  <c r="N270" i="1"/>
  <c r="N272" i="1"/>
  <c r="N274" i="1"/>
  <c r="N4" i="1"/>
  <c r="G7" i="4"/>
  <c r="G8" i="4"/>
  <c r="G9" i="4"/>
  <c r="F5" i="7"/>
  <c r="F7" i="7"/>
  <c r="F22" i="7"/>
  <c r="F26" i="7"/>
  <c r="P275" i="6"/>
  <c r="P271" i="6"/>
  <c r="P267" i="6"/>
  <c r="P263" i="6"/>
  <c r="P259" i="6"/>
  <c r="P255" i="6"/>
  <c r="P251" i="6"/>
  <c r="P247" i="6"/>
  <c r="P243" i="6"/>
  <c r="P239" i="6"/>
  <c r="P235" i="6"/>
  <c r="P231" i="6"/>
  <c r="P227" i="6"/>
  <c r="P6" i="6"/>
  <c r="P274" i="6"/>
  <c r="P270" i="6"/>
  <c r="P266" i="6"/>
  <c r="P262" i="6"/>
  <c r="P258" i="6"/>
  <c r="P254" i="6"/>
  <c r="P250" i="6"/>
  <c r="P246" i="6"/>
  <c r="P242" i="6"/>
  <c r="P238" i="6"/>
  <c r="P234" i="6"/>
  <c r="P230" i="6"/>
  <c r="P226" i="6"/>
  <c r="P222" i="6"/>
  <c r="P218" i="6"/>
  <c r="P214" i="6"/>
  <c r="P210" i="6"/>
  <c r="P206" i="6"/>
  <c r="P202" i="6"/>
  <c r="P198" i="6"/>
  <c r="P194" i="6"/>
  <c r="P190" i="6"/>
  <c r="P186" i="6"/>
  <c r="P182" i="6"/>
  <c r="P178" i="6"/>
  <c r="P174" i="6"/>
  <c r="P170" i="6"/>
  <c r="P166" i="6"/>
  <c r="P162" i="6"/>
  <c r="P158" i="6"/>
  <c r="P154" i="6"/>
  <c r="P150" i="6"/>
  <c r="P146" i="6"/>
  <c r="P142" i="6"/>
  <c r="P138" i="6"/>
  <c r="P134" i="6"/>
  <c r="P130" i="6"/>
  <c r="P126" i="6"/>
  <c r="P122" i="6"/>
  <c r="P118" i="6"/>
  <c r="P114" i="6"/>
  <c r="P110" i="6"/>
  <c r="P106" i="6"/>
  <c r="P102" i="6"/>
  <c r="P98" i="6"/>
  <c r="P94" i="6"/>
  <c r="P90" i="6"/>
  <c r="P86" i="6"/>
  <c r="P82" i="6"/>
  <c r="P78" i="6"/>
  <c r="P74" i="6"/>
  <c r="P70" i="6"/>
  <c r="P66" i="6"/>
  <c r="P62" i="6"/>
  <c r="P58" i="6"/>
  <c r="P54" i="6"/>
  <c r="P50" i="6"/>
  <c r="P46" i="6"/>
  <c r="P42" i="6"/>
  <c r="P38" i="6"/>
  <c r="P34" i="6"/>
  <c r="P30" i="6"/>
  <c r="P22" i="6"/>
  <c r="P18" i="6"/>
  <c r="P14" i="6"/>
  <c r="F10" i="7"/>
  <c r="F36" i="7"/>
  <c r="F8" i="7"/>
  <c r="F12" i="7"/>
  <c r="F28" i="7"/>
  <c r="F16" i="7"/>
  <c r="F32" i="7"/>
  <c r="F14" i="7"/>
  <c r="F18" i="7"/>
  <c r="F20" i="7"/>
  <c r="F30" i="7"/>
  <c r="F34" i="7"/>
  <c r="P277" i="6"/>
  <c r="P273" i="6"/>
  <c r="P269" i="6"/>
  <c r="P265" i="6"/>
  <c r="P261" i="6"/>
  <c r="P257" i="6"/>
  <c r="P253" i="6"/>
  <c r="P249" i="6"/>
  <c r="P245" i="6"/>
  <c r="P241" i="6"/>
  <c r="P237" i="6"/>
  <c r="P233" i="6"/>
  <c r="P229" i="6"/>
  <c r="P225" i="6"/>
  <c r="P221" i="6"/>
  <c r="P217" i="6"/>
  <c r="P213" i="6"/>
  <c r="P209" i="6"/>
  <c r="P205" i="6"/>
  <c r="P201" i="6"/>
  <c r="P197" i="6"/>
  <c r="P193" i="6"/>
  <c r="P189" i="6"/>
  <c r="P185" i="6"/>
  <c r="P181" i="6"/>
  <c r="P177" i="6"/>
  <c r="P173" i="6"/>
  <c r="P169" i="6"/>
  <c r="F9" i="7"/>
  <c r="F13" i="7"/>
  <c r="F17" i="7"/>
  <c r="F23" i="7"/>
  <c r="F27" i="7"/>
  <c r="F29" i="7"/>
  <c r="F33" i="7"/>
  <c r="P223" i="6"/>
  <c r="P219" i="6"/>
  <c r="P215" i="6"/>
  <c r="P211" i="6"/>
  <c r="P207" i="6"/>
  <c r="P203" i="6"/>
  <c r="P199" i="6"/>
  <c r="P195" i="6"/>
  <c r="P191" i="6"/>
  <c r="P187" i="6"/>
  <c r="P183" i="6"/>
  <c r="P179" i="6"/>
  <c r="P175" i="6"/>
  <c r="P171" i="6"/>
  <c r="P167" i="6"/>
  <c r="P163" i="6"/>
  <c r="P159" i="6"/>
  <c r="P155" i="6"/>
  <c r="P151" i="6"/>
  <c r="P147" i="6"/>
  <c r="P143" i="6"/>
  <c r="P139" i="6"/>
  <c r="P135" i="6"/>
  <c r="P131" i="6"/>
  <c r="P127" i="6"/>
  <c r="P123" i="6"/>
  <c r="P119" i="6"/>
  <c r="P115" i="6"/>
  <c r="P111" i="6"/>
  <c r="P107" i="6"/>
  <c r="P103" i="6"/>
  <c r="F6" i="7"/>
  <c r="F11" i="7"/>
  <c r="F15" i="7"/>
  <c r="F19" i="7"/>
  <c r="F21" i="7"/>
  <c r="F25" i="7"/>
  <c r="F31" i="7"/>
  <c r="F35" i="7"/>
  <c r="P165" i="6"/>
  <c r="P161" i="6"/>
  <c r="P157" i="6"/>
  <c r="P153" i="6"/>
  <c r="P149" i="6"/>
  <c r="P145" i="6"/>
  <c r="P141" i="6"/>
  <c r="P137" i="6"/>
  <c r="P133" i="6"/>
  <c r="P129" i="6"/>
  <c r="P125" i="6"/>
  <c r="P121" i="6"/>
  <c r="P117" i="6"/>
  <c r="P113" i="6"/>
  <c r="P109" i="6"/>
  <c r="P105" i="6"/>
  <c r="P101" i="6"/>
  <c r="P97" i="6"/>
  <c r="P93" i="6"/>
  <c r="P89" i="6"/>
  <c r="P85" i="6"/>
  <c r="P81" i="6"/>
  <c r="P77" i="6"/>
  <c r="P73" i="6"/>
  <c r="P69" i="6"/>
  <c r="P65" i="6"/>
  <c r="P61" i="6"/>
  <c r="P57" i="6"/>
  <c r="P53" i="6"/>
  <c r="P49" i="6"/>
  <c r="P45" i="6"/>
  <c r="P41" i="6"/>
  <c r="P37" i="6"/>
  <c r="P33" i="6"/>
  <c r="P29" i="6"/>
  <c r="P25" i="6"/>
  <c r="P21" i="6"/>
  <c r="P17" i="6"/>
  <c r="P13" i="6"/>
  <c r="P9" i="6"/>
  <c r="P276" i="6"/>
  <c r="P272" i="6"/>
  <c r="P268" i="6"/>
  <c r="P264" i="6"/>
  <c r="P260" i="6"/>
  <c r="P256" i="6"/>
  <c r="P252" i="6"/>
  <c r="P248" i="6"/>
  <c r="P244" i="6"/>
  <c r="P240" i="6"/>
  <c r="P236" i="6"/>
  <c r="P232" i="6"/>
  <c r="P228" i="6"/>
  <c r="P224" i="6"/>
  <c r="P220" i="6"/>
  <c r="P216" i="6"/>
  <c r="P212" i="6"/>
  <c r="P208" i="6"/>
  <c r="P204" i="6"/>
  <c r="P200" i="6"/>
  <c r="P196" i="6"/>
  <c r="P192" i="6"/>
  <c r="P188" i="6"/>
  <c r="P184" i="6"/>
  <c r="P180" i="6"/>
  <c r="P176" i="6"/>
  <c r="P172" i="6"/>
  <c r="P168" i="6"/>
  <c r="P164" i="6"/>
  <c r="P160" i="6"/>
  <c r="P156" i="6"/>
  <c r="P152" i="6"/>
  <c r="P148" i="6"/>
  <c r="P144" i="6"/>
  <c r="P140" i="6"/>
  <c r="P136" i="6"/>
  <c r="P132" i="6"/>
  <c r="P128" i="6"/>
  <c r="P124" i="6"/>
  <c r="P120" i="6"/>
  <c r="P116" i="6"/>
  <c r="P112" i="6"/>
  <c r="P108" i="6"/>
  <c r="P104" i="6"/>
  <c r="P100" i="6"/>
  <c r="P96" i="6"/>
  <c r="P92" i="6"/>
  <c r="P88" i="6"/>
  <c r="P84" i="6"/>
  <c r="P80" i="6"/>
  <c r="P76" i="6"/>
  <c r="P72" i="6"/>
  <c r="P68" i="6"/>
  <c r="P64" i="6"/>
  <c r="P60" i="6"/>
  <c r="P56" i="6"/>
  <c r="P52" i="6"/>
  <c r="P48" i="6"/>
  <c r="P44" i="6"/>
  <c r="P40" i="6"/>
  <c r="P36" i="6"/>
  <c r="P32" i="6"/>
  <c r="P28" i="6"/>
  <c r="P24" i="6"/>
  <c r="P20" i="6"/>
  <c r="P16" i="6"/>
  <c r="P12" i="6"/>
  <c r="P8" i="6"/>
  <c r="P99" i="6"/>
  <c r="P95" i="6"/>
  <c r="P91" i="6"/>
  <c r="P87" i="6"/>
  <c r="P83" i="6"/>
  <c r="P79" i="6"/>
  <c r="P75" i="6"/>
  <c r="P71" i="6"/>
  <c r="P67" i="6"/>
  <c r="P63" i="6"/>
  <c r="P59" i="6"/>
  <c r="P55" i="6"/>
  <c r="P51" i="6"/>
  <c r="P47" i="6"/>
  <c r="P43" i="6"/>
  <c r="P39" i="6"/>
  <c r="P35" i="6"/>
  <c r="P31" i="6"/>
  <c r="P27" i="6"/>
  <c r="P23" i="6"/>
  <c r="P19" i="6"/>
  <c r="P15" i="6"/>
  <c r="P11" i="6"/>
  <c r="P7" i="6"/>
  <c r="P4" i="6"/>
  <c r="N4" i="9"/>
  <c r="F8" i="4"/>
  <c r="P287" i="7"/>
  <c r="P285" i="7"/>
  <c r="P283" i="7"/>
  <c r="P281" i="7"/>
  <c r="P279" i="7"/>
  <c r="P12" i="7"/>
  <c r="P16" i="7"/>
  <c r="P26" i="7"/>
  <c r="P28" i="7"/>
  <c r="P32" i="7"/>
  <c r="P45" i="7"/>
  <c r="P47" i="7"/>
  <c r="P49" i="7"/>
  <c r="P51" i="7"/>
  <c r="P53" i="7"/>
  <c r="P66" i="7"/>
  <c r="P72" i="7"/>
  <c r="P74" i="7"/>
  <c r="P78" i="7"/>
  <c r="P80" i="7"/>
  <c r="P82" i="7"/>
  <c r="P118" i="7"/>
  <c r="P126" i="7"/>
  <c r="P128" i="7"/>
  <c r="P130" i="7"/>
  <c r="P132" i="7"/>
  <c r="P134" i="7"/>
  <c r="P150" i="7"/>
  <c r="P166" i="7"/>
  <c r="P174" i="7"/>
  <c r="P176" i="7"/>
  <c r="P178" i="7"/>
  <c r="P182" i="7"/>
  <c r="P184" i="7"/>
  <c r="P186" i="7"/>
  <c r="P190" i="7"/>
  <c r="P37" i="7"/>
  <c r="P71" i="7"/>
  <c r="P73" i="7"/>
  <c r="P79" i="7"/>
  <c r="P81" i="7"/>
  <c r="P127" i="7"/>
  <c r="P129" i="7"/>
  <c r="P131" i="7"/>
  <c r="P133" i="7"/>
  <c r="P143" i="7"/>
  <c r="P147" i="7"/>
  <c r="P183" i="7"/>
  <c r="P187" i="7"/>
  <c r="P189" i="7"/>
  <c r="P149" i="7"/>
  <c r="P158" i="7"/>
  <c r="P91" i="7"/>
  <c r="P107" i="7"/>
  <c r="P142" i="7"/>
  <c r="P144" i="7"/>
  <c r="P146" i="7"/>
  <c r="P148" i="7"/>
  <c r="P36" i="7"/>
  <c r="P94" i="7"/>
  <c r="P96" i="7"/>
  <c r="P98" i="7"/>
  <c r="P100" i="7"/>
  <c r="P102" i="7"/>
  <c r="P110" i="7"/>
  <c r="P112" i="7"/>
  <c r="P114" i="7"/>
  <c r="P116" i="7"/>
  <c r="P159" i="7"/>
  <c r="P161" i="7"/>
  <c r="P163" i="7"/>
  <c r="P165" i="7"/>
  <c r="P192" i="7"/>
  <c r="P194" i="7"/>
  <c r="P198" i="7"/>
  <c r="P202" i="7"/>
  <c r="P206" i="7"/>
  <c r="P210" i="7"/>
  <c r="P214" i="7"/>
  <c r="P218" i="7"/>
  <c r="P222" i="7"/>
  <c r="P226" i="7"/>
  <c r="P230" i="7"/>
  <c r="P234" i="7"/>
  <c r="P238" i="7"/>
  <c r="P242" i="7"/>
  <c r="P246" i="7"/>
  <c r="P250" i="7"/>
  <c r="P254" i="7"/>
  <c r="P258" i="7"/>
  <c r="P274" i="7"/>
  <c r="P50" i="7"/>
  <c r="P95" i="7"/>
  <c r="P97" i="7"/>
  <c r="P101" i="7"/>
  <c r="P111" i="7"/>
  <c r="P113" i="7"/>
  <c r="P117" i="7"/>
  <c r="P160" i="7"/>
  <c r="P162" i="7"/>
  <c r="P167" i="7"/>
  <c r="P175" i="7"/>
  <c r="P191" i="7"/>
  <c r="P46" i="7"/>
  <c r="P48" i="7"/>
  <c r="P52" i="7"/>
  <c r="P262" i="7"/>
  <c r="P18" i="7"/>
  <c r="P20" i="7"/>
  <c r="P24" i="7"/>
  <c r="P41" i="7"/>
  <c r="P43" i="7"/>
  <c r="P54" i="7"/>
  <c r="P56" i="7"/>
  <c r="P63" i="7"/>
  <c r="P65" i="7"/>
  <c r="P70" i="7"/>
  <c r="P86" i="7"/>
  <c r="P88" i="7"/>
  <c r="P90" i="7"/>
  <c r="P92" i="7"/>
  <c r="P99" i="7"/>
  <c r="P103" i="7"/>
  <c r="P105" i="7"/>
  <c r="P109" i="7"/>
  <c r="P120" i="7"/>
  <c r="P122" i="7"/>
  <c r="P124" i="7"/>
  <c r="P135" i="7"/>
  <c r="P139" i="7"/>
  <c r="P141" i="7"/>
  <c r="P152" i="7"/>
  <c r="P154" i="7"/>
  <c r="P156" i="7"/>
  <c r="P171" i="7"/>
  <c r="P173" i="7"/>
  <c r="P164" i="7"/>
  <c r="P179" i="7"/>
  <c r="P181" i="7"/>
  <c r="P9" i="7"/>
  <c r="P42" i="7"/>
  <c r="P44" i="7"/>
  <c r="P55" i="7"/>
  <c r="P57" i="7"/>
  <c r="P59" i="7"/>
  <c r="P62" i="7"/>
  <c r="P64" i="7"/>
  <c r="P87" i="7"/>
  <c r="P89" i="7"/>
  <c r="P93" i="7"/>
  <c r="P104" i="7"/>
  <c r="P106" i="7"/>
  <c r="P108" i="7"/>
  <c r="P115" i="7"/>
  <c r="P119" i="7"/>
  <c r="P121" i="7"/>
  <c r="P123" i="7"/>
  <c r="P125" i="7"/>
  <c r="P136" i="7"/>
  <c r="P138" i="7"/>
  <c r="P140" i="7"/>
  <c r="P151" i="7"/>
  <c r="P153" i="7"/>
  <c r="P155" i="7"/>
  <c r="P157" i="7"/>
  <c r="P168" i="7"/>
  <c r="P170" i="7"/>
  <c r="P172" i="7"/>
  <c r="P137" i="7"/>
  <c r="P145" i="7"/>
  <c r="P169" i="7"/>
  <c r="P177" i="7"/>
  <c r="P180" i="7"/>
  <c r="P185" i="7"/>
  <c r="P188" i="7"/>
  <c r="P6" i="7"/>
  <c r="P7" i="7"/>
  <c r="P8" i="7"/>
  <c r="P11" i="7"/>
  <c r="P39" i="7"/>
  <c r="P58" i="7"/>
  <c r="P60" i="7"/>
  <c r="P68" i="7"/>
  <c r="P75" i="7"/>
  <c r="P77" i="7"/>
  <c r="P84" i="7"/>
  <c r="P286" i="7"/>
  <c r="P284" i="7"/>
  <c r="P282" i="7"/>
  <c r="P280" i="7"/>
  <c r="P278" i="7"/>
  <c r="P266" i="7"/>
  <c r="P270" i="7"/>
  <c r="P34" i="7"/>
  <c r="P38" i="7"/>
  <c r="P67" i="7"/>
  <c r="P69" i="7"/>
  <c r="P76" i="7"/>
  <c r="P83" i="7"/>
  <c r="P85" i="7"/>
  <c r="P13" i="7"/>
  <c r="P21" i="7"/>
  <c r="P29" i="7"/>
  <c r="P10" i="7"/>
  <c r="P15" i="7"/>
  <c r="P17" i="7"/>
  <c r="P23" i="7"/>
  <c r="P25" i="7"/>
  <c r="P31" i="7"/>
  <c r="P33" i="7"/>
  <c r="P14" i="7"/>
  <c r="P22" i="7"/>
  <c r="P30" i="7"/>
  <c r="P35" i="7"/>
  <c r="P193" i="7"/>
  <c r="P195" i="7"/>
  <c r="P197" i="7"/>
  <c r="P199" i="7"/>
  <c r="P201" i="7"/>
  <c r="P203" i="7"/>
  <c r="P205" i="7"/>
  <c r="P207" i="7"/>
  <c r="P209" i="7"/>
  <c r="P211" i="7"/>
  <c r="P213" i="7"/>
  <c r="P215" i="7"/>
  <c r="P217" i="7"/>
  <c r="P219" i="7"/>
  <c r="P221" i="7"/>
  <c r="P223" i="7"/>
  <c r="P225" i="7"/>
  <c r="P227" i="7"/>
  <c r="P229" i="7"/>
  <c r="P231" i="7"/>
  <c r="P233" i="7"/>
  <c r="P235" i="7"/>
  <c r="P237" i="7"/>
  <c r="P239" i="7"/>
  <c r="P241" i="7"/>
  <c r="P243" i="7"/>
  <c r="P245" i="7"/>
  <c r="P247" i="7"/>
  <c r="P249" i="7"/>
  <c r="P251" i="7"/>
  <c r="P253" i="7"/>
  <c r="P255" i="7"/>
  <c r="P257" i="7"/>
  <c r="P259" i="7"/>
  <c r="P261" i="7"/>
  <c r="P263" i="7"/>
  <c r="P265" i="7"/>
  <c r="P267" i="7"/>
  <c r="P269" i="7"/>
  <c r="P271" i="7"/>
  <c r="P275" i="7"/>
  <c r="P277" i="7"/>
  <c r="P273" i="7"/>
  <c r="P196" i="7"/>
  <c r="P200" i="7"/>
  <c r="P204" i="7"/>
  <c r="P208" i="7"/>
  <c r="P212" i="7"/>
  <c r="P216" i="7"/>
  <c r="P220" i="7"/>
  <c r="P224" i="7"/>
  <c r="P228" i="7"/>
  <c r="P232" i="7"/>
  <c r="P236" i="7"/>
  <c r="P240" i="7"/>
  <c r="P244" i="7"/>
  <c r="P248" i="7"/>
  <c r="P252" i="7"/>
  <c r="P256" i="7"/>
  <c r="P260" i="7"/>
  <c r="P264" i="7"/>
  <c r="P268" i="7"/>
  <c r="P272" i="7"/>
  <c r="P276" i="7"/>
  <c r="F33" i="4"/>
  <c r="F25" i="4"/>
  <c r="F17" i="4"/>
  <c r="F13" i="4"/>
  <c r="F29" i="4"/>
  <c r="F21" i="4"/>
  <c r="F9" i="4"/>
  <c r="F34" i="4"/>
  <c r="F30" i="4"/>
  <c r="F26" i="4"/>
  <c r="F22" i="4"/>
  <c r="F18" i="4"/>
  <c r="F14" i="4"/>
  <c r="F10" i="4"/>
  <c r="F11" i="4"/>
  <c r="P177" i="5"/>
  <c r="P262" i="5"/>
  <c r="P198" i="5"/>
  <c r="P26" i="5"/>
  <c r="P180" i="5"/>
  <c r="P92" i="5"/>
  <c r="P39" i="5"/>
  <c r="P189" i="5"/>
  <c r="P193" i="5"/>
  <c r="F27" i="4"/>
  <c r="F19" i="4"/>
  <c r="F7" i="4"/>
  <c r="E3" i="4"/>
  <c r="F6" i="4"/>
  <c r="F31" i="4"/>
  <c r="F15" i="4"/>
  <c r="F5" i="4"/>
  <c r="F35" i="4"/>
  <c r="F23" i="4"/>
  <c r="F36" i="4"/>
  <c r="F32" i="4"/>
  <c r="F28" i="4"/>
  <c r="F24" i="4"/>
  <c r="F20" i="4"/>
  <c r="F16" i="4"/>
  <c r="F12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P4" i="7"/>
  <c r="P4" i="5"/>
</calcChain>
</file>

<file path=xl/sharedStrings.xml><?xml version="1.0" encoding="utf-8"?>
<sst xmlns="http://schemas.openxmlformats.org/spreadsheetml/2006/main" count="3830" uniqueCount="84">
  <si>
    <t>Denver Broncos</t>
  </si>
  <si>
    <t>Carolina Panthers</t>
  </si>
  <si>
    <t>boxscore</t>
  </si>
  <si>
    <t>Green Bay Packers</t>
  </si>
  <si>
    <t>@</t>
  </si>
  <si>
    <t>Jacksonville Jaguars</t>
  </si>
  <si>
    <t>Baltimore Ravens</t>
  </si>
  <si>
    <t>Buffalo Bills</t>
  </si>
  <si>
    <t>1:05PM</t>
  </si>
  <si>
    <t>Philadelphia Eagles</t>
  </si>
  <si>
    <t>Cleveland Browns</t>
  </si>
  <si>
    <t>Houston Texans</t>
  </si>
  <si>
    <t>Chicago Bears</t>
  </si>
  <si>
    <t>Kansas City Chiefs</t>
  </si>
  <si>
    <t>San Diego Chargers</t>
  </si>
  <si>
    <t>Tampa Bay Buccaneers</t>
  </si>
  <si>
    <t>Atlanta Falcons</t>
  </si>
  <si>
    <t>Minnesota Vikings</t>
  </si>
  <si>
    <t>Tennessee Titans</t>
  </si>
  <si>
    <t>Oakland Raiders</t>
  </si>
  <si>
    <t>New Orleans Saints</t>
  </si>
  <si>
    <t>Cincinnati Bengals</t>
  </si>
  <si>
    <t>New York Jets</t>
  </si>
  <si>
    <t>Seattle Seahawks</t>
  </si>
  <si>
    <t>Miami Dolphins</t>
  </si>
  <si>
    <t>New York Giants</t>
  </si>
  <si>
    <t>Dallas Cowboys</t>
  </si>
  <si>
    <t>Detroit Lions</t>
  </si>
  <si>
    <t>Indianapolis Colts</t>
  </si>
  <si>
    <t>New England Patriots</t>
  </si>
  <si>
    <t>Arizona Cardinals</t>
  </si>
  <si>
    <t>Pittsburgh Steelers</t>
  </si>
  <si>
    <t>Washington Redskins</t>
  </si>
  <si>
    <t>San Francisco 49ers</t>
  </si>
  <si>
    <t>Los Angeles Rams</t>
  </si>
  <si>
    <t>Winner/tie</t>
  </si>
  <si>
    <t>Loser/tie</t>
  </si>
  <si>
    <t>Pts</t>
  </si>
  <si>
    <t>4:35PM</t>
  </si>
  <si>
    <t>8:15PM</t>
  </si>
  <si>
    <t>4:40PM</t>
  </si>
  <si>
    <t>8:20PM</t>
  </si>
  <si>
    <t>3:05PM</t>
  </si>
  <si>
    <t>6:40PM</t>
  </si>
  <si>
    <t>Home</t>
  </si>
  <si>
    <t>Away</t>
  </si>
  <si>
    <t>Team</t>
  </si>
  <si>
    <t>Rating</t>
  </si>
  <si>
    <t>Home edge</t>
  </si>
  <si>
    <t>mean</t>
  </si>
  <si>
    <t>=</t>
  </si>
  <si>
    <t>Home Team</t>
  </si>
  <si>
    <t>Away Team</t>
  </si>
  <si>
    <t>Home Points</t>
  </si>
  <si>
    <t>Away Points</t>
  </si>
  <si>
    <t>GameNumber</t>
  </si>
  <si>
    <t>Prediction</t>
  </si>
  <si>
    <t>Home Margin</t>
  </si>
  <si>
    <t>Squared Error</t>
  </si>
  <si>
    <t>SSE</t>
  </si>
  <si>
    <t>Rank</t>
  </si>
  <si>
    <t>MAD</t>
  </si>
  <si>
    <t>Away Ability</t>
  </si>
  <si>
    <t>Home Ability</t>
  </si>
  <si>
    <t>Schedule Strength</t>
  </si>
  <si>
    <t>Offense</t>
  </si>
  <si>
    <t>Defense</t>
  </si>
  <si>
    <t>Home Prediction</t>
  </si>
  <si>
    <t>Away Prediction</t>
  </si>
  <si>
    <t>Overall</t>
  </si>
  <si>
    <t>Home Win</t>
  </si>
  <si>
    <t>Score</t>
  </si>
  <si>
    <t>Chance Win</t>
  </si>
  <si>
    <t>Ln Likelihood</t>
  </si>
  <si>
    <t>Sum Ln Likelihood</t>
  </si>
  <si>
    <t>Pats</t>
  </si>
  <si>
    <t>Falcons</t>
  </si>
  <si>
    <t>MAD Rating</t>
  </si>
  <si>
    <t>Rank MAD</t>
  </si>
  <si>
    <t>Least Squares Rating</t>
  </si>
  <si>
    <t>Least Squares Rank</t>
  </si>
  <si>
    <t>Offense Rank</t>
  </si>
  <si>
    <t>Defense Rank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</si>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</sst>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0" fillId="0" borderId="0" xfId="0" quotePrefix="1"/>
    <xf numFmtId="0" fontId="1" fillId="0" borderId="0" xfId="0" applyFont="1"/>
    <xf numFmtId="2" fontId="1" fillId="2" borderId="0" xfId="0" applyNumberFormat="1" applyFont="1" applyFill="1"/>
    <xf numFmtId="0" fontId="1" fillId="0" borderId="0" xfId="0" quotePrefix="1" applyFont="1"/>
    <xf numFmtId="2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N277"/>
  <sheetViews>
    <sheetView tabSelected="1" zoomScale="120" zoomScaleNormal="120" zoomScalePageLayoutView="120" workbookViewId="0">
      <selection activeCell="M6" sqref="M6"/>
    </sheetView>
  </sheetViews>
  <sheetFormatPr baseColWidth="10" defaultColWidth="8.59765625" defaultRowHeight="15" x14ac:dyDescent="0.2"/>
  <cols>
    <col min="1" max="1" width="8.59765625" style="3"/>
    <col min="2" max="2" width="21.59765625" style="3" customWidth="1"/>
    <col min="3" max="3" width="11.59765625" style="3" bestFit="1" customWidth="1"/>
    <col min="4" max="4" width="11.19921875" style="3" customWidth="1"/>
    <col min="5" max="5" width="8.796875" style="3" bestFit="1" customWidth="1"/>
    <col min="6" max="6" width="8.59765625" style="3"/>
    <col min="7" max="7" width="11.796875" style="3" customWidth="1"/>
    <col min="8" max="8" width="17.3984375" style="3" customWidth="1"/>
    <col min="9" max="9" width="20.3984375" style="3" customWidth="1"/>
    <col min="10" max="10" width="11.796875" style="3" customWidth="1"/>
    <col min="11" max="11" width="11" style="3" customWidth="1"/>
    <col min="12" max="12" width="12.3984375" style="3" customWidth="1"/>
    <col min="13" max="13" width="8.796875" style="3" bestFit="1" customWidth="1"/>
    <col min="14" max="14" width="11.3984375" style="3" customWidth="1"/>
    <col min="15" max="16384" width="8.59765625" style="3"/>
  </cols>
  <sheetData>
    <row r="1" spans="2:14" x14ac:dyDescent="0.2">
      <c r="D1" s="3" t="s">
        <v>48</v>
      </c>
      <c r="E1" s="4">
        <v>2.5664036369354997</v>
      </c>
    </row>
    <row r="3" spans="2:14" x14ac:dyDescent="0.2">
      <c r="B3" s="3" t="s">
        <v>49</v>
      </c>
      <c r="C3" s="3">
        <f>AVERAGE(C5:C36)</f>
        <v>3.5792480090890422E-12</v>
      </c>
      <c r="D3" s="5" t="s">
        <v>50</v>
      </c>
      <c r="E3" s="3">
        <v>0</v>
      </c>
      <c r="N3" s="3" t="s">
        <v>59</v>
      </c>
    </row>
    <row r="4" spans="2:14" x14ac:dyDescent="0.2">
      <c r="B4" s="3" t="s">
        <v>46</v>
      </c>
      <c r="C4" s="3" t="s">
        <v>47</v>
      </c>
      <c r="D4" s="3" t="s">
        <v>60</v>
      </c>
      <c r="N4" s="3">
        <f>SUM(N6:N277)</f>
        <v>28460.604079869041</v>
      </c>
    </row>
    <row r="5" spans="2:14" x14ac:dyDescent="0.2">
      <c r="B5" s="3" t="s">
        <v>30</v>
      </c>
      <c r="C5" s="4">
        <v>1.5899303958549591</v>
      </c>
      <c r="D5" s="3">
        <f>RANK(C5,$C$5:$C$36,0)</f>
        <v>13</v>
      </c>
      <c r="G5" s="3" t="s">
        <v>55</v>
      </c>
      <c r="H5" s="3" t="s">
        <v>51</v>
      </c>
      <c r="I5" s="3" t="s">
        <v>52</v>
      </c>
      <c r="J5" s="3" t="s">
        <v>53</v>
      </c>
      <c r="K5" s="3" t="s">
        <v>54</v>
      </c>
      <c r="L5" s="3" t="s">
        <v>57</v>
      </c>
      <c r="M5" s="3" t="s">
        <v>56</v>
      </c>
      <c r="N5" s="3" t="s">
        <v>58</v>
      </c>
    </row>
    <row r="6" spans="2:14" x14ac:dyDescent="0.2">
      <c r="B6" s="3" t="s">
        <v>16</v>
      </c>
      <c r="C6" s="4">
        <v>8.482287382425806</v>
      </c>
      <c r="D6" s="3">
        <f t="shared" ref="D6:D36" si="0">RANK(C6,$C$5:$C$36,0)</f>
        <v>2</v>
      </c>
      <c r="G6" s="3">
        <v>1</v>
      </c>
      <c r="H6" s="3" t="s">
        <v>0</v>
      </c>
      <c r="I6" s="3" t="s">
        <v>1</v>
      </c>
      <c r="J6" s="3">
        <v>21</v>
      </c>
      <c r="K6" s="3">
        <v>20</v>
      </c>
      <c r="L6" s="3">
        <f>IFERROR(J6-K6,"")</f>
        <v>1</v>
      </c>
      <c r="M6" s="3">
        <f>IFERROR(Home_edge+VLOOKUP(H6,lookpoints,2,FALSE)-VLOOKUP(I6,lookpoints,2,FALSE),"")</f>
        <v>7.6162291445727561</v>
      </c>
      <c r="N6" s="3">
        <f>IFERROR((L6-M6)^2,"")</f>
        <v>43.774488093493943</v>
      </c>
    </row>
    <row r="7" spans="2:14" x14ac:dyDescent="0.2">
      <c r="B7" s="3" t="s">
        <v>6</v>
      </c>
      <c r="C7" s="4">
        <v>1.5373275658132934</v>
      </c>
      <c r="D7" s="3">
        <f t="shared" si="0"/>
        <v>15</v>
      </c>
      <c r="G7" s="3">
        <f>IF(COUNT(J7)&gt;0,G6+1,G6)</f>
        <v>2</v>
      </c>
      <c r="H7" s="3" t="s">
        <v>5</v>
      </c>
      <c r="I7" s="3" t="s">
        <v>3</v>
      </c>
      <c r="J7" s="3">
        <v>23</v>
      </c>
      <c r="K7" s="3">
        <v>27</v>
      </c>
      <c r="L7" s="3">
        <f t="shared" ref="L7:L70" si="1">IFERROR(J7-K7,"")</f>
        <v>-4</v>
      </c>
      <c r="M7" s="3">
        <f t="shared" ref="M7:M69" si="2">IFERROR(Home_edge+VLOOKUP(H7,lookpoints,2,FALSE)-VLOOKUP(I7,lookpoints,2,FALSE),"")</f>
        <v>-5.2351599542633984</v>
      </c>
      <c r="N7" s="3">
        <f t="shared" ref="N7:N70" si="3">IFERROR((L7-M7)^2,"")</f>
        <v>1.5256201126159605</v>
      </c>
    </row>
    <row r="8" spans="2:14" x14ac:dyDescent="0.2">
      <c r="B8" s="3" t="s">
        <v>7</v>
      </c>
      <c r="C8" s="4">
        <v>-0.33211993752456986</v>
      </c>
      <c r="D8" s="3">
        <f t="shared" si="0"/>
        <v>21</v>
      </c>
      <c r="G8" s="3">
        <f t="shared" ref="G8:G71" si="4">IF(COUNT(J8)&gt;0,G7+1,G7)</f>
        <v>3</v>
      </c>
      <c r="H8" s="3" t="s">
        <v>6</v>
      </c>
      <c r="I8" s="3" t="s">
        <v>7</v>
      </c>
      <c r="J8" s="3">
        <v>13</v>
      </c>
      <c r="K8" s="3">
        <v>7</v>
      </c>
      <c r="L8" s="3">
        <f t="shared" si="1"/>
        <v>6</v>
      </c>
      <c r="M8" s="3">
        <f t="shared" si="2"/>
        <v>4.4358511402733631</v>
      </c>
      <c r="N8" s="3">
        <f t="shared" si="3"/>
        <v>2.4465616553841385</v>
      </c>
    </row>
    <row r="9" spans="2:14" x14ac:dyDescent="0.2">
      <c r="B9" s="3" t="s">
        <v>1</v>
      </c>
      <c r="C9" s="4">
        <v>-1.002427879283134</v>
      </c>
      <c r="D9" s="3">
        <f t="shared" si="0"/>
        <v>22</v>
      </c>
      <c r="G9" s="3">
        <f t="shared" si="4"/>
        <v>4</v>
      </c>
      <c r="H9" s="3" t="s">
        <v>9</v>
      </c>
      <c r="I9" s="3" t="s">
        <v>10</v>
      </c>
      <c r="J9" s="3">
        <v>29</v>
      </c>
      <c r="K9" s="3">
        <v>10</v>
      </c>
      <c r="L9" s="3">
        <f t="shared" si="1"/>
        <v>19</v>
      </c>
      <c r="M9" s="3">
        <f t="shared" si="2"/>
        <v>16.457556396045252</v>
      </c>
      <c r="N9" s="3">
        <f t="shared" si="3"/>
        <v>6.4640194792904078</v>
      </c>
    </row>
    <row r="10" spans="2:14" x14ac:dyDescent="0.2">
      <c r="B10" s="3" t="s">
        <v>12</v>
      </c>
      <c r="C10" s="4">
        <v>-7.5006954997559694</v>
      </c>
      <c r="D10" s="3">
        <f t="shared" si="0"/>
        <v>28</v>
      </c>
      <c r="G10" s="3">
        <f t="shared" si="4"/>
        <v>5</v>
      </c>
      <c r="H10" s="3" t="s">
        <v>11</v>
      </c>
      <c r="I10" s="3" t="s">
        <v>12</v>
      </c>
      <c r="J10" s="3">
        <v>23</v>
      </c>
      <c r="K10" s="3">
        <v>14</v>
      </c>
      <c r="L10" s="3">
        <f t="shared" si="1"/>
        <v>9</v>
      </c>
      <c r="M10" s="3">
        <f t="shared" si="2"/>
        <v>7.4394985613024156</v>
      </c>
      <c r="N10" s="3">
        <f t="shared" si="3"/>
        <v>2.4351647401772309</v>
      </c>
    </row>
    <row r="11" spans="2:14" x14ac:dyDescent="0.2">
      <c r="B11" s="3" t="s">
        <v>21</v>
      </c>
      <c r="C11" s="4">
        <v>1.0442724604882403</v>
      </c>
      <c r="D11" s="3">
        <f t="shared" si="0"/>
        <v>16</v>
      </c>
      <c r="G11" s="3">
        <f t="shared" si="4"/>
        <v>6</v>
      </c>
      <c r="H11" s="3" t="s">
        <v>13</v>
      </c>
      <c r="I11" s="3" t="s">
        <v>14</v>
      </c>
      <c r="J11" s="3">
        <v>33</v>
      </c>
      <c r="K11" s="3">
        <v>27</v>
      </c>
      <c r="L11" s="3">
        <f t="shared" si="1"/>
        <v>6</v>
      </c>
      <c r="M11" s="3">
        <f t="shared" si="2"/>
        <v>8.1059816347551621</v>
      </c>
      <c r="N11" s="3">
        <f t="shared" si="3"/>
        <v>4.435158645926025</v>
      </c>
    </row>
    <row r="12" spans="2:14" x14ac:dyDescent="0.2">
      <c r="B12" s="3" t="s">
        <v>10</v>
      </c>
      <c r="C12" s="4">
        <v>-10.087332690774119</v>
      </c>
      <c r="D12" s="3">
        <f t="shared" si="0"/>
        <v>30</v>
      </c>
      <c r="G12" s="3">
        <f t="shared" si="4"/>
        <v>7</v>
      </c>
      <c r="H12" s="3" t="s">
        <v>16</v>
      </c>
      <c r="I12" s="3" t="s">
        <v>15</v>
      </c>
      <c r="J12" s="3">
        <v>24</v>
      </c>
      <c r="K12" s="3">
        <v>31</v>
      </c>
      <c r="L12" s="3">
        <f t="shared" si="1"/>
        <v>-7</v>
      </c>
      <c r="M12" s="3">
        <f t="shared" si="2"/>
        <v>11.242439756558605</v>
      </c>
      <c r="N12" s="3">
        <f t="shared" si="3"/>
        <v>332.78660827166993</v>
      </c>
    </row>
    <row r="13" spans="2:14" x14ac:dyDescent="0.2">
      <c r="B13" s="3" t="s">
        <v>26</v>
      </c>
      <c r="C13" s="4">
        <v>6.9694422577933599</v>
      </c>
      <c r="D13" s="3">
        <f t="shared" si="0"/>
        <v>3</v>
      </c>
      <c r="G13" s="3">
        <f t="shared" si="4"/>
        <v>8</v>
      </c>
      <c r="H13" s="3" t="s">
        <v>18</v>
      </c>
      <c r="I13" s="3" t="s">
        <v>17</v>
      </c>
      <c r="J13" s="3">
        <v>16</v>
      </c>
      <c r="K13" s="3">
        <v>25</v>
      </c>
      <c r="L13" s="3">
        <f t="shared" si="1"/>
        <v>-9</v>
      </c>
      <c r="M13" s="3">
        <f t="shared" si="2"/>
        <v>0.61657647106632407</v>
      </c>
      <c r="N13" s="3">
        <f t="shared" si="3"/>
        <v>92.478543023866436</v>
      </c>
    </row>
    <row r="14" spans="2:14" x14ac:dyDescent="0.2">
      <c r="B14" s="3" t="s">
        <v>0</v>
      </c>
      <c r="C14" s="4">
        <v>4.0473976283541226</v>
      </c>
      <c r="D14" s="3">
        <f t="shared" si="0"/>
        <v>6</v>
      </c>
      <c r="G14" s="3">
        <f t="shared" si="4"/>
        <v>9</v>
      </c>
      <c r="H14" s="3" t="s">
        <v>20</v>
      </c>
      <c r="I14" s="3" t="s">
        <v>19</v>
      </c>
      <c r="J14" s="3">
        <v>34</v>
      </c>
      <c r="K14" s="3">
        <v>35</v>
      </c>
      <c r="L14" s="3">
        <f t="shared" si="1"/>
        <v>-1</v>
      </c>
      <c r="M14" s="3">
        <f t="shared" si="2"/>
        <v>0.84678444026485966</v>
      </c>
      <c r="N14" s="3">
        <f t="shared" si="3"/>
        <v>3.4106127688043908</v>
      </c>
    </row>
    <row r="15" spans="2:14" x14ac:dyDescent="0.2">
      <c r="B15" s="3" t="s">
        <v>27</v>
      </c>
      <c r="C15" s="4">
        <v>-1.397217231873715</v>
      </c>
      <c r="D15" s="3">
        <f t="shared" si="0"/>
        <v>24</v>
      </c>
      <c r="G15" s="3">
        <f t="shared" si="4"/>
        <v>10</v>
      </c>
      <c r="H15" s="3" t="s">
        <v>22</v>
      </c>
      <c r="I15" s="3" t="s">
        <v>21</v>
      </c>
      <c r="J15" s="3">
        <v>22</v>
      </c>
      <c r="K15" s="3">
        <v>23</v>
      </c>
      <c r="L15" s="3">
        <f t="shared" si="1"/>
        <v>-1</v>
      </c>
      <c r="M15" s="3">
        <f t="shared" si="2"/>
        <v>-6.9950633370103237</v>
      </c>
      <c r="N15" s="3">
        <f t="shared" si="3"/>
        <v>35.940784414765361</v>
      </c>
    </row>
    <row r="16" spans="2:14" x14ac:dyDescent="0.2">
      <c r="B16" s="3" t="s">
        <v>3</v>
      </c>
      <c r="C16" s="4">
        <v>2.8336838199267786</v>
      </c>
      <c r="D16" s="3">
        <f t="shared" si="0"/>
        <v>9</v>
      </c>
      <c r="G16" s="3">
        <f t="shared" si="4"/>
        <v>11</v>
      </c>
      <c r="H16" s="3" t="s">
        <v>23</v>
      </c>
      <c r="I16" s="3" t="s">
        <v>24</v>
      </c>
      <c r="J16" s="3">
        <v>12</v>
      </c>
      <c r="K16" s="3">
        <v>10</v>
      </c>
      <c r="L16" s="3">
        <f t="shared" si="1"/>
        <v>2</v>
      </c>
      <c r="M16" s="3">
        <f t="shared" si="2"/>
        <v>7.0978274824281806</v>
      </c>
      <c r="N16" s="3">
        <f t="shared" si="3"/>
        <v>25.987845040600043</v>
      </c>
    </row>
    <row r="17" spans="2:14" x14ac:dyDescent="0.2">
      <c r="B17" s="3" t="s">
        <v>11</v>
      </c>
      <c r="C17" s="4">
        <v>-2.6276005753890534</v>
      </c>
      <c r="D17" s="3">
        <f t="shared" si="0"/>
        <v>26</v>
      </c>
      <c r="G17" s="3">
        <f t="shared" si="4"/>
        <v>12</v>
      </c>
      <c r="H17" s="3" t="s">
        <v>26</v>
      </c>
      <c r="I17" s="3" t="s">
        <v>25</v>
      </c>
      <c r="J17" s="3">
        <v>19</v>
      </c>
      <c r="K17" s="3">
        <v>20</v>
      </c>
      <c r="L17" s="3">
        <f t="shared" si="1"/>
        <v>-1</v>
      </c>
      <c r="M17" s="3">
        <f t="shared" si="2"/>
        <v>7.4073713088228184</v>
      </c>
      <c r="N17" s="3">
        <f t="shared" si="3"/>
        <v>70.683892324417101</v>
      </c>
    </row>
    <row r="18" spans="2:14" x14ac:dyDescent="0.2">
      <c r="B18" s="3" t="s">
        <v>28</v>
      </c>
      <c r="C18" s="4">
        <v>0.36649871833359621</v>
      </c>
      <c r="D18" s="3">
        <f t="shared" si="0"/>
        <v>18</v>
      </c>
      <c r="G18" s="3">
        <f t="shared" si="4"/>
        <v>13</v>
      </c>
      <c r="H18" s="3" t="s">
        <v>28</v>
      </c>
      <c r="I18" s="3" t="s">
        <v>27</v>
      </c>
      <c r="J18" s="3">
        <v>35</v>
      </c>
      <c r="K18" s="3">
        <v>39</v>
      </c>
      <c r="L18" s="3">
        <f t="shared" si="1"/>
        <v>-4</v>
      </c>
      <c r="M18" s="3">
        <f t="shared" si="2"/>
        <v>4.3301195871428106</v>
      </c>
      <c r="N18" s="3">
        <f t="shared" si="3"/>
        <v>69.390892336100308</v>
      </c>
    </row>
    <row r="19" spans="2:14" x14ac:dyDescent="0.2">
      <c r="B19" s="3" t="s">
        <v>5</v>
      </c>
      <c r="C19" s="4">
        <v>-4.9678797712721199</v>
      </c>
      <c r="D19" s="3">
        <f t="shared" si="0"/>
        <v>27</v>
      </c>
      <c r="G19" s="3">
        <f t="shared" si="4"/>
        <v>14</v>
      </c>
      <c r="H19" s="3" t="s">
        <v>30</v>
      </c>
      <c r="I19" s="3" t="s">
        <v>29</v>
      </c>
      <c r="J19" s="3">
        <v>21</v>
      </c>
      <c r="K19" s="3">
        <v>23</v>
      </c>
      <c r="L19" s="3">
        <f t="shared" si="1"/>
        <v>-2</v>
      </c>
      <c r="M19" s="3">
        <f t="shared" si="2"/>
        <v>-5.1295956889460319</v>
      </c>
      <c r="N19" s="3">
        <f t="shared" si="3"/>
        <v>9.7943691762695888</v>
      </c>
    </row>
    <row r="20" spans="2:14" x14ac:dyDescent="0.2">
      <c r="B20" s="3" t="s">
        <v>13</v>
      </c>
      <c r="C20" s="4">
        <v>5.5970486603705334</v>
      </c>
      <c r="D20" s="3">
        <f t="shared" si="0"/>
        <v>4</v>
      </c>
      <c r="G20" s="3">
        <f t="shared" si="4"/>
        <v>15</v>
      </c>
      <c r="H20" s="3" t="s">
        <v>32</v>
      </c>
      <c r="I20" s="3" t="s">
        <v>31</v>
      </c>
      <c r="J20" s="3">
        <v>16</v>
      </c>
      <c r="K20" s="3">
        <v>38</v>
      </c>
      <c r="L20" s="3">
        <f t="shared" si="1"/>
        <v>-22</v>
      </c>
      <c r="M20" s="3">
        <f t="shared" si="2"/>
        <v>-0.20564064241075286</v>
      </c>
      <c r="N20" s="3">
        <f t="shared" si="3"/>
        <v>474.994099807738</v>
      </c>
    </row>
    <row r="21" spans="2:14" x14ac:dyDescent="0.2">
      <c r="B21" s="3" t="s">
        <v>34</v>
      </c>
      <c r="C21" s="4">
        <v>-11.086814440074908</v>
      </c>
      <c r="D21" s="3">
        <f t="shared" si="0"/>
        <v>31</v>
      </c>
      <c r="G21" s="3">
        <f t="shared" si="4"/>
        <v>16</v>
      </c>
      <c r="H21" s="3" t="s">
        <v>33</v>
      </c>
      <c r="I21" s="3" t="s">
        <v>34</v>
      </c>
      <c r="J21" s="3">
        <v>28</v>
      </c>
      <c r="K21" s="3">
        <v>0</v>
      </c>
      <c r="L21" s="3">
        <f t="shared" si="1"/>
        <v>28</v>
      </c>
      <c r="M21" s="3">
        <f t="shared" si="2"/>
        <v>2.4407084830111447</v>
      </c>
      <c r="N21" s="3">
        <f t="shared" si="3"/>
        <v>653.27738285041858</v>
      </c>
    </row>
    <row r="22" spans="2:14" x14ac:dyDescent="0.2">
      <c r="B22" s="3" t="s">
        <v>24</v>
      </c>
      <c r="C22" s="4">
        <v>-2.4012166327006765</v>
      </c>
      <c r="D22" s="3">
        <f t="shared" si="0"/>
        <v>25</v>
      </c>
      <c r="G22" s="3">
        <f t="shared" si="4"/>
        <v>16</v>
      </c>
      <c r="H22" s="3" t="s">
        <v>35</v>
      </c>
      <c r="I22" s="3" t="s">
        <v>36</v>
      </c>
      <c r="J22" s="3" t="s">
        <v>37</v>
      </c>
      <c r="K22" s="3" t="s">
        <v>37</v>
      </c>
      <c r="L22" s="3" t="str">
        <f t="shared" si="1"/>
        <v/>
      </c>
      <c r="M22" s="3" t="str">
        <f t="shared" si="2"/>
        <v/>
      </c>
      <c r="N22" s="3" t="str">
        <f t="shared" si="3"/>
        <v/>
      </c>
    </row>
    <row r="23" spans="2:14" x14ac:dyDescent="0.2">
      <c r="B23" s="3" t="s">
        <v>17</v>
      </c>
      <c r="C23" s="4">
        <v>0.94340792636949355</v>
      </c>
      <c r="D23" s="3">
        <f t="shared" si="0"/>
        <v>17</v>
      </c>
      <c r="G23" s="3">
        <f t="shared" si="4"/>
        <v>17</v>
      </c>
      <c r="H23" s="3" t="s">
        <v>7</v>
      </c>
      <c r="I23" s="3" t="s">
        <v>22</v>
      </c>
      <c r="J23" s="3">
        <v>31</v>
      </c>
      <c r="K23" s="3">
        <v>37</v>
      </c>
      <c r="L23" s="3">
        <f t="shared" si="1"/>
        <v>-6</v>
      </c>
      <c r="M23" s="3">
        <f t="shared" si="2"/>
        <v>10.751478212868513</v>
      </c>
      <c r="N23" s="3">
        <f t="shared" si="3"/>
        <v>280.61202231620848</v>
      </c>
    </row>
    <row r="24" spans="2:14" x14ac:dyDescent="0.2">
      <c r="B24" s="3" t="s">
        <v>29</v>
      </c>
      <c r="C24" s="4">
        <v>9.2859297217364904</v>
      </c>
      <c r="D24" s="3">
        <f t="shared" si="0"/>
        <v>1</v>
      </c>
      <c r="G24" s="3">
        <f t="shared" si="4"/>
        <v>18</v>
      </c>
      <c r="H24" s="3" t="s">
        <v>31</v>
      </c>
      <c r="I24" s="3" t="s">
        <v>21</v>
      </c>
      <c r="J24" s="3">
        <v>24</v>
      </c>
      <c r="K24" s="3">
        <v>16</v>
      </c>
      <c r="L24" s="3">
        <f t="shared" si="1"/>
        <v>8</v>
      </c>
      <c r="M24" s="3">
        <f t="shared" si="2"/>
        <v>6.2632753440944935</v>
      </c>
      <c r="N24" s="3">
        <f t="shared" si="3"/>
        <v>3.0162125304301002</v>
      </c>
    </row>
    <row r="25" spans="2:14" x14ac:dyDescent="0.2">
      <c r="B25" s="3" t="s">
        <v>20</v>
      </c>
      <c r="C25" s="4">
        <v>1.5430572116232735</v>
      </c>
      <c r="D25" s="3">
        <f t="shared" si="0"/>
        <v>14</v>
      </c>
      <c r="G25" s="3">
        <f t="shared" si="4"/>
        <v>19</v>
      </c>
      <c r="H25" s="3" t="s">
        <v>10</v>
      </c>
      <c r="I25" s="3" t="s">
        <v>6</v>
      </c>
      <c r="J25" s="3">
        <v>20</v>
      </c>
      <c r="K25" s="3">
        <v>25</v>
      </c>
      <c r="L25" s="3">
        <f t="shared" si="1"/>
        <v>-5</v>
      </c>
      <c r="M25" s="3">
        <f t="shared" si="2"/>
        <v>-9.0582566196519139</v>
      </c>
      <c r="N25" s="3">
        <f t="shared" si="3"/>
        <v>16.469446790948577</v>
      </c>
    </row>
    <row r="26" spans="2:14" x14ac:dyDescent="0.2">
      <c r="B26" s="3" t="s">
        <v>25</v>
      </c>
      <c r="C26" s="4">
        <v>2.1284745859060417</v>
      </c>
      <c r="D26" s="3">
        <f t="shared" si="0"/>
        <v>11</v>
      </c>
      <c r="G26" s="3">
        <f t="shared" si="4"/>
        <v>20</v>
      </c>
      <c r="H26" s="3" t="s">
        <v>11</v>
      </c>
      <c r="I26" s="3" t="s">
        <v>13</v>
      </c>
      <c r="J26" s="3">
        <v>19</v>
      </c>
      <c r="K26" s="3">
        <v>12</v>
      </c>
      <c r="L26" s="3">
        <f t="shared" si="1"/>
        <v>7</v>
      </c>
      <c r="M26" s="3">
        <f t="shared" si="2"/>
        <v>-5.6582455988240872</v>
      </c>
      <c r="N26" s="3">
        <f t="shared" si="3"/>
        <v>160.2311816401494</v>
      </c>
    </row>
    <row r="27" spans="2:14" x14ac:dyDescent="0.2">
      <c r="B27" s="3" t="s">
        <v>22</v>
      </c>
      <c r="C27" s="4">
        <v>-8.5171945134575822</v>
      </c>
      <c r="D27" s="3">
        <f t="shared" si="0"/>
        <v>29</v>
      </c>
      <c r="G27" s="3">
        <f t="shared" si="4"/>
        <v>21</v>
      </c>
      <c r="H27" s="3" t="s">
        <v>29</v>
      </c>
      <c r="I27" s="3" t="s">
        <v>24</v>
      </c>
      <c r="J27" s="3">
        <v>31</v>
      </c>
      <c r="K27" s="3">
        <v>24</v>
      </c>
      <c r="L27" s="3">
        <f t="shared" si="1"/>
        <v>7</v>
      </c>
      <c r="M27" s="3">
        <f t="shared" si="2"/>
        <v>14.253549991372665</v>
      </c>
      <c r="N27" s="3">
        <f t="shared" si="3"/>
        <v>52.613987477342391</v>
      </c>
    </row>
    <row r="28" spans="2:14" x14ac:dyDescent="0.2">
      <c r="B28" s="3" t="s">
        <v>19</v>
      </c>
      <c r="C28" s="4">
        <v>3.2626764082939133</v>
      </c>
      <c r="D28" s="3">
        <f t="shared" si="0"/>
        <v>8</v>
      </c>
      <c r="G28" s="3">
        <f t="shared" si="4"/>
        <v>22</v>
      </c>
      <c r="H28" s="3" t="s">
        <v>27</v>
      </c>
      <c r="I28" s="3" t="s">
        <v>18</v>
      </c>
      <c r="J28" s="3">
        <v>15</v>
      </c>
      <c r="K28" s="3">
        <v>16</v>
      </c>
      <c r="L28" s="3">
        <f t="shared" si="1"/>
        <v>-1</v>
      </c>
      <c r="M28" s="3">
        <f t="shared" si="2"/>
        <v>2.1756056445614664</v>
      </c>
      <c r="N28" s="3">
        <f t="shared" si="3"/>
        <v>10.084471209770646</v>
      </c>
    </row>
    <row r="29" spans="2:14" x14ac:dyDescent="0.2">
      <c r="B29" s="3" t="s">
        <v>9</v>
      </c>
      <c r="C29" s="4">
        <v>3.803820068335634</v>
      </c>
      <c r="D29" s="3">
        <f t="shared" si="0"/>
        <v>7</v>
      </c>
      <c r="G29" s="3">
        <f t="shared" si="4"/>
        <v>23</v>
      </c>
      <c r="H29" s="3" t="s">
        <v>25</v>
      </c>
      <c r="I29" s="3" t="s">
        <v>20</v>
      </c>
      <c r="J29" s="3">
        <v>16</v>
      </c>
      <c r="K29" s="3">
        <v>13</v>
      </c>
      <c r="L29" s="3">
        <f t="shared" si="1"/>
        <v>3</v>
      </c>
      <c r="M29" s="3">
        <f t="shared" si="2"/>
        <v>3.1518210112182681</v>
      </c>
      <c r="N29" s="3">
        <f t="shared" si="3"/>
        <v>2.304961944733748E-2</v>
      </c>
    </row>
    <row r="30" spans="2:14" x14ac:dyDescent="0.2">
      <c r="B30" s="3" t="s">
        <v>31</v>
      </c>
      <c r="C30" s="4">
        <v>4.741144167647235</v>
      </c>
      <c r="D30" s="3">
        <f t="shared" si="0"/>
        <v>5</v>
      </c>
      <c r="G30" s="3">
        <f t="shared" si="4"/>
        <v>24</v>
      </c>
      <c r="H30" s="3" t="s">
        <v>1</v>
      </c>
      <c r="I30" s="3" t="s">
        <v>33</v>
      </c>
      <c r="J30" s="3">
        <v>46</v>
      </c>
      <c r="K30" s="3">
        <v>27</v>
      </c>
      <c r="L30" s="3">
        <f t="shared" si="1"/>
        <v>19</v>
      </c>
      <c r="M30" s="3">
        <f t="shared" si="2"/>
        <v>12.776485351651628</v>
      </c>
      <c r="N30" s="3">
        <f t="shared" si="3"/>
        <v>38.732134578206761</v>
      </c>
    </row>
    <row r="31" spans="2:14" x14ac:dyDescent="0.2">
      <c r="B31" s="3" t="s">
        <v>14</v>
      </c>
      <c r="C31" s="4">
        <v>5.7470662550871264E-2</v>
      </c>
      <c r="D31" s="3">
        <f t="shared" si="0"/>
        <v>19</v>
      </c>
      <c r="G31" s="3">
        <f t="shared" si="4"/>
        <v>25</v>
      </c>
      <c r="H31" s="3" t="s">
        <v>32</v>
      </c>
      <c r="I31" s="3" t="s">
        <v>26</v>
      </c>
      <c r="J31" s="3">
        <v>23</v>
      </c>
      <c r="K31" s="3">
        <v>27</v>
      </c>
      <c r="L31" s="3">
        <f t="shared" si="1"/>
        <v>-4</v>
      </c>
      <c r="M31" s="3">
        <f t="shared" si="2"/>
        <v>-2.4339387325568778</v>
      </c>
      <c r="N31" s="3">
        <f t="shared" si="3"/>
        <v>2.4525478933855585</v>
      </c>
    </row>
    <row r="32" spans="2:14" x14ac:dyDescent="0.2">
      <c r="B32" s="3" t="s">
        <v>33</v>
      </c>
      <c r="C32" s="4">
        <v>-11.212509593999263</v>
      </c>
      <c r="D32" s="3">
        <f t="shared" si="0"/>
        <v>32</v>
      </c>
      <c r="G32" s="3">
        <f t="shared" si="4"/>
        <v>26</v>
      </c>
      <c r="H32" s="3" t="s">
        <v>30</v>
      </c>
      <c r="I32" s="3" t="s">
        <v>15</v>
      </c>
      <c r="J32" s="3">
        <v>40</v>
      </c>
      <c r="K32" s="3">
        <v>7</v>
      </c>
      <c r="L32" s="3">
        <f t="shared" si="1"/>
        <v>33</v>
      </c>
      <c r="M32" s="3">
        <f t="shared" si="2"/>
        <v>4.3500827699877584</v>
      </c>
      <c r="N32" s="3">
        <f t="shared" si="3"/>
        <v>820.81775728655236</v>
      </c>
    </row>
    <row r="33" spans="2:14" x14ac:dyDescent="0.2">
      <c r="B33" s="3" t="s">
        <v>23</v>
      </c>
      <c r="C33" s="4">
        <v>2.1302072127920049</v>
      </c>
      <c r="D33" s="3">
        <f t="shared" si="0"/>
        <v>10</v>
      </c>
      <c r="G33" s="3">
        <f t="shared" si="4"/>
        <v>27</v>
      </c>
      <c r="H33" s="3" t="s">
        <v>34</v>
      </c>
      <c r="I33" s="3" t="s">
        <v>23</v>
      </c>
      <c r="J33" s="3">
        <v>9</v>
      </c>
      <c r="K33" s="3">
        <v>3</v>
      </c>
      <c r="L33" s="3">
        <f t="shared" si="1"/>
        <v>6</v>
      </c>
      <c r="M33" s="3">
        <f t="shared" si="2"/>
        <v>-10.650618015931414</v>
      </c>
      <c r="N33" s="3">
        <f t="shared" si="3"/>
        <v>277.24308031245977</v>
      </c>
    </row>
    <row r="34" spans="2:14" x14ac:dyDescent="0.2">
      <c r="B34" s="3" t="s">
        <v>15</v>
      </c>
      <c r="C34" s="4">
        <v>-0.19374873719730026</v>
      </c>
      <c r="D34" s="3">
        <f t="shared" si="0"/>
        <v>20</v>
      </c>
      <c r="G34" s="3">
        <f t="shared" si="4"/>
        <v>28</v>
      </c>
      <c r="H34" s="3" t="s">
        <v>0</v>
      </c>
      <c r="I34" s="3" t="s">
        <v>28</v>
      </c>
      <c r="J34" s="3">
        <v>34</v>
      </c>
      <c r="K34" s="3">
        <v>20</v>
      </c>
      <c r="L34" s="3">
        <f t="shared" si="1"/>
        <v>14</v>
      </c>
      <c r="M34" s="3">
        <f t="shared" si="2"/>
        <v>6.2473025469560257</v>
      </c>
      <c r="N34" s="3">
        <f t="shared" si="3"/>
        <v>60.104317798434529</v>
      </c>
    </row>
    <row r="35" spans="2:14" x14ac:dyDescent="0.2">
      <c r="B35" s="3" t="s">
        <v>18</v>
      </c>
      <c r="C35" s="4">
        <v>-1.006419239499682</v>
      </c>
      <c r="D35" s="3">
        <f t="shared" si="0"/>
        <v>23</v>
      </c>
      <c r="G35" s="3">
        <f t="shared" si="4"/>
        <v>29</v>
      </c>
      <c r="H35" s="3" t="s">
        <v>14</v>
      </c>
      <c r="I35" s="3" t="s">
        <v>5</v>
      </c>
      <c r="J35" s="3">
        <v>38</v>
      </c>
      <c r="K35" s="3">
        <v>14</v>
      </c>
      <c r="L35" s="3">
        <f t="shared" si="1"/>
        <v>24</v>
      </c>
      <c r="M35" s="3">
        <f t="shared" si="2"/>
        <v>7.5917540707584905</v>
      </c>
      <c r="N35" s="3">
        <f t="shared" si="3"/>
        <v>269.23053447447057</v>
      </c>
    </row>
    <row r="36" spans="2:14" x14ac:dyDescent="0.2">
      <c r="B36" s="3" t="s">
        <v>32</v>
      </c>
      <c r="C36" s="4">
        <v>1.969099888300982</v>
      </c>
      <c r="D36" s="3">
        <f t="shared" si="0"/>
        <v>12</v>
      </c>
      <c r="G36" s="3">
        <f t="shared" si="4"/>
        <v>30</v>
      </c>
      <c r="H36" s="3" t="s">
        <v>19</v>
      </c>
      <c r="I36" s="3" t="s">
        <v>16</v>
      </c>
      <c r="J36" s="3">
        <v>28</v>
      </c>
      <c r="K36" s="3">
        <v>35</v>
      </c>
      <c r="L36" s="3">
        <f t="shared" si="1"/>
        <v>-7</v>
      </c>
      <c r="M36" s="3">
        <f t="shared" si="2"/>
        <v>-2.6532073371963936</v>
      </c>
      <c r="N36" s="3">
        <f t="shared" si="3"/>
        <v>18.894606453403266</v>
      </c>
    </row>
    <row r="37" spans="2:14" x14ac:dyDescent="0.2">
      <c r="G37" s="3">
        <f t="shared" si="4"/>
        <v>31</v>
      </c>
      <c r="H37" s="3" t="s">
        <v>17</v>
      </c>
      <c r="I37" s="3" t="s">
        <v>3</v>
      </c>
      <c r="J37" s="3">
        <v>17</v>
      </c>
      <c r="K37" s="3">
        <v>14</v>
      </c>
      <c r="L37" s="3">
        <f t="shared" si="1"/>
        <v>3</v>
      </c>
      <c r="M37" s="3">
        <f t="shared" si="2"/>
        <v>0.67612774337821469</v>
      </c>
      <c r="N37" s="3">
        <f t="shared" si="3"/>
        <v>5.4003822650964288</v>
      </c>
    </row>
    <row r="38" spans="2:14" x14ac:dyDescent="0.2">
      <c r="G38" s="3">
        <f t="shared" si="4"/>
        <v>32</v>
      </c>
      <c r="H38" s="3" t="s">
        <v>12</v>
      </c>
      <c r="I38" s="3" t="s">
        <v>9</v>
      </c>
      <c r="J38" s="3">
        <v>14</v>
      </c>
      <c r="K38" s="3">
        <v>29</v>
      </c>
      <c r="L38" s="3">
        <f t="shared" si="1"/>
        <v>-15</v>
      </c>
      <c r="M38" s="3">
        <f t="shared" si="2"/>
        <v>-8.7381119311561033</v>
      </c>
      <c r="N38" s="3">
        <f t="shared" si="3"/>
        <v>39.21124218672955</v>
      </c>
    </row>
    <row r="39" spans="2:14" x14ac:dyDescent="0.2">
      <c r="G39" s="3">
        <f t="shared" si="4"/>
        <v>32</v>
      </c>
      <c r="H39" s="3" t="s">
        <v>35</v>
      </c>
      <c r="I39" s="3" t="s">
        <v>36</v>
      </c>
      <c r="J39" s="3" t="s">
        <v>37</v>
      </c>
      <c r="K39" s="3" t="s">
        <v>37</v>
      </c>
      <c r="L39" s="3" t="str">
        <f t="shared" si="1"/>
        <v/>
      </c>
      <c r="M39" s="3" t="str">
        <f t="shared" si="2"/>
        <v/>
      </c>
      <c r="N39" s="3" t="str">
        <f t="shared" si="3"/>
        <v/>
      </c>
    </row>
    <row r="40" spans="2:14" x14ac:dyDescent="0.2">
      <c r="G40" s="3">
        <f t="shared" si="4"/>
        <v>33</v>
      </c>
      <c r="H40" s="3" t="s">
        <v>29</v>
      </c>
      <c r="I40" s="3" t="s">
        <v>11</v>
      </c>
      <c r="J40" s="3">
        <v>27</v>
      </c>
      <c r="K40" s="3">
        <v>0</v>
      </c>
      <c r="L40" s="3">
        <f t="shared" si="1"/>
        <v>27</v>
      </c>
      <c r="M40" s="3">
        <f t="shared" si="2"/>
        <v>14.479933934061043</v>
      </c>
      <c r="N40" s="3">
        <f t="shared" si="3"/>
        <v>156.7520542954762</v>
      </c>
    </row>
    <row r="41" spans="2:14" x14ac:dyDescent="0.2">
      <c r="G41" s="3">
        <f t="shared" si="4"/>
        <v>34</v>
      </c>
      <c r="H41" s="3" t="s">
        <v>3</v>
      </c>
      <c r="I41" s="3" t="s">
        <v>27</v>
      </c>
      <c r="J41" s="3">
        <v>34</v>
      </c>
      <c r="K41" s="3">
        <v>27</v>
      </c>
      <c r="L41" s="3">
        <f t="shared" si="1"/>
        <v>7</v>
      </c>
      <c r="M41" s="3">
        <f t="shared" si="2"/>
        <v>6.797304688735994</v>
      </c>
      <c r="N41" s="3">
        <f t="shared" si="3"/>
        <v>4.1085389208412267E-2</v>
      </c>
    </row>
    <row r="42" spans="2:14" x14ac:dyDescent="0.2">
      <c r="G42" s="3">
        <f t="shared" si="4"/>
        <v>35</v>
      </c>
      <c r="H42" s="3" t="s">
        <v>25</v>
      </c>
      <c r="I42" s="3" t="s">
        <v>32</v>
      </c>
      <c r="J42" s="3">
        <v>27</v>
      </c>
      <c r="K42" s="3">
        <v>29</v>
      </c>
      <c r="L42" s="3">
        <f t="shared" si="1"/>
        <v>-2</v>
      </c>
      <c r="M42" s="3">
        <f t="shared" si="2"/>
        <v>2.7257783345405597</v>
      </c>
      <c r="N42" s="3">
        <f t="shared" si="3"/>
        <v>22.332980867212946</v>
      </c>
    </row>
    <row r="43" spans="2:14" x14ac:dyDescent="0.2">
      <c r="G43" s="3">
        <f t="shared" si="4"/>
        <v>36</v>
      </c>
      <c r="H43" s="3" t="s">
        <v>21</v>
      </c>
      <c r="I43" s="3" t="s">
        <v>0</v>
      </c>
      <c r="J43" s="3">
        <v>17</v>
      </c>
      <c r="K43" s="3">
        <v>29</v>
      </c>
      <c r="L43" s="3">
        <f t="shared" si="1"/>
        <v>-12</v>
      </c>
      <c r="M43" s="3">
        <f t="shared" si="2"/>
        <v>-0.43672153093038268</v>
      </c>
      <c r="N43" s="3">
        <f t="shared" si="3"/>
        <v>133.70940895324898</v>
      </c>
    </row>
    <row r="44" spans="2:14" x14ac:dyDescent="0.2">
      <c r="G44" s="3">
        <f t="shared" si="4"/>
        <v>37</v>
      </c>
      <c r="H44" s="3" t="s">
        <v>7</v>
      </c>
      <c r="I44" s="3" t="s">
        <v>30</v>
      </c>
      <c r="J44" s="3">
        <v>33</v>
      </c>
      <c r="K44" s="3">
        <v>18</v>
      </c>
      <c r="L44" s="3">
        <f t="shared" si="1"/>
        <v>15</v>
      </c>
      <c r="M44" s="3">
        <f t="shared" si="2"/>
        <v>0.64435330355597054</v>
      </c>
      <c r="N44" s="3">
        <f t="shared" si="3"/>
        <v>206.08459207312438</v>
      </c>
    </row>
    <row r="45" spans="2:14" x14ac:dyDescent="0.2">
      <c r="G45" s="3">
        <f t="shared" si="4"/>
        <v>38</v>
      </c>
      <c r="H45" s="3" t="s">
        <v>24</v>
      </c>
      <c r="I45" s="3" t="s">
        <v>10</v>
      </c>
      <c r="J45" s="3">
        <v>30</v>
      </c>
      <c r="K45" s="3">
        <v>24</v>
      </c>
      <c r="L45" s="3">
        <f t="shared" si="1"/>
        <v>6</v>
      </c>
      <c r="M45" s="3">
        <f t="shared" si="2"/>
        <v>10.252519695008942</v>
      </c>
      <c r="N45" s="3">
        <f t="shared" si="3"/>
        <v>18.083923756438949</v>
      </c>
    </row>
    <row r="46" spans="2:14" x14ac:dyDescent="0.2">
      <c r="G46" s="3">
        <f t="shared" si="4"/>
        <v>39</v>
      </c>
      <c r="H46" s="3" t="s">
        <v>18</v>
      </c>
      <c r="I46" s="3" t="s">
        <v>19</v>
      </c>
      <c r="J46" s="3">
        <v>10</v>
      </c>
      <c r="K46" s="3">
        <v>17</v>
      </c>
      <c r="L46" s="3">
        <f t="shared" si="1"/>
        <v>-7</v>
      </c>
      <c r="M46" s="3">
        <f t="shared" si="2"/>
        <v>-1.7026920108580956</v>
      </c>
      <c r="N46" s="3">
        <f t="shared" si="3"/>
        <v>28.061471931826645</v>
      </c>
    </row>
    <row r="47" spans="2:14" x14ac:dyDescent="0.2">
      <c r="G47" s="3">
        <f t="shared" si="4"/>
        <v>40</v>
      </c>
      <c r="H47" s="3" t="s">
        <v>5</v>
      </c>
      <c r="I47" s="3" t="s">
        <v>6</v>
      </c>
      <c r="J47" s="3">
        <v>17</v>
      </c>
      <c r="K47" s="3">
        <v>19</v>
      </c>
      <c r="L47" s="3">
        <f t="shared" si="1"/>
        <v>-2</v>
      </c>
      <c r="M47" s="3">
        <f t="shared" si="2"/>
        <v>-3.9388037001499137</v>
      </c>
      <c r="N47" s="3">
        <f t="shared" si="3"/>
        <v>3.7589597877149963</v>
      </c>
    </row>
    <row r="48" spans="2:14" x14ac:dyDescent="0.2">
      <c r="G48" s="3">
        <f t="shared" si="4"/>
        <v>41</v>
      </c>
      <c r="H48" s="3" t="s">
        <v>1</v>
      </c>
      <c r="I48" s="3" t="s">
        <v>17</v>
      </c>
      <c r="J48" s="3">
        <v>10</v>
      </c>
      <c r="K48" s="3">
        <v>22</v>
      </c>
      <c r="L48" s="3">
        <f t="shared" si="1"/>
        <v>-12</v>
      </c>
      <c r="M48" s="3">
        <f t="shared" si="2"/>
        <v>0.62056783128287207</v>
      </c>
      <c r="N48" s="3">
        <f t="shared" si="3"/>
        <v>159.27873238401205</v>
      </c>
    </row>
    <row r="49" spans="7:14" x14ac:dyDescent="0.2">
      <c r="G49" s="3">
        <f t="shared" si="4"/>
        <v>42</v>
      </c>
      <c r="H49" s="3" t="s">
        <v>15</v>
      </c>
      <c r="I49" s="3" t="s">
        <v>34</v>
      </c>
      <c r="J49" s="3">
        <v>32</v>
      </c>
      <c r="K49" s="3">
        <v>37</v>
      </c>
      <c r="L49" s="3">
        <f t="shared" si="1"/>
        <v>-5</v>
      </c>
      <c r="M49" s="3">
        <f t="shared" si="2"/>
        <v>13.459469339813108</v>
      </c>
      <c r="N49" s="3">
        <f t="shared" si="3"/>
        <v>340.75200830750015</v>
      </c>
    </row>
    <row r="50" spans="7:14" x14ac:dyDescent="0.2">
      <c r="G50" s="3">
        <f t="shared" si="4"/>
        <v>43</v>
      </c>
      <c r="H50" s="3" t="s">
        <v>23</v>
      </c>
      <c r="I50" s="3" t="s">
        <v>33</v>
      </c>
      <c r="J50" s="3">
        <v>37</v>
      </c>
      <c r="K50" s="3">
        <v>18</v>
      </c>
      <c r="L50" s="3">
        <f t="shared" si="1"/>
        <v>19</v>
      </c>
      <c r="M50" s="3">
        <f t="shared" si="2"/>
        <v>15.909120443726767</v>
      </c>
      <c r="N50" s="3">
        <f t="shared" si="3"/>
        <v>9.5535364313878173</v>
      </c>
    </row>
    <row r="51" spans="7:14" x14ac:dyDescent="0.2">
      <c r="G51" s="3">
        <f t="shared" si="4"/>
        <v>44</v>
      </c>
      <c r="H51" s="3" t="s">
        <v>9</v>
      </c>
      <c r="I51" s="3" t="s">
        <v>31</v>
      </c>
      <c r="J51" s="3">
        <v>34</v>
      </c>
      <c r="K51" s="3">
        <v>3</v>
      </c>
      <c r="L51" s="3">
        <f t="shared" si="1"/>
        <v>31</v>
      </c>
      <c r="M51" s="3">
        <f t="shared" si="2"/>
        <v>1.6290795376238982</v>
      </c>
      <c r="N51" s="3">
        <f t="shared" si="3"/>
        <v>862.65096880722319</v>
      </c>
    </row>
    <row r="52" spans="7:14" x14ac:dyDescent="0.2">
      <c r="G52" s="3">
        <f t="shared" si="4"/>
        <v>45</v>
      </c>
      <c r="H52" s="3" t="s">
        <v>28</v>
      </c>
      <c r="I52" s="3" t="s">
        <v>14</v>
      </c>
      <c r="J52" s="3">
        <v>26</v>
      </c>
      <c r="K52" s="3">
        <v>22</v>
      </c>
      <c r="L52" s="3">
        <f t="shared" si="1"/>
        <v>4</v>
      </c>
      <c r="M52" s="3">
        <f t="shared" si="2"/>
        <v>2.8754316927182244</v>
      </c>
      <c r="N52" s="3">
        <f t="shared" si="3"/>
        <v>1.264653877742598</v>
      </c>
    </row>
    <row r="53" spans="7:14" x14ac:dyDescent="0.2">
      <c r="G53" s="3">
        <f t="shared" si="4"/>
        <v>46</v>
      </c>
      <c r="H53" s="3" t="s">
        <v>13</v>
      </c>
      <c r="I53" s="3" t="s">
        <v>22</v>
      </c>
      <c r="J53" s="3">
        <v>24</v>
      </c>
      <c r="K53" s="3">
        <v>3</v>
      </c>
      <c r="L53" s="3">
        <f t="shared" si="1"/>
        <v>21</v>
      </c>
      <c r="M53" s="3">
        <f t="shared" si="2"/>
        <v>16.680646810763616</v>
      </c>
      <c r="N53" s="3">
        <f t="shared" si="3"/>
        <v>18.656811973366526</v>
      </c>
    </row>
    <row r="54" spans="7:14" x14ac:dyDescent="0.2">
      <c r="G54" s="3">
        <f t="shared" si="4"/>
        <v>47</v>
      </c>
      <c r="H54" s="3" t="s">
        <v>26</v>
      </c>
      <c r="I54" s="3" t="s">
        <v>12</v>
      </c>
      <c r="J54" s="3">
        <v>31</v>
      </c>
      <c r="K54" s="3">
        <v>17</v>
      </c>
      <c r="L54" s="3">
        <f t="shared" si="1"/>
        <v>14</v>
      </c>
      <c r="M54" s="3">
        <f t="shared" si="2"/>
        <v>17.036541394484829</v>
      </c>
      <c r="N54" s="3">
        <f t="shared" si="3"/>
        <v>9.2205836404198678</v>
      </c>
    </row>
    <row r="55" spans="7:14" x14ac:dyDescent="0.2">
      <c r="G55" s="3">
        <f t="shared" si="4"/>
        <v>48</v>
      </c>
      <c r="H55" s="3" t="s">
        <v>20</v>
      </c>
      <c r="I55" s="3" t="s">
        <v>16</v>
      </c>
      <c r="J55" s="3">
        <v>32</v>
      </c>
      <c r="K55" s="3">
        <v>45</v>
      </c>
      <c r="L55" s="3">
        <f t="shared" si="1"/>
        <v>-13</v>
      </c>
      <c r="M55" s="3">
        <f t="shared" si="2"/>
        <v>-4.3728265338670331</v>
      </c>
      <c r="N55" s="3">
        <f t="shared" si="3"/>
        <v>74.428122014748695</v>
      </c>
    </row>
    <row r="56" spans="7:14" x14ac:dyDescent="0.2">
      <c r="G56" s="3">
        <f t="shared" si="4"/>
        <v>48</v>
      </c>
      <c r="H56" s="3" t="s">
        <v>35</v>
      </c>
      <c r="I56" s="3" t="s">
        <v>36</v>
      </c>
      <c r="J56" s="3" t="s">
        <v>37</v>
      </c>
      <c r="K56" s="3" t="s">
        <v>37</v>
      </c>
      <c r="L56" s="3" t="str">
        <f t="shared" si="1"/>
        <v/>
      </c>
      <c r="M56" s="3" t="str">
        <f t="shared" si="2"/>
        <v/>
      </c>
      <c r="N56" s="3" t="str">
        <f t="shared" si="3"/>
        <v/>
      </c>
    </row>
    <row r="57" spans="7:14" x14ac:dyDescent="0.2">
      <c r="G57" s="3">
        <f t="shared" si="4"/>
        <v>49</v>
      </c>
      <c r="H57" s="3" t="s">
        <v>21</v>
      </c>
      <c r="I57" s="3" t="s">
        <v>24</v>
      </c>
      <c r="J57" s="3">
        <v>22</v>
      </c>
      <c r="K57" s="3">
        <v>7</v>
      </c>
      <c r="L57" s="3">
        <f t="shared" si="1"/>
        <v>15</v>
      </c>
      <c r="M57" s="3">
        <f t="shared" si="2"/>
        <v>6.0118927301244165</v>
      </c>
      <c r="N57" s="3">
        <f t="shared" si="3"/>
        <v>80.78607229479033</v>
      </c>
    </row>
    <row r="58" spans="7:14" x14ac:dyDescent="0.2">
      <c r="G58" s="3">
        <f t="shared" si="4"/>
        <v>50</v>
      </c>
      <c r="H58" s="3" t="s">
        <v>5</v>
      </c>
      <c r="I58" s="3" t="s">
        <v>28</v>
      </c>
      <c r="J58" s="3">
        <v>30</v>
      </c>
      <c r="K58" s="3">
        <v>27</v>
      </c>
      <c r="L58" s="3">
        <f t="shared" si="1"/>
        <v>3</v>
      </c>
      <c r="M58" s="3">
        <f t="shared" si="2"/>
        <v>-2.7679748526702164</v>
      </c>
      <c r="N58" s="3">
        <f t="shared" si="3"/>
        <v>33.269533901035999</v>
      </c>
    </row>
    <row r="59" spans="7:14" x14ac:dyDescent="0.2">
      <c r="G59" s="3">
        <f t="shared" si="4"/>
        <v>51</v>
      </c>
      <c r="H59" s="3" t="s">
        <v>12</v>
      </c>
      <c r="I59" s="3" t="s">
        <v>27</v>
      </c>
      <c r="J59" s="3">
        <v>17</v>
      </c>
      <c r="K59" s="3">
        <v>14</v>
      </c>
      <c r="L59" s="3">
        <f t="shared" si="1"/>
        <v>3</v>
      </c>
      <c r="M59" s="3">
        <f t="shared" si="2"/>
        <v>-3.537074630946754</v>
      </c>
      <c r="N59" s="3">
        <f t="shared" si="3"/>
        <v>42.733344730567637</v>
      </c>
    </row>
    <row r="60" spans="7:14" x14ac:dyDescent="0.2">
      <c r="G60" s="3">
        <f t="shared" si="4"/>
        <v>52</v>
      </c>
      <c r="H60" s="3" t="s">
        <v>6</v>
      </c>
      <c r="I60" s="3" t="s">
        <v>19</v>
      </c>
      <c r="J60" s="3">
        <v>27</v>
      </c>
      <c r="K60" s="3">
        <v>28</v>
      </c>
      <c r="L60" s="3">
        <f t="shared" si="1"/>
        <v>-1</v>
      </c>
      <c r="M60" s="3">
        <f t="shared" si="2"/>
        <v>0.84105479445488029</v>
      </c>
      <c r="N60" s="3">
        <f t="shared" si="3"/>
        <v>3.3894827561853016</v>
      </c>
    </row>
    <row r="61" spans="7:14" x14ac:dyDescent="0.2">
      <c r="G61" s="3">
        <f t="shared" si="4"/>
        <v>53</v>
      </c>
      <c r="H61" s="3" t="s">
        <v>29</v>
      </c>
      <c r="I61" s="3" t="s">
        <v>7</v>
      </c>
      <c r="J61" s="3">
        <v>0</v>
      </c>
      <c r="K61" s="3">
        <v>16</v>
      </c>
      <c r="L61" s="3">
        <f t="shared" si="1"/>
        <v>-16</v>
      </c>
      <c r="M61" s="3">
        <f t="shared" si="2"/>
        <v>12.18445329619656</v>
      </c>
      <c r="N61" s="3">
        <f t="shared" si="3"/>
        <v>794.36340760548501</v>
      </c>
    </row>
    <row r="62" spans="7:14" x14ac:dyDescent="0.2">
      <c r="G62" s="3">
        <f t="shared" si="4"/>
        <v>54</v>
      </c>
      <c r="H62" s="3" t="s">
        <v>11</v>
      </c>
      <c r="I62" s="3" t="s">
        <v>18</v>
      </c>
      <c r="J62" s="3">
        <v>27</v>
      </c>
      <c r="K62" s="3">
        <v>20</v>
      </c>
      <c r="L62" s="3">
        <f t="shared" si="1"/>
        <v>7</v>
      </c>
      <c r="M62" s="3">
        <f t="shared" si="2"/>
        <v>0.94522230104612825</v>
      </c>
      <c r="N62" s="3">
        <f t="shared" si="3"/>
        <v>36.66033298374915</v>
      </c>
    </row>
    <row r="63" spans="7:14" x14ac:dyDescent="0.2">
      <c r="G63" s="3">
        <f t="shared" si="4"/>
        <v>55</v>
      </c>
      <c r="H63" s="3" t="s">
        <v>22</v>
      </c>
      <c r="I63" s="3" t="s">
        <v>23</v>
      </c>
      <c r="J63" s="3">
        <v>17</v>
      </c>
      <c r="K63" s="3">
        <v>27</v>
      </c>
      <c r="L63" s="3">
        <f t="shared" si="1"/>
        <v>-10</v>
      </c>
      <c r="M63" s="3">
        <f t="shared" si="2"/>
        <v>-8.0809980893140878</v>
      </c>
      <c r="N63" s="3">
        <f t="shared" si="3"/>
        <v>3.6825683332161816</v>
      </c>
    </row>
    <row r="64" spans="7:14" x14ac:dyDescent="0.2">
      <c r="G64" s="3">
        <f t="shared" si="4"/>
        <v>56</v>
      </c>
      <c r="H64" s="3" t="s">
        <v>16</v>
      </c>
      <c r="I64" s="3" t="s">
        <v>1</v>
      </c>
      <c r="J64" s="3">
        <v>48</v>
      </c>
      <c r="K64" s="3">
        <v>33</v>
      </c>
      <c r="L64" s="3">
        <f t="shared" si="1"/>
        <v>15</v>
      </c>
      <c r="M64" s="3">
        <f t="shared" si="2"/>
        <v>12.05111889864444</v>
      </c>
      <c r="N64" s="3">
        <f t="shared" si="3"/>
        <v>8.6958997499319839</v>
      </c>
    </row>
    <row r="65" spans="7:14" x14ac:dyDescent="0.2">
      <c r="G65" s="3">
        <f t="shared" si="4"/>
        <v>57</v>
      </c>
      <c r="H65" s="3" t="s">
        <v>32</v>
      </c>
      <c r="I65" s="3" t="s">
        <v>10</v>
      </c>
      <c r="J65" s="3">
        <v>31</v>
      </c>
      <c r="K65" s="3">
        <v>20</v>
      </c>
      <c r="L65" s="3">
        <f t="shared" si="1"/>
        <v>11</v>
      </c>
      <c r="M65" s="3">
        <f t="shared" si="2"/>
        <v>14.622836216010601</v>
      </c>
      <c r="N65" s="3">
        <f t="shared" si="3"/>
        <v>13.124942248038009</v>
      </c>
    </row>
    <row r="66" spans="7:14" x14ac:dyDescent="0.2">
      <c r="G66" s="3">
        <f t="shared" si="4"/>
        <v>58</v>
      </c>
      <c r="H66" s="3" t="s">
        <v>30</v>
      </c>
      <c r="I66" s="3" t="s">
        <v>34</v>
      </c>
      <c r="J66" s="3">
        <v>13</v>
      </c>
      <c r="K66" s="3">
        <v>17</v>
      </c>
      <c r="L66" s="3">
        <f t="shared" si="1"/>
        <v>-4</v>
      </c>
      <c r="M66" s="3">
        <f t="shared" si="2"/>
        <v>15.243148472865368</v>
      </c>
      <c r="N66" s="3">
        <f t="shared" si="3"/>
        <v>370.29876314874076</v>
      </c>
    </row>
    <row r="67" spans="7:14" x14ac:dyDescent="0.2">
      <c r="G67" s="3">
        <f t="shared" si="4"/>
        <v>59</v>
      </c>
      <c r="H67" s="3" t="s">
        <v>15</v>
      </c>
      <c r="I67" s="3" t="s">
        <v>0</v>
      </c>
      <c r="J67" s="3">
        <v>7</v>
      </c>
      <c r="K67" s="3">
        <v>27</v>
      </c>
      <c r="L67" s="3">
        <f t="shared" si="1"/>
        <v>-20</v>
      </c>
      <c r="M67" s="3">
        <f t="shared" si="2"/>
        <v>-1.6747427286159233</v>
      </c>
      <c r="N67" s="3">
        <f t="shared" si="3"/>
        <v>335.8150540624149</v>
      </c>
    </row>
    <row r="68" spans="7:14" x14ac:dyDescent="0.2">
      <c r="G68" s="3">
        <f t="shared" si="4"/>
        <v>60</v>
      </c>
      <c r="H68" s="3" t="s">
        <v>33</v>
      </c>
      <c r="I68" s="3" t="s">
        <v>26</v>
      </c>
      <c r="J68" s="3">
        <v>17</v>
      </c>
      <c r="K68" s="3">
        <v>24</v>
      </c>
      <c r="L68" s="3">
        <f t="shared" si="1"/>
        <v>-7</v>
      </c>
      <c r="M68" s="3">
        <f t="shared" si="2"/>
        <v>-15.615548214857125</v>
      </c>
      <c r="N68" s="3">
        <f t="shared" si="3"/>
        <v>74.227671042527788</v>
      </c>
    </row>
    <row r="69" spans="7:14" x14ac:dyDescent="0.2">
      <c r="G69" s="3">
        <f t="shared" si="4"/>
        <v>61</v>
      </c>
      <c r="H69" s="3" t="s">
        <v>14</v>
      </c>
      <c r="I69" s="3" t="s">
        <v>20</v>
      </c>
      <c r="J69" s="3">
        <v>34</v>
      </c>
      <c r="K69" s="3">
        <v>35</v>
      </c>
      <c r="L69" s="3">
        <f t="shared" si="1"/>
        <v>-1</v>
      </c>
      <c r="M69" s="3">
        <f t="shared" si="2"/>
        <v>1.0808170878630976</v>
      </c>
      <c r="N69" s="3">
        <f t="shared" si="3"/>
        <v>4.329799753143063</v>
      </c>
    </row>
    <row r="70" spans="7:14" x14ac:dyDescent="0.2">
      <c r="G70" s="3">
        <f t="shared" si="4"/>
        <v>62</v>
      </c>
      <c r="H70" s="3" t="s">
        <v>31</v>
      </c>
      <c r="I70" s="3" t="s">
        <v>13</v>
      </c>
      <c r="J70" s="3">
        <v>43</v>
      </c>
      <c r="K70" s="3">
        <v>14</v>
      </c>
      <c r="L70" s="3">
        <f t="shared" si="1"/>
        <v>29</v>
      </c>
      <c r="M70" s="3">
        <f t="shared" ref="M70:M133" si="5">IFERROR(Home_edge+VLOOKUP(H70,lookpoints,2,FALSE)-VLOOKUP(I70,lookpoints,2,FALSE),"")</f>
        <v>1.7104991442122008</v>
      </c>
      <c r="N70" s="3">
        <f t="shared" si="3"/>
        <v>744.71685695804308</v>
      </c>
    </row>
    <row r="71" spans="7:14" x14ac:dyDescent="0.2">
      <c r="G71" s="3">
        <f t="shared" si="4"/>
        <v>63</v>
      </c>
      <c r="H71" s="3" t="s">
        <v>17</v>
      </c>
      <c r="I71" s="3" t="s">
        <v>25</v>
      </c>
      <c r="J71" s="3">
        <v>24</v>
      </c>
      <c r="K71" s="3">
        <v>10</v>
      </c>
      <c r="L71" s="3">
        <f t="shared" ref="L71:L134" si="6">IFERROR(J71-K71,"")</f>
        <v>14</v>
      </c>
      <c r="M71" s="3">
        <f t="shared" si="5"/>
        <v>1.3813369773989517</v>
      </c>
      <c r="N71" s="3">
        <f t="shared" ref="N71:N134" si="7">IFERROR((L71-M71)^2,"")</f>
        <v>159.230656477959</v>
      </c>
    </row>
    <row r="72" spans="7:14" x14ac:dyDescent="0.2">
      <c r="G72" s="3">
        <f t="shared" ref="G72:G135" si="8">IF(COUNT(J72)&gt;0,G71+1,G71)</f>
        <v>63</v>
      </c>
      <c r="H72" s="3" t="s">
        <v>35</v>
      </c>
      <c r="I72" s="3" t="s">
        <v>36</v>
      </c>
      <c r="J72" s="3" t="s">
        <v>37</v>
      </c>
      <c r="K72" s="3" t="s">
        <v>37</v>
      </c>
      <c r="L72" s="3" t="str">
        <f t="shared" si="6"/>
        <v/>
      </c>
      <c r="M72" s="3" t="str">
        <f t="shared" si="5"/>
        <v/>
      </c>
      <c r="N72" s="3" t="str">
        <f t="shared" si="7"/>
        <v/>
      </c>
    </row>
    <row r="73" spans="7:14" x14ac:dyDescent="0.2">
      <c r="G73" s="3">
        <f t="shared" si="8"/>
        <v>64</v>
      </c>
      <c r="H73" s="3" t="s">
        <v>33</v>
      </c>
      <c r="I73" s="3" t="s">
        <v>30</v>
      </c>
      <c r="J73" s="3">
        <v>21</v>
      </c>
      <c r="K73" s="3">
        <v>33</v>
      </c>
      <c r="L73" s="3">
        <f t="shared" si="6"/>
        <v>-12</v>
      </c>
      <c r="M73" s="3">
        <f t="shared" si="5"/>
        <v>-10.236036352918722</v>
      </c>
      <c r="N73" s="3">
        <f t="shared" si="7"/>
        <v>3.1115677482242829</v>
      </c>
    </row>
    <row r="74" spans="7:14" x14ac:dyDescent="0.2">
      <c r="G74" s="3">
        <f t="shared" si="8"/>
        <v>65</v>
      </c>
      <c r="H74" s="3" t="s">
        <v>10</v>
      </c>
      <c r="I74" s="3" t="s">
        <v>29</v>
      </c>
      <c r="J74" s="3">
        <v>13</v>
      </c>
      <c r="K74" s="3">
        <v>33</v>
      </c>
      <c r="L74" s="3">
        <f t="shared" si="6"/>
        <v>-20</v>
      </c>
      <c r="M74" s="3">
        <f t="shared" si="5"/>
        <v>-16.806858775575108</v>
      </c>
      <c r="N74" s="3">
        <f t="shared" si="7"/>
        <v>10.196150879121697</v>
      </c>
    </row>
    <row r="75" spans="7:14" x14ac:dyDescent="0.2">
      <c r="G75" s="3">
        <f t="shared" si="8"/>
        <v>66</v>
      </c>
      <c r="H75" s="3" t="s">
        <v>28</v>
      </c>
      <c r="I75" s="3" t="s">
        <v>12</v>
      </c>
      <c r="J75" s="3">
        <v>29</v>
      </c>
      <c r="K75" s="3">
        <v>23</v>
      </c>
      <c r="L75" s="3">
        <f t="shared" si="6"/>
        <v>6</v>
      </c>
      <c r="M75" s="3">
        <f t="shared" si="5"/>
        <v>10.433597855025065</v>
      </c>
      <c r="N75" s="3">
        <f t="shared" si="7"/>
        <v>19.656789940082856</v>
      </c>
    </row>
    <row r="76" spans="7:14" x14ac:dyDescent="0.2">
      <c r="G76" s="3">
        <f t="shared" si="8"/>
        <v>67</v>
      </c>
      <c r="H76" s="3" t="s">
        <v>27</v>
      </c>
      <c r="I76" s="3" t="s">
        <v>9</v>
      </c>
      <c r="J76" s="3">
        <v>24</v>
      </c>
      <c r="K76" s="3">
        <v>23</v>
      </c>
      <c r="L76" s="3">
        <f t="shared" si="6"/>
        <v>1</v>
      </c>
      <c r="M76" s="3">
        <f t="shared" si="5"/>
        <v>-2.6346336632738492</v>
      </c>
      <c r="N76" s="3">
        <f t="shared" si="7"/>
        <v>13.210561866203481</v>
      </c>
    </row>
    <row r="77" spans="7:14" x14ac:dyDescent="0.2">
      <c r="G77" s="3">
        <f t="shared" si="8"/>
        <v>68</v>
      </c>
      <c r="H77" s="3" t="s">
        <v>31</v>
      </c>
      <c r="I77" s="3" t="s">
        <v>22</v>
      </c>
      <c r="J77" s="3">
        <v>31</v>
      </c>
      <c r="K77" s="3">
        <v>13</v>
      </c>
      <c r="L77" s="3">
        <f t="shared" si="6"/>
        <v>18</v>
      </c>
      <c r="M77" s="3">
        <f t="shared" si="5"/>
        <v>15.824742318040316</v>
      </c>
      <c r="N77" s="3">
        <f t="shared" si="7"/>
        <v>4.7317459829246165</v>
      </c>
    </row>
    <row r="78" spans="7:14" x14ac:dyDescent="0.2">
      <c r="G78" s="3">
        <f t="shared" si="8"/>
        <v>69</v>
      </c>
      <c r="H78" s="3" t="s">
        <v>24</v>
      </c>
      <c r="I78" s="3" t="s">
        <v>18</v>
      </c>
      <c r="J78" s="3">
        <v>17</v>
      </c>
      <c r="K78" s="3">
        <v>30</v>
      </c>
      <c r="L78" s="3">
        <f t="shared" si="6"/>
        <v>-13</v>
      </c>
      <c r="M78" s="3">
        <f t="shared" si="5"/>
        <v>1.1716062437345052</v>
      </c>
      <c r="N78" s="3">
        <f t="shared" si="7"/>
        <v>200.83442352745482</v>
      </c>
    </row>
    <row r="79" spans="7:14" x14ac:dyDescent="0.2">
      <c r="G79" s="3">
        <f t="shared" si="8"/>
        <v>70</v>
      </c>
      <c r="H79" s="3" t="s">
        <v>6</v>
      </c>
      <c r="I79" s="3" t="s">
        <v>32</v>
      </c>
      <c r="J79" s="3">
        <v>10</v>
      </c>
      <c r="K79" s="3">
        <v>16</v>
      </c>
      <c r="L79" s="3">
        <f t="shared" si="6"/>
        <v>-6</v>
      </c>
      <c r="M79" s="3">
        <f t="shared" si="5"/>
        <v>2.1346313144478115</v>
      </c>
      <c r="N79" s="3">
        <f t="shared" si="7"/>
        <v>66.172226621994938</v>
      </c>
    </row>
    <row r="80" spans="7:14" x14ac:dyDescent="0.2">
      <c r="G80" s="3">
        <f t="shared" si="8"/>
        <v>71</v>
      </c>
      <c r="H80" s="3" t="s">
        <v>17</v>
      </c>
      <c r="I80" s="3" t="s">
        <v>11</v>
      </c>
      <c r="J80" s="3">
        <v>31</v>
      </c>
      <c r="K80" s="3">
        <v>13</v>
      </c>
      <c r="L80" s="3">
        <f t="shared" si="6"/>
        <v>18</v>
      </c>
      <c r="M80" s="3">
        <f t="shared" si="5"/>
        <v>6.1374121386940468</v>
      </c>
      <c r="N80" s="3">
        <f t="shared" si="7"/>
        <v>140.72099076720338</v>
      </c>
    </row>
    <row r="81" spans="7:14" x14ac:dyDescent="0.2">
      <c r="G81" s="3">
        <f t="shared" si="8"/>
        <v>72</v>
      </c>
      <c r="H81" s="3" t="s">
        <v>0</v>
      </c>
      <c r="I81" s="3" t="s">
        <v>16</v>
      </c>
      <c r="J81" s="3">
        <v>16</v>
      </c>
      <c r="K81" s="3">
        <v>23</v>
      </c>
      <c r="L81" s="3">
        <f t="shared" si="6"/>
        <v>-7</v>
      </c>
      <c r="M81" s="3">
        <f t="shared" si="5"/>
        <v>-1.8684861171361842</v>
      </c>
      <c r="N81" s="3">
        <f t="shared" si="7"/>
        <v>26.332434730024076</v>
      </c>
    </row>
    <row r="82" spans="7:14" x14ac:dyDescent="0.2">
      <c r="G82" s="3">
        <f t="shared" si="8"/>
        <v>73</v>
      </c>
      <c r="H82" s="3" t="s">
        <v>34</v>
      </c>
      <c r="I82" s="3" t="s">
        <v>7</v>
      </c>
      <c r="J82" s="3">
        <v>19</v>
      </c>
      <c r="K82" s="3">
        <v>30</v>
      </c>
      <c r="L82" s="3">
        <f t="shared" si="6"/>
        <v>-11</v>
      </c>
      <c r="M82" s="3">
        <f t="shared" si="5"/>
        <v>-8.1882908656148388</v>
      </c>
      <c r="N82" s="3">
        <f t="shared" si="7"/>
        <v>7.905708256384953</v>
      </c>
    </row>
    <row r="83" spans="7:14" x14ac:dyDescent="0.2">
      <c r="G83" s="3">
        <f t="shared" si="8"/>
        <v>74</v>
      </c>
      <c r="H83" s="3" t="s">
        <v>19</v>
      </c>
      <c r="I83" s="3" t="s">
        <v>14</v>
      </c>
      <c r="J83" s="3">
        <v>34</v>
      </c>
      <c r="K83" s="3">
        <v>31</v>
      </c>
      <c r="L83" s="3">
        <f t="shared" si="6"/>
        <v>3</v>
      </c>
      <c r="M83" s="3">
        <f t="shared" si="5"/>
        <v>5.7716093826785411</v>
      </c>
      <c r="N83" s="3">
        <f t="shared" si="7"/>
        <v>7.6818185701517239</v>
      </c>
    </row>
    <row r="84" spans="7:14" x14ac:dyDescent="0.2">
      <c r="G84" s="3">
        <f t="shared" si="8"/>
        <v>75</v>
      </c>
      <c r="H84" s="3" t="s">
        <v>26</v>
      </c>
      <c r="I84" s="3" t="s">
        <v>21</v>
      </c>
      <c r="J84" s="3">
        <v>28</v>
      </c>
      <c r="K84" s="3">
        <v>14</v>
      </c>
      <c r="L84" s="3">
        <f t="shared" si="6"/>
        <v>14</v>
      </c>
      <c r="M84" s="3">
        <f t="shared" si="5"/>
        <v>8.4915734342406193</v>
      </c>
      <c r="N84" s="3">
        <f t="shared" si="7"/>
        <v>30.342763230363683</v>
      </c>
    </row>
    <row r="85" spans="7:14" x14ac:dyDescent="0.2">
      <c r="G85" s="3">
        <f t="shared" si="8"/>
        <v>76</v>
      </c>
      <c r="H85" s="3" t="s">
        <v>3</v>
      </c>
      <c r="I85" s="3" t="s">
        <v>25</v>
      </c>
      <c r="J85" s="3">
        <v>23</v>
      </c>
      <c r="K85" s="3">
        <v>16</v>
      </c>
      <c r="L85" s="3">
        <f t="shared" si="6"/>
        <v>7</v>
      </c>
      <c r="M85" s="3">
        <f t="shared" si="5"/>
        <v>3.2716128709562371</v>
      </c>
      <c r="N85" s="3">
        <f t="shared" si="7"/>
        <v>13.900870584019193</v>
      </c>
    </row>
    <row r="86" spans="7:14" x14ac:dyDescent="0.2">
      <c r="G86" s="3">
        <f t="shared" si="8"/>
        <v>77</v>
      </c>
      <c r="H86" s="3" t="s">
        <v>1</v>
      </c>
      <c r="I86" s="3" t="s">
        <v>15</v>
      </c>
      <c r="J86" s="3">
        <v>14</v>
      </c>
      <c r="K86" s="3">
        <v>17</v>
      </c>
      <c r="L86" s="3">
        <f t="shared" si="6"/>
        <v>-3</v>
      </c>
      <c r="M86" s="3">
        <f t="shared" si="5"/>
        <v>1.757724494849666</v>
      </c>
      <c r="N86" s="3">
        <f t="shared" si="7"/>
        <v>22.635942368892508</v>
      </c>
    </row>
    <row r="87" spans="7:14" x14ac:dyDescent="0.2">
      <c r="G87" s="3">
        <f t="shared" si="8"/>
        <v>77</v>
      </c>
      <c r="H87" s="3" t="s">
        <v>35</v>
      </c>
      <c r="I87" s="3" t="s">
        <v>36</v>
      </c>
      <c r="J87" s="3" t="s">
        <v>37</v>
      </c>
      <c r="K87" s="3" t="s">
        <v>37</v>
      </c>
      <c r="L87" s="3" t="str">
        <f t="shared" si="6"/>
        <v/>
      </c>
      <c r="M87" s="3" t="str">
        <f t="shared" si="5"/>
        <v/>
      </c>
      <c r="N87" s="3" t="str">
        <f t="shared" si="7"/>
        <v/>
      </c>
    </row>
    <row r="88" spans="7:14" x14ac:dyDescent="0.2">
      <c r="G88" s="3">
        <f t="shared" si="8"/>
        <v>78</v>
      </c>
      <c r="H88" s="3" t="s">
        <v>14</v>
      </c>
      <c r="I88" s="3" t="s">
        <v>0</v>
      </c>
      <c r="J88" s="3">
        <v>21</v>
      </c>
      <c r="K88" s="3">
        <v>13</v>
      </c>
      <c r="L88" s="3">
        <f t="shared" si="6"/>
        <v>8</v>
      </c>
      <c r="M88" s="3">
        <f t="shared" si="5"/>
        <v>-1.4235233288677516</v>
      </c>
      <c r="N88" s="3">
        <f t="shared" si="7"/>
        <v>88.802791929714758</v>
      </c>
    </row>
    <row r="89" spans="7:14" x14ac:dyDescent="0.2">
      <c r="G89" s="3">
        <f t="shared" si="8"/>
        <v>79</v>
      </c>
      <c r="H89" s="3" t="s">
        <v>24</v>
      </c>
      <c r="I89" s="3" t="s">
        <v>31</v>
      </c>
      <c r="J89" s="3">
        <v>30</v>
      </c>
      <c r="K89" s="3">
        <v>15</v>
      </c>
      <c r="L89" s="3">
        <f t="shared" si="6"/>
        <v>15</v>
      </c>
      <c r="M89" s="3">
        <f t="shared" si="5"/>
        <v>-4.5759571634124114</v>
      </c>
      <c r="N89" s="3">
        <f t="shared" si="7"/>
        <v>383.21809886375769</v>
      </c>
    </row>
    <row r="90" spans="7:14" x14ac:dyDescent="0.2">
      <c r="G90" s="3">
        <f t="shared" si="8"/>
        <v>80</v>
      </c>
      <c r="H90" s="3" t="s">
        <v>29</v>
      </c>
      <c r="I90" s="3" t="s">
        <v>21</v>
      </c>
      <c r="J90" s="3">
        <v>35</v>
      </c>
      <c r="K90" s="3">
        <v>17</v>
      </c>
      <c r="L90" s="3">
        <f t="shared" si="6"/>
        <v>18</v>
      </c>
      <c r="M90" s="3">
        <f t="shared" si="5"/>
        <v>10.808060898183749</v>
      </c>
      <c r="N90" s="3">
        <f t="shared" si="7"/>
        <v>51.723988044233543</v>
      </c>
    </row>
    <row r="91" spans="7:14" x14ac:dyDescent="0.2">
      <c r="G91" s="3">
        <f t="shared" si="8"/>
        <v>81</v>
      </c>
      <c r="H91" s="3" t="s">
        <v>7</v>
      </c>
      <c r="I91" s="3" t="s">
        <v>33</v>
      </c>
      <c r="J91" s="3">
        <v>45</v>
      </c>
      <c r="K91" s="3">
        <v>16</v>
      </c>
      <c r="L91" s="3">
        <f t="shared" si="6"/>
        <v>29</v>
      </c>
      <c r="M91" s="3">
        <f t="shared" si="5"/>
        <v>13.446793293410192</v>
      </c>
      <c r="N91" s="3">
        <f t="shared" si="7"/>
        <v>241.90223885791019</v>
      </c>
    </row>
    <row r="92" spans="7:14" x14ac:dyDescent="0.2">
      <c r="G92" s="3">
        <f t="shared" si="8"/>
        <v>82</v>
      </c>
      <c r="H92" s="3" t="s">
        <v>18</v>
      </c>
      <c r="I92" s="3" t="s">
        <v>10</v>
      </c>
      <c r="J92" s="3">
        <v>28</v>
      </c>
      <c r="K92" s="3">
        <v>26</v>
      </c>
      <c r="L92" s="3">
        <f t="shared" si="6"/>
        <v>2</v>
      </c>
      <c r="M92" s="3">
        <f t="shared" si="5"/>
        <v>11.647317088209936</v>
      </c>
      <c r="N92" s="3">
        <f t="shared" si="7"/>
        <v>93.070727000467443</v>
      </c>
    </row>
    <row r="93" spans="7:14" x14ac:dyDescent="0.2">
      <c r="G93" s="3">
        <f t="shared" si="8"/>
        <v>83</v>
      </c>
      <c r="H93" s="3" t="s">
        <v>25</v>
      </c>
      <c r="I93" s="3" t="s">
        <v>6</v>
      </c>
      <c r="J93" s="3">
        <v>27</v>
      </c>
      <c r="K93" s="3">
        <v>23</v>
      </c>
      <c r="L93" s="3">
        <f t="shared" si="6"/>
        <v>4</v>
      </c>
      <c r="M93" s="3">
        <f t="shared" si="5"/>
        <v>3.1575506570282483</v>
      </c>
      <c r="N93" s="3">
        <f t="shared" si="7"/>
        <v>0.70972089547353612</v>
      </c>
    </row>
    <row r="94" spans="7:14" x14ac:dyDescent="0.2">
      <c r="G94" s="3">
        <f t="shared" si="8"/>
        <v>84</v>
      </c>
      <c r="H94" s="3" t="s">
        <v>12</v>
      </c>
      <c r="I94" s="3" t="s">
        <v>5</v>
      </c>
      <c r="J94" s="3">
        <v>16</v>
      </c>
      <c r="K94" s="3">
        <v>17</v>
      </c>
      <c r="L94" s="3">
        <f t="shared" si="6"/>
        <v>-1</v>
      </c>
      <c r="M94" s="3">
        <f t="shared" si="5"/>
        <v>3.3587908451650605E-2</v>
      </c>
      <c r="N94" s="3">
        <f t="shared" si="7"/>
        <v>1.0683039644974577</v>
      </c>
    </row>
    <row r="95" spans="7:14" x14ac:dyDescent="0.2">
      <c r="G95" s="3">
        <f t="shared" si="8"/>
        <v>85</v>
      </c>
      <c r="H95" s="3" t="s">
        <v>27</v>
      </c>
      <c r="I95" s="3" t="s">
        <v>34</v>
      </c>
      <c r="J95" s="3">
        <v>31</v>
      </c>
      <c r="K95" s="3">
        <v>28</v>
      </c>
      <c r="L95" s="3">
        <f t="shared" si="6"/>
        <v>3</v>
      </c>
      <c r="M95" s="3">
        <f t="shared" si="5"/>
        <v>12.256000845136693</v>
      </c>
      <c r="N95" s="3">
        <f t="shared" si="7"/>
        <v>85.673551645171187</v>
      </c>
    </row>
    <row r="96" spans="7:14" x14ac:dyDescent="0.2">
      <c r="G96" s="3">
        <f t="shared" si="8"/>
        <v>86</v>
      </c>
      <c r="H96" s="3" t="s">
        <v>32</v>
      </c>
      <c r="I96" s="3" t="s">
        <v>9</v>
      </c>
      <c r="J96" s="3">
        <v>27</v>
      </c>
      <c r="K96" s="3">
        <v>20</v>
      </c>
      <c r="L96" s="3">
        <f t="shared" si="6"/>
        <v>7</v>
      </c>
      <c r="M96" s="3">
        <f t="shared" si="5"/>
        <v>0.73168345690084813</v>
      </c>
      <c r="N96" s="3">
        <f t="shared" si="7"/>
        <v>39.291792284490505</v>
      </c>
    </row>
    <row r="97" spans="7:14" x14ac:dyDescent="0.2">
      <c r="G97" s="3">
        <f t="shared" si="8"/>
        <v>87</v>
      </c>
      <c r="H97" s="3" t="s">
        <v>20</v>
      </c>
      <c r="I97" s="3" t="s">
        <v>1</v>
      </c>
      <c r="J97" s="3">
        <v>41</v>
      </c>
      <c r="K97" s="3">
        <v>38</v>
      </c>
      <c r="L97" s="3">
        <f t="shared" si="6"/>
        <v>3</v>
      </c>
      <c r="M97" s="3">
        <f t="shared" si="5"/>
        <v>5.1118887278419072</v>
      </c>
      <c r="N97" s="3">
        <f t="shared" si="7"/>
        <v>4.4600739987857088</v>
      </c>
    </row>
    <row r="98" spans="7:14" x14ac:dyDescent="0.2">
      <c r="G98" s="3">
        <f t="shared" si="8"/>
        <v>88</v>
      </c>
      <c r="H98" s="3" t="s">
        <v>19</v>
      </c>
      <c r="I98" s="3" t="s">
        <v>13</v>
      </c>
      <c r="J98" s="3">
        <v>10</v>
      </c>
      <c r="K98" s="3">
        <v>26</v>
      </c>
      <c r="L98" s="3">
        <f t="shared" si="6"/>
        <v>-16</v>
      </c>
      <c r="M98" s="3">
        <f t="shared" si="5"/>
        <v>0.23203138485887909</v>
      </c>
      <c r="N98" s="3">
        <f t="shared" si="7"/>
        <v>263.47884287904361</v>
      </c>
    </row>
    <row r="99" spans="7:14" x14ac:dyDescent="0.2">
      <c r="G99" s="3">
        <f t="shared" si="8"/>
        <v>89</v>
      </c>
      <c r="H99" s="3" t="s">
        <v>3</v>
      </c>
      <c r="I99" s="3" t="s">
        <v>26</v>
      </c>
      <c r="J99" s="3">
        <v>16</v>
      </c>
      <c r="K99" s="3">
        <v>30</v>
      </c>
      <c r="L99" s="3">
        <f t="shared" si="6"/>
        <v>-14</v>
      </c>
      <c r="M99" s="3">
        <f t="shared" si="5"/>
        <v>-1.5693548009310812</v>
      </c>
      <c r="N99" s="3">
        <f t="shared" si="7"/>
        <v>154.52094006513519</v>
      </c>
    </row>
    <row r="100" spans="7:14" x14ac:dyDescent="0.2">
      <c r="G100" s="3">
        <f t="shared" si="8"/>
        <v>90</v>
      </c>
      <c r="H100" s="3" t="s">
        <v>23</v>
      </c>
      <c r="I100" s="3" t="s">
        <v>16</v>
      </c>
      <c r="J100" s="3">
        <v>26</v>
      </c>
      <c r="K100" s="3">
        <v>24</v>
      </c>
      <c r="L100" s="3">
        <f t="shared" si="6"/>
        <v>2</v>
      </c>
      <c r="M100" s="3">
        <f t="shared" si="5"/>
        <v>-3.785676532698302</v>
      </c>
      <c r="N100" s="3">
        <f t="shared" si="7"/>
        <v>33.474052941015849</v>
      </c>
    </row>
    <row r="101" spans="7:14" x14ac:dyDescent="0.2">
      <c r="G101" s="3">
        <f t="shared" si="8"/>
        <v>91</v>
      </c>
      <c r="H101" s="3" t="s">
        <v>11</v>
      </c>
      <c r="I101" s="3" t="s">
        <v>28</v>
      </c>
      <c r="J101" s="3">
        <v>26</v>
      </c>
      <c r="K101" s="3">
        <v>23</v>
      </c>
      <c r="L101" s="3">
        <f t="shared" si="6"/>
        <v>3</v>
      </c>
      <c r="M101" s="3">
        <f t="shared" si="5"/>
        <v>-0.42769565678714999</v>
      </c>
      <c r="N101" s="3">
        <f t="shared" si="7"/>
        <v>11.749097515557491</v>
      </c>
    </row>
    <row r="102" spans="7:14" x14ac:dyDescent="0.2">
      <c r="G102" s="3">
        <f t="shared" si="8"/>
        <v>92</v>
      </c>
      <c r="H102" s="3" t="s">
        <v>30</v>
      </c>
      <c r="I102" s="3" t="s">
        <v>22</v>
      </c>
      <c r="J102" s="3">
        <v>28</v>
      </c>
      <c r="K102" s="3">
        <v>3</v>
      </c>
      <c r="L102" s="3">
        <f t="shared" si="6"/>
        <v>25</v>
      </c>
      <c r="M102" s="3">
        <f t="shared" si="5"/>
        <v>12.67352854624804</v>
      </c>
      <c r="N102" s="3">
        <f t="shared" si="7"/>
        <v>151.94189850016195</v>
      </c>
    </row>
    <row r="103" spans="7:14" x14ac:dyDescent="0.2">
      <c r="G103" s="3">
        <f t="shared" si="8"/>
        <v>92</v>
      </c>
      <c r="H103" s="3" t="s">
        <v>35</v>
      </c>
      <c r="I103" s="3" t="s">
        <v>36</v>
      </c>
      <c r="J103" s="3" t="s">
        <v>37</v>
      </c>
      <c r="K103" s="3" t="s">
        <v>37</v>
      </c>
      <c r="L103" s="3" t="str">
        <f t="shared" si="6"/>
        <v/>
      </c>
      <c r="M103" s="3" t="str">
        <f t="shared" si="5"/>
        <v/>
      </c>
      <c r="N103" s="3" t="str">
        <f t="shared" si="7"/>
        <v/>
      </c>
    </row>
    <row r="104" spans="7:14" x14ac:dyDescent="0.2">
      <c r="G104" s="3">
        <f t="shared" si="8"/>
        <v>93</v>
      </c>
      <c r="H104" s="3" t="s">
        <v>3</v>
      </c>
      <c r="I104" s="3" t="s">
        <v>12</v>
      </c>
      <c r="J104" s="3">
        <v>26</v>
      </c>
      <c r="K104" s="3">
        <v>10</v>
      </c>
      <c r="L104" s="3">
        <f t="shared" si="6"/>
        <v>16</v>
      </c>
      <c r="M104" s="3">
        <f t="shared" si="5"/>
        <v>12.900782956618247</v>
      </c>
      <c r="N104" s="3">
        <f t="shared" si="7"/>
        <v>9.605146281987933</v>
      </c>
    </row>
    <row r="105" spans="7:14" x14ac:dyDescent="0.2">
      <c r="G105" s="3">
        <f t="shared" si="8"/>
        <v>94</v>
      </c>
      <c r="H105" s="3" t="s">
        <v>34</v>
      </c>
      <c r="I105" s="3" t="s">
        <v>25</v>
      </c>
      <c r="J105" s="3">
        <v>10</v>
      </c>
      <c r="K105" s="3">
        <v>17</v>
      </c>
      <c r="L105" s="3">
        <f t="shared" si="6"/>
        <v>-7</v>
      </c>
      <c r="M105" s="3">
        <f t="shared" si="5"/>
        <v>-10.64888538904545</v>
      </c>
      <c r="N105" s="3">
        <f t="shared" si="7"/>
        <v>13.314364582389365</v>
      </c>
    </row>
    <row r="106" spans="7:14" x14ac:dyDescent="0.2">
      <c r="G106" s="3">
        <f t="shared" si="8"/>
        <v>95</v>
      </c>
      <c r="H106" s="3" t="s">
        <v>5</v>
      </c>
      <c r="I106" s="3" t="s">
        <v>19</v>
      </c>
      <c r="J106" s="3">
        <v>16</v>
      </c>
      <c r="K106" s="3">
        <v>33</v>
      </c>
      <c r="L106" s="3">
        <f t="shared" si="6"/>
        <v>-17</v>
      </c>
      <c r="M106" s="3">
        <f t="shared" si="5"/>
        <v>-5.6641525426305339</v>
      </c>
      <c r="N106" s="3">
        <f t="shared" si="7"/>
        <v>128.50143757674979</v>
      </c>
    </row>
    <row r="107" spans="7:14" x14ac:dyDescent="0.2">
      <c r="G107" s="3">
        <f t="shared" si="8"/>
        <v>96</v>
      </c>
      <c r="H107" s="3" t="s">
        <v>9</v>
      </c>
      <c r="I107" s="3" t="s">
        <v>17</v>
      </c>
      <c r="J107" s="3">
        <v>21</v>
      </c>
      <c r="K107" s="3">
        <v>10</v>
      </c>
      <c r="L107" s="3">
        <f t="shared" si="6"/>
        <v>11</v>
      </c>
      <c r="M107" s="3">
        <f t="shared" si="5"/>
        <v>5.4268157789016396</v>
      </c>
      <c r="N107" s="3">
        <f t="shared" si="7"/>
        <v>31.060382362299737</v>
      </c>
    </row>
    <row r="108" spans="7:14" x14ac:dyDescent="0.2">
      <c r="G108" s="3">
        <f t="shared" si="8"/>
        <v>97</v>
      </c>
      <c r="H108" s="3" t="s">
        <v>27</v>
      </c>
      <c r="I108" s="3" t="s">
        <v>32</v>
      </c>
      <c r="J108" s="3">
        <v>20</v>
      </c>
      <c r="K108" s="3">
        <v>17</v>
      </c>
      <c r="L108" s="3">
        <f t="shared" si="6"/>
        <v>3</v>
      </c>
      <c r="M108" s="3">
        <f t="shared" si="5"/>
        <v>-0.79991348323919742</v>
      </c>
      <c r="N108" s="3">
        <f t="shared" si="7"/>
        <v>14.439342480103049</v>
      </c>
    </row>
    <row r="109" spans="7:14" x14ac:dyDescent="0.2">
      <c r="G109" s="3">
        <f t="shared" si="8"/>
        <v>98</v>
      </c>
      <c r="H109" s="3" t="s">
        <v>18</v>
      </c>
      <c r="I109" s="3" t="s">
        <v>28</v>
      </c>
      <c r="J109" s="3">
        <v>26</v>
      </c>
      <c r="K109" s="3">
        <v>34</v>
      </c>
      <c r="L109" s="3">
        <f t="shared" si="6"/>
        <v>-8</v>
      </c>
      <c r="M109" s="3">
        <f t="shared" si="5"/>
        <v>1.1934856791022215</v>
      </c>
      <c r="N109" s="3">
        <f t="shared" si="7"/>
        <v>84.520178931857615</v>
      </c>
    </row>
    <row r="110" spans="7:14" x14ac:dyDescent="0.2">
      <c r="G110" s="3">
        <f t="shared" si="8"/>
        <v>99</v>
      </c>
      <c r="H110" s="3" t="s">
        <v>21</v>
      </c>
      <c r="I110" s="3" t="s">
        <v>10</v>
      </c>
      <c r="J110" s="3">
        <v>31</v>
      </c>
      <c r="K110" s="3">
        <v>17</v>
      </c>
      <c r="L110" s="3">
        <f t="shared" si="6"/>
        <v>14</v>
      </c>
      <c r="M110" s="3">
        <f t="shared" si="5"/>
        <v>13.698008788197859</v>
      </c>
      <c r="N110" s="3">
        <f t="shared" si="7"/>
        <v>9.1198692005725751E-2</v>
      </c>
    </row>
    <row r="111" spans="7:14" x14ac:dyDescent="0.2">
      <c r="G111" s="3">
        <f t="shared" si="8"/>
        <v>100</v>
      </c>
      <c r="H111" s="3" t="s">
        <v>24</v>
      </c>
      <c r="I111" s="3" t="s">
        <v>7</v>
      </c>
      <c r="J111" s="3">
        <v>28</v>
      </c>
      <c r="K111" s="3">
        <v>25</v>
      </c>
      <c r="L111" s="3">
        <f t="shared" si="6"/>
        <v>3</v>
      </c>
      <c r="M111" s="3">
        <f t="shared" si="5"/>
        <v>0.497306941759393</v>
      </c>
      <c r="N111" s="3">
        <f t="shared" si="7"/>
        <v>6.2634725437657215</v>
      </c>
    </row>
    <row r="112" spans="7:14" x14ac:dyDescent="0.2">
      <c r="G112" s="3">
        <f t="shared" si="8"/>
        <v>101</v>
      </c>
      <c r="H112" s="3" t="s">
        <v>13</v>
      </c>
      <c r="I112" s="3" t="s">
        <v>20</v>
      </c>
      <c r="J112" s="3">
        <v>27</v>
      </c>
      <c r="K112" s="3">
        <v>21</v>
      </c>
      <c r="L112" s="3">
        <f t="shared" si="6"/>
        <v>6</v>
      </c>
      <c r="M112" s="3">
        <f t="shared" si="5"/>
        <v>6.6203950856827598</v>
      </c>
      <c r="N112" s="3">
        <f t="shared" si="7"/>
        <v>0.38489006233931888</v>
      </c>
    </row>
    <row r="113" spans="7:14" x14ac:dyDescent="0.2">
      <c r="G113" s="3">
        <f t="shared" si="8"/>
        <v>102</v>
      </c>
      <c r="H113" s="3" t="s">
        <v>22</v>
      </c>
      <c r="I113" s="3" t="s">
        <v>6</v>
      </c>
      <c r="J113" s="3">
        <v>24</v>
      </c>
      <c r="K113" s="3">
        <v>16</v>
      </c>
      <c r="L113" s="3">
        <f t="shared" si="6"/>
        <v>8</v>
      </c>
      <c r="M113" s="3">
        <f t="shared" si="5"/>
        <v>-7.4881184423353764</v>
      </c>
      <c r="N113" s="3">
        <f t="shared" si="7"/>
        <v>239.88181288380923</v>
      </c>
    </row>
    <row r="114" spans="7:14" x14ac:dyDescent="0.2">
      <c r="G114" s="3">
        <f t="shared" si="8"/>
        <v>103</v>
      </c>
      <c r="H114" s="3" t="s">
        <v>16</v>
      </c>
      <c r="I114" s="3" t="s">
        <v>14</v>
      </c>
      <c r="J114" s="3">
        <v>30</v>
      </c>
      <c r="K114" s="3">
        <v>33</v>
      </c>
      <c r="L114" s="3">
        <f t="shared" si="6"/>
        <v>-3</v>
      </c>
      <c r="M114" s="3">
        <f t="shared" si="5"/>
        <v>10.991220356810434</v>
      </c>
      <c r="N114" s="3">
        <f t="shared" si="7"/>
        <v>195.75424707282667</v>
      </c>
    </row>
    <row r="115" spans="7:14" x14ac:dyDescent="0.2">
      <c r="G115" s="3">
        <f t="shared" si="8"/>
        <v>104</v>
      </c>
      <c r="H115" s="3" t="s">
        <v>33</v>
      </c>
      <c r="I115" s="3" t="s">
        <v>15</v>
      </c>
      <c r="J115" s="3">
        <v>17</v>
      </c>
      <c r="K115" s="3">
        <v>34</v>
      </c>
      <c r="L115" s="3">
        <f t="shared" si="6"/>
        <v>-17</v>
      </c>
      <c r="M115" s="3">
        <f t="shared" si="5"/>
        <v>-8.4523572198664638</v>
      </c>
      <c r="N115" s="3">
        <f t="shared" si="7"/>
        <v>73.062197096768969</v>
      </c>
    </row>
    <row r="116" spans="7:14" x14ac:dyDescent="0.2">
      <c r="G116" s="3">
        <f t="shared" si="8"/>
        <v>105</v>
      </c>
      <c r="H116" s="3" t="s">
        <v>31</v>
      </c>
      <c r="I116" s="3" t="s">
        <v>29</v>
      </c>
      <c r="J116" s="3">
        <v>16</v>
      </c>
      <c r="K116" s="3">
        <v>27</v>
      </c>
      <c r="L116" s="3">
        <f t="shared" si="6"/>
        <v>-11</v>
      </c>
      <c r="M116" s="3">
        <f t="shared" si="5"/>
        <v>-1.9783819171537562</v>
      </c>
      <c r="N116" s="3">
        <f t="shared" si="7"/>
        <v>81.38959283273833</v>
      </c>
    </row>
    <row r="117" spans="7:14" x14ac:dyDescent="0.2">
      <c r="G117" s="3">
        <f t="shared" si="8"/>
        <v>106</v>
      </c>
      <c r="H117" s="3" t="s">
        <v>30</v>
      </c>
      <c r="I117" s="3" t="s">
        <v>23</v>
      </c>
      <c r="J117" s="3">
        <v>6</v>
      </c>
      <c r="K117" s="3">
        <v>6</v>
      </c>
      <c r="L117" s="3">
        <f t="shared" si="6"/>
        <v>0</v>
      </c>
      <c r="M117" s="3">
        <f t="shared" si="5"/>
        <v>2.0261268199984537</v>
      </c>
      <c r="N117" s="3">
        <f t="shared" si="7"/>
        <v>4.1051898907170461</v>
      </c>
    </row>
    <row r="118" spans="7:14" x14ac:dyDescent="0.2">
      <c r="G118" s="3">
        <f t="shared" si="8"/>
        <v>107</v>
      </c>
      <c r="H118" s="3" t="s">
        <v>0</v>
      </c>
      <c r="I118" s="3" t="s">
        <v>11</v>
      </c>
      <c r="J118" s="3">
        <v>27</v>
      </c>
      <c r="K118" s="3">
        <v>9</v>
      </c>
      <c r="L118" s="3">
        <f t="shared" si="6"/>
        <v>18</v>
      </c>
      <c r="M118" s="3">
        <f t="shared" si="5"/>
        <v>9.2414018406786749</v>
      </c>
      <c r="N118" s="3">
        <f t="shared" si="7"/>
        <v>76.713041716466904</v>
      </c>
    </row>
    <row r="119" spans="7:14" x14ac:dyDescent="0.2">
      <c r="G119" s="3">
        <f t="shared" si="8"/>
        <v>107</v>
      </c>
      <c r="H119" s="3" t="s">
        <v>35</v>
      </c>
      <c r="I119" s="3" t="s">
        <v>36</v>
      </c>
      <c r="J119" s="3" t="s">
        <v>37</v>
      </c>
      <c r="K119" s="3" t="s">
        <v>37</v>
      </c>
      <c r="L119" s="3" t="str">
        <f t="shared" si="6"/>
        <v/>
      </c>
      <c r="M119" s="3" t="str">
        <f t="shared" si="5"/>
        <v/>
      </c>
      <c r="N119" s="3" t="str">
        <f t="shared" si="7"/>
        <v/>
      </c>
    </row>
    <row r="120" spans="7:14" x14ac:dyDescent="0.2">
      <c r="G120" s="3">
        <f t="shared" si="8"/>
        <v>108</v>
      </c>
      <c r="H120" s="3" t="s">
        <v>18</v>
      </c>
      <c r="I120" s="3" t="s">
        <v>5</v>
      </c>
      <c r="J120" s="3">
        <v>36</v>
      </c>
      <c r="K120" s="3">
        <v>22</v>
      </c>
      <c r="L120" s="3">
        <f t="shared" si="6"/>
        <v>14</v>
      </c>
      <c r="M120" s="3">
        <f t="shared" si="5"/>
        <v>6.5278641687079375</v>
      </c>
      <c r="N120" s="3">
        <f t="shared" si="7"/>
        <v>55.832813881278724</v>
      </c>
    </row>
    <row r="121" spans="7:14" x14ac:dyDescent="0.2">
      <c r="G121" s="3">
        <f t="shared" si="8"/>
        <v>109</v>
      </c>
      <c r="H121" s="3" t="s">
        <v>21</v>
      </c>
      <c r="I121" s="3" t="s">
        <v>32</v>
      </c>
      <c r="J121" s="3">
        <v>27</v>
      </c>
      <c r="K121" s="3">
        <v>27</v>
      </c>
      <c r="L121" s="3">
        <f t="shared" si="6"/>
        <v>0</v>
      </c>
      <c r="M121" s="3">
        <f t="shared" si="5"/>
        <v>1.6415762091227579</v>
      </c>
      <c r="N121" s="3">
        <f t="shared" si="7"/>
        <v>2.6947724503578447</v>
      </c>
    </row>
    <row r="122" spans="7:14" x14ac:dyDescent="0.2">
      <c r="G122" s="3">
        <f t="shared" si="8"/>
        <v>110</v>
      </c>
      <c r="H122" s="3" t="s">
        <v>1</v>
      </c>
      <c r="I122" s="3" t="s">
        <v>30</v>
      </c>
      <c r="J122" s="3">
        <v>30</v>
      </c>
      <c r="K122" s="3">
        <v>20</v>
      </c>
      <c r="L122" s="3">
        <f t="shared" si="6"/>
        <v>10</v>
      </c>
      <c r="M122" s="3">
        <f t="shared" si="5"/>
        <v>-2.5954638202593472E-2</v>
      </c>
      <c r="N122" s="3">
        <f t="shared" si="7"/>
        <v>100.5197664072961</v>
      </c>
    </row>
    <row r="123" spans="7:14" x14ac:dyDescent="0.2">
      <c r="G123" s="3">
        <f t="shared" si="8"/>
        <v>111</v>
      </c>
      <c r="H123" s="3" t="s">
        <v>15</v>
      </c>
      <c r="I123" s="3" t="s">
        <v>19</v>
      </c>
      <c r="J123" s="3">
        <v>24</v>
      </c>
      <c r="K123" s="3">
        <v>30</v>
      </c>
      <c r="L123" s="3">
        <f t="shared" si="6"/>
        <v>-6</v>
      </c>
      <c r="M123" s="3">
        <f t="shared" si="5"/>
        <v>-0.89002150855571394</v>
      </c>
      <c r="N123" s="3">
        <f t="shared" si="7"/>
        <v>26.111880183023221</v>
      </c>
    </row>
    <row r="124" spans="7:14" x14ac:dyDescent="0.2">
      <c r="G124" s="3">
        <f t="shared" si="8"/>
        <v>112</v>
      </c>
      <c r="H124" s="3" t="s">
        <v>28</v>
      </c>
      <c r="I124" s="3" t="s">
        <v>13</v>
      </c>
      <c r="J124" s="3">
        <v>14</v>
      </c>
      <c r="K124" s="3">
        <v>30</v>
      </c>
      <c r="L124" s="3">
        <f t="shared" si="6"/>
        <v>-16</v>
      </c>
      <c r="M124" s="3">
        <f t="shared" si="5"/>
        <v>-2.6641463051014376</v>
      </c>
      <c r="N124" s="3">
        <f t="shared" si="7"/>
        <v>177.84499377173964</v>
      </c>
    </row>
    <row r="125" spans="7:14" x14ac:dyDescent="0.2">
      <c r="G125" s="3">
        <f t="shared" si="8"/>
        <v>113</v>
      </c>
      <c r="H125" s="3" t="s">
        <v>10</v>
      </c>
      <c r="I125" s="3" t="s">
        <v>22</v>
      </c>
      <c r="J125" s="3">
        <v>28</v>
      </c>
      <c r="K125" s="3">
        <v>31</v>
      </c>
      <c r="L125" s="3">
        <f t="shared" si="6"/>
        <v>-3</v>
      </c>
      <c r="M125" s="3">
        <f t="shared" si="5"/>
        <v>0.99626545961896262</v>
      </c>
      <c r="N125" s="3">
        <f t="shared" si="7"/>
        <v>15.970137623743559</v>
      </c>
    </row>
    <row r="126" spans="7:14" x14ac:dyDescent="0.2">
      <c r="G126" s="3">
        <f t="shared" si="8"/>
        <v>114</v>
      </c>
      <c r="H126" s="3" t="s">
        <v>7</v>
      </c>
      <c r="I126" s="3" t="s">
        <v>29</v>
      </c>
      <c r="J126" s="3">
        <v>25</v>
      </c>
      <c r="K126" s="3">
        <v>41</v>
      </c>
      <c r="L126" s="3">
        <f t="shared" si="6"/>
        <v>-16</v>
      </c>
      <c r="M126" s="3">
        <f t="shared" si="5"/>
        <v>-7.0516460223255608</v>
      </c>
      <c r="N126" s="3">
        <f t="shared" si="7"/>
        <v>80.073038909761976</v>
      </c>
    </row>
    <row r="127" spans="7:14" x14ac:dyDescent="0.2">
      <c r="G127" s="3">
        <f t="shared" si="8"/>
        <v>115</v>
      </c>
      <c r="H127" s="3" t="s">
        <v>20</v>
      </c>
      <c r="I127" s="3" t="s">
        <v>23</v>
      </c>
      <c r="J127" s="3">
        <v>25</v>
      </c>
      <c r="K127" s="3">
        <v>20</v>
      </c>
      <c r="L127" s="3">
        <f t="shared" si="6"/>
        <v>5</v>
      </c>
      <c r="M127" s="3">
        <f t="shared" si="5"/>
        <v>1.979253635766768</v>
      </c>
      <c r="N127" s="3">
        <f t="shared" si="7"/>
        <v>9.1249085970282895</v>
      </c>
    </row>
    <row r="128" spans="7:14" x14ac:dyDescent="0.2">
      <c r="G128" s="3">
        <f t="shared" si="8"/>
        <v>116</v>
      </c>
      <c r="H128" s="3" t="s">
        <v>11</v>
      </c>
      <c r="I128" s="3" t="s">
        <v>27</v>
      </c>
      <c r="J128" s="3">
        <v>20</v>
      </c>
      <c r="K128" s="3">
        <v>13</v>
      </c>
      <c r="L128" s="3">
        <f t="shared" si="6"/>
        <v>7</v>
      </c>
      <c r="M128" s="3">
        <f t="shared" si="5"/>
        <v>1.3360202934201613</v>
      </c>
      <c r="N128" s="3">
        <f t="shared" si="7"/>
        <v>32.080666116548237</v>
      </c>
    </row>
    <row r="129" spans="7:14" x14ac:dyDescent="0.2">
      <c r="G129" s="3">
        <f t="shared" si="8"/>
        <v>117</v>
      </c>
      <c r="H129" s="3" t="s">
        <v>0</v>
      </c>
      <c r="I129" s="3" t="s">
        <v>14</v>
      </c>
      <c r="J129" s="3">
        <v>27</v>
      </c>
      <c r="K129" s="3">
        <v>19</v>
      </c>
      <c r="L129" s="3">
        <f t="shared" si="6"/>
        <v>8</v>
      </c>
      <c r="M129" s="3">
        <f t="shared" si="5"/>
        <v>6.5563306027387505</v>
      </c>
      <c r="N129" s="3">
        <f t="shared" si="7"/>
        <v>2.0841813285886595</v>
      </c>
    </row>
    <row r="130" spans="7:14" x14ac:dyDescent="0.2">
      <c r="G130" s="3">
        <f t="shared" si="8"/>
        <v>118</v>
      </c>
      <c r="H130" s="3" t="s">
        <v>16</v>
      </c>
      <c r="I130" s="3" t="s">
        <v>3</v>
      </c>
      <c r="J130" s="3">
        <v>33</v>
      </c>
      <c r="K130" s="3">
        <v>32</v>
      </c>
      <c r="L130" s="3">
        <f t="shared" si="6"/>
        <v>1</v>
      </c>
      <c r="M130" s="3">
        <f t="shared" si="5"/>
        <v>8.2150071994345275</v>
      </c>
      <c r="N130" s="3">
        <f t="shared" si="7"/>
        <v>52.056328887892064</v>
      </c>
    </row>
    <row r="131" spans="7:14" x14ac:dyDescent="0.2">
      <c r="G131" s="3">
        <f t="shared" si="8"/>
        <v>119</v>
      </c>
      <c r="H131" s="3" t="s">
        <v>26</v>
      </c>
      <c r="I131" s="3" t="s">
        <v>9</v>
      </c>
      <c r="J131" s="3">
        <v>29</v>
      </c>
      <c r="K131" s="3">
        <v>23</v>
      </c>
      <c r="L131" s="3">
        <f t="shared" si="6"/>
        <v>6</v>
      </c>
      <c r="M131" s="3">
        <f t="shared" si="5"/>
        <v>5.732025826393226</v>
      </c>
      <c r="N131" s="3">
        <f t="shared" si="7"/>
        <v>7.1810157720233456E-2</v>
      </c>
    </row>
    <row r="132" spans="7:14" x14ac:dyDescent="0.2">
      <c r="G132" s="3">
        <f t="shared" si="8"/>
        <v>120</v>
      </c>
      <c r="H132" s="3" t="s">
        <v>12</v>
      </c>
      <c r="I132" s="3" t="s">
        <v>17</v>
      </c>
      <c r="J132" s="3">
        <v>20</v>
      </c>
      <c r="K132" s="3">
        <v>10</v>
      </c>
      <c r="L132" s="3">
        <f t="shared" si="6"/>
        <v>10</v>
      </c>
      <c r="M132" s="3">
        <f t="shared" si="5"/>
        <v>-5.8776997891899629</v>
      </c>
      <c r="N132" s="3">
        <f t="shared" si="7"/>
        <v>252.101350595643</v>
      </c>
    </row>
    <row r="133" spans="7:14" x14ac:dyDescent="0.2">
      <c r="G133" s="3">
        <f t="shared" si="8"/>
        <v>120</v>
      </c>
      <c r="H133" s="3" t="s">
        <v>35</v>
      </c>
      <c r="I133" s="3" t="s">
        <v>36</v>
      </c>
      <c r="J133" s="3" t="s">
        <v>37</v>
      </c>
      <c r="K133" s="3" t="s">
        <v>37</v>
      </c>
      <c r="L133" s="3" t="str">
        <f t="shared" si="6"/>
        <v/>
      </c>
      <c r="M133" s="3" t="str">
        <f t="shared" si="5"/>
        <v/>
      </c>
      <c r="N133" s="3" t="str">
        <f t="shared" si="7"/>
        <v/>
      </c>
    </row>
    <row r="134" spans="7:14" x14ac:dyDescent="0.2">
      <c r="G134" s="3">
        <f t="shared" si="8"/>
        <v>121</v>
      </c>
      <c r="H134" s="3" t="s">
        <v>15</v>
      </c>
      <c r="I134" s="3" t="s">
        <v>16</v>
      </c>
      <c r="J134" s="3">
        <v>28</v>
      </c>
      <c r="K134" s="3">
        <v>43</v>
      </c>
      <c r="L134" s="3">
        <f t="shared" si="6"/>
        <v>-15</v>
      </c>
      <c r="M134" s="3">
        <f t="shared" ref="M134:M197" si="9">IFERROR(Home_edge+VLOOKUP(H134,lookpoints,2,FALSE)-VLOOKUP(I134,lookpoints,2,FALSE),"")</f>
        <v>-6.1096324826876067</v>
      </c>
      <c r="N134" s="3">
        <f t="shared" si="7"/>
        <v>79.038634592883326</v>
      </c>
    </row>
    <row r="135" spans="7:14" x14ac:dyDescent="0.2">
      <c r="G135" s="3">
        <f t="shared" si="8"/>
        <v>122</v>
      </c>
      <c r="H135" s="3" t="s">
        <v>25</v>
      </c>
      <c r="I135" s="3" t="s">
        <v>9</v>
      </c>
      <c r="J135" s="3">
        <v>28</v>
      </c>
      <c r="K135" s="3">
        <v>23</v>
      </c>
      <c r="L135" s="3">
        <f t="shared" ref="L135:L198" si="10">IFERROR(J135-K135,"")</f>
        <v>5</v>
      </c>
      <c r="M135" s="3">
        <f t="shared" si="9"/>
        <v>0.89105815450590775</v>
      </c>
      <c r="N135" s="3">
        <f t="shared" ref="N135:N198" si="11">IFERROR((L135-M135)^2,"")</f>
        <v>16.883403089652397</v>
      </c>
    </row>
    <row r="136" spans="7:14" x14ac:dyDescent="0.2">
      <c r="G136" s="3">
        <f t="shared" ref="G136:G199" si="12">IF(COUNT(J136)&gt;0,G135+1,G135)</f>
        <v>123</v>
      </c>
      <c r="H136" s="3" t="s">
        <v>24</v>
      </c>
      <c r="I136" s="3" t="s">
        <v>22</v>
      </c>
      <c r="J136" s="3">
        <v>27</v>
      </c>
      <c r="K136" s="3">
        <v>23</v>
      </c>
      <c r="L136" s="3">
        <f t="shared" si="10"/>
        <v>4</v>
      </c>
      <c r="M136" s="3">
        <f t="shared" si="9"/>
        <v>8.6823815176924057</v>
      </c>
      <c r="N136" s="3">
        <f t="shared" si="11"/>
        <v>21.924696677227438</v>
      </c>
    </row>
    <row r="137" spans="7:14" x14ac:dyDescent="0.2">
      <c r="G137" s="3">
        <f t="shared" si="12"/>
        <v>124</v>
      </c>
      <c r="H137" s="3" t="s">
        <v>13</v>
      </c>
      <c r="I137" s="3" t="s">
        <v>5</v>
      </c>
      <c r="J137" s="3">
        <v>19</v>
      </c>
      <c r="K137" s="3">
        <v>14</v>
      </c>
      <c r="L137" s="3">
        <f t="shared" si="10"/>
        <v>5</v>
      </c>
      <c r="M137" s="3">
        <f t="shared" si="9"/>
        <v>13.131332068578153</v>
      </c>
      <c r="N137" s="3">
        <f t="shared" si="11"/>
        <v>66.118561209487467</v>
      </c>
    </row>
    <row r="138" spans="7:14" x14ac:dyDescent="0.2">
      <c r="G138" s="3">
        <f t="shared" si="12"/>
        <v>125</v>
      </c>
      <c r="H138" s="3" t="s">
        <v>6</v>
      </c>
      <c r="I138" s="3" t="s">
        <v>31</v>
      </c>
      <c r="J138" s="3">
        <v>21</v>
      </c>
      <c r="K138" s="3">
        <v>14</v>
      </c>
      <c r="L138" s="3">
        <f t="shared" si="10"/>
        <v>7</v>
      </c>
      <c r="M138" s="3">
        <f t="shared" si="9"/>
        <v>-0.63741296489844146</v>
      </c>
      <c r="N138" s="3">
        <f t="shared" si="11"/>
        <v>58.330076796398799</v>
      </c>
    </row>
    <row r="139" spans="7:14" x14ac:dyDescent="0.2">
      <c r="G139" s="3">
        <f t="shared" si="12"/>
        <v>126</v>
      </c>
      <c r="H139" s="3" t="s">
        <v>10</v>
      </c>
      <c r="I139" s="3" t="s">
        <v>26</v>
      </c>
      <c r="J139" s="3">
        <v>10</v>
      </c>
      <c r="K139" s="3">
        <v>35</v>
      </c>
      <c r="L139" s="3">
        <f t="shared" si="10"/>
        <v>-25</v>
      </c>
      <c r="M139" s="3">
        <f t="shared" si="9"/>
        <v>-14.490371311631979</v>
      </c>
      <c r="N139" s="3">
        <f t="shared" si="11"/>
        <v>110.45229516736813</v>
      </c>
    </row>
    <row r="140" spans="7:14" x14ac:dyDescent="0.2">
      <c r="G140" s="3">
        <f t="shared" si="12"/>
        <v>127</v>
      </c>
      <c r="H140" s="3" t="s">
        <v>17</v>
      </c>
      <c r="I140" s="3" t="s">
        <v>27</v>
      </c>
      <c r="J140" s="3">
        <v>16</v>
      </c>
      <c r="K140" s="3">
        <v>22</v>
      </c>
      <c r="L140" s="3">
        <f t="shared" si="10"/>
        <v>-6</v>
      </c>
      <c r="M140" s="3">
        <f t="shared" si="9"/>
        <v>4.9070287951787082</v>
      </c>
      <c r="N140" s="3">
        <f t="shared" si="11"/>
        <v>118.96327713885748</v>
      </c>
    </row>
    <row r="141" spans="7:14" x14ac:dyDescent="0.2">
      <c r="G141" s="3">
        <f t="shared" si="12"/>
        <v>128</v>
      </c>
      <c r="H141" s="3" t="s">
        <v>34</v>
      </c>
      <c r="I141" s="3" t="s">
        <v>1</v>
      </c>
      <c r="J141" s="3">
        <v>10</v>
      </c>
      <c r="K141" s="3">
        <v>13</v>
      </c>
      <c r="L141" s="3">
        <f t="shared" si="10"/>
        <v>-3</v>
      </c>
      <c r="M141" s="3">
        <f t="shared" si="9"/>
        <v>-7.517982923856275</v>
      </c>
      <c r="N141" s="3">
        <f t="shared" si="11"/>
        <v>20.412169700256896</v>
      </c>
    </row>
    <row r="142" spans="7:14" x14ac:dyDescent="0.2">
      <c r="G142" s="3">
        <f t="shared" si="12"/>
        <v>129</v>
      </c>
      <c r="H142" s="3" t="s">
        <v>33</v>
      </c>
      <c r="I142" s="3" t="s">
        <v>20</v>
      </c>
      <c r="J142" s="3">
        <v>23</v>
      </c>
      <c r="K142" s="3">
        <v>41</v>
      </c>
      <c r="L142" s="3">
        <f t="shared" si="10"/>
        <v>-18</v>
      </c>
      <c r="M142" s="3">
        <f t="shared" si="9"/>
        <v>-10.189163168687037</v>
      </c>
      <c r="N142" s="3">
        <f t="shared" si="11"/>
        <v>61.009172005395136</v>
      </c>
    </row>
    <row r="143" spans="7:14" x14ac:dyDescent="0.2">
      <c r="G143" s="3">
        <f t="shared" si="12"/>
        <v>130</v>
      </c>
      <c r="H143" s="3" t="s">
        <v>3</v>
      </c>
      <c r="I143" s="3" t="s">
        <v>28</v>
      </c>
      <c r="J143" s="3">
        <v>26</v>
      </c>
      <c r="K143" s="3">
        <v>31</v>
      </c>
      <c r="L143" s="3">
        <f t="shared" si="10"/>
        <v>-5</v>
      </c>
      <c r="M143" s="3">
        <f t="shared" si="9"/>
        <v>5.0335887385286826</v>
      </c>
      <c r="N143" s="3">
        <f t="shared" si="11"/>
        <v>100.67290297392958</v>
      </c>
    </row>
    <row r="144" spans="7:14" x14ac:dyDescent="0.2">
      <c r="G144" s="3">
        <f t="shared" si="12"/>
        <v>131</v>
      </c>
      <c r="H144" s="3" t="s">
        <v>14</v>
      </c>
      <c r="I144" s="3" t="s">
        <v>18</v>
      </c>
      <c r="J144" s="3">
        <v>43</v>
      </c>
      <c r="K144" s="3">
        <v>35</v>
      </c>
      <c r="L144" s="3">
        <f t="shared" si="10"/>
        <v>8</v>
      </c>
      <c r="M144" s="3">
        <f t="shared" si="9"/>
        <v>3.6302935389860531</v>
      </c>
      <c r="N144" s="3">
        <f t="shared" si="11"/>
        <v>19.094334555427032</v>
      </c>
    </row>
    <row r="145" spans="7:14" x14ac:dyDescent="0.2">
      <c r="G145" s="3">
        <f t="shared" si="12"/>
        <v>132</v>
      </c>
      <c r="H145" s="3" t="s">
        <v>19</v>
      </c>
      <c r="I145" s="3" t="s">
        <v>0</v>
      </c>
      <c r="J145" s="3">
        <v>30</v>
      </c>
      <c r="K145" s="3">
        <v>20</v>
      </c>
      <c r="L145" s="3">
        <f t="shared" si="10"/>
        <v>10</v>
      </c>
      <c r="M145" s="3">
        <f t="shared" si="9"/>
        <v>1.7816824168752898</v>
      </c>
      <c r="N145" s="3">
        <f t="shared" si="11"/>
        <v>67.540743897096775</v>
      </c>
    </row>
    <row r="146" spans="7:14" x14ac:dyDescent="0.2">
      <c r="G146" s="3">
        <f t="shared" si="12"/>
        <v>133</v>
      </c>
      <c r="H146" s="3" t="s">
        <v>23</v>
      </c>
      <c r="I146" s="3" t="s">
        <v>7</v>
      </c>
      <c r="J146" s="3">
        <v>31</v>
      </c>
      <c r="K146" s="3">
        <v>25</v>
      </c>
      <c r="L146" s="3">
        <f t="shared" si="10"/>
        <v>6</v>
      </c>
      <c r="M146" s="3">
        <f t="shared" si="9"/>
        <v>5.0287307872520737</v>
      </c>
      <c r="N146" s="3">
        <f t="shared" si="11"/>
        <v>0.94336388363197654</v>
      </c>
    </row>
    <row r="147" spans="7:14" x14ac:dyDescent="0.2">
      <c r="G147" s="3">
        <f t="shared" si="12"/>
        <v>133</v>
      </c>
      <c r="H147" s="3" t="s">
        <v>35</v>
      </c>
      <c r="I147" s="3" t="s">
        <v>36</v>
      </c>
      <c r="J147" s="3" t="s">
        <v>37</v>
      </c>
      <c r="K147" s="3" t="s">
        <v>37</v>
      </c>
      <c r="L147" s="3" t="str">
        <f t="shared" si="10"/>
        <v/>
      </c>
      <c r="M147" s="3" t="str">
        <f t="shared" si="9"/>
        <v/>
      </c>
      <c r="N147" s="3" t="str">
        <f t="shared" si="11"/>
        <v/>
      </c>
    </row>
    <row r="148" spans="7:14" x14ac:dyDescent="0.2">
      <c r="G148" s="3">
        <f t="shared" si="12"/>
        <v>134</v>
      </c>
      <c r="H148" s="3" t="s">
        <v>6</v>
      </c>
      <c r="I148" s="3" t="s">
        <v>10</v>
      </c>
      <c r="J148" s="3">
        <v>28</v>
      </c>
      <c r="K148" s="3">
        <v>7</v>
      </c>
      <c r="L148" s="3">
        <f t="shared" si="10"/>
        <v>21</v>
      </c>
      <c r="M148" s="3">
        <f t="shared" si="9"/>
        <v>14.191063893522912</v>
      </c>
      <c r="N148" s="3">
        <f t="shared" si="11"/>
        <v>46.361610902087364</v>
      </c>
    </row>
    <row r="149" spans="7:14" x14ac:dyDescent="0.2">
      <c r="G149" s="3">
        <f t="shared" si="12"/>
        <v>135</v>
      </c>
      <c r="H149" s="3" t="s">
        <v>1</v>
      </c>
      <c r="I149" s="3" t="s">
        <v>13</v>
      </c>
      <c r="J149" s="3">
        <v>17</v>
      </c>
      <c r="K149" s="3">
        <v>20</v>
      </c>
      <c r="L149" s="3">
        <f t="shared" si="10"/>
        <v>-3</v>
      </c>
      <c r="M149" s="3">
        <f t="shared" si="9"/>
        <v>-4.0330729027181675</v>
      </c>
      <c r="N149" s="3">
        <f t="shared" si="11"/>
        <v>1.0672396223305405</v>
      </c>
    </row>
    <row r="150" spans="7:14" x14ac:dyDescent="0.2">
      <c r="G150" s="3">
        <f t="shared" si="12"/>
        <v>136</v>
      </c>
      <c r="H150" s="3" t="s">
        <v>18</v>
      </c>
      <c r="I150" s="3" t="s">
        <v>3</v>
      </c>
      <c r="J150" s="3">
        <v>47</v>
      </c>
      <c r="K150" s="3">
        <v>25</v>
      </c>
      <c r="L150" s="3">
        <f t="shared" si="10"/>
        <v>22</v>
      </c>
      <c r="M150" s="3">
        <f t="shared" si="9"/>
        <v>-1.273699422490961</v>
      </c>
      <c r="N150" s="3">
        <f t="shared" si="11"/>
        <v>541.66508480845607</v>
      </c>
    </row>
    <row r="151" spans="7:14" x14ac:dyDescent="0.2">
      <c r="G151" s="3">
        <f t="shared" si="12"/>
        <v>137</v>
      </c>
      <c r="H151" s="3" t="s">
        <v>32</v>
      </c>
      <c r="I151" s="3" t="s">
        <v>17</v>
      </c>
      <c r="J151" s="3">
        <v>26</v>
      </c>
      <c r="K151" s="3">
        <v>20</v>
      </c>
      <c r="L151" s="3">
        <f t="shared" si="10"/>
        <v>6</v>
      </c>
      <c r="M151" s="3">
        <f t="shared" si="9"/>
        <v>3.5920955988669885</v>
      </c>
      <c r="N151" s="3">
        <f t="shared" si="11"/>
        <v>5.7980036049957269</v>
      </c>
    </row>
    <row r="152" spans="7:14" x14ac:dyDescent="0.2">
      <c r="G152" s="3">
        <f t="shared" si="12"/>
        <v>138</v>
      </c>
      <c r="H152" s="3" t="s">
        <v>5</v>
      </c>
      <c r="I152" s="3" t="s">
        <v>11</v>
      </c>
      <c r="J152" s="3">
        <v>21</v>
      </c>
      <c r="K152" s="3">
        <v>24</v>
      </c>
      <c r="L152" s="3">
        <f t="shared" si="10"/>
        <v>-3</v>
      </c>
      <c r="M152" s="3">
        <f t="shared" si="9"/>
        <v>0.22612444105243323</v>
      </c>
      <c r="N152" s="3">
        <f t="shared" si="11"/>
        <v>10.407878909155874</v>
      </c>
    </row>
    <row r="153" spans="7:14" x14ac:dyDescent="0.2">
      <c r="G153" s="3">
        <f t="shared" si="12"/>
        <v>139</v>
      </c>
      <c r="H153" s="3" t="s">
        <v>15</v>
      </c>
      <c r="I153" s="3" t="s">
        <v>12</v>
      </c>
      <c r="J153" s="3">
        <v>36</v>
      </c>
      <c r="K153" s="3">
        <v>10</v>
      </c>
      <c r="L153" s="3">
        <f t="shared" si="10"/>
        <v>26</v>
      </c>
      <c r="M153" s="3">
        <f t="shared" si="9"/>
        <v>9.8733503994941678</v>
      </c>
      <c r="N153" s="3">
        <f t="shared" si="11"/>
        <v>260.06882733749489</v>
      </c>
    </row>
    <row r="154" spans="7:14" x14ac:dyDescent="0.2">
      <c r="G154" s="3">
        <f t="shared" si="12"/>
        <v>140</v>
      </c>
      <c r="H154" s="3" t="s">
        <v>22</v>
      </c>
      <c r="I154" s="3" t="s">
        <v>34</v>
      </c>
      <c r="J154" s="3">
        <v>6</v>
      </c>
      <c r="K154" s="3">
        <v>9</v>
      </c>
      <c r="L154" s="3">
        <f t="shared" si="10"/>
        <v>-3</v>
      </c>
      <c r="M154" s="3">
        <f t="shared" si="9"/>
        <v>5.1360235635528255</v>
      </c>
      <c r="N154" s="3">
        <f t="shared" si="11"/>
        <v>66.194879426686825</v>
      </c>
    </row>
    <row r="155" spans="7:14" x14ac:dyDescent="0.2">
      <c r="G155" s="3">
        <f t="shared" si="12"/>
        <v>141</v>
      </c>
      <c r="H155" s="3" t="s">
        <v>9</v>
      </c>
      <c r="I155" s="3" t="s">
        <v>16</v>
      </c>
      <c r="J155" s="3">
        <v>24</v>
      </c>
      <c r="K155" s="3">
        <v>15</v>
      </c>
      <c r="L155" s="3">
        <f t="shared" si="10"/>
        <v>9</v>
      </c>
      <c r="M155" s="3">
        <f t="shared" si="9"/>
        <v>-2.1120636771546728</v>
      </c>
      <c r="N155" s="3">
        <f t="shared" si="11"/>
        <v>123.47795916514023</v>
      </c>
    </row>
    <row r="156" spans="7:14" x14ac:dyDescent="0.2">
      <c r="G156" s="3">
        <f t="shared" si="12"/>
        <v>142</v>
      </c>
      <c r="H156" s="3" t="s">
        <v>20</v>
      </c>
      <c r="I156" s="3" t="s">
        <v>0</v>
      </c>
      <c r="J156" s="3">
        <v>23</v>
      </c>
      <c r="K156" s="3">
        <v>25</v>
      </c>
      <c r="L156" s="3">
        <f t="shared" si="10"/>
        <v>-2</v>
      </c>
      <c r="M156" s="3">
        <f t="shared" si="9"/>
        <v>6.2063220204650271E-2</v>
      </c>
      <c r="N156" s="3">
        <f t="shared" si="11"/>
        <v>4.2521047241207723</v>
      </c>
    </row>
    <row r="157" spans="7:14" x14ac:dyDescent="0.2">
      <c r="G157" s="3">
        <f t="shared" si="12"/>
        <v>143</v>
      </c>
      <c r="H157" s="3" t="s">
        <v>14</v>
      </c>
      <c r="I157" s="3" t="s">
        <v>24</v>
      </c>
      <c r="J157" s="3">
        <v>24</v>
      </c>
      <c r="K157" s="3">
        <v>31</v>
      </c>
      <c r="L157" s="3">
        <f t="shared" si="10"/>
        <v>-7</v>
      </c>
      <c r="M157" s="3">
        <f t="shared" si="9"/>
        <v>5.0250909321870481</v>
      </c>
      <c r="N157" s="3">
        <f t="shared" si="11"/>
        <v>144.60281192736716</v>
      </c>
    </row>
    <row r="158" spans="7:14" x14ac:dyDescent="0.2">
      <c r="G158" s="3">
        <f t="shared" si="12"/>
        <v>144</v>
      </c>
      <c r="H158" s="3" t="s">
        <v>31</v>
      </c>
      <c r="I158" s="3" t="s">
        <v>26</v>
      </c>
      <c r="J158" s="3">
        <v>30</v>
      </c>
      <c r="K158" s="3">
        <v>35</v>
      </c>
      <c r="L158" s="3">
        <f t="shared" si="10"/>
        <v>-5</v>
      </c>
      <c r="M158" s="3">
        <f t="shared" si="9"/>
        <v>0.33810554678937432</v>
      </c>
      <c r="N158" s="3">
        <f t="shared" si="11"/>
        <v>28.495370828663486</v>
      </c>
    </row>
    <row r="159" spans="7:14" x14ac:dyDescent="0.2">
      <c r="G159" s="3">
        <f t="shared" si="12"/>
        <v>145</v>
      </c>
      <c r="H159" s="3" t="s">
        <v>30</v>
      </c>
      <c r="I159" s="3" t="s">
        <v>33</v>
      </c>
      <c r="J159" s="3">
        <v>23</v>
      </c>
      <c r="K159" s="3">
        <v>20</v>
      </c>
      <c r="L159" s="3">
        <f t="shared" si="10"/>
        <v>3</v>
      </c>
      <c r="M159" s="3">
        <f t="shared" si="9"/>
        <v>15.368843626789722</v>
      </c>
      <c r="N159" s="3">
        <f t="shared" si="11"/>
        <v>152.98829266397672</v>
      </c>
    </row>
    <row r="160" spans="7:14" x14ac:dyDescent="0.2">
      <c r="G160" s="3">
        <f t="shared" si="12"/>
        <v>146</v>
      </c>
      <c r="H160" s="3" t="s">
        <v>29</v>
      </c>
      <c r="I160" s="3" t="s">
        <v>23</v>
      </c>
      <c r="J160" s="3">
        <v>24</v>
      </c>
      <c r="K160" s="3">
        <v>31</v>
      </c>
      <c r="L160" s="3">
        <f t="shared" si="10"/>
        <v>-7</v>
      </c>
      <c r="M160" s="3">
        <f t="shared" si="9"/>
        <v>9.7221261458799848</v>
      </c>
      <c r="N160" s="3">
        <f t="shared" si="11"/>
        <v>279.62950283872294</v>
      </c>
    </row>
    <row r="161" spans="7:14" x14ac:dyDescent="0.2">
      <c r="G161" s="3">
        <f t="shared" si="12"/>
        <v>147</v>
      </c>
      <c r="H161" s="3" t="s">
        <v>25</v>
      </c>
      <c r="I161" s="3" t="s">
        <v>21</v>
      </c>
      <c r="J161" s="3">
        <v>21</v>
      </c>
      <c r="K161" s="3">
        <v>20</v>
      </c>
      <c r="L161" s="3">
        <f t="shared" si="10"/>
        <v>1</v>
      </c>
      <c r="M161" s="3">
        <f t="shared" si="9"/>
        <v>3.6506057623533015</v>
      </c>
      <c r="N161" s="3">
        <f t="shared" si="11"/>
        <v>7.0257109074205264</v>
      </c>
    </row>
    <row r="162" spans="7:14" x14ac:dyDescent="0.2">
      <c r="G162" s="3">
        <f t="shared" si="12"/>
        <v>147</v>
      </c>
      <c r="H162" s="3" t="s">
        <v>35</v>
      </c>
      <c r="I162" s="3" t="s">
        <v>36</v>
      </c>
      <c r="J162" s="3" t="s">
        <v>37</v>
      </c>
      <c r="K162" s="3" t="s">
        <v>37</v>
      </c>
      <c r="L162" s="3" t="str">
        <f t="shared" si="10"/>
        <v/>
      </c>
      <c r="M162" s="3" t="str">
        <f t="shared" si="9"/>
        <v/>
      </c>
      <c r="N162" s="3" t="str">
        <f t="shared" si="11"/>
        <v/>
      </c>
    </row>
    <row r="163" spans="7:14" x14ac:dyDescent="0.2">
      <c r="G163" s="3">
        <f t="shared" si="12"/>
        <v>148</v>
      </c>
      <c r="H163" s="3" t="s">
        <v>1</v>
      </c>
      <c r="I163" s="3" t="s">
        <v>20</v>
      </c>
      <c r="J163" s="3">
        <v>23</v>
      </c>
      <c r="K163" s="3">
        <v>20</v>
      </c>
      <c r="L163" s="3">
        <f t="shared" si="10"/>
        <v>3</v>
      </c>
      <c r="M163" s="3">
        <f t="shared" si="9"/>
        <v>2.0918546029092155E-2</v>
      </c>
      <c r="N163" s="3">
        <f t="shared" si="11"/>
        <v>8.8749263093934179</v>
      </c>
    </row>
    <row r="164" spans="7:14" x14ac:dyDescent="0.2">
      <c r="G164" s="3">
        <f t="shared" si="12"/>
        <v>149</v>
      </c>
      <c r="H164" s="3" t="s">
        <v>26</v>
      </c>
      <c r="I164" s="3" t="s">
        <v>6</v>
      </c>
      <c r="J164" s="3">
        <v>27</v>
      </c>
      <c r="K164" s="3">
        <v>17</v>
      </c>
      <c r="L164" s="3">
        <f t="shared" si="10"/>
        <v>10</v>
      </c>
      <c r="M164" s="3">
        <f t="shared" si="9"/>
        <v>7.9985183289155666</v>
      </c>
      <c r="N164" s="3">
        <f t="shared" si="11"/>
        <v>4.0059288796869366</v>
      </c>
    </row>
    <row r="165" spans="7:14" x14ac:dyDescent="0.2">
      <c r="G165" s="3">
        <f t="shared" si="12"/>
        <v>150</v>
      </c>
      <c r="H165" s="3" t="s">
        <v>21</v>
      </c>
      <c r="I165" s="3" t="s">
        <v>7</v>
      </c>
      <c r="J165" s="3">
        <v>12</v>
      </c>
      <c r="K165" s="3">
        <v>16</v>
      </c>
      <c r="L165" s="3">
        <f t="shared" si="10"/>
        <v>-4</v>
      </c>
      <c r="M165" s="3">
        <f t="shared" si="9"/>
        <v>3.94279603494831</v>
      </c>
      <c r="N165" s="3">
        <f t="shared" si="11"/>
        <v>63.088008852790601</v>
      </c>
    </row>
    <row r="166" spans="7:14" x14ac:dyDescent="0.2">
      <c r="G166" s="3">
        <f t="shared" si="12"/>
        <v>151</v>
      </c>
      <c r="H166" s="3" t="s">
        <v>13</v>
      </c>
      <c r="I166" s="3" t="s">
        <v>15</v>
      </c>
      <c r="J166" s="3">
        <v>17</v>
      </c>
      <c r="K166" s="3">
        <v>19</v>
      </c>
      <c r="L166" s="3">
        <f t="shared" si="10"/>
        <v>-2</v>
      </c>
      <c r="M166" s="3">
        <f t="shared" si="9"/>
        <v>8.3572010345033334</v>
      </c>
      <c r="N166" s="3">
        <f t="shared" si="11"/>
        <v>107.27161326911693</v>
      </c>
    </row>
    <row r="167" spans="7:14" x14ac:dyDescent="0.2">
      <c r="G167" s="3">
        <f t="shared" si="12"/>
        <v>152</v>
      </c>
      <c r="H167" s="3" t="s">
        <v>25</v>
      </c>
      <c r="I167" s="3" t="s">
        <v>12</v>
      </c>
      <c r="J167" s="3">
        <v>22</v>
      </c>
      <c r="K167" s="3">
        <v>16</v>
      </c>
      <c r="L167" s="3">
        <f t="shared" si="10"/>
        <v>6</v>
      </c>
      <c r="M167" s="3">
        <f t="shared" si="9"/>
        <v>12.195573722597512</v>
      </c>
      <c r="N167" s="3">
        <f t="shared" si="11"/>
        <v>38.385133752140796</v>
      </c>
    </row>
    <row r="168" spans="7:14" x14ac:dyDescent="0.2">
      <c r="G168" s="3">
        <f t="shared" si="12"/>
        <v>153</v>
      </c>
      <c r="H168" s="3" t="s">
        <v>27</v>
      </c>
      <c r="I168" s="3" t="s">
        <v>5</v>
      </c>
      <c r="J168" s="3">
        <v>26</v>
      </c>
      <c r="K168" s="3">
        <v>19</v>
      </c>
      <c r="L168" s="3">
        <f t="shared" si="10"/>
        <v>7</v>
      </c>
      <c r="M168" s="3">
        <f t="shared" si="9"/>
        <v>6.1370661763339047</v>
      </c>
      <c r="N168" s="3">
        <f t="shared" si="11"/>
        <v>0.74465478402698759</v>
      </c>
    </row>
    <row r="169" spans="7:14" x14ac:dyDescent="0.2">
      <c r="G169" s="3">
        <f t="shared" si="12"/>
        <v>154</v>
      </c>
      <c r="H169" s="3" t="s">
        <v>17</v>
      </c>
      <c r="I169" s="3" t="s">
        <v>30</v>
      </c>
      <c r="J169" s="3">
        <v>30</v>
      </c>
      <c r="K169" s="3">
        <v>24</v>
      </c>
      <c r="L169" s="3">
        <f t="shared" si="10"/>
        <v>6</v>
      </c>
      <c r="M169" s="3">
        <f t="shared" si="9"/>
        <v>1.9198811674500342</v>
      </c>
      <c r="N169" s="3">
        <f t="shared" si="11"/>
        <v>16.647369687728894</v>
      </c>
    </row>
    <row r="170" spans="7:14" x14ac:dyDescent="0.2">
      <c r="G170" s="3">
        <f t="shared" si="12"/>
        <v>155</v>
      </c>
      <c r="H170" s="3" t="s">
        <v>28</v>
      </c>
      <c r="I170" s="3" t="s">
        <v>18</v>
      </c>
      <c r="J170" s="3">
        <v>24</v>
      </c>
      <c r="K170" s="3">
        <v>17</v>
      </c>
      <c r="L170" s="3">
        <f t="shared" si="10"/>
        <v>7</v>
      </c>
      <c r="M170" s="3">
        <f t="shared" si="9"/>
        <v>3.9393215947687779</v>
      </c>
      <c r="N170" s="3">
        <f t="shared" si="11"/>
        <v>9.3677523002487373</v>
      </c>
    </row>
    <row r="171" spans="7:14" x14ac:dyDescent="0.2">
      <c r="G171" s="3">
        <f t="shared" si="12"/>
        <v>156</v>
      </c>
      <c r="H171" s="3" t="s">
        <v>10</v>
      </c>
      <c r="I171" s="3" t="s">
        <v>31</v>
      </c>
      <c r="J171" s="3">
        <v>9</v>
      </c>
      <c r="K171" s="3">
        <v>24</v>
      </c>
      <c r="L171" s="3">
        <f t="shared" si="10"/>
        <v>-15</v>
      </c>
      <c r="M171" s="3">
        <f t="shared" si="9"/>
        <v>-12.262073221485855</v>
      </c>
      <c r="N171" s="3">
        <f t="shared" si="11"/>
        <v>7.4962430445048467</v>
      </c>
    </row>
    <row r="172" spans="7:14" x14ac:dyDescent="0.2">
      <c r="G172" s="3">
        <f t="shared" si="12"/>
        <v>157</v>
      </c>
      <c r="H172" s="3" t="s">
        <v>34</v>
      </c>
      <c r="I172" s="3" t="s">
        <v>24</v>
      </c>
      <c r="J172" s="3">
        <v>10</v>
      </c>
      <c r="K172" s="3">
        <v>14</v>
      </c>
      <c r="L172" s="3">
        <f t="shared" si="10"/>
        <v>-4</v>
      </c>
      <c r="M172" s="3">
        <f t="shared" si="9"/>
        <v>-6.1191941704387327</v>
      </c>
      <c r="N172" s="3">
        <f t="shared" si="11"/>
        <v>4.4909839320215088</v>
      </c>
    </row>
    <row r="173" spans="7:14" x14ac:dyDescent="0.2">
      <c r="G173" s="3">
        <f t="shared" si="12"/>
        <v>158</v>
      </c>
      <c r="H173" s="3" t="s">
        <v>33</v>
      </c>
      <c r="I173" s="3" t="s">
        <v>29</v>
      </c>
      <c r="J173" s="3">
        <v>17</v>
      </c>
      <c r="K173" s="3">
        <v>30</v>
      </c>
      <c r="L173" s="3">
        <f t="shared" si="10"/>
        <v>-13</v>
      </c>
      <c r="M173" s="3">
        <f t="shared" si="9"/>
        <v>-17.932035678800254</v>
      </c>
      <c r="N173" s="3">
        <f t="shared" si="11"/>
        <v>24.324975936958683</v>
      </c>
    </row>
    <row r="174" spans="7:14" x14ac:dyDescent="0.2">
      <c r="G174" s="3">
        <f t="shared" si="12"/>
        <v>159</v>
      </c>
      <c r="H174" s="3" t="s">
        <v>23</v>
      </c>
      <c r="I174" s="3" t="s">
        <v>9</v>
      </c>
      <c r="J174" s="3">
        <v>26</v>
      </c>
      <c r="K174" s="3">
        <v>15</v>
      </c>
      <c r="L174" s="3">
        <f t="shared" si="10"/>
        <v>11</v>
      </c>
      <c r="M174" s="3">
        <f t="shared" si="9"/>
        <v>0.89279078139187007</v>
      </c>
      <c r="N174" s="3">
        <f t="shared" si="11"/>
        <v>102.15567818871716</v>
      </c>
    </row>
    <row r="175" spans="7:14" x14ac:dyDescent="0.2">
      <c r="G175" s="3">
        <f t="shared" si="12"/>
        <v>160</v>
      </c>
      <c r="H175" s="3" t="s">
        <v>32</v>
      </c>
      <c r="I175" s="3" t="s">
        <v>3</v>
      </c>
      <c r="J175" s="3">
        <v>42</v>
      </c>
      <c r="K175" s="3">
        <v>24</v>
      </c>
      <c r="L175" s="3">
        <f t="shared" si="10"/>
        <v>18</v>
      </c>
      <c r="M175" s="3">
        <f t="shared" si="9"/>
        <v>1.7018197053097035</v>
      </c>
      <c r="N175" s="3">
        <f t="shared" si="11"/>
        <v>265.63068091823112</v>
      </c>
    </row>
    <row r="176" spans="7:14" x14ac:dyDescent="0.2">
      <c r="G176" s="3">
        <f t="shared" si="12"/>
        <v>161</v>
      </c>
      <c r="H176" s="3" t="s">
        <v>19</v>
      </c>
      <c r="I176" s="3" t="s">
        <v>11</v>
      </c>
      <c r="J176" s="3">
        <v>27</v>
      </c>
      <c r="K176" s="3">
        <v>20</v>
      </c>
      <c r="L176" s="3">
        <f t="shared" si="10"/>
        <v>7</v>
      </c>
      <c r="M176" s="3">
        <f t="shared" si="9"/>
        <v>8.4566806206184655</v>
      </c>
      <c r="N176" s="3">
        <f t="shared" si="11"/>
        <v>2.121918430485398</v>
      </c>
    </row>
    <row r="177" spans="7:14" x14ac:dyDescent="0.2">
      <c r="G177" s="3">
        <f t="shared" si="12"/>
        <v>161</v>
      </c>
      <c r="H177" s="3" t="s">
        <v>35</v>
      </c>
      <c r="I177" s="3" t="s">
        <v>36</v>
      </c>
      <c r="J177" s="3" t="s">
        <v>37</v>
      </c>
      <c r="K177" s="3" t="s">
        <v>37</v>
      </c>
      <c r="L177" s="3" t="str">
        <f t="shared" si="10"/>
        <v/>
      </c>
      <c r="M177" s="3" t="str">
        <f t="shared" si="9"/>
        <v/>
      </c>
      <c r="N177" s="3" t="str">
        <f t="shared" si="11"/>
        <v/>
      </c>
    </row>
    <row r="178" spans="7:14" x14ac:dyDescent="0.2">
      <c r="G178" s="3">
        <f t="shared" si="12"/>
        <v>162</v>
      </c>
      <c r="H178" s="3" t="s">
        <v>27</v>
      </c>
      <c r="I178" s="3" t="s">
        <v>17</v>
      </c>
      <c r="J178" s="3">
        <v>16</v>
      </c>
      <c r="K178" s="3">
        <v>13</v>
      </c>
      <c r="L178" s="3">
        <f t="shared" si="10"/>
        <v>3</v>
      </c>
      <c r="M178" s="3">
        <f t="shared" si="9"/>
        <v>0.22577847869229106</v>
      </c>
      <c r="N178" s="3">
        <f t="shared" si="11"/>
        <v>7.6963050492868588</v>
      </c>
    </row>
    <row r="179" spans="7:14" x14ac:dyDescent="0.2">
      <c r="G179" s="3">
        <f t="shared" si="12"/>
        <v>163</v>
      </c>
      <c r="H179" s="3" t="s">
        <v>26</v>
      </c>
      <c r="I179" s="3" t="s">
        <v>32</v>
      </c>
      <c r="J179" s="3">
        <v>31</v>
      </c>
      <c r="K179" s="3">
        <v>26</v>
      </c>
      <c r="L179" s="3">
        <f t="shared" si="10"/>
        <v>5</v>
      </c>
      <c r="M179" s="3">
        <f t="shared" si="9"/>
        <v>7.566746006427878</v>
      </c>
      <c r="N179" s="3">
        <f t="shared" si="11"/>
        <v>6.5881850615134603</v>
      </c>
    </row>
    <row r="180" spans="7:14" x14ac:dyDescent="0.2">
      <c r="G180" s="3">
        <f t="shared" si="12"/>
        <v>164</v>
      </c>
      <c r="H180" s="3" t="s">
        <v>28</v>
      </c>
      <c r="I180" s="3" t="s">
        <v>31</v>
      </c>
      <c r="J180" s="3">
        <v>7</v>
      </c>
      <c r="K180" s="3">
        <v>28</v>
      </c>
      <c r="L180" s="3">
        <f t="shared" si="10"/>
        <v>-21</v>
      </c>
      <c r="M180" s="3">
        <f t="shared" si="9"/>
        <v>-1.8082418123781392</v>
      </c>
      <c r="N180" s="3">
        <f t="shared" si="11"/>
        <v>368.32358233215075</v>
      </c>
    </row>
    <row r="181" spans="7:14" x14ac:dyDescent="0.2">
      <c r="G181" s="3">
        <f t="shared" si="12"/>
        <v>165</v>
      </c>
      <c r="H181" s="3" t="s">
        <v>11</v>
      </c>
      <c r="I181" s="3" t="s">
        <v>14</v>
      </c>
      <c r="J181" s="3">
        <v>13</v>
      </c>
      <c r="K181" s="3">
        <v>21</v>
      </c>
      <c r="L181" s="3">
        <f t="shared" si="10"/>
        <v>-8</v>
      </c>
      <c r="M181" s="3">
        <f t="shared" si="9"/>
        <v>-0.11866760100442506</v>
      </c>
      <c r="N181" s="3">
        <f t="shared" si="11"/>
        <v>62.115400383457342</v>
      </c>
    </row>
    <row r="182" spans="7:14" x14ac:dyDescent="0.2">
      <c r="G182" s="3">
        <f t="shared" si="12"/>
        <v>166</v>
      </c>
      <c r="H182" s="3" t="s">
        <v>12</v>
      </c>
      <c r="I182" s="3" t="s">
        <v>18</v>
      </c>
      <c r="J182" s="3">
        <v>21</v>
      </c>
      <c r="K182" s="3">
        <v>27</v>
      </c>
      <c r="L182" s="3">
        <f t="shared" si="10"/>
        <v>-6</v>
      </c>
      <c r="M182" s="3">
        <f t="shared" si="9"/>
        <v>-3.9278726233207872</v>
      </c>
      <c r="N182" s="3">
        <f t="shared" si="11"/>
        <v>4.293711865183476</v>
      </c>
    </row>
    <row r="183" spans="7:14" x14ac:dyDescent="0.2">
      <c r="G183" s="3">
        <f t="shared" si="12"/>
        <v>167</v>
      </c>
      <c r="H183" s="3" t="s">
        <v>20</v>
      </c>
      <c r="I183" s="3" t="s">
        <v>34</v>
      </c>
      <c r="J183" s="3">
        <v>49</v>
      </c>
      <c r="K183" s="3">
        <v>21</v>
      </c>
      <c r="L183" s="3">
        <f t="shared" si="10"/>
        <v>28</v>
      </c>
      <c r="M183" s="3">
        <f t="shared" si="9"/>
        <v>15.196275288633682</v>
      </c>
      <c r="N183" s="3">
        <f t="shared" si="11"/>
        <v>163.93536648445249</v>
      </c>
    </row>
    <row r="184" spans="7:14" x14ac:dyDescent="0.2">
      <c r="G184" s="3">
        <f t="shared" si="12"/>
        <v>168</v>
      </c>
      <c r="H184" s="3" t="s">
        <v>24</v>
      </c>
      <c r="I184" s="3" t="s">
        <v>33</v>
      </c>
      <c r="J184" s="3">
        <v>31</v>
      </c>
      <c r="K184" s="3">
        <v>24</v>
      </c>
      <c r="L184" s="3">
        <f t="shared" si="10"/>
        <v>7</v>
      </c>
      <c r="M184" s="3">
        <f t="shared" si="9"/>
        <v>11.377696598234087</v>
      </c>
      <c r="N184" s="3">
        <f t="shared" si="11"/>
        <v>19.164227506190294</v>
      </c>
    </row>
    <row r="185" spans="7:14" x14ac:dyDescent="0.2">
      <c r="G185" s="3">
        <f t="shared" si="12"/>
        <v>169</v>
      </c>
      <c r="H185" s="3" t="s">
        <v>6</v>
      </c>
      <c r="I185" s="3" t="s">
        <v>21</v>
      </c>
      <c r="J185" s="3">
        <v>19</v>
      </c>
      <c r="K185" s="3">
        <v>14</v>
      </c>
      <c r="L185" s="3">
        <f t="shared" si="10"/>
        <v>5</v>
      </c>
      <c r="M185" s="3">
        <f t="shared" si="9"/>
        <v>3.0594587422605533</v>
      </c>
      <c r="N185" s="3">
        <f t="shared" si="11"/>
        <v>3.7657003729889937</v>
      </c>
    </row>
    <row r="186" spans="7:14" x14ac:dyDescent="0.2">
      <c r="G186" s="3">
        <f t="shared" si="12"/>
        <v>170</v>
      </c>
      <c r="H186" s="3" t="s">
        <v>16</v>
      </c>
      <c r="I186" s="3" t="s">
        <v>30</v>
      </c>
      <c r="J186" s="3">
        <v>38</v>
      </c>
      <c r="K186" s="3">
        <v>19</v>
      </c>
      <c r="L186" s="3">
        <f t="shared" si="10"/>
        <v>19</v>
      </c>
      <c r="M186" s="3">
        <f t="shared" si="9"/>
        <v>9.4587606235063468</v>
      </c>
      <c r="N186" s="3">
        <f t="shared" si="11"/>
        <v>91.035248839552992</v>
      </c>
    </row>
    <row r="187" spans="7:14" x14ac:dyDescent="0.2">
      <c r="G187" s="3">
        <f t="shared" si="12"/>
        <v>171</v>
      </c>
      <c r="H187" s="3" t="s">
        <v>7</v>
      </c>
      <c r="I187" s="3" t="s">
        <v>5</v>
      </c>
      <c r="J187" s="3">
        <v>28</v>
      </c>
      <c r="K187" s="3">
        <v>21</v>
      </c>
      <c r="L187" s="3">
        <f t="shared" si="10"/>
        <v>7</v>
      </c>
      <c r="M187" s="3">
        <f t="shared" si="9"/>
        <v>7.2021634706830495</v>
      </c>
      <c r="N187" s="3">
        <f t="shared" si="11"/>
        <v>4.0870068878616224E-2</v>
      </c>
    </row>
    <row r="188" spans="7:14" x14ac:dyDescent="0.2">
      <c r="G188" s="3">
        <f t="shared" si="12"/>
        <v>172</v>
      </c>
      <c r="H188" s="3" t="s">
        <v>10</v>
      </c>
      <c r="I188" s="3" t="s">
        <v>25</v>
      </c>
      <c r="J188" s="3">
        <v>13</v>
      </c>
      <c r="K188" s="3">
        <v>27</v>
      </c>
      <c r="L188" s="3">
        <f t="shared" si="10"/>
        <v>-14</v>
      </c>
      <c r="M188" s="3">
        <f t="shared" si="9"/>
        <v>-9.6494036397446621</v>
      </c>
      <c r="N188" s="3">
        <f t="shared" si="11"/>
        <v>18.927688689866994</v>
      </c>
    </row>
    <row r="189" spans="7:14" x14ac:dyDescent="0.2">
      <c r="G189" s="3">
        <f t="shared" si="12"/>
        <v>173</v>
      </c>
      <c r="H189" s="3" t="s">
        <v>15</v>
      </c>
      <c r="I189" s="3" t="s">
        <v>23</v>
      </c>
      <c r="J189" s="3">
        <v>14</v>
      </c>
      <c r="K189" s="3">
        <v>5</v>
      </c>
      <c r="L189" s="3">
        <f t="shared" si="10"/>
        <v>9</v>
      </c>
      <c r="M189" s="3">
        <f t="shared" si="9"/>
        <v>0.24244768694619445</v>
      </c>
      <c r="N189" s="3">
        <f t="shared" si="11"/>
        <v>76.694722515874062</v>
      </c>
    </row>
    <row r="190" spans="7:14" x14ac:dyDescent="0.2">
      <c r="G190" s="3">
        <f t="shared" si="12"/>
        <v>174</v>
      </c>
      <c r="H190" s="3" t="s">
        <v>22</v>
      </c>
      <c r="I190" s="3" t="s">
        <v>29</v>
      </c>
      <c r="J190" s="3">
        <v>17</v>
      </c>
      <c r="K190" s="3">
        <v>22</v>
      </c>
      <c r="L190" s="3">
        <f t="shared" si="10"/>
        <v>-5</v>
      </c>
      <c r="M190" s="3">
        <f t="shared" si="9"/>
        <v>-15.236720598258573</v>
      </c>
      <c r="N190" s="3">
        <f t="shared" si="11"/>
        <v>104.79044860681137</v>
      </c>
    </row>
    <row r="191" spans="7:14" x14ac:dyDescent="0.2">
      <c r="G191" s="3">
        <f t="shared" si="12"/>
        <v>175</v>
      </c>
      <c r="H191" s="3" t="s">
        <v>19</v>
      </c>
      <c r="I191" s="3" t="s">
        <v>1</v>
      </c>
      <c r="J191" s="3">
        <v>35</v>
      </c>
      <c r="K191" s="3">
        <v>32</v>
      </c>
      <c r="L191" s="3">
        <f t="shared" si="10"/>
        <v>3</v>
      </c>
      <c r="M191" s="3">
        <f t="shared" si="9"/>
        <v>6.8315079245125467</v>
      </c>
      <c r="N191" s="3">
        <f t="shared" si="11"/>
        <v>14.680452975602444</v>
      </c>
    </row>
    <row r="192" spans="7:14" x14ac:dyDescent="0.2">
      <c r="G192" s="3">
        <f t="shared" si="12"/>
        <v>176</v>
      </c>
      <c r="H192" s="3" t="s">
        <v>0</v>
      </c>
      <c r="I192" s="3" t="s">
        <v>13</v>
      </c>
      <c r="J192" s="3">
        <v>27</v>
      </c>
      <c r="K192" s="3">
        <v>30</v>
      </c>
      <c r="L192" s="3">
        <f t="shared" si="10"/>
        <v>-3</v>
      </c>
      <c r="M192" s="3">
        <f t="shared" si="9"/>
        <v>1.0167526049190885</v>
      </c>
      <c r="N192" s="3">
        <f t="shared" si="11"/>
        <v>16.134301489124283</v>
      </c>
    </row>
    <row r="193" spans="7:14" x14ac:dyDescent="0.2">
      <c r="G193" s="3">
        <f t="shared" si="12"/>
        <v>177</v>
      </c>
      <c r="H193" s="3" t="s">
        <v>9</v>
      </c>
      <c r="I193" s="3" t="s">
        <v>3</v>
      </c>
      <c r="J193" s="3">
        <v>13</v>
      </c>
      <c r="K193" s="3">
        <v>27</v>
      </c>
      <c r="L193" s="3">
        <f t="shared" si="10"/>
        <v>-14</v>
      </c>
      <c r="M193" s="3">
        <f t="shared" si="9"/>
        <v>3.5365398853443546</v>
      </c>
      <c r="N193" s="3">
        <f t="shared" si="11"/>
        <v>307.53023115027338</v>
      </c>
    </row>
    <row r="194" spans="7:14" x14ac:dyDescent="0.2">
      <c r="G194" s="3">
        <f t="shared" si="12"/>
        <v>177</v>
      </c>
      <c r="H194" s="3" t="s">
        <v>35</v>
      </c>
      <c r="I194" s="3" t="s">
        <v>36</v>
      </c>
      <c r="J194" s="3" t="s">
        <v>37</v>
      </c>
      <c r="K194" s="3" t="s">
        <v>37</v>
      </c>
      <c r="L194" s="3" t="str">
        <f t="shared" si="10"/>
        <v/>
      </c>
      <c r="M194" s="3" t="str">
        <f t="shared" si="9"/>
        <v/>
      </c>
      <c r="N194" s="3" t="str">
        <f t="shared" si="11"/>
        <v/>
      </c>
    </row>
    <row r="195" spans="7:14" x14ac:dyDescent="0.2">
      <c r="G195" s="3">
        <f t="shared" si="12"/>
        <v>178</v>
      </c>
      <c r="H195" s="3" t="s">
        <v>17</v>
      </c>
      <c r="I195" s="3" t="s">
        <v>26</v>
      </c>
      <c r="J195" s="3">
        <v>15</v>
      </c>
      <c r="K195" s="3">
        <v>17</v>
      </c>
      <c r="L195" s="3">
        <f t="shared" si="10"/>
        <v>-2</v>
      </c>
      <c r="M195" s="3">
        <f t="shared" si="9"/>
        <v>-3.4596306944883666</v>
      </c>
      <c r="N195" s="3">
        <f t="shared" si="11"/>
        <v>2.1305217642925913</v>
      </c>
    </row>
    <row r="196" spans="7:14" x14ac:dyDescent="0.2">
      <c r="G196" s="3">
        <f t="shared" si="12"/>
        <v>179</v>
      </c>
      <c r="H196" s="3" t="s">
        <v>29</v>
      </c>
      <c r="I196" s="3" t="s">
        <v>34</v>
      </c>
      <c r="J196" s="3">
        <v>26</v>
      </c>
      <c r="K196" s="3">
        <v>10</v>
      </c>
      <c r="L196" s="3">
        <f t="shared" si="10"/>
        <v>16</v>
      </c>
      <c r="M196" s="3">
        <f t="shared" si="9"/>
        <v>22.939147798746898</v>
      </c>
      <c r="N196" s="3">
        <f t="shared" si="11"/>
        <v>48.151772172853924</v>
      </c>
    </row>
    <row r="197" spans="7:14" x14ac:dyDescent="0.2">
      <c r="G197" s="3">
        <f t="shared" si="12"/>
        <v>180</v>
      </c>
      <c r="H197" s="3" t="s">
        <v>3</v>
      </c>
      <c r="I197" s="3" t="s">
        <v>11</v>
      </c>
      <c r="J197" s="3">
        <v>21</v>
      </c>
      <c r="K197" s="3">
        <v>13</v>
      </c>
      <c r="L197" s="3">
        <f t="shared" si="10"/>
        <v>8</v>
      </c>
      <c r="M197" s="3">
        <f t="shared" si="9"/>
        <v>8.0276880322513318</v>
      </c>
      <c r="N197" s="3">
        <f t="shared" si="11"/>
        <v>7.6662712995078785E-4</v>
      </c>
    </row>
    <row r="198" spans="7:14" x14ac:dyDescent="0.2">
      <c r="G198" s="3">
        <f t="shared" si="12"/>
        <v>181</v>
      </c>
      <c r="H198" s="3" t="s">
        <v>12</v>
      </c>
      <c r="I198" s="3" t="s">
        <v>33</v>
      </c>
      <c r="J198" s="3">
        <v>26</v>
      </c>
      <c r="K198" s="3">
        <v>6</v>
      </c>
      <c r="L198" s="3">
        <f t="shared" si="10"/>
        <v>20</v>
      </c>
      <c r="M198" s="3">
        <f t="shared" ref="M198:M261" si="13">IFERROR(Home_edge+VLOOKUP(H198,lookpoints,2,FALSE)-VLOOKUP(I198,lookpoints,2,FALSE),"")</f>
        <v>6.2782177311787937</v>
      </c>
      <c r="N198" s="3">
        <f t="shared" si="11"/>
        <v>188.28730863293606</v>
      </c>
    </row>
    <row r="199" spans="7:14" x14ac:dyDescent="0.2">
      <c r="G199" s="3">
        <f t="shared" si="12"/>
        <v>182</v>
      </c>
      <c r="H199" s="3" t="s">
        <v>20</v>
      </c>
      <c r="I199" s="3" t="s">
        <v>27</v>
      </c>
      <c r="J199" s="3">
        <v>13</v>
      </c>
      <c r="K199" s="3">
        <v>28</v>
      </c>
      <c r="L199" s="3">
        <f t="shared" ref="L199:L262" si="14">IFERROR(J199-K199,"")</f>
        <v>-15</v>
      </c>
      <c r="M199" s="3">
        <f t="shared" si="13"/>
        <v>5.5066780804324882</v>
      </c>
      <c r="N199" s="3">
        <f t="shared" ref="N199:N262" si="15">IFERROR((L199-M199)^2,"")</f>
        <v>420.52384589449019</v>
      </c>
    </row>
    <row r="200" spans="7:14" x14ac:dyDescent="0.2">
      <c r="G200" s="3">
        <f t="shared" ref="G200:G263" si="16">IF(COUNT(J200)&gt;0,G199+1,G199)</f>
        <v>183</v>
      </c>
      <c r="H200" s="3" t="s">
        <v>5</v>
      </c>
      <c r="I200" s="3" t="s">
        <v>0</v>
      </c>
      <c r="J200" s="3">
        <v>10</v>
      </c>
      <c r="K200" s="3">
        <v>20</v>
      </c>
      <c r="L200" s="3">
        <f t="shared" si="14"/>
        <v>-10</v>
      </c>
      <c r="M200" s="3">
        <f t="shared" si="13"/>
        <v>-6.4488737626907433</v>
      </c>
      <c r="N200" s="3">
        <f t="shared" si="15"/>
        <v>12.6104975533062</v>
      </c>
    </row>
    <row r="201" spans="7:14" x14ac:dyDescent="0.2">
      <c r="G201" s="3">
        <f t="shared" si="16"/>
        <v>184</v>
      </c>
      <c r="H201" s="3" t="s">
        <v>6</v>
      </c>
      <c r="I201" s="3" t="s">
        <v>24</v>
      </c>
      <c r="J201" s="3">
        <v>38</v>
      </c>
      <c r="K201" s="3">
        <v>6</v>
      </c>
      <c r="L201" s="3">
        <f t="shared" si="14"/>
        <v>32</v>
      </c>
      <c r="M201" s="3">
        <f t="shared" si="13"/>
        <v>6.5049478354494701</v>
      </c>
      <c r="N201" s="3">
        <f t="shared" si="15"/>
        <v>649.99768487315259</v>
      </c>
    </row>
    <row r="202" spans="7:14" x14ac:dyDescent="0.2">
      <c r="G202" s="3">
        <f t="shared" si="16"/>
        <v>185</v>
      </c>
      <c r="H202" s="3" t="s">
        <v>21</v>
      </c>
      <c r="I202" s="3" t="s">
        <v>9</v>
      </c>
      <c r="J202" s="3">
        <v>32</v>
      </c>
      <c r="K202" s="3">
        <v>14</v>
      </c>
      <c r="L202" s="3">
        <f t="shared" si="14"/>
        <v>18</v>
      </c>
      <c r="M202" s="3">
        <f t="shared" si="13"/>
        <v>-0.19314397091189406</v>
      </c>
      <c r="N202" s="3">
        <f t="shared" si="15"/>
        <v>330.99048754632781</v>
      </c>
    </row>
    <row r="203" spans="7:14" x14ac:dyDescent="0.2">
      <c r="G203" s="3">
        <f t="shared" si="16"/>
        <v>186</v>
      </c>
      <c r="H203" s="3" t="s">
        <v>16</v>
      </c>
      <c r="I203" s="3" t="s">
        <v>13</v>
      </c>
      <c r="J203" s="3">
        <v>28</v>
      </c>
      <c r="K203" s="3">
        <v>29</v>
      </c>
      <c r="L203" s="3">
        <f t="shared" si="14"/>
        <v>-1</v>
      </c>
      <c r="M203" s="3">
        <f t="shared" si="13"/>
        <v>5.4516423589907719</v>
      </c>
      <c r="N203" s="3">
        <f t="shared" si="15"/>
        <v>41.62368912832401</v>
      </c>
    </row>
    <row r="204" spans="7:14" x14ac:dyDescent="0.2">
      <c r="G204" s="3">
        <f t="shared" si="16"/>
        <v>187</v>
      </c>
      <c r="H204" s="3" t="s">
        <v>19</v>
      </c>
      <c r="I204" s="3" t="s">
        <v>7</v>
      </c>
      <c r="J204" s="3">
        <v>38</v>
      </c>
      <c r="K204" s="3">
        <v>24</v>
      </c>
      <c r="L204" s="3">
        <f t="shared" si="14"/>
        <v>14</v>
      </c>
      <c r="M204" s="3">
        <f t="shared" si="13"/>
        <v>6.1611999827539821</v>
      </c>
      <c r="N204" s="3">
        <f t="shared" si="15"/>
        <v>61.446785710376169</v>
      </c>
    </row>
    <row r="205" spans="7:14" x14ac:dyDescent="0.2">
      <c r="G205" s="3">
        <f t="shared" si="16"/>
        <v>188</v>
      </c>
      <c r="H205" s="3" t="s">
        <v>30</v>
      </c>
      <c r="I205" s="3" t="s">
        <v>32</v>
      </c>
      <c r="J205" s="3">
        <v>31</v>
      </c>
      <c r="K205" s="3">
        <v>23</v>
      </c>
      <c r="L205" s="3">
        <f t="shared" si="14"/>
        <v>8</v>
      </c>
      <c r="M205" s="3">
        <f t="shared" si="13"/>
        <v>2.1872341444894765</v>
      </c>
      <c r="N205" s="3">
        <f t="shared" si="15"/>
        <v>33.788246890988987</v>
      </c>
    </row>
    <row r="206" spans="7:14" x14ac:dyDescent="0.2">
      <c r="G206" s="3">
        <f t="shared" si="16"/>
        <v>189</v>
      </c>
      <c r="H206" s="3" t="s">
        <v>14</v>
      </c>
      <c r="I206" s="3" t="s">
        <v>15</v>
      </c>
      <c r="J206" s="3">
        <v>21</v>
      </c>
      <c r="K206" s="3">
        <v>28</v>
      </c>
      <c r="L206" s="3">
        <f t="shared" si="14"/>
        <v>-7</v>
      </c>
      <c r="M206" s="3">
        <f t="shared" si="13"/>
        <v>2.8176230366836714</v>
      </c>
      <c r="N206" s="3">
        <f t="shared" si="15"/>
        <v>96.385722090421893</v>
      </c>
    </row>
    <row r="207" spans="7:14" x14ac:dyDescent="0.2">
      <c r="G207" s="3">
        <f t="shared" si="16"/>
        <v>190</v>
      </c>
      <c r="H207" s="3" t="s">
        <v>31</v>
      </c>
      <c r="I207" s="3" t="s">
        <v>25</v>
      </c>
      <c r="J207" s="3">
        <v>24</v>
      </c>
      <c r="K207" s="3">
        <v>14</v>
      </c>
      <c r="L207" s="3">
        <f t="shared" si="14"/>
        <v>10</v>
      </c>
      <c r="M207" s="3">
        <f t="shared" si="13"/>
        <v>5.1790732186766926</v>
      </c>
      <c r="N207" s="3">
        <f t="shared" si="15"/>
        <v>23.241335030880304</v>
      </c>
    </row>
    <row r="208" spans="7:14" x14ac:dyDescent="0.2">
      <c r="G208" s="3">
        <f t="shared" si="16"/>
        <v>191</v>
      </c>
      <c r="H208" s="3" t="s">
        <v>23</v>
      </c>
      <c r="I208" s="3" t="s">
        <v>1</v>
      </c>
      <c r="J208" s="3">
        <v>40</v>
      </c>
      <c r="K208" s="3">
        <v>7</v>
      </c>
      <c r="L208" s="3">
        <f t="shared" si="14"/>
        <v>33</v>
      </c>
      <c r="M208" s="3">
        <f t="shared" si="13"/>
        <v>5.6990387290106383</v>
      </c>
      <c r="N208" s="3">
        <f t="shared" si="15"/>
        <v>745.34248632006108</v>
      </c>
    </row>
    <row r="209" spans="7:14" x14ac:dyDescent="0.2">
      <c r="G209" s="3">
        <f t="shared" si="16"/>
        <v>192</v>
      </c>
      <c r="H209" s="3" t="s">
        <v>22</v>
      </c>
      <c r="I209" s="3" t="s">
        <v>28</v>
      </c>
      <c r="J209" s="3">
        <v>10</v>
      </c>
      <c r="K209" s="3">
        <v>41</v>
      </c>
      <c r="L209" s="3">
        <f t="shared" si="14"/>
        <v>-31</v>
      </c>
      <c r="M209" s="3">
        <f t="shared" si="13"/>
        <v>-6.3172895948556791</v>
      </c>
      <c r="N209" s="3">
        <f t="shared" si="15"/>
        <v>609.23619294421974</v>
      </c>
    </row>
    <row r="210" spans="7:14" x14ac:dyDescent="0.2">
      <c r="G210" s="3">
        <f t="shared" si="16"/>
        <v>192</v>
      </c>
      <c r="H210" s="3" t="s">
        <v>35</v>
      </c>
      <c r="I210" s="3" t="s">
        <v>36</v>
      </c>
      <c r="J210" s="3" t="s">
        <v>37</v>
      </c>
      <c r="K210" s="3" t="s">
        <v>37</v>
      </c>
      <c r="L210" s="3" t="str">
        <f t="shared" si="14"/>
        <v/>
      </c>
      <c r="M210" s="3" t="str">
        <f t="shared" si="13"/>
        <v/>
      </c>
      <c r="N210" s="3" t="str">
        <f t="shared" si="15"/>
        <v/>
      </c>
    </row>
    <row r="211" spans="7:14" x14ac:dyDescent="0.2">
      <c r="G211" s="3">
        <f t="shared" si="16"/>
        <v>193</v>
      </c>
      <c r="H211" s="3" t="s">
        <v>13</v>
      </c>
      <c r="I211" s="3" t="s">
        <v>19</v>
      </c>
      <c r="J211" s="3">
        <v>21</v>
      </c>
      <c r="K211" s="3">
        <v>13</v>
      </c>
      <c r="L211" s="3">
        <f t="shared" si="14"/>
        <v>8</v>
      </c>
      <c r="M211" s="3">
        <f t="shared" si="13"/>
        <v>4.9007758890121202</v>
      </c>
      <c r="N211" s="3">
        <f t="shared" si="15"/>
        <v>9.6051900901286142</v>
      </c>
    </row>
    <row r="212" spans="7:14" x14ac:dyDescent="0.2">
      <c r="G212" s="3">
        <f t="shared" si="16"/>
        <v>194</v>
      </c>
      <c r="H212" s="3" t="s">
        <v>9</v>
      </c>
      <c r="I212" s="3" t="s">
        <v>32</v>
      </c>
      <c r="J212" s="3">
        <v>22</v>
      </c>
      <c r="K212" s="3">
        <v>27</v>
      </c>
      <c r="L212" s="3">
        <f t="shared" si="14"/>
        <v>-5</v>
      </c>
      <c r="M212" s="3">
        <f t="shared" si="13"/>
        <v>4.4011238169701512</v>
      </c>
      <c r="N212" s="3">
        <f t="shared" si="15"/>
        <v>88.381129022003435</v>
      </c>
    </row>
    <row r="213" spans="7:14" x14ac:dyDescent="0.2">
      <c r="G213" s="3">
        <f t="shared" si="16"/>
        <v>195</v>
      </c>
      <c r="H213" s="3" t="s">
        <v>7</v>
      </c>
      <c r="I213" s="3" t="s">
        <v>31</v>
      </c>
      <c r="J213" s="3">
        <v>20</v>
      </c>
      <c r="K213" s="3">
        <v>27</v>
      </c>
      <c r="L213" s="3">
        <f t="shared" si="14"/>
        <v>-7</v>
      </c>
      <c r="M213" s="3">
        <f t="shared" si="13"/>
        <v>-2.5068604682363054</v>
      </c>
      <c r="N213" s="3">
        <f t="shared" si="15"/>
        <v>20.188302851897674</v>
      </c>
    </row>
    <row r="214" spans="7:14" x14ac:dyDescent="0.2">
      <c r="G214" s="3">
        <f t="shared" si="16"/>
        <v>196</v>
      </c>
      <c r="H214" s="3" t="s">
        <v>24</v>
      </c>
      <c r="I214" s="3" t="s">
        <v>30</v>
      </c>
      <c r="J214" s="3">
        <v>26</v>
      </c>
      <c r="K214" s="3">
        <v>23</v>
      </c>
      <c r="L214" s="3">
        <f t="shared" si="14"/>
        <v>3</v>
      </c>
      <c r="M214" s="3">
        <f t="shared" si="13"/>
        <v>-1.424743391620136</v>
      </c>
      <c r="N214" s="3">
        <f t="shared" si="15"/>
        <v>19.578354081686062</v>
      </c>
    </row>
    <row r="215" spans="7:14" x14ac:dyDescent="0.2">
      <c r="G215" s="3">
        <f t="shared" si="16"/>
        <v>197</v>
      </c>
      <c r="H215" s="3" t="s">
        <v>1</v>
      </c>
      <c r="I215" s="3" t="s">
        <v>14</v>
      </c>
      <c r="J215" s="3">
        <v>28</v>
      </c>
      <c r="K215" s="3">
        <v>16</v>
      </c>
      <c r="L215" s="3">
        <f t="shared" si="14"/>
        <v>12</v>
      </c>
      <c r="M215" s="3">
        <f t="shared" si="13"/>
        <v>1.5065050951014944</v>
      </c>
      <c r="N215" s="3">
        <f t="shared" si="15"/>
        <v>110.11343531913087</v>
      </c>
    </row>
    <row r="216" spans="7:14" x14ac:dyDescent="0.2">
      <c r="G216" s="3">
        <f t="shared" si="16"/>
        <v>198</v>
      </c>
      <c r="H216" s="3" t="s">
        <v>27</v>
      </c>
      <c r="I216" s="3" t="s">
        <v>12</v>
      </c>
      <c r="J216" s="3">
        <v>20</v>
      </c>
      <c r="K216" s="3">
        <v>17</v>
      </c>
      <c r="L216" s="3">
        <f t="shared" si="14"/>
        <v>3</v>
      </c>
      <c r="M216" s="3">
        <f t="shared" si="13"/>
        <v>8.6698819048177533</v>
      </c>
      <c r="N216" s="3">
        <f t="shared" si="15"/>
        <v>32.147560814579798</v>
      </c>
    </row>
    <row r="217" spans="7:14" x14ac:dyDescent="0.2">
      <c r="G217" s="3">
        <f t="shared" si="16"/>
        <v>199</v>
      </c>
      <c r="H217" s="3" t="s">
        <v>18</v>
      </c>
      <c r="I217" s="3" t="s">
        <v>0</v>
      </c>
      <c r="J217" s="3">
        <v>13</v>
      </c>
      <c r="K217" s="3">
        <v>10</v>
      </c>
      <c r="L217" s="3">
        <f t="shared" si="14"/>
        <v>3</v>
      </c>
      <c r="M217" s="3">
        <f t="shared" si="13"/>
        <v>-2.487413230918305</v>
      </c>
      <c r="N217" s="3">
        <f t="shared" si="15"/>
        <v>30.11170396685727</v>
      </c>
    </row>
    <row r="218" spans="7:14" x14ac:dyDescent="0.2">
      <c r="G218" s="3">
        <f t="shared" si="16"/>
        <v>200</v>
      </c>
      <c r="H218" s="3" t="s">
        <v>28</v>
      </c>
      <c r="I218" s="3" t="s">
        <v>11</v>
      </c>
      <c r="J218" s="3">
        <v>17</v>
      </c>
      <c r="K218" s="3">
        <v>22</v>
      </c>
      <c r="L218" s="3">
        <f t="shared" si="14"/>
        <v>-5</v>
      </c>
      <c r="M218" s="3">
        <f t="shared" si="13"/>
        <v>5.5605029306581493</v>
      </c>
      <c r="N218" s="3">
        <f t="shared" si="15"/>
        <v>111.52422214843936</v>
      </c>
    </row>
    <row r="219" spans="7:14" x14ac:dyDescent="0.2">
      <c r="G219" s="3">
        <f t="shared" si="16"/>
        <v>201</v>
      </c>
      <c r="H219" s="3" t="s">
        <v>5</v>
      </c>
      <c r="I219" s="3" t="s">
        <v>17</v>
      </c>
      <c r="J219" s="3">
        <v>16</v>
      </c>
      <c r="K219" s="3">
        <v>25</v>
      </c>
      <c r="L219" s="3">
        <f t="shared" si="14"/>
        <v>-9</v>
      </c>
      <c r="M219" s="3">
        <f t="shared" si="13"/>
        <v>-3.3448840607061139</v>
      </c>
      <c r="N219" s="3">
        <f t="shared" si="15"/>
        <v>31.980336286855767</v>
      </c>
    </row>
    <row r="220" spans="7:14" x14ac:dyDescent="0.2">
      <c r="G220" s="3">
        <f t="shared" si="16"/>
        <v>202</v>
      </c>
      <c r="H220" s="3" t="s">
        <v>10</v>
      </c>
      <c r="I220" s="3" t="s">
        <v>21</v>
      </c>
      <c r="J220" s="3">
        <v>10</v>
      </c>
      <c r="K220" s="3">
        <v>23</v>
      </c>
      <c r="L220" s="3">
        <f t="shared" si="14"/>
        <v>-13</v>
      </c>
      <c r="M220" s="3">
        <f t="shared" si="13"/>
        <v>-8.5652015143268603</v>
      </c>
      <c r="N220" s="3">
        <f t="shared" si="15"/>
        <v>19.667437608528772</v>
      </c>
    </row>
    <row r="221" spans="7:14" x14ac:dyDescent="0.2">
      <c r="G221" s="3">
        <f t="shared" si="16"/>
        <v>203</v>
      </c>
      <c r="H221" s="3" t="s">
        <v>33</v>
      </c>
      <c r="I221" s="3" t="s">
        <v>22</v>
      </c>
      <c r="J221" s="3">
        <v>17</v>
      </c>
      <c r="K221" s="3">
        <v>23</v>
      </c>
      <c r="L221" s="3">
        <f t="shared" si="14"/>
        <v>-6</v>
      </c>
      <c r="M221" s="3">
        <f t="shared" si="13"/>
        <v>-0.12891144360618156</v>
      </c>
      <c r="N221" s="3">
        <f t="shared" si="15"/>
        <v>34.469680837018451</v>
      </c>
    </row>
    <row r="222" spans="7:14" x14ac:dyDescent="0.2">
      <c r="G222" s="3">
        <f t="shared" si="16"/>
        <v>204</v>
      </c>
      <c r="H222" s="3" t="s">
        <v>15</v>
      </c>
      <c r="I222" s="3" t="s">
        <v>20</v>
      </c>
      <c r="J222" s="3">
        <v>16</v>
      </c>
      <c r="K222" s="3">
        <v>11</v>
      </c>
      <c r="L222" s="3">
        <f t="shared" si="14"/>
        <v>5</v>
      </c>
      <c r="M222" s="3">
        <f t="shared" si="13"/>
        <v>0.82959768811492585</v>
      </c>
      <c r="N222" s="3">
        <f t="shared" si="15"/>
        <v>17.392255442976374</v>
      </c>
    </row>
    <row r="223" spans="7:14" x14ac:dyDescent="0.2">
      <c r="G223" s="3">
        <f t="shared" si="16"/>
        <v>205</v>
      </c>
      <c r="H223" s="3" t="s">
        <v>3</v>
      </c>
      <c r="I223" s="3" t="s">
        <v>23</v>
      </c>
      <c r="J223" s="3">
        <v>38</v>
      </c>
      <c r="K223" s="3">
        <v>10</v>
      </c>
      <c r="L223" s="3">
        <f t="shared" si="14"/>
        <v>28</v>
      </c>
      <c r="M223" s="3">
        <f t="shared" si="13"/>
        <v>3.2698802440702739</v>
      </c>
      <c r="N223" s="3">
        <f t="shared" si="15"/>
        <v>611.57882314262588</v>
      </c>
    </row>
    <row r="224" spans="7:14" x14ac:dyDescent="0.2">
      <c r="G224" s="3">
        <f t="shared" si="16"/>
        <v>206</v>
      </c>
      <c r="H224" s="3" t="s">
        <v>34</v>
      </c>
      <c r="I224" s="3" t="s">
        <v>16</v>
      </c>
      <c r="J224" s="3">
        <v>14</v>
      </c>
      <c r="K224" s="3">
        <v>42</v>
      </c>
      <c r="L224" s="3">
        <f t="shared" si="14"/>
        <v>-28</v>
      </c>
      <c r="M224" s="3">
        <f t="shared" si="13"/>
        <v>-17.002698185565215</v>
      </c>
      <c r="N224" s="3">
        <f t="shared" si="15"/>
        <v>120.9406471977706</v>
      </c>
    </row>
    <row r="225" spans="7:14" x14ac:dyDescent="0.2">
      <c r="G225" s="3">
        <f t="shared" si="16"/>
        <v>207</v>
      </c>
      <c r="H225" s="3" t="s">
        <v>25</v>
      </c>
      <c r="I225" s="3" t="s">
        <v>26</v>
      </c>
      <c r="J225" s="3">
        <v>10</v>
      </c>
      <c r="K225" s="3">
        <v>7</v>
      </c>
      <c r="L225" s="3">
        <f t="shared" si="14"/>
        <v>3</v>
      </c>
      <c r="M225" s="3">
        <f t="shared" si="13"/>
        <v>-2.2745640349518181</v>
      </c>
      <c r="N225" s="3">
        <f t="shared" si="15"/>
        <v>27.821025758807206</v>
      </c>
    </row>
    <row r="226" spans="7:14" x14ac:dyDescent="0.2">
      <c r="G226" s="3">
        <f t="shared" si="16"/>
        <v>208</v>
      </c>
      <c r="H226" s="3" t="s">
        <v>29</v>
      </c>
      <c r="I226" s="3" t="s">
        <v>6</v>
      </c>
      <c r="J226" s="3">
        <v>30</v>
      </c>
      <c r="K226" s="3">
        <v>23</v>
      </c>
      <c r="L226" s="3">
        <f t="shared" si="14"/>
        <v>7</v>
      </c>
      <c r="M226" s="3">
        <f t="shared" si="13"/>
        <v>10.315005792858695</v>
      </c>
      <c r="N226" s="3">
        <f t="shared" si="15"/>
        <v>10.989263406686707</v>
      </c>
    </row>
    <row r="227" spans="7:14" x14ac:dyDescent="0.2">
      <c r="G227" s="3">
        <f t="shared" si="16"/>
        <v>208</v>
      </c>
      <c r="H227" s="3" t="s">
        <v>35</v>
      </c>
      <c r="I227" s="3" t="s">
        <v>36</v>
      </c>
      <c r="J227" s="3" t="s">
        <v>37</v>
      </c>
      <c r="K227" s="3" t="s">
        <v>37</v>
      </c>
      <c r="L227" s="3" t="str">
        <f t="shared" si="14"/>
        <v/>
      </c>
      <c r="M227" s="3" t="str">
        <f t="shared" si="13"/>
        <v/>
      </c>
      <c r="N227" s="3" t="str">
        <f t="shared" si="15"/>
        <v/>
      </c>
    </row>
    <row r="228" spans="7:14" x14ac:dyDescent="0.2">
      <c r="G228" s="3">
        <f t="shared" si="16"/>
        <v>209</v>
      </c>
      <c r="H228" s="3" t="s">
        <v>23</v>
      </c>
      <c r="I228" s="3" t="s">
        <v>34</v>
      </c>
      <c r="J228" s="3">
        <v>24</v>
      </c>
      <c r="K228" s="3">
        <v>3</v>
      </c>
      <c r="L228" s="3">
        <f t="shared" si="14"/>
        <v>21</v>
      </c>
      <c r="M228" s="3">
        <f t="shared" si="13"/>
        <v>15.783425289802413</v>
      </c>
      <c r="N228" s="3">
        <f t="shared" si="15"/>
        <v>27.212651707073043</v>
      </c>
    </row>
    <row r="229" spans="7:14" x14ac:dyDescent="0.2">
      <c r="G229" s="3">
        <f t="shared" si="16"/>
        <v>210</v>
      </c>
      <c r="H229" s="3" t="s">
        <v>22</v>
      </c>
      <c r="I229" s="3" t="s">
        <v>24</v>
      </c>
      <c r="J229" s="3">
        <v>13</v>
      </c>
      <c r="K229" s="3">
        <v>34</v>
      </c>
      <c r="L229" s="3">
        <f t="shared" si="14"/>
        <v>-21</v>
      </c>
      <c r="M229" s="3">
        <f t="shared" si="13"/>
        <v>-3.5495742438214064</v>
      </c>
      <c r="N229" s="3">
        <f t="shared" si="15"/>
        <v>304.51735907190118</v>
      </c>
    </row>
    <row r="230" spans="7:14" x14ac:dyDescent="0.2">
      <c r="G230" s="3">
        <f t="shared" si="16"/>
        <v>211</v>
      </c>
      <c r="H230" s="3" t="s">
        <v>12</v>
      </c>
      <c r="I230" s="3" t="s">
        <v>3</v>
      </c>
      <c r="J230" s="3">
        <v>27</v>
      </c>
      <c r="K230" s="3">
        <v>30</v>
      </c>
      <c r="L230" s="3">
        <f t="shared" si="14"/>
        <v>-3</v>
      </c>
      <c r="M230" s="3">
        <f t="shared" si="13"/>
        <v>-7.7679756827472479</v>
      </c>
      <c r="N230" s="3">
        <f t="shared" si="15"/>
        <v>22.733592111269086</v>
      </c>
    </row>
    <row r="231" spans="7:14" x14ac:dyDescent="0.2">
      <c r="G231" s="3">
        <f t="shared" si="16"/>
        <v>212</v>
      </c>
      <c r="H231" s="3" t="s">
        <v>17</v>
      </c>
      <c r="I231" s="3" t="s">
        <v>28</v>
      </c>
      <c r="J231" s="3">
        <v>6</v>
      </c>
      <c r="K231" s="3">
        <v>34</v>
      </c>
      <c r="L231" s="3">
        <f t="shared" si="14"/>
        <v>-28</v>
      </c>
      <c r="M231" s="3">
        <f t="shared" si="13"/>
        <v>3.1433128449713972</v>
      </c>
      <c r="N231" s="3">
        <f t="shared" si="15"/>
        <v>969.90593495976043</v>
      </c>
    </row>
    <row r="232" spans="7:14" x14ac:dyDescent="0.2">
      <c r="G232" s="3">
        <f t="shared" si="16"/>
        <v>213</v>
      </c>
      <c r="H232" s="3" t="s">
        <v>21</v>
      </c>
      <c r="I232" s="3" t="s">
        <v>31</v>
      </c>
      <c r="J232" s="3">
        <v>20</v>
      </c>
      <c r="K232" s="3">
        <v>24</v>
      </c>
      <c r="L232" s="3">
        <f t="shared" si="14"/>
        <v>-4</v>
      </c>
      <c r="M232" s="3">
        <f t="shared" si="13"/>
        <v>-1.130468070223495</v>
      </c>
      <c r="N232" s="3">
        <f t="shared" si="15"/>
        <v>8.2342134960068734</v>
      </c>
    </row>
    <row r="233" spans="7:14" x14ac:dyDescent="0.2">
      <c r="G233" s="3">
        <f t="shared" si="16"/>
        <v>214</v>
      </c>
      <c r="H233" s="3" t="s">
        <v>6</v>
      </c>
      <c r="I233" s="3" t="s">
        <v>9</v>
      </c>
      <c r="J233" s="3">
        <v>27</v>
      </c>
      <c r="K233" s="3">
        <v>26</v>
      </c>
      <c r="L233" s="3">
        <f t="shared" si="14"/>
        <v>1</v>
      </c>
      <c r="M233" s="3">
        <f t="shared" si="13"/>
        <v>0.29991113441315953</v>
      </c>
      <c r="N233" s="3">
        <f t="shared" si="15"/>
        <v>0.49012441971866916</v>
      </c>
    </row>
    <row r="234" spans="7:14" x14ac:dyDescent="0.2">
      <c r="G234" s="3">
        <f t="shared" si="16"/>
        <v>215</v>
      </c>
      <c r="H234" s="3" t="s">
        <v>11</v>
      </c>
      <c r="I234" s="3" t="s">
        <v>5</v>
      </c>
      <c r="J234" s="3">
        <v>21</v>
      </c>
      <c r="K234" s="3">
        <v>20</v>
      </c>
      <c r="L234" s="3">
        <f t="shared" si="14"/>
        <v>1</v>
      </c>
      <c r="M234" s="3">
        <f t="shared" si="13"/>
        <v>4.9066828328185661</v>
      </c>
      <c r="N234" s="3">
        <f t="shared" si="15"/>
        <v>15.262170756239296</v>
      </c>
    </row>
    <row r="235" spans="7:14" x14ac:dyDescent="0.2">
      <c r="G235" s="3">
        <f t="shared" si="16"/>
        <v>216</v>
      </c>
      <c r="H235" s="3" t="s">
        <v>13</v>
      </c>
      <c r="I235" s="3" t="s">
        <v>18</v>
      </c>
      <c r="J235" s="3">
        <v>17</v>
      </c>
      <c r="K235" s="3">
        <v>19</v>
      </c>
      <c r="L235" s="3">
        <f t="shared" si="14"/>
        <v>-2</v>
      </c>
      <c r="M235" s="3">
        <f t="shared" si="13"/>
        <v>9.1698715368057151</v>
      </c>
      <c r="N235" s="3">
        <f t="shared" si="15"/>
        <v>124.76603014874247</v>
      </c>
    </row>
    <row r="236" spans="7:14" x14ac:dyDescent="0.2">
      <c r="G236" s="3">
        <f t="shared" si="16"/>
        <v>217</v>
      </c>
      <c r="H236" s="3" t="s">
        <v>7</v>
      </c>
      <c r="I236" s="3" t="s">
        <v>10</v>
      </c>
      <c r="J236" s="3">
        <v>33</v>
      </c>
      <c r="K236" s="3">
        <v>13</v>
      </c>
      <c r="L236" s="3">
        <f t="shared" si="14"/>
        <v>20</v>
      </c>
      <c r="M236" s="3">
        <f t="shared" si="13"/>
        <v>12.321616390185049</v>
      </c>
      <c r="N236" s="3">
        <f t="shared" si="15"/>
        <v>58.957574859474875</v>
      </c>
    </row>
    <row r="237" spans="7:14" x14ac:dyDescent="0.2">
      <c r="G237" s="3">
        <f t="shared" si="16"/>
        <v>218</v>
      </c>
      <c r="H237" s="3" t="s">
        <v>25</v>
      </c>
      <c r="I237" s="3" t="s">
        <v>27</v>
      </c>
      <c r="J237" s="3">
        <v>17</v>
      </c>
      <c r="K237" s="3">
        <v>6</v>
      </c>
      <c r="L237" s="3">
        <f t="shared" si="14"/>
        <v>11</v>
      </c>
      <c r="M237" s="3">
        <f t="shared" si="13"/>
        <v>6.092095454715257</v>
      </c>
      <c r="N237" s="3">
        <f t="shared" si="15"/>
        <v>24.087527025626638</v>
      </c>
    </row>
    <row r="238" spans="7:14" x14ac:dyDescent="0.2">
      <c r="G238" s="3">
        <f t="shared" si="16"/>
        <v>219</v>
      </c>
      <c r="H238" s="3" t="s">
        <v>16</v>
      </c>
      <c r="I238" s="3" t="s">
        <v>33</v>
      </c>
      <c r="J238" s="3">
        <v>41</v>
      </c>
      <c r="K238" s="3">
        <v>13</v>
      </c>
      <c r="L238" s="3">
        <f t="shared" si="14"/>
        <v>28</v>
      </c>
      <c r="M238" s="3">
        <f t="shared" si="13"/>
        <v>22.261200613360568</v>
      </c>
      <c r="N238" s="3">
        <f t="shared" si="15"/>
        <v>32.933818400093116</v>
      </c>
    </row>
    <row r="239" spans="7:14" x14ac:dyDescent="0.2">
      <c r="G239" s="3">
        <f t="shared" si="16"/>
        <v>220</v>
      </c>
      <c r="H239" s="3" t="s">
        <v>30</v>
      </c>
      <c r="I239" s="3" t="s">
        <v>20</v>
      </c>
      <c r="J239" s="3">
        <v>41</v>
      </c>
      <c r="K239" s="3">
        <v>48</v>
      </c>
      <c r="L239" s="3">
        <f t="shared" si="14"/>
        <v>-7</v>
      </c>
      <c r="M239" s="3">
        <f t="shared" si="13"/>
        <v>2.6132768211671848</v>
      </c>
      <c r="N239" s="3">
        <f t="shared" si="15"/>
        <v>92.415091240390254</v>
      </c>
    </row>
    <row r="240" spans="7:14" x14ac:dyDescent="0.2">
      <c r="G240" s="3">
        <f t="shared" si="16"/>
        <v>221</v>
      </c>
      <c r="H240" s="3" t="s">
        <v>0</v>
      </c>
      <c r="I240" s="3" t="s">
        <v>29</v>
      </c>
      <c r="J240" s="3">
        <v>3</v>
      </c>
      <c r="K240" s="3">
        <v>16</v>
      </c>
      <c r="L240" s="3">
        <f t="shared" si="14"/>
        <v>-13</v>
      </c>
      <c r="M240" s="3">
        <f t="shared" si="13"/>
        <v>-2.6721284564468686</v>
      </c>
      <c r="N240" s="3">
        <f t="shared" si="15"/>
        <v>106.66493062013454</v>
      </c>
    </row>
    <row r="241" spans="7:14" x14ac:dyDescent="0.2">
      <c r="G241" s="3">
        <f t="shared" si="16"/>
        <v>222</v>
      </c>
      <c r="H241" s="3" t="s">
        <v>14</v>
      </c>
      <c r="I241" s="3" t="s">
        <v>19</v>
      </c>
      <c r="J241" s="3">
        <v>16</v>
      </c>
      <c r="K241" s="3">
        <v>19</v>
      </c>
      <c r="L241" s="3">
        <f t="shared" si="14"/>
        <v>-3</v>
      </c>
      <c r="M241" s="3">
        <f t="shared" si="13"/>
        <v>-0.63880210880754218</v>
      </c>
      <c r="N241" s="3">
        <f t="shared" si="15"/>
        <v>5.5752554813717099</v>
      </c>
    </row>
    <row r="242" spans="7:14" x14ac:dyDescent="0.2">
      <c r="G242" s="3">
        <f t="shared" si="16"/>
        <v>223</v>
      </c>
      <c r="H242" s="3" t="s">
        <v>26</v>
      </c>
      <c r="I242" s="3" t="s">
        <v>15</v>
      </c>
      <c r="J242" s="3">
        <v>26</v>
      </c>
      <c r="K242" s="3">
        <v>20</v>
      </c>
      <c r="L242" s="3">
        <f t="shared" si="14"/>
        <v>6</v>
      </c>
      <c r="M242" s="3">
        <f t="shared" si="13"/>
        <v>9.7295946319261599</v>
      </c>
      <c r="N242" s="3">
        <f t="shared" si="15"/>
        <v>13.909876118492429</v>
      </c>
    </row>
    <row r="243" spans="7:14" x14ac:dyDescent="0.2">
      <c r="G243" s="3">
        <f t="shared" si="16"/>
        <v>224</v>
      </c>
      <c r="H243" s="3" t="s">
        <v>32</v>
      </c>
      <c r="I243" s="3" t="s">
        <v>1</v>
      </c>
      <c r="J243" s="3">
        <v>15</v>
      </c>
      <c r="K243" s="3">
        <v>26</v>
      </c>
      <c r="L243" s="3">
        <f t="shared" si="14"/>
        <v>-11</v>
      </c>
      <c r="M243" s="3">
        <f t="shared" si="13"/>
        <v>5.5379314045196164</v>
      </c>
      <c r="N243" s="3">
        <f t="shared" si="15"/>
        <v>273.50317514059623</v>
      </c>
    </row>
    <row r="244" spans="7:14" x14ac:dyDescent="0.2">
      <c r="G244" s="3">
        <f t="shared" si="16"/>
        <v>224</v>
      </c>
      <c r="H244" s="3" t="s">
        <v>35</v>
      </c>
      <c r="I244" s="3" t="s">
        <v>36</v>
      </c>
      <c r="J244" s="3" t="s">
        <v>37</v>
      </c>
      <c r="K244" s="3" t="s">
        <v>37</v>
      </c>
      <c r="L244" s="3" t="str">
        <f t="shared" si="14"/>
        <v/>
      </c>
      <c r="M244" s="3" t="str">
        <f t="shared" si="13"/>
        <v/>
      </c>
      <c r="N244" s="3" t="str">
        <f t="shared" si="15"/>
        <v/>
      </c>
    </row>
    <row r="245" spans="7:14" x14ac:dyDescent="0.2">
      <c r="G245" s="3">
        <f t="shared" si="16"/>
        <v>225</v>
      </c>
      <c r="H245" s="3" t="s">
        <v>9</v>
      </c>
      <c r="I245" s="3" t="s">
        <v>25</v>
      </c>
      <c r="J245" s="3">
        <v>24</v>
      </c>
      <c r="K245" s="3">
        <v>19</v>
      </c>
      <c r="L245" s="3">
        <f t="shared" si="14"/>
        <v>5</v>
      </c>
      <c r="M245" s="3">
        <f t="shared" si="13"/>
        <v>4.2417491193650916</v>
      </c>
      <c r="N245" s="3">
        <f t="shared" si="15"/>
        <v>0.57494439798361419</v>
      </c>
    </row>
    <row r="246" spans="7:14" x14ac:dyDescent="0.2">
      <c r="G246" s="3">
        <f t="shared" si="16"/>
        <v>226</v>
      </c>
      <c r="H246" s="3" t="s">
        <v>10</v>
      </c>
      <c r="I246" s="3" t="s">
        <v>14</v>
      </c>
      <c r="J246" s="3">
        <v>20</v>
      </c>
      <c r="K246" s="3">
        <v>17</v>
      </c>
      <c r="L246" s="3">
        <f t="shared" si="14"/>
        <v>3</v>
      </c>
      <c r="M246" s="3">
        <f t="shared" si="13"/>
        <v>-7.5783997163894909</v>
      </c>
      <c r="N246" s="3">
        <f t="shared" si="15"/>
        <v>111.90254055970927</v>
      </c>
    </row>
    <row r="247" spans="7:14" x14ac:dyDescent="0.2">
      <c r="G247" s="3">
        <f t="shared" si="16"/>
        <v>227</v>
      </c>
      <c r="H247" s="3" t="s">
        <v>5</v>
      </c>
      <c r="I247" s="3" t="s">
        <v>18</v>
      </c>
      <c r="J247" s="3">
        <v>38</v>
      </c>
      <c r="K247" s="3">
        <v>17</v>
      </c>
      <c r="L247" s="3">
        <f t="shared" si="14"/>
        <v>21</v>
      </c>
      <c r="M247" s="3">
        <f t="shared" si="13"/>
        <v>-1.3950568948369382</v>
      </c>
      <c r="N247" s="3">
        <f t="shared" si="15"/>
        <v>501.53857332298344</v>
      </c>
    </row>
    <row r="248" spans="7:14" x14ac:dyDescent="0.2">
      <c r="G248" s="3">
        <f t="shared" si="16"/>
        <v>228</v>
      </c>
      <c r="H248" s="3" t="s">
        <v>12</v>
      </c>
      <c r="I248" s="3" t="s">
        <v>32</v>
      </c>
      <c r="J248" s="3">
        <v>21</v>
      </c>
      <c r="K248" s="3">
        <v>41</v>
      </c>
      <c r="L248" s="3">
        <f t="shared" si="14"/>
        <v>-20</v>
      </c>
      <c r="M248" s="3">
        <f t="shared" si="13"/>
        <v>-6.9033917511214513</v>
      </c>
      <c r="N248" s="3">
        <f t="shared" si="15"/>
        <v>171.52114762459368</v>
      </c>
    </row>
    <row r="249" spans="7:14" x14ac:dyDescent="0.2">
      <c r="G249" s="3">
        <f t="shared" si="16"/>
        <v>229</v>
      </c>
      <c r="H249" s="3" t="s">
        <v>1</v>
      </c>
      <c r="I249" s="3" t="s">
        <v>16</v>
      </c>
      <c r="J249" s="3">
        <v>16</v>
      </c>
      <c r="K249" s="3">
        <v>33</v>
      </c>
      <c r="L249" s="3">
        <f t="shared" si="14"/>
        <v>-17</v>
      </c>
      <c r="M249" s="3">
        <f t="shared" si="13"/>
        <v>-6.9183116247734402</v>
      </c>
      <c r="N249" s="3">
        <f t="shared" si="15"/>
        <v>101.64044049517834</v>
      </c>
    </row>
    <row r="250" spans="7:14" x14ac:dyDescent="0.2">
      <c r="G250" s="3">
        <f t="shared" si="16"/>
        <v>230</v>
      </c>
      <c r="H250" s="3" t="s">
        <v>29</v>
      </c>
      <c r="I250" s="3" t="s">
        <v>22</v>
      </c>
      <c r="J250" s="3">
        <v>41</v>
      </c>
      <c r="K250" s="3">
        <v>3</v>
      </c>
      <c r="L250" s="3">
        <f t="shared" si="14"/>
        <v>38</v>
      </c>
      <c r="M250" s="3">
        <f t="shared" si="13"/>
        <v>20.369527872129574</v>
      </c>
      <c r="N250" s="3">
        <f t="shared" si="15"/>
        <v>310.83354745161597</v>
      </c>
    </row>
    <row r="251" spans="7:14" x14ac:dyDescent="0.2">
      <c r="G251" s="3">
        <f t="shared" si="16"/>
        <v>231</v>
      </c>
      <c r="H251" s="3" t="s">
        <v>3</v>
      </c>
      <c r="I251" s="3" t="s">
        <v>17</v>
      </c>
      <c r="J251" s="3">
        <v>38</v>
      </c>
      <c r="K251" s="3">
        <v>25</v>
      </c>
      <c r="L251" s="3">
        <f t="shared" si="14"/>
        <v>13</v>
      </c>
      <c r="M251" s="3">
        <f t="shared" si="13"/>
        <v>4.4566795304927851</v>
      </c>
      <c r="N251" s="3">
        <f t="shared" si="15"/>
        <v>72.988324644700981</v>
      </c>
    </row>
    <row r="252" spans="7:14" x14ac:dyDescent="0.2">
      <c r="G252" s="3">
        <f t="shared" si="16"/>
        <v>232</v>
      </c>
      <c r="H252" s="3" t="s">
        <v>7</v>
      </c>
      <c r="I252" s="3" t="s">
        <v>24</v>
      </c>
      <c r="J252" s="3">
        <v>31</v>
      </c>
      <c r="K252" s="3">
        <v>34</v>
      </c>
      <c r="L252" s="3">
        <f t="shared" si="14"/>
        <v>-3</v>
      </c>
      <c r="M252" s="3">
        <f t="shared" si="13"/>
        <v>4.6355003321116062</v>
      </c>
      <c r="N252" s="3">
        <f t="shared" si="15"/>
        <v>58.300865321676447</v>
      </c>
    </row>
    <row r="253" spans="7:14" x14ac:dyDescent="0.2">
      <c r="G253" s="3">
        <f t="shared" si="16"/>
        <v>233</v>
      </c>
      <c r="H253" s="3" t="s">
        <v>19</v>
      </c>
      <c r="I253" s="3" t="s">
        <v>28</v>
      </c>
      <c r="J253" s="3">
        <v>33</v>
      </c>
      <c r="K253" s="3">
        <v>25</v>
      </c>
      <c r="L253" s="3">
        <f t="shared" si="14"/>
        <v>8</v>
      </c>
      <c r="M253" s="3">
        <f t="shared" si="13"/>
        <v>5.4625813268958163</v>
      </c>
      <c r="N253" s="3">
        <f t="shared" si="15"/>
        <v>6.4384935226177964</v>
      </c>
    </row>
    <row r="254" spans="7:14" x14ac:dyDescent="0.2">
      <c r="G254" s="3">
        <f t="shared" si="16"/>
        <v>234</v>
      </c>
      <c r="H254" s="3" t="s">
        <v>23</v>
      </c>
      <c r="I254" s="3" t="s">
        <v>30</v>
      </c>
      <c r="J254" s="3">
        <v>31</v>
      </c>
      <c r="K254" s="3">
        <v>34</v>
      </c>
      <c r="L254" s="3">
        <f t="shared" si="14"/>
        <v>-3</v>
      </c>
      <c r="M254" s="3">
        <f t="shared" si="13"/>
        <v>3.1066804538725448</v>
      </c>
      <c r="N254" s="3">
        <f t="shared" si="15"/>
        <v>37.291546165708986</v>
      </c>
    </row>
    <row r="255" spans="7:14" x14ac:dyDescent="0.2">
      <c r="G255" s="3">
        <f t="shared" si="16"/>
        <v>235</v>
      </c>
      <c r="H255" s="3" t="s">
        <v>34</v>
      </c>
      <c r="I255" s="3" t="s">
        <v>33</v>
      </c>
      <c r="J255" s="3">
        <v>21</v>
      </c>
      <c r="K255" s="3">
        <v>22</v>
      </c>
      <c r="L255" s="3">
        <f t="shared" si="14"/>
        <v>-1</v>
      </c>
      <c r="M255" s="3">
        <f t="shared" si="13"/>
        <v>2.6920987908598537</v>
      </c>
      <c r="N255" s="3">
        <f t="shared" si="15"/>
        <v>13.631593481468794</v>
      </c>
    </row>
    <row r="256" spans="7:14" x14ac:dyDescent="0.2">
      <c r="G256" s="3">
        <f t="shared" si="16"/>
        <v>236</v>
      </c>
      <c r="H256" s="3" t="s">
        <v>20</v>
      </c>
      <c r="I256" s="3" t="s">
        <v>15</v>
      </c>
      <c r="J256" s="3">
        <v>31</v>
      </c>
      <c r="K256" s="3">
        <v>24</v>
      </c>
      <c r="L256" s="3">
        <f t="shared" si="14"/>
        <v>7</v>
      </c>
      <c r="M256" s="3">
        <f t="shared" si="13"/>
        <v>4.3032095857560728</v>
      </c>
      <c r="N256" s="3">
        <f t="shared" si="15"/>
        <v>7.2726785383579324</v>
      </c>
    </row>
    <row r="257" spans="7:14" x14ac:dyDescent="0.2">
      <c r="G257" s="3">
        <f t="shared" si="16"/>
        <v>237</v>
      </c>
      <c r="H257" s="3" t="s">
        <v>11</v>
      </c>
      <c r="I257" s="3" t="s">
        <v>21</v>
      </c>
      <c r="J257" s="3">
        <v>12</v>
      </c>
      <c r="K257" s="3">
        <v>10</v>
      </c>
      <c r="L257" s="3">
        <f t="shared" si="14"/>
        <v>2</v>
      </c>
      <c r="M257" s="3">
        <f t="shared" si="13"/>
        <v>-1.1054693989417941</v>
      </c>
      <c r="N257" s="3">
        <f t="shared" si="15"/>
        <v>9.6439401877639082</v>
      </c>
    </row>
    <row r="258" spans="7:14" x14ac:dyDescent="0.2">
      <c r="G258" s="3">
        <f t="shared" si="16"/>
        <v>238</v>
      </c>
      <c r="H258" s="3" t="s">
        <v>31</v>
      </c>
      <c r="I258" s="3" t="s">
        <v>6</v>
      </c>
      <c r="J258" s="3">
        <v>31</v>
      </c>
      <c r="K258" s="3">
        <v>27</v>
      </c>
      <c r="L258" s="3">
        <f t="shared" si="14"/>
        <v>4</v>
      </c>
      <c r="M258" s="3">
        <f t="shared" si="13"/>
        <v>5.7702202387694408</v>
      </c>
      <c r="N258" s="3">
        <f t="shared" si="15"/>
        <v>3.133679693748936</v>
      </c>
    </row>
    <row r="259" spans="7:14" x14ac:dyDescent="0.2">
      <c r="G259" s="3">
        <f t="shared" si="16"/>
        <v>239</v>
      </c>
      <c r="H259" s="3" t="s">
        <v>13</v>
      </c>
      <c r="I259" s="3" t="s">
        <v>0</v>
      </c>
      <c r="J259" s="3">
        <v>33</v>
      </c>
      <c r="K259" s="3">
        <v>10</v>
      </c>
      <c r="L259" s="3">
        <f t="shared" si="14"/>
        <v>23</v>
      </c>
      <c r="M259" s="3">
        <f t="shared" si="13"/>
        <v>4.1160546689519109</v>
      </c>
      <c r="N259" s="3">
        <f t="shared" si="15"/>
        <v>356.60339126601292</v>
      </c>
    </row>
    <row r="260" spans="7:14" x14ac:dyDescent="0.2">
      <c r="G260" s="3">
        <f t="shared" si="16"/>
        <v>240</v>
      </c>
      <c r="H260" s="3" t="s">
        <v>26</v>
      </c>
      <c r="I260" s="3" t="s">
        <v>27</v>
      </c>
      <c r="J260" s="3">
        <v>42</v>
      </c>
      <c r="K260" s="3">
        <v>21</v>
      </c>
      <c r="L260" s="3">
        <f t="shared" si="14"/>
        <v>21</v>
      </c>
      <c r="M260" s="3">
        <f t="shared" si="13"/>
        <v>10.933063126602574</v>
      </c>
      <c r="N260" s="3">
        <f t="shared" si="15"/>
        <v>101.34321801296873</v>
      </c>
    </row>
    <row r="261" spans="7:14" x14ac:dyDescent="0.2">
      <c r="G261" s="3">
        <f t="shared" si="16"/>
        <v>240</v>
      </c>
      <c r="H261" s="3" t="s">
        <v>35</v>
      </c>
      <c r="I261" s="3" t="s">
        <v>36</v>
      </c>
      <c r="J261" s="3" t="s">
        <v>37</v>
      </c>
      <c r="K261" s="3" t="s">
        <v>37</v>
      </c>
      <c r="L261" s="3" t="str">
        <f t="shared" si="14"/>
        <v/>
      </c>
      <c r="M261" s="3" t="str">
        <f t="shared" si="13"/>
        <v/>
      </c>
      <c r="N261" s="3" t="str">
        <f t="shared" si="15"/>
        <v/>
      </c>
    </row>
    <row r="262" spans="7:14" x14ac:dyDescent="0.2">
      <c r="G262" s="3">
        <f t="shared" si="16"/>
        <v>241</v>
      </c>
      <c r="H262" s="3" t="s">
        <v>24</v>
      </c>
      <c r="I262" s="3" t="s">
        <v>29</v>
      </c>
      <c r="J262" s="3">
        <v>14</v>
      </c>
      <c r="K262" s="3">
        <v>35</v>
      </c>
      <c r="L262" s="3">
        <f t="shared" si="14"/>
        <v>-21</v>
      </c>
      <c r="M262" s="3">
        <f t="shared" ref="M262:M277" si="17">IFERROR(Home_edge+VLOOKUP(H262,lookpoints,2,FALSE)-VLOOKUP(I262,lookpoints,2,FALSE),"")</f>
        <v>-9.1207427175016669</v>
      </c>
      <c r="N262" s="3">
        <f t="shared" si="15"/>
        <v>141.11675358378969</v>
      </c>
    </row>
    <row r="263" spans="7:14" x14ac:dyDescent="0.2">
      <c r="G263" s="3">
        <f t="shared" si="16"/>
        <v>242</v>
      </c>
      <c r="H263" s="3" t="s">
        <v>15</v>
      </c>
      <c r="I263" s="3" t="s">
        <v>1</v>
      </c>
      <c r="J263" s="3">
        <v>17</v>
      </c>
      <c r="K263" s="3">
        <v>16</v>
      </c>
      <c r="L263" s="3">
        <f t="shared" ref="L263:L277" si="18">IFERROR(J263-K263,"")</f>
        <v>1</v>
      </c>
      <c r="M263" s="3">
        <f t="shared" si="17"/>
        <v>3.3750827790213336</v>
      </c>
      <c r="N263" s="3">
        <f t="shared" ref="N263:N277" si="19">IFERROR((L263-M263)^2,"")</f>
        <v>5.6410182072037012</v>
      </c>
    </row>
    <row r="264" spans="7:14" x14ac:dyDescent="0.2">
      <c r="G264" s="3">
        <f t="shared" ref="G264:G277" si="20">IF(COUNT(J264)&gt;0,G263+1,G263)</f>
        <v>243</v>
      </c>
      <c r="H264" s="3" t="s">
        <v>22</v>
      </c>
      <c r="I264" s="3" t="s">
        <v>7</v>
      </c>
      <c r="J264" s="3">
        <v>30</v>
      </c>
      <c r="K264" s="3">
        <v>10</v>
      </c>
      <c r="L264" s="3">
        <f t="shared" si="18"/>
        <v>20</v>
      </c>
      <c r="M264" s="3">
        <f t="shared" si="17"/>
        <v>-5.6186709389975134</v>
      </c>
      <c r="N264" s="3">
        <f t="shared" si="19"/>
        <v>656.31630068063578</v>
      </c>
    </row>
    <row r="265" spans="7:14" x14ac:dyDescent="0.2">
      <c r="G265" s="3">
        <f t="shared" si="20"/>
        <v>244</v>
      </c>
      <c r="H265" s="3" t="s">
        <v>31</v>
      </c>
      <c r="I265" s="3" t="s">
        <v>10</v>
      </c>
      <c r="J265" s="3">
        <v>27</v>
      </c>
      <c r="K265" s="3">
        <v>24</v>
      </c>
      <c r="L265" s="3">
        <f t="shared" si="18"/>
        <v>3</v>
      </c>
      <c r="M265" s="3">
        <f t="shared" si="17"/>
        <v>17.394880495356851</v>
      </c>
      <c r="N265" s="3">
        <f t="shared" si="19"/>
        <v>207.2125844756051</v>
      </c>
    </row>
    <row r="266" spans="7:14" x14ac:dyDescent="0.2">
      <c r="G266" s="3">
        <f t="shared" si="20"/>
        <v>245</v>
      </c>
      <c r="H266" s="3" t="s">
        <v>17</v>
      </c>
      <c r="I266" s="3" t="s">
        <v>12</v>
      </c>
      <c r="J266" s="3">
        <v>38</v>
      </c>
      <c r="K266" s="3">
        <v>10</v>
      </c>
      <c r="L266" s="3">
        <f t="shared" si="18"/>
        <v>28</v>
      </c>
      <c r="M266" s="3">
        <f t="shared" si="17"/>
        <v>11.010507063060963</v>
      </c>
      <c r="N266" s="3">
        <f t="shared" si="19"/>
        <v>288.64287025430144</v>
      </c>
    </row>
    <row r="267" spans="7:14" x14ac:dyDescent="0.2">
      <c r="G267" s="3">
        <f t="shared" si="20"/>
        <v>246</v>
      </c>
      <c r="H267" s="3" t="s">
        <v>18</v>
      </c>
      <c r="I267" s="3" t="s">
        <v>11</v>
      </c>
      <c r="J267" s="3">
        <v>24</v>
      </c>
      <c r="K267" s="3">
        <v>17</v>
      </c>
      <c r="L267" s="3">
        <f t="shared" si="18"/>
        <v>7</v>
      </c>
      <c r="M267" s="3">
        <f t="shared" si="17"/>
        <v>4.1875849728248706</v>
      </c>
      <c r="N267" s="3">
        <f t="shared" si="19"/>
        <v>7.9096782850804841</v>
      </c>
    </row>
    <row r="268" spans="7:14" x14ac:dyDescent="0.2">
      <c r="G268" s="3">
        <f t="shared" si="20"/>
        <v>247</v>
      </c>
      <c r="H268" s="3" t="s">
        <v>28</v>
      </c>
      <c r="I268" s="3" t="s">
        <v>5</v>
      </c>
      <c r="J268" s="3">
        <v>24</v>
      </c>
      <c r="K268" s="3">
        <v>20</v>
      </c>
      <c r="L268" s="3">
        <f t="shared" si="18"/>
        <v>4</v>
      </c>
      <c r="M268" s="3">
        <f t="shared" si="17"/>
        <v>7.9007821265412161</v>
      </c>
      <c r="N268" s="3">
        <f t="shared" si="19"/>
        <v>15.216101198743413</v>
      </c>
    </row>
    <row r="269" spans="7:14" x14ac:dyDescent="0.2">
      <c r="G269" s="3">
        <f t="shared" si="20"/>
        <v>248</v>
      </c>
      <c r="H269" s="3" t="s">
        <v>21</v>
      </c>
      <c r="I269" s="3" t="s">
        <v>6</v>
      </c>
      <c r="J269" s="3">
        <v>27</v>
      </c>
      <c r="K269" s="3">
        <v>10</v>
      </c>
      <c r="L269" s="3">
        <f t="shared" si="18"/>
        <v>17</v>
      </c>
      <c r="M269" s="3">
        <f t="shared" si="17"/>
        <v>2.0733485316104465</v>
      </c>
      <c r="N269" s="3">
        <f t="shared" si="19"/>
        <v>222.80492405877604</v>
      </c>
    </row>
    <row r="270" spans="7:14" x14ac:dyDescent="0.2">
      <c r="G270" s="3">
        <f t="shared" si="20"/>
        <v>249</v>
      </c>
      <c r="H270" s="3" t="s">
        <v>9</v>
      </c>
      <c r="I270" s="3" t="s">
        <v>26</v>
      </c>
      <c r="J270" s="3">
        <v>27</v>
      </c>
      <c r="K270" s="3">
        <v>13</v>
      </c>
      <c r="L270" s="3">
        <f t="shared" si="18"/>
        <v>14</v>
      </c>
      <c r="M270" s="3">
        <f t="shared" si="17"/>
        <v>-0.59921855252222667</v>
      </c>
      <c r="N270" s="3">
        <f t="shared" si="19"/>
        <v>213.1371823443092</v>
      </c>
    </row>
    <row r="271" spans="7:14" x14ac:dyDescent="0.2">
      <c r="G271" s="3">
        <f t="shared" si="20"/>
        <v>250</v>
      </c>
      <c r="H271" s="3" t="s">
        <v>33</v>
      </c>
      <c r="I271" s="3" t="s">
        <v>23</v>
      </c>
      <c r="J271" s="3">
        <v>23</v>
      </c>
      <c r="K271" s="3">
        <v>25</v>
      </c>
      <c r="L271" s="3">
        <f t="shared" si="18"/>
        <v>-2</v>
      </c>
      <c r="M271" s="3">
        <f t="shared" si="17"/>
        <v>-10.776313169855769</v>
      </c>
      <c r="N271" s="3">
        <f t="shared" si="19"/>
        <v>77.023672855383808</v>
      </c>
    </row>
    <row r="272" spans="7:14" x14ac:dyDescent="0.2">
      <c r="G272" s="3">
        <f t="shared" si="20"/>
        <v>251</v>
      </c>
      <c r="H272" s="3" t="s">
        <v>34</v>
      </c>
      <c r="I272" s="3" t="s">
        <v>30</v>
      </c>
      <c r="J272" s="3">
        <v>6</v>
      </c>
      <c r="K272" s="3">
        <v>44</v>
      </c>
      <c r="L272" s="3">
        <f t="shared" si="18"/>
        <v>-38</v>
      </c>
      <c r="M272" s="3">
        <f t="shared" si="17"/>
        <v>-10.110341198994368</v>
      </c>
      <c r="N272" s="3">
        <f t="shared" si="19"/>
        <v>777.83306803651078</v>
      </c>
    </row>
    <row r="273" spans="7:14" x14ac:dyDescent="0.2">
      <c r="G273" s="3">
        <f t="shared" si="20"/>
        <v>252</v>
      </c>
      <c r="H273" s="3" t="s">
        <v>0</v>
      </c>
      <c r="I273" s="3" t="s">
        <v>19</v>
      </c>
      <c r="J273" s="3">
        <v>24</v>
      </c>
      <c r="K273" s="3">
        <v>6</v>
      </c>
      <c r="L273" s="3">
        <f t="shared" si="18"/>
        <v>18</v>
      </c>
      <c r="M273" s="3">
        <f t="shared" si="17"/>
        <v>3.3511248569957086</v>
      </c>
      <c r="N273" s="3">
        <f t="shared" si="19"/>
        <v>214.58954295532899</v>
      </c>
    </row>
    <row r="274" spans="7:14" x14ac:dyDescent="0.2">
      <c r="G274" s="3">
        <f t="shared" si="20"/>
        <v>253</v>
      </c>
      <c r="H274" s="3" t="s">
        <v>14</v>
      </c>
      <c r="I274" s="3" t="s">
        <v>13</v>
      </c>
      <c r="J274" s="3">
        <v>27</v>
      </c>
      <c r="K274" s="3">
        <v>37</v>
      </c>
      <c r="L274" s="3">
        <f t="shared" si="18"/>
        <v>-10</v>
      </c>
      <c r="M274" s="3">
        <f t="shared" si="17"/>
        <v>-2.9731743608841623</v>
      </c>
      <c r="N274" s="3">
        <f t="shared" si="19"/>
        <v>49.37627856253571</v>
      </c>
    </row>
    <row r="275" spans="7:14" x14ac:dyDescent="0.2">
      <c r="G275" s="3">
        <f t="shared" si="20"/>
        <v>254</v>
      </c>
      <c r="H275" s="3" t="s">
        <v>16</v>
      </c>
      <c r="I275" s="3" t="s">
        <v>20</v>
      </c>
      <c r="J275" s="3">
        <v>38</v>
      </c>
      <c r="K275" s="3">
        <v>32</v>
      </c>
      <c r="L275" s="3">
        <f t="shared" si="18"/>
        <v>6</v>
      </c>
      <c r="M275" s="3">
        <f t="shared" si="17"/>
        <v>9.5056338077380325</v>
      </c>
      <c r="N275" s="3">
        <f t="shared" si="19"/>
        <v>12.289468393955856</v>
      </c>
    </row>
    <row r="276" spans="7:14" x14ac:dyDescent="0.2">
      <c r="G276" s="3">
        <f t="shared" si="20"/>
        <v>255</v>
      </c>
      <c r="H276" s="3" t="s">
        <v>32</v>
      </c>
      <c r="I276" s="3" t="s">
        <v>25</v>
      </c>
      <c r="J276" s="3">
        <v>10</v>
      </c>
      <c r="K276" s="3">
        <v>19</v>
      </c>
      <c r="L276" s="3">
        <f t="shared" si="18"/>
        <v>-9</v>
      </c>
      <c r="M276" s="3">
        <f t="shared" si="17"/>
        <v>2.4070289393304405</v>
      </c>
      <c r="N276" s="3">
        <f t="shared" si="19"/>
        <v>130.12030922272217</v>
      </c>
    </row>
    <row r="277" spans="7:14" x14ac:dyDescent="0.2">
      <c r="G277" s="3">
        <f t="shared" si="20"/>
        <v>256</v>
      </c>
      <c r="H277" s="3" t="s">
        <v>27</v>
      </c>
      <c r="I277" s="3" t="s">
        <v>3</v>
      </c>
      <c r="J277" s="3">
        <v>24</v>
      </c>
      <c r="K277" s="3">
        <v>31</v>
      </c>
      <c r="L277" s="3">
        <f t="shared" si="18"/>
        <v>-7</v>
      </c>
      <c r="M277" s="3">
        <f t="shared" si="17"/>
        <v>-1.664497414864994</v>
      </c>
      <c r="N277" s="3">
        <f t="shared" si="19"/>
        <v>28.467587835982336</v>
      </c>
    </row>
  </sheetData>
  <sortState ref="B5:B37">
    <sortCondition ref="B5:B37"/>
  </sortState>
  <printOptions headings="1" gridLines="1"/>
  <pageMargins left="0.7" right="0.7" top="0.75" bottom="0.75" header="0.3" footer="0.3"/>
  <pageSetup scale="1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K277"/>
  <sheetViews>
    <sheetView topLeftCell="B2" zoomScale="85" zoomScaleNormal="85" zoomScalePageLayoutView="85" workbookViewId="0">
      <selection activeCell="S37" sqref="S37"/>
    </sheetView>
  </sheetViews>
  <sheetFormatPr baseColWidth="10" defaultColWidth="11.59765625" defaultRowHeight="15" x14ac:dyDescent="0.2"/>
  <cols>
    <col min="1" max="1" width="11.59765625" style="3"/>
    <col min="2" max="2" width="18.3984375" style="3" customWidth="1"/>
    <col min="3" max="3" width="11.59765625" style="3"/>
    <col min="4" max="4" width="7.59765625" style="3" customWidth="1"/>
    <col min="5" max="5" width="15" style="3" customWidth="1"/>
    <col min="6" max="6" width="4.796875" style="3" bestFit="1" customWidth="1"/>
    <col min="7" max="16384" width="11.59765625" style="3"/>
  </cols>
  <sheetData>
    <row r="1" spans="2:11" x14ac:dyDescent="0.2">
      <c r="D1" s="3" t="s">
        <v>48</v>
      </c>
      <c r="E1" s="4">
        <v>2.5659025995611984</v>
      </c>
    </row>
    <row r="3" spans="2:11" x14ac:dyDescent="0.2">
      <c r="B3" s="3" t="s">
        <v>49</v>
      </c>
      <c r="C3" s="3">
        <f>AVERAGE(C5:C36)</f>
        <v>1.1479481110091005E-5</v>
      </c>
      <c r="D3" s="5" t="s">
        <v>50</v>
      </c>
      <c r="E3" s="6">
        <f>AVERAGE(E5:E36)</f>
        <v>1.1479481110049372E-5</v>
      </c>
    </row>
    <row r="4" spans="2:11" x14ac:dyDescent="0.2">
      <c r="B4" s="3" t="s">
        <v>46</v>
      </c>
      <c r="C4" s="3" t="s">
        <v>47</v>
      </c>
      <c r="D4" s="3" t="s">
        <v>60</v>
      </c>
      <c r="E4" s="3" t="s">
        <v>64</v>
      </c>
      <c r="F4" s="3" t="s">
        <v>60</v>
      </c>
    </row>
    <row r="5" spans="2:11" x14ac:dyDescent="0.2">
      <c r="B5" s="3" t="s">
        <v>30</v>
      </c>
      <c r="C5" s="4">
        <v>1.472597097340016</v>
      </c>
      <c r="D5" s="3">
        <f>RANK(C5,$C$5:$C$36,0)</f>
        <v>15</v>
      </c>
      <c r="E5" s="6">
        <f t="shared" ref="E5:E36" si="0">(SUMIF(Home_Team,B5,Away_Ability)+SUMIF(Away_Team,B5,Home_Ability))/16</f>
        <v>-1.9486450789592293</v>
      </c>
      <c r="F5" s="3">
        <f>RANK(E5,$E$5:$E$36,0)</f>
        <v>31</v>
      </c>
      <c r="G5" s="3" t="s">
        <v>55</v>
      </c>
      <c r="H5" s="3" t="s">
        <v>51</v>
      </c>
      <c r="I5" s="3" t="s">
        <v>52</v>
      </c>
      <c r="J5" s="3" t="s">
        <v>62</v>
      </c>
      <c r="K5" s="3" t="s">
        <v>63</v>
      </c>
    </row>
    <row r="6" spans="2:11" x14ac:dyDescent="0.2">
      <c r="B6" s="3" t="s">
        <v>16</v>
      </c>
      <c r="C6" s="4">
        <v>8.5880333524858692</v>
      </c>
      <c r="D6" s="3">
        <f t="shared" ref="D6:D36" si="1">RANK(C6,$C$5:$C$36,0)</f>
        <v>2</v>
      </c>
      <c r="E6" s="6">
        <f t="shared" si="0"/>
        <v>7.7243299403723667E-2</v>
      </c>
      <c r="F6" s="3">
        <f t="shared" ref="F6:F36" si="2">RANK(E6,$E$5:$E$36,0)</f>
        <v>18</v>
      </c>
      <c r="G6" s="3">
        <v>1</v>
      </c>
      <c r="H6" s="3" t="s">
        <v>0</v>
      </c>
      <c r="I6" s="3" t="s">
        <v>1</v>
      </c>
      <c r="J6" s="6">
        <f>IFERROR(VLOOKUP(I6,$B$5:$C$36,2,FALSE),"")</f>
        <v>-1.1635774063632538</v>
      </c>
      <c r="K6" s="6">
        <f>IFERROR(VLOOKUP(H6,$B$5:$C$36,2,FALSE),"")</f>
        <v>4.0763144425404949</v>
      </c>
    </row>
    <row r="7" spans="2:11" x14ac:dyDescent="0.2">
      <c r="B7" s="3" t="s">
        <v>6</v>
      </c>
      <c r="C7" s="4">
        <v>1.6266016029515398</v>
      </c>
      <c r="D7" s="3">
        <f t="shared" si="1"/>
        <v>13</v>
      </c>
      <c r="E7" s="6">
        <f t="shared" si="0"/>
        <v>0.15857280949534813</v>
      </c>
      <c r="F7" s="3">
        <f t="shared" si="2"/>
        <v>16</v>
      </c>
      <c r="G7" s="3">
        <f>IF(COUNT(J7)&gt;0,G6+1,G6)</f>
        <v>2</v>
      </c>
      <c r="H7" s="3" t="s">
        <v>5</v>
      </c>
      <c r="I7" s="3" t="s">
        <v>3</v>
      </c>
      <c r="J7" s="6">
        <f t="shared" ref="J7:J70" si="3">IFERROR(VLOOKUP(I7,$B$5:$C$36,2,FALSE),"")</f>
        <v>2.8768176040723294</v>
      </c>
      <c r="K7" s="6">
        <f t="shared" ref="K7:K70" si="4">IFERROR(VLOOKUP(H7,$B$5:$C$36,2,FALSE),"")</f>
        <v>-4.9413050251623183</v>
      </c>
    </row>
    <row r="8" spans="2:11" x14ac:dyDescent="0.2">
      <c r="B8" s="3" t="s">
        <v>7</v>
      </c>
      <c r="C8" s="4">
        <v>-0.55046107076709283</v>
      </c>
      <c r="D8" s="3">
        <f t="shared" si="1"/>
        <v>21</v>
      </c>
      <c r="E8" s="6">
        <f t="shared" si="0"/>
        <v>-1.6602625619215052</v>
      </c>
      <c r="F8" s="3">
        <f t="shared" si="2"/>
        <v>29</v>
      </c>
      <c r="G8" s="3">
        <f t="shared" ref="G8:G71" si="5">IF(COUNT(J8)&gt;0,G7+1,G7)</f>
        <v>3</v>
      </c>
      <c r="H8" s="3" t="s">
        <v>6</v>
      </c>
      <c r="I8" s="3" t="s">
        <v>7</v>
      </c>
      <c r="J8" s="6">
        <f t="shared" si="3"/>
        <v>-0.55046107076709283</v>
      </c>
      <c r="K8" s="6">
        <f t="shared" si="4"/>
        <v>1.6266016029515398</v>
      </c>
    </row>
    <row r="9" spans="2:11" x14ac:dyDescent="0.2">
      <c r="B9" s="3" t="s">
        <v>1</v>
      </c>
      <c r="C9" s="4">
        <v>-1.1635774063632538</v>
      </c>
      <c r="D9" s="3">
        <f t="shared" si="1"/>
        <v>23</v>
      </c>
      <c r="E9" s="6">
        <f t="shared" si="0"/>
        <v>1.0613014007738979</v>
      </c>
      <c r="F9" s="3">
        <f t="shared" si="2"/>
        <v>6</v>
      </c>
      <c r="G9" s="3">
        <f t="shared" si="5"/>
        <v>4</v>
      </c>
      <c r="H9" s="3" t="s">
        <v>9</v>
      </c>
      <c r="I9" s="3" t="s">
        <v>10</v>
      </c>
      <c r="J9" s="6">
        <f t="shared" si="3"/>
        <v>-10.026414851081427</v>
      </c>
      <c r="K9" s="6">
        <f t="shared" si="4"/>
        <v>3.8369889920994282</v>
      </c>
    </row>
    <row r="10" spans="2:11" x14ac:dyDescent="0.2">
      <c r="B10" s="3" t="s">
        <v>12</v>
      </c>
      <c r="C10" s="4">
        <v>-7.3699632459878384</v>
      </c>
      <c r="D10" s="3">
        <f t="shared" si="1"/>
        <v>28</v>
      </c>
      <c r="E10" s="6">
        <f t="shared" si="0"/>
        <v>1.9851466890270064E-2</v>
      </c>
      <c r="F10" s="3">
        <f t="shared" si="2"/>
        <v>19</v>
      </c>
      <c r="G10" s="3">
        <f t="shared" si="5"/>
        <v>5</v>
      </c>
      <c r="H10" s="3" t="s">
        <v>11</v>
      </c>
      <c r="I10" s="3" t="s">
        <v>12</v>
      </c>
      <c r="J10" s="6">
        <f t="shared" si="3"/>
        <v>-7.3699632459878384</v>
      </c>
      <c r="K10" s="6">
        <f t="shared" si="4"/>
        <v>-2.594104058737813</v>
      </c>
    </row>
    <row r="11" spans="2:11" x14ac:dyDescent="0.2">
      <c r="B11" s="3" t="s">
        <v>21</v>
      </c>
      <c r="C11" s="4">
        <v>1.0597399188252485</v>
      </c>
      <c r="D11" s="3">
        <f t="shared" si="1"/>
        <v>16</v>
      </c>
      <c r="E11" s="6">
        <f t="shared" si="0"/>
        <v>0.42669016011576777</v>
      </c>
      <c r="F11" s="3">
        <f t="shared" si="2"/>
        <v>13</v>
      </c>
      <c r="G11" s="3">
        <f t="shared" si="5"/>
        <v>6</v>
      </c>
      <c r="H11" s="3" t="s">
        <v>13</v>
      </c>
      <c r="I11" s="3" t="s">
        <v>14</v>
      </c>
      <c r="J11" s="6">
        <f t="shared" si="3"/>
        <v>7.0069619323214455E-2</v>
      </c>
      <c r="K11" s="6">
        <f t="shared" si="4"/>
        <v>5.6104579992681511</v>
      </c>
    </row>
    <row r="12" spans="2:11" x14ac:dyDescent="0.2">
      <c r="B12" s="3" t="s">
        <v>10</v>
      </c>
      <c r="C12" s="4">
        <v>-10.026414851081427</v>
      </c>
      <c r="D12" s="3">
        <f t="shared" si="1"/>
        <v>30</v>
      </c>
      <c r="E12" s="6">
        <f t="shared" si="0"/>
        <v>1.6633057242222287</v>
      </c>
      <c r="F12" s="3">
        <f t="shared" si="2"/>
        <v>2</v>
      </c>
      <c r="G12" s="3">
        <f t="shared" si="5"/>
        <v>7</v>
      </c>
      <c r="H12" s="3" t="s">
        <v>16</v>
      </c>
      <c r="I12" s="3" t="s">
        <v>15</v>
      </c>
      <c r="J12" s="6">
        <f t="shared" si="3"/>
        <v>-0.20579293862976106</v>
      </c>
      <c r="K12" s="6">
        <f t="shared" si="4"/>
        <v>8.5880333524858692</v>
      </c>
    </row>
    <row r="13" spans="2:11" x14ac:dyDescent="0.2">
      <c r="B13" s="3" t="s">
        <v>26</v>
      </c>
      <c r="C13" s="4">
        <v>6.9522655596004883</v>
      </c>
      <c r="D13" s="3">
        <f t="shared" si="1"/>
        <v>3</v>
      </c>
      <c r="E13" s="6">
        <f t="shared" si="0"/>
        <v>-0.18638613283021016</v>
      </c>
      <c r="F13" s="3">
        <f t="shared" si="2"/>
        <v>21</v>
      </c>
      <c r="G13" s="3">
        <f t="shared" si="5"/>
        <v>8</v>
      </c>
      <c r="H13" s="3" t="s">
        <v>18</v>
      </c>
      <c r="I13" s="3" t="s">
        <v>17</v>
      </c>
      <c r="J13" s="6">
        <f t="shared" si="3"/>
        <v>0.96664496239285902</v>
      </c>
      <c r="K13" s="6">
        <f t="shared" si="4"/>
        <v>-0.97431974963051027</v>
      </c>
    </row>
    <row r="14" spans="2:11" x14ac:dyDescent="0.2">
      <c r="B14" s="3" t="s">
        <v>0</v>
      </c>
      <c r="C14" s="4">
        <v>4.0763144425404949</v>
      </c>
      <c r="D14" s="3">
        <f t="shared" si="1"/>
        <v>6</v>
      </c>
      <c r="E14" s="6">
        <f t="shared" si="0"/>
        <v>1.8027140419281107</v>
      </c>
      <c r="F14" s="3">
        <f t="shared" si="2"/>
        <v>1</v>
      </c>
      <c r="G14" s="3">
        <f t="shared" si="5"/>
        <v>9</v>
      </c>
      <c r="H14" s="3" t="s">
        <v>20</v>
      </c>
      <c r="I14" s="3" t="s">
        <v>19</v>
      </c>
      <c r="J14" s="6">
        <f t="shared" si="3"/>
        <v>3.2673611672908707</v>
      </c>
      <c r="K14" s="6">
        <f t="shared" si="4"/>
        <v>1.5307399600346956</v>
      </c>
    </row>
    <row r="15" spans="2:11" x14ac:dyDescent="0.2">
      <c r="B15" s="3" t="s">
        <v>27</v>
      </c>
      <c r="C15" s="4">
        <v>-1.3643444657875385</v>
      </c>
      <c r="D15" s="3">
        <f t="shared" si="1"/>
        <v>24</v>
      </c>
      <c r="E15" s="6">
        <f t="shared" si="0"/>
        <v>-0.61446145469480284</v>
      </c>
      <c r="F15" s="3">
        <f t="shared" si="2"/>
        <v>25</v>
      </c>
      <c r="G15" s="3">
        <f t="shared" si="5"/>
        <v>10</v>
      </c>
      <c r="H15" s="3" t="s">
        <v>22</v>
      </c>
      <c r="I15" s="3" t="s">
        <v>21</v>
      </c>
      <c r="J15" s="6">
        <f t="shared" si="3"/>
        <v>1.0597399188252485</v>
      </c>
      <c r="K15" s="6">
        <f t="shared" si="4"/>
        <v>-8.5543758536195043</v>
      </c>
    </row>
    <row r="16" spans="2:11" x14ac:dyDescent="0.2">
      <c r="B16" s="3" t="s">
        <v>3</v>
      </c>
      <c r="C16" s="4">
        <v>2.8768176040723294</v>
      </c>
      <c r="D16" s="3">
        <f t="shared" si="1"/>
        <v>9</v>
      </c>
      <c r="E16" s="6">
        <f t="shared" si="0"/>
        <v>0.12253476486074658</v>
      </c>
      <c r="F16" s="3">
        <f t="shared" si="2"/>
        <v>17</v>
      </c>
      <c r="G16" s="3">
        <f t="shared" si="5"/>
        <v>11</v>
      </c>
      <c r="H16" s="3" t="s">
        <v>23</v>
      </c>
      <c r="I16" s="3" t="s">
        <v>24</v>
      </c>
      <c r="J16" s="6">
        <f t="shared" si="3"/>
        <v>-2.4335075491059066</v>
      </c>
      <c r="K16" s="6">
        <f t="shared" si="4"/>
        <v>2.087395025043798</v>
      </c>
    </row>
    <row r="17" spans="2:11" x14ac:dyDescent="0.2">
      <c r="B17" s="3" t="s">
        <v>11</v>
      </c>
      <c r="C17" s="4">
        <v>-2.594104058737813</v>
      </c>
      <c r="D17" s="3">
        <f t="shared" si="1"/>
        <v>26</v>
      </c>
      <c r="E17" s="6">
        <f t="shared" si="0"/>
        <v>0.46301889247130273</v>
      </c>
      <c r="F17" s="3">
        <f t="shared" si="2"/>
        <v>12</v>
      </c>
      <c r="G17" s="3">
        <f t="shared" si="5"/>
        <v>12</v>
      </c>
      <c r="H17" s="3" t="s">
        <v>26</v>
      </c>
      <c r="I17" s="3" t="s">
        <v>25</v>
      </c>
      <c r="J17" s="6">
        <f t="shared" si="3"/>
        <v>2.1538371219090244</v>
      </c>
      <c r="K17" s="6">
        <f t="shared" si="4"/>
        <v>6.9522655596004883</v>
      </c>
    </row>
    <row r="18" spans="2:11" x14ac:dyDescent="0.2">
      <c r="B18" s="3" t="s">
        <v>28</v>
      </c>
      <c r="C18" s="4">
        <v>0.39822078092557112</v>
      </c>
      <c r="D18" s="3">
        <f t="shared" si="1"/>
        <v>18</v>
      </c>
      <c r="E18" s="6">
        <f t="shared" si="0"/>
        <v>-0.79312879388389246</v>
      </c>
      <c r="F18" s="3">
        <f t="shared" si="2"/>
        <v>26</v>
      </c>
      <c r="G18" s="3">
        <f t="shared" si="5"/>
        <v>13</v>
      </c>
      <c r="H18" s="3" t="s">
        <v>28</v>
      </c>
      <c r="I18" s="3" t="s">
        <v>27</v>
      </c>
      <c r="J18" s="6">
        <f t="shared" si="3"/>
        <v>-1.3643444657875385</v>
      </c>
      <c r="K18" s="6">
        <f t="shared" si="4"/>
        <v>0.39822078092557112</v>
      </c>
    </row>
    <row r="19" spans="2:11" x14ac:dyDescent="0.2">
      <c r="B19" s="3" t="s">
        <v>5</v>
      </c>
      <c r="C19" s="4">
        <v>-4.9413050251623183</v>
      </c>
      <c r="D19" s="3">
        <f t="shared" si="1"/>
        <v>27</v>
      </c>
      <c r="E19" s="6">
        <f t="shared" si="0"/>
        <v>0.17931828502571789</v>
      </c>
      <c r="F19" s="3">
        <f t="shared" si="2"/>
        <v>15</v>
      </c>
      <c r="G19" s="3">
        <f t="shared" si="5"/>
        <v>14</v>
      </c>
      <c r="H19" s="3" t="s">
        <v>30</v>
      </c>
      <c r="I19" s="3" t="s">
        <v>29</v>
      </c>
      <c r="J19" s="6">
        <f t="shared" si="3"/>
        <v>9.2500122653375669</v>
      </c>
      <c r="K19" s="6">
        <f t="shared" si="4"/>
        <v>1.472597097340016</v>
      </c>
    </row>
    <row r="20" spans="2:11" x14ac:dyDescent="0.2">
      <c r="B20" s="3" t="s">
        <v>13</v>
      </c>
      <c r="C20" s="4">
        <v>5.6104579992681511</v>
      </c>
      <c r="D20" s="3">
        <f t="shared" si="1"/>
        <v>4</v>
      </c>
      <c r="E20" s="6">
        <f t="shared" si="0"/>
        <v>0.72883901593988132</v>
      </c>
      <c r="F20" s="3">
        <f t="shared" si="2"/>
        <v>9</v>
      </c>
      <c r="G20" s="3">
        <f t="shared" si="5"/>
        <v>15</v>
      </c>
      <c r="H20" s="3" t="s">
        <v>32</v>
      </c>
      <c r="I20" s="3" t="s">
        <v>31</v>
      </c>
      <c r="J20" s="6">
        <f t="shared" si="3"/>
        <v>4.7504147354259647</v>
      </c>
      <c r="K20" s="6">
        <f t="shared" si="4"/>
        <v>1.9888697380034421</v>
      </c>
    </row>
    <row r="21" spans="2:11" x14ac:dyDescent="0.2">
      <c r="B21" s="3" t="s">
        <v>34</v>
      </c>
      <c r="C21" s="4">
        <v>-11.129575235113558</v>
      </c>
      <c r="D21" s="3">
        <f t="shared" si="1"/>
        <v>31</v>
      </c>
      <c r="E21" s="6">
        <f t="shared" si="0"/>
        <v>-0.50874991516970824</v>
      </c>
      <c r="F21" s="3">
        <f t="shared" si="2"/>
        <v>23</v>
      </c>
      <c r="G21" s="3">
        <f t="shared" si="5"/>
        <v>16</v>
      </c>
      <c r="H21" s="3" t="s">
        <v>33</v>
      </c>
      <c r="I21" s="3" t="s">
        <v>34</v>
      </c>
      <c r="J21" s="6">
        <f t="shared" si="3"/>
        <v>-11.129575235113558</v>
      </c>
      <c r="K21" s="6">
        <f t="shared" si="4"/>
        <v>-11.255273151488529</v>
      </c>
    </row>
    <row r="22" spans="2:11" x14ac:dyDescent="0.2">
      <c r="B22" s="3" t="s">
        <v>24</v>
      </c>
      <c r="C22" s="4">
        <v>-2.4335075491059066</v>
      </c>
      <c r="D22" s="3">
        <f t="shared" si="1"/>
        <v>25</v>
      </c>
      <c r="E22" s="6">
        <f t="shared" si="0"/>
        <v>-1.3767758941563939</v>
      </c>
      <c r="F22" s="3">
        <f t="shared" si="2"/>
        <v>28</v>
      </c>
      <c r="G22" s="3">
        <f t="shared" si="5"/>
        <v>16</v>
      </c>
      <c r="H22" s="3" t="s">
        <v>35</v>
      </c>
      <c r="I22" s="3" t="s">
        <v>36</v>
      </c>
      <c r="J22" s="6" t="str">
        <f t="shared" si="3"/>
        <v/>
      </c>
      <c r="K22" s="6" t="str">
        <f t="shared" si="4"/>
        <v/>
      </c>
    </row>
    <row r="23" spans="2:11" x14ac:dyDescent="0.2">
      <c r="B23" s="3" t="s">
        <v>17</v>
      </c>
      <c r="C23" s="4">
        <v>0.96664496239285902</v>
      </c>
      <c r="D23" s="3">
        <f t="shared" si="1"/>
        <v>17</v>
      </c>
      <c r="E23" s="6">
        <f t="shared" si="0"/>
        <v>-0.2865941978388763</v>
      </c>
      <c r="F23" s="3">
        <f t="shared" si="2"/>
        <v>22</v>
      </c>
      <c r="G23" s="3">
        <f t="shared" si="5"/>
        <v>17</v>
      </c>
      <c r="H23" s="3" t="s">
        <v>7</v>
      </c>
      <c r="I23" s="3" t="s">
        <v>22</v>
      </c>
      <c r="J23" s="6">
        <f t="shared" si="3"/>
        <v>-8.5543758536195043</v>
      </c>
      <c r="K23" s="6">
        <f t="shared" si="4"/>
        <v>-0.55046107076709283</v>
      </c>
    </row>
    <row r="24" spans="2:11" x14ac:dyDescent="0.2">
      <c r="B24" s="3" t="s">
        <v>29</v>
      </c>
      <c r="C24" s="4">
        <v>9.2500122653375669</v>
      </c>
      <c r="D24" s="3">
        <f t="shared" si="1"/>
        <v>1</v>
      </c>
      <c r="E24" s="6">
        <f t="shared" si="0"/>
        <v>-2.6880620888299545</v>
      </c>
      <c r="F24" s="3">
        <f t="shared" si="2"/>
        <v>32</v>
      </c>
      <c r="G24" s="3">
        <f t="shared" si="5"/>
        <v>18</v>
      </c>
      <c r="H24" s="3" t="s">
        <v>31</v>
      </c>
      <c r="I24" s="3" t="s">
        <v>21</v>
      </c>
      <c r="J24" s="6">
        <f t="shared" si="3"/>
        <v>1.0597399188252485</v>
      </c>
      <c r="K24" s="6">
        <f t="shared" si="4"/>
        <v>4.7504147354259647</v>
      </c>
    </row>
    <row r="25" spans="2:11" x14ac:dyDescent="0.2">
      <c r="B25" s="3" t="s">
        <v>20</v>
      </c>
      <c r="C25" s="4">
        <v>1.5307399600346956</v>
      </c>
      <c r="D25" s="3">
        <f t="shared" si="1"/>
        <v>14</v>
      </c>
      <c r="E25" s="6">
        <f t="shared" si="0"/>
        <v>0.58913535220697799</v>
      </c>
      <c r="F25" s="3">
        <f t="shared" si="2"/>
        <v>10</v>
      </c>
      <c r="G25" s="3">
        <f t="shared" si="5"/>
        <v>19</v>
      </c>
      <c r="H25" s="3" t="s">
        <v>10</v>
      </c>
      <c r="I25" s="3" t="s">
        <v>6</v>
      </c>
      <c r="J25" s="6">
        <f t="shared" si="3"/>
        <v>1.6266016029515398</v>
      </c>
      <c r="K25" s="6">
        <f t="shared" si="4"/>
        <v>-10.026414851081427</v>
      </c>
    </row>
    <row r="26" spans="2:11" x14ac:dyDescent="0.2">
      <c r="B26" s="3" t="s">
        <v>25</v>
      </c>
      <c r="C26" s="4">
        <v>2.1538371219090244</v>
      </c>
      <c r="D26" s="3">
        <f t="shared" si="1"/>
        <v>10</v>
      </c>
      <c r="E26" s="6">
        <f t="shared" si="0"/>
        <v>0.52980684782118703</v>
      </c>
      <c r="F26" s="3">
        <f t="shared" si="2"/>
        <v>11</v>
      </c>
      <c r="G26" s="3">
        <f t="shared" si="5"/>
        <v>20</v>
      </c>
      <c r="H26" s="3" t="s">
        <v>11</v>
      </c>
      <c r="I26" s="3" t="s">
        <v>13</v>
      </c>
      <c r="J26" s="6">
        <f t="shared" si="3"/>
        <v>5.6104579992681511</v>
      </c>
      <c r="K26" s="6">
        <f t="shared" si="4"/>
        <v>-2.594104058737813</v>
      </c>
    </row>
    <row r="27" spans="2:11" x14ac:dyDescent="0.2">
      <c r="B27" s="3" t="s">
        <v>22</v>
      </c>
      <c r="C27" s="4">
        <v>-8.5543758536195043</v>
      </c>
      <c r="D27" s="3">
        <f t="shared" si="1"/>
        <v>29</v>
      </c>
      <c r="E27" s="6">
        <f t="shared" si="0"/>
        <v>-0.17960929918588053</v>
      </c>
      <c r="F27" s="3">
        <f t="shared" si="2"/>
        <v>20</v>
      </c>
      <c r="G27" s="3">
        <f t="shared" si="5"/>
        <v>21</v>
      </c>
      <c r="H27" s="3" t="s">
        <v>29</v>
      </c>
      <c r="I27" s="3" t="s">
        <v>24</v>
      </c>
      <c r="J27" s="6">
        <f t="shared" si="3"/>
        <v>-2.4335075491059066</v>
      </c>
      <c r="K27" s="6">
        <f t="shared" si="4"/>
        <v>9.2500122653375669</v>
      </c>
    </row>
    <row r="28" spans="2:11" x14ac:dyDescent="0.2">
      <c r="B28" s="3" t="s">
        <v>19</v>
      </c>
      <c r="C28" s="4">
        <v>3.2673611672908707</v>
      </c>
      <c r="D28" s="3">
        <f t="shared" si="1"/>
        <v>8</v>
      </c>
      <c r="E28" s="6">
        <f t="shared" si="0"/>
        <v>1.3267324730856656</v>
      </c>
      <c r="F28" s="3">
        <f t="shared" si="2"/>
        <v>4</v>
      </c>
      <c r="G28" s="3">
        <f t="shared" si="5"/>
        <v>22</v>
      </c>
      <c r="H28" s="3" t="s">
        <v>27</v>
      </c>
      <c r="I28" s="3" t="s">
        <v>18</v>
      </c>
      <c r="J28" s="6">
        <f t="shared" si="3"/>
        <v>-0.97431974963051027</v>
      </c>
      <c r="K28" s="6">
        <f t="shared" si="4"/>
        <v>-1.3643444657875385</v>
      </c>
    </row>
    <row r="29" spans="2:11" x14ac:dyDescent="0.2">
      <c r="B29" s="3" t="s">
        <v>9</v>
      </c>
      <c r="C29" s="4">
        <v>3.8369889920994282</v>
      </c>
      <c r="D29" s="3">
        <f t="shared" si="1"/>
        <v>7</v>
      </c>
      <c r="E29" s="6">
        <f t="shared" si="0"/>
        <v>1.5865543423354196</v>
      </c>
      <c r="F29" s="3">
        <f t="shared" si="2"/>
        <v>3</v>
      </c>
      <c r="G29" s="3">
        <f t="shared" si="5"/>
        <v>23</v>
      </c>
      <c r="H29" s="3" t="s">
        <v>25</v>
      </c>
      <c r="I29" s="3" t="s">
        <v>20</v>
      </c>
      <c r="J29" s="6">
        <f t="shared" si="3"/>
        <v>1.5307399600346956</v>
      </c>
      <c r="K29" s="6">
        <f t="shared" si="4"/>
        <v>2.1538371219090244</v>
      </c>
    </row>
    <row r="30" spans="2:11" x14ac:dyDescent="0.2">
      <c r="B30" s="3" t="s">
        <v>31</v>
      </c>
      <c r="C30" s="4">
        <v>4.7504147354259647</v>
      </c>
      <c r="D30" s="3">
        <f t="shared" si="1"/>
        <v>5</v>
      </c>
      <c r="E30" s="6">
        <f t="shared" si="0"/>
        <v>0.24826008281511813</v>
      </c>
      <c r="F30" s="3">
        <f t="shared" si="2"/>
        <v>14</v>
      </c>
      <c r="G30" s="3">
        <f t="shared" si="5"/>
        <v>24</v>
      </c>
      <c r="H30" s="3" t="s">
        <v>1</v>
      </c>
      <c r="I30" s="3" t="s">
        <v>33</v>
      </c>
      <c r="J30" s="6">
        <f t="shared" si="3"/>
        <v>-11.255273151488529</v>
      </c>
      <c r="K30" s="6">
        <f t="shared" si="4"/>
        <v>-1.1635774063632538</v>
      </c>
    </row>
    <row r="31" spans="2:11" x14ac:dyDescent="0.2">
      <c r="B31" s="3" t="s">
        <v>14</v>
      </c>
      <c r="C31" s="4">
        <v>7.0069619323214455E-2</v>
      </c>
      <c r="D31" s="3">
        <f t="shared" si="1"/>
        <v>19</v>
      </c>
      <c r="E31" s="6">
        <f t="shared" si="0"/>
        <v>0.88038998330838636</v>
      </c>
      <c r="F31" s="3">
        <f t="shared" si="2"/>
        <v>7</v>
      </c>
      <c r="G31" s="3">
        <f t="shared" si="5"/>
        <v>25</v>
      </c>
      <c r="H31" s="3" t="s">
        <v>32</v>
      </c>
      <c r="I31" s="3" t="s">
        <v>26</v>
      </c>
      <c r="J31" s="6">
        <f t="shared" si="3"/>
        <v>6.9522655596004883</v>
      </c>
      <c r="K31" s="6">
        <f t="shared" si="4"/>
        <v>1.9888697380034421</v>
      </c>
    </row>
    <row r="32" spans="2:11" x14ac:dyDescent="0.2">
      <c r="B32" s="3" t="s">
        <v>33</v>
      </c>
      <c r="C32" s="4">
        <v>-11.255273151488529</v>
      </c>
      <c r="D32" s="3">
        <f t="shared" si="1"/>
        <v>32</v>
      </c>
      <c r="E32" s="6">
        <f t="shared" si="0"/>
        <v>-0.56848707202963911</v>
      </c>
      <c r="F32" s="3">
        <f t="shared" si="2"/>
        <v>24</v>
      </c>
      <c r="G32" s="3">
        <f t="shared" si="5"/>
        <v>26</v>
      </c>
      <c r="H32" s="3" t="s">
        <v>30</v>
      </c>
      <c r="I32" s="3" t="s">
        <v>15</v>
      </c>
      <c r="J32" s="6">
        <f t="shared" si="3"/>
        <v>-0.20579293862976106</v>
      </c>
      <c r="K32" s="6">
        <f t="shared" si="4"/>
        <v>1.472597097340016</v>
      </c>
    </row>
    <row r="33" spans="2:11" x14ac:dyDescent="0.2">
      <c r="B33" s="3" t="s">
        <v>23</v>
      </c>
      <c r="C33" s="4">
        <v>2.087395025043798</v>
      </c>
      <c r="D33" s="3">
        <f t="shared" si="1"/>
        <v>11</v>
      </c>
      <c r="E33" s="6">
        <f t="shared" si="0"/>
        <v>-1.7906015764362357</v>
      </c>
      <c r="F33" s="3">
        <f t="shared" si="2"/>
        <v>30</v>
      </c>
      <c r="G33" s="3">
        <f t="shared" si="5"/>
        <v>27</v>
      </c>
      <c r="H33" s="3" t="s">
        <v>34</v>
      </c>
      <c r="I33" s="3" t="s">
        <v>23</v>
      </c>
      <c r="J33" s="6">
        <f t="shared" si="3"/>
        <v>2.087395025043798</v>
      </c>
      <c r="K33" s="6">
        <f t="shared" si="4"/>
        <v>-11.129575235113558</v>
      </c>
    </row>
    <row r="34" spans="2:11" x14ac:dyDescent="0.2">
      <c r="B34" s="3" t="s">
        <v>15</v>
      </c>
      <c r="C34" s="4">
        <v>-0.20579293862976106</v>
      </c>
      <c r="D34" s="3">
        <f t="shared" si="1"/>
        <v>20</v>
      </c>
      <c r="E34" s="6">
        <f t="shared" si="0"/>
        <v>0.73075256813323308</v>
      </c>
      <c r="F34" s="3">
        <f t="shared" si="2"/>
        <v>8</v>
      </c>
      <c r="G34" s="3">
        <f t="shared" si="5"/>
        <v>28</v>
      </c>
      <c r="H34" s="3" t="s">
        <v>0</v>
      </c>
      <c r="I34" s="3" t="s">
        <v>28</v>
      </c>
      <c r="J34" s="6">
        <f t="shared" si="3"/>
        <v>0.39822078092557112</v>
      </c>
      <c r="K34" s="6">
        <f t="shared" si="4"/>
        <v>4.0763144425404949</v>
      </c>
    </row>
    <row r="35" spans="2:11" x14ac:dyDescent="0.2">
      <c r="B35" s="3" t="s">
        <v>18</v>
      </c>
      <c r="C35" s="4">
        <v>-0.97431974963051027</v>
      </c>
      <c r="D35" s="3">
        <f t="shared" si="1"/>
        <v>22</v>
      </c>
      <c r="E35" s="6">
        <f t="shared" si="0"/>
        <v>-1.1625588076889946</v>
      </c>
      <c r="F35" s="3">
        <f t="shared" si="2"/>
        <v>27</v>
      </c>
      <c r="G35" s="3">
        <f t="shared" si="5"/>
        <v>29</v>
      </c>
      <c r="H35" s="3" t="s">
        <v>14</v>
      </c>
      <c r="I35" s="3" t="s">
        <v>5</v>
      </c>
      <c r="J35" s="6">
        <f t="shared" si="3"/>
        <v>-4.9413050251623183</v>
      </c>
      <c r="K35" s="6">
        <f t="shared" si="4"/>
        <v>7.0069619323214455E-2</v>
      </c>
    </row>
    <row r="36" spans="2:11" x14ac:dyDescent="0.2">
      <c r="B36" s="3" t="s">
        <v>32</v>
      </c>
      <c r="C36" s="4">
        <v>1.9888697380034421</v>
      </c>
      <c r="D36" s="3">
        <f t="shared" si="1"/>
        <v>12</v>
      </c>
      <c r="E36" s="6">
        <f t="shared" si="0"/>
        <v>1.1696687061878612</v>
      </c>
      <c r="F36" s="3">
        <f t="shared" si="2"/>
        <v>5</v>
      </c>
      <c r="G36" s="3">
        <f t="shared" si="5"/>
        <v>30</v>
      </c>
      <c r="H36" s="3" t="s">
        <v>19</v>
      </c>
      <c r="I36" s="3" t="s">
        <v>16</v>
      </c>
      <c r="J36" s="6">
        <f t="shared" si="3"/>
        <v>8.5880333524858692</v>
      </c>
      <c r="K36" s="6">
        <f t="shared" si="4"/>
        <v>3.2673611672908707</v>
      </c>
    </row>
    <row r="37" spans="2:11" x14ac:dyDescent="0.2">
      <c r="E37" s="6"/>
      <c r="G37" s="3">
        <f t="shared" si="5"/>
        <v>31</v>
      </c>
      <c r="H37" s="3" t="s">
        <v>17</v>
      </c>
      <c r="I37" s="3" t="s">
        <v>3</v>
      </c>
      <c r="J37" s="6">
        <f t="shared" si="3"/>
        <v>2.8768176040723294</v>
      </c>
      <c r="K37" s="6">
        <f t="shared" si="4"/>
        <v>0.96664496239285902</v>
      </c>
    </row>
    <row r="38" spans="2:11" x14ac:dyDescent="0.2">
      <c r="E38" s="6"/>
      <c r="G38" s="3">
        <f t="shared" si="5"/>
        <v>32</v>
      </c>
      <c r="H38" s="3" t="s">
        <v>12</v>
      </c>
      <c r="I38" s="3" t="s">
        <v>9</v>
      </c>
      <c r="J38" s="6">
        <f t="shared" si="3"/>
        <v>3.8369889920994282</v>
      </c>
      <c r="K38" s="6">
        <f t="shared" si="4"/>
        <v>-7.3699632459878384</v>
      </c>
    </row>
    <row r="39" spans="2:11" x14ac:dyDescent="0.2">
      <c r="E39" s="6"/>
      <c r="G39" s="3">
        <f t="shared" si="5"/>
        <v>32</v>
      </c>
      <c r="H39" s="3" t="s">
        <v>35</v>
      </c>
      <c r="I39" s="3" t="s">
        <v>36</v>
      </c>
      <c r="J39" s="6" t="str">
        <f t="shared" si="3"/>
        <v/>
      </c>
      <c r="K39" s="6" t="str">
        <f t="shared" si="4"/>
        <v/>
      </c>
    </row>
    <row r="40" spans="2:11" x14ac:dyDescent="0.2">
      <c r="E40" s="6"/>
      <c r="G40" s="3">
        <f t="shared" si="5"/>
        <v>33</v>
      </c>
      <c r="H40" s="3" t="s">
        <v>29</v>
      </c>
      <c r="I40" s="3" t="s">
        <v>11</v>
      </c>
      <c r="J40" s="6">
        <f t="shared" si="3"/>
        <v>-2.594104058737813</v>
      </c>
      <c r="K40" s="6">
        <f t="shared" si="4"/>
        <v>9.2500122653375669</v>
      </c>
    </row>
    <row r="41" spans="2:11" x14ac:dyDescent="0.2">
      <c r="E41" s="6"/>
      <c r="G41" s="3">
        <f t="shared" si="5"/>
        <v>34</v>
      </c>
      <c r="H41" s="3" t="s">
        <v>3</v>
      </c>
      <c r="I41" s="3" t="s">
        <v>27</v>
      </c>
      <c r="J41" s="6">
        <f t="shared" si="3"/>
        <v>-1.3643444657875385</v>
      </c>
      <c r="K41" s="6">
        <f t="shared" si="4"/>
        <v>2.8768176040723294</v>
      </c>
    </row>
    <row r="42" spans="2:11" x14ac:dyDescent="0.2">
      <c r="E42" s="6"/>
      <c r="G42" s="3">
        <f t="shared" si="5"/>
        <v>35</v>
      </c>
      <c r="H42" s="3" t="s">
        <v>25</v>
      </c>
      <c r="I42" s="3" t="s">
        <v>32</v>
      </c>
      <c r="J42" s="6">
        <f t="shared" si="3"/>
        <v>1.9888697380034421</v>
      </c>
      <c r="K42" s="6">
        <f t="shared" si="4"/>
        <v>2.1538371219090244</v>
      </c>
    </row>
    <row r="43" spans="2:11" x14ac:dyDescent="0.2">
      <c r="E43" s="6"/>
      <c r="G43" s="3">
        <f t="shared" si="5"/>
        <v>36</v>
      </c>
      <c r="H43" s="3" t="s">
        <v>21</v>
      </c>
      <c r="I43" s="3" t="s">
        <v>0</v>
      </c>
      <c r="J43" s="6">
        <f t="shared" si="3"/>
        <v>4.0763144425404949</v>
      </c>
      <c r="K43" s="6">
        <f t="shared" si="4"/>
        <v>1.0597399188252485</v>
      </c>
    </row>
    <row r="44" spans="2:11" x14ac:dyDescent="0.2">
      <c r="E44" s="6"/>
      <c r="G44" s="3">
        <f t="shared" si="5"/>
        <v>37</v>
      </c>
      <c r="H44" s="3" t="s">
        <v>7</v>
      </c>
      <c r="I44" s="3" t="s">
        <v>30</v>
      </c>
      <c r="J44" s="6">
        <f t="shared" si="3"/>
        <v>1.472597097340016</v>
      </c>
      <c r="K44" s="6">
        <f t="shared" si="4"/>
        <v>-0.55046107076709283</v>
      </c>
    </row>
    <row r="45" spans="2:11" x14ac:dyDescent="0.2">
      <c r="E45" s="6"/>
      <c r="G45" s="3">
        <f t="shared" si="5"/>
        <v>38</v>
      </c>
      <c r="H45" s="3" t="s">
        <v>24</v>
      </c>
      <c r="I45" s="3" t="s">
        <v>10</v>
      </c>
      <c r="J45" s="6">
        <f t="shared" si="3"/>
        <v>-10.026414851081427</v>
      </c>
      <c r="K45" s="6">
        <f t="shared" si="4"/>
        <v>-2.4335075491059066</v>
      </c>
    </row>
    <row r="46" spans="2:11" x14ac:dyDescent="0.2">
      <c r="E46" s="6"/>
      <c r="G46" s="3">
        <f t="shared" si="5"/>
        <v>39</v>
      </c>
      <c r="H46" s="3" t="s">
        <v>18</v>
      </c>
      <c r="I46" s="3" t="s">
        <v>19</v>
      </c>
      <c r="J46" s="6">
        <f t="shared" si="3"/>
        <v>3.2673611672908707</v>
      </c>
      <c r="K46" s="6">
        <f t="shared" si="4"/>
        <v>-0.97431974963051027</v>
      </c>
    </row>
    <row r="47" spans="2:11" x14ac:dyDescent="0.2">
      <c r="E47" s="6"/>
      <c r="G47" s="3">
        <f t="shared" si="5"/>
        <v>40</v>
      </c>
      <c r="H47" s="3" t="s">
        <v>5</v>
      </c>
      <c r="I47" s="3" t="s">
        <v>6</v>
      </c>
      <c r="J47" s="6">
        <f t="shared" si="3"/>
        <v>1.6266016029515398</v>
      </c>
      <c r="K47" s="6">
        <f t="shared" si="4"/>
        <v>-4.9413050251623183</v>
      </c>
    </row>
    <row r="48" spans="2:11" x14ac:dyDescent="0.2">
      <c r="E48" s="6"/>
      <c r="G48" s="3">
        <f t="shared" si="5"/>
        <v>41</v>
      </c>
      <c r="H48" s="3" t="s">
        <v>1</v>
      </c>
      <c r="I48" s="3" t="s">
        <v>17</v>
      </c>
      <c r="J48" s="6">
        <f t="shared" si="3"/>
        <v>0.96664496239285902</v>
      </c>
      <c r="K48" s="6">
        <f t="shared" si="4"/>
        <v>-1.1635774063632538</v>
      </c>
    </row>
    <row r="49" spans="5:11" x14ac:dyDescent="0.2">
      <c r="E49" s="6"/>
      <c r="G49" s="3">
        <f t="shared" si="5"/>
        <v>42</v>
      </c>
      <c r="H49" s="3" t="s">
        <v>15</v>
      </c>
      <c r="I49" s="3" t="s">
        <v>34</v>
      </c>
      <c r="J49" s="6">
        <f t="shared" si="3"/>
        <v>-11.129575235113558</v>
      </c>
      <c r="K49" s="6">
        <f t="shared" si="4"/>
        <v>-0.20579293862976106</v>
      </c>
    </row>
    <row r="50" spans="5:11" x14ac:dyDescent="0.2">
      <c r="E50" s="6"/>
      <c r="G50" s="3">
        <f t="shared" si="5"/>
        <v>43</v>
      </c>
      <c r="H50" s="3" t="s">
        <v>23</v>
      </c>
      <c r="I50" s="3" t="s">
        <v>33</v>
      </c>
      <c r="J50" s="6">
        <f t="shared" si="3"/>
        <v>-11.255273151488529</v>
      </c>
      <c r="K50" s="6">
        <f t="shared" si="4"/>
        <v>2.087395025043798</v>
      </c>
    </row>
    <row r="51" spans="5:11" x14ac:dyDescent="0.2">
      <c r="E51" s="6"/>
      <c r="G51" s="3">
        <f t="shared" si="5"/>
        <v>44</v>
      </c>
      <c r="H51" s="3" t="s">
        <v>9</v>
      </c>
      <c r="I51" s="3" t="s">
        <v>31</v>
      </c>
      <c r="J51" s="6">
        <f t="shared" si="3"/>
        <v>4.7504147354259647</v>
      </c>
      <c r="K51" s="6">
        <f t="shared" si="4"/>
        <v>3.8369889920994282</v>
      </c>
    </row>
    <row r="52" spans="5:11" x14ac:dyDescent="0.2">
      <c r="E52" s="6"/>
      <c r="G52" s="3">
        <f t="shared" si="5"/>
        <v>45</v>
      </c>
      <c r="H52" s="3" t="s">
        <v>28</v>
      </c>
      <c r="I52" s="3" t="s">
        <v>14</v>
      </c>
      <c r="J52" s="6">
        <f t="shared" si="3"/>
        <v>7.0069619323214455E-2</v>
      </c>
      <c r="K52" s="6">
        <f t="shared" si="4"/>
        <v>0.39822078092557112</v>
      </c>
    </row>
    <row r="53" spans="5:11" x14ac:dyDescent="0.2">
      <c r="E53" s="6"/>
      <c r="G53" s="3">
        <f t="shared" si="5"/>
        <v>46</v>
      </c>
      <c r="H53" s="3" t="s">
        <v>13</v>
      </c>
      <c r="I53" s="3" t="s">
        <v>22</v>
      </c>
      <c r="J53" s="6">
        <f t="shared" si="3"/>
        <v>-8.5543758536195043</v>
      </c>
      <c r="K53" s="6">
        <f t="shared" si="4"/>
        <v>5.6104579992681511</v>
      </c>
    </row>
    <row r="54" spans="5:11" x14ac:dyDescent="0.2">
      <c r="E54" s="6"/>
      <c r="G54" s="3">
        <f t="shared" si="5"/>
        <v>47</v>
      </c>
      <c r="H54" s="3" t="s">
        <v>26</v>
      </c>
      <c r="I54" s="3" t="s">
        <v>12</v>
      </c>
      <c r="J54" s="6">
        <f t="shared" si="3"/>
        <v>-7.3699632459878384</v>
      </c>
      <c r="K54" s="6">
        <f t="shared" si="4"/>
        <v>6.9522655596004883</v>
      </c>
    </row>
    <row r="55" spans="5:11" x14ac:dyDescent="0.2">
      <c r="E55" s="6"/>
      <c r="G55" s="3">
        <f t="shared" si="5"/>
        <v>48</v>
      </c>
      <c r="H55" s="3" t="s">
        <v>20</v>
      </c>
      <c r="I55" s="3" t="s">
        <v>16</v>
      </c>
      <c r="J55" s="6">
        <f t="shared" si="3"/>
        <v>8.5880333524858692</v>
      </c>
      <c r="K55" s="6">
        <f t="shared" si="4"/>
        <v>1.5307399600346956</v>
      </c>
    </row>
    <row r="56" spans="5:11" x14ac:dyDescent="0.2">
      <c r="E56" s="6"/>
      <c r="G56" s="3">
        <f t="shared" si="5"/>
        <v>48</v>
      </c>
      <c r="H56" s="3" t="s">
        <v>35</v>
      </c>
      <c r="I56" s="3" t="s">
        <v>36</v>
      </c>
      <c r="J56" s="6" t="str">
        <f t="shared" si="3"/>
        <v/>
      </c>
      <c r="K56" s="6" t="str">
        <f t="shared" si="4"/>
        <v/>
      </c>
    </row>
    <row r="57" spans="5:11" x14ac:dyDescent="0.2">
      <c r="E57" s="6"/>
      <c r="G57" s="3">
        <f t="shared" si="5"/>
        <v>49</v>
      </c>
      <c r="H57" s="3" t="s">
        <v>21</v>
      </c>
      <c r="I57" s="3" t="s">
        <v>24</v>
      </c>
      <c r="J57" s="6">
        <f t="shared" si="3"/>
        <v>-2.4335075491059066</v>
      </c>
      <c r="K57" s="6">
        <f t="shared" si="4"/>
        <v>1.0597399188252485</v>
      </c>
    </row>
    <row r="58" spans="5:11" x14ac:dyDescent="0.2">
      <c r="E58" s="6"/>
      <c r="G58" s="3">
        <f t="shared" si="5"/>
        <v>50</v>
      </c>
      <c r="H58" s="3" t="s">
        <v>5</v>
      </c>
      <c r="I58" s="3" t="s">
        <v>28</v>
      </c>
      <c r="J58" s="6">
        <f t="shared" si="3"/>
        <v>0.39822078092557112</v>
      </c>
      <c r="K58" s="6">
        <f t="shared" si="4"/>
        <v>-4.9413050251623183</v>
      </c>
    </row>
    <row r="59" spans="5:11" x14ac:dyDescent="0.2">
      <c r="E59" s="6"/>
      <c r="G59" s="3">
        <f t="shared" si="5"/>
        <v>51</v>
      </c>
      <c r="H59" s="3" t="s">
        <v>12</v>
      </c>
      <c r="I59" s="3" t="s">
        <v>27</v>
      </c>
      <c r="J59" s="6">
        <f t="shared" si="3"/>
        <v>-1.3643444657875385</v>
      </c>
      <c r="K59" s="6">
        <f t="shared" si="4"/>
        <v>-7.3699632459878384</v>
      </c>
    </row>
    <row r="60" spans="5:11" x14ac:dyDescent="0.2">
      <c r="E60" s="6"/>
      <c r="G60" s="3">
        <f t="shared" si="5"/>
        <v>52</v>
      </c>
      <c r="H60" s="3" t="s">
        <v>6</v>
      </c>
      <c r="I60" s="3" t="s">
        <v>19</v>
      </c>
      <c r="J60" s="6">
        <f t="shared" si="3"/>
        <v>3.2673611672908707</v>
      </c>
      <c r="K60" s="6">
        <f t="shared" si="4"/>
        <v>1.6266016029515398</v>
      </c>
    </row>
    <row r="61" spans="5:11" x14ac:dyDescent="0.2">
      <c r="E61" s="6"/>
      <c r="G61" s="3">
        <f t="shared" si="5"/>
        <v>53</v>
      </c>
      <c r="H61" s="3" t="s">
        <v>29</v>
      </c>
      <c r="I61" s="3" t="s">
        <v>7</v>
      </c>
      <c r="J61" s="6">
        <f t="shared" si="3"/>
        <v>-0.55046107076709283</v>
      </c>
      <c r="K61" s="6">
        <f t="shared" si="4"/>
        <v>9.2500122653375669</v>
      </c>
    </row>
    <row r="62" spans="5:11" x14ac:dyDescent="0.2">
      <c r="E62" s="6"/>
      <c r="G62" s="3">
        <f t="shared" si="5"/>
        <v>54</v>
      </c>
      <c r="H62" s="3" t="s">
        <v>11</v>
      </c>
      <c r="I62" s="3" t="s">
        <v>18</v>
      </c>
      <c r="J62" s="6">
        <f t="shared" si="3"/>
        <v>-0.97431974963051027</v>
      </c>
      <c r="K62" s="6">
        <f t="shared" si="4"/>
        <v>-2.594104058737813</v>
      </c>
    </row>
    <row r="63" spans="5:11" x14ac:dyDescent="0.2">
      <c r="E63" s="6"/>
      <c r="G63" s="3">
        <f t="shared" si="5"/>
        <v>55</v>
      </c>
      <c r="H63" s="3" t="s">
        <v>22</v>
      </c>
      <c r="I63" s="3" t="s">
        <v>23</v>
      </c>
      <c r="J63" s="6">
        <f t="shared" si="3"/>
        <v>2.087395025043798</v>
      </c>
      <c r="K63" s="6">
        <f t="shared" si="4"/>
        <v>-8.5543758536195043</v>
      </c>
    </row>
    <row r="64" spans="5:11" x14ac:dyDescent="0.2">
      <c r="E64" s="6"/>
      <c r="G64" s="3">
        <f t="shared" si="5"/>
        <v>56</v>
      </c>
      <c r="H64" s="3" t="s">
        <v>16</v>
      </c>
      <c r="I64" s="3" t="s">
        <v>1</v>
      </c>
      <c r="J64" s="6">
        <f t="shared" si="3"/>
        <v>-1.1635774063632538</v>
      </c>
      <c r="K64" s="6">
        <f t="shared" si="4"/>
        <v>8.5880333524858692</v>
      </c>
    </row>
    <row r="65" spans="5:11" x14ac:dyDescent="0.2">
      <c r="E65" s="6"/>
      <c r="G65" s="3">
        <f t="shared" si="5"/>
        <v>57</v>
      </c>
      <c r="H65" s="3" t="s">
        <v>32</v>
      </c>
      <c r="I65" s="3" t="s">
        <v>10</v>
      </c>
      <c r="J65" s="6">
        <f t="shared" si="3"/>
        <v>-10.026414851081427</v>
      </c>
      <c r="K65" s="6">
        <f t="shared" si="4"/>
        <v>1.9888697380034421</v>
      </c>
    </row>
    <row r="66" spans="5:11" x14ac:dyDescent="0.2">
      <c r="E66" s="6"/>
      <c r="G66" s="3">
        <f t="shared" si="5"/>
        <v>58</v>
      </c>
      <c r="H66" s="3" t="s">
        <v>30</v>
      </c>
      <c r="I66" s="3" t="s">
        <v>34</v>
      </c>
      <c r="J66" s="6">
        <f t="shared" si="3"/>
        <v>-11.129575235113558</v>
      </c>
      <c r="K66" s="6">
        <f t="shared" si="4"/>
        <v>1.472597097340016</v>
      </c>
    </row>
    <row r="67" spans="5:11" x14ac:dyDescent="0.2">
      <c r="E67" s="6"/>
      <c r="G67" s="3">
        <f t="shared" si="5"/>
        <v>59</v>
      </c>
      <c r="H67" s="3" t="s">
        <v>15</v>
      </c>
      <c r="I67" s="3" t="s">
        <v>0</v>
      </c>
      <c r="J67" s="6">
        <f t="shared" si="3"/>
        <v>4.0763144425404949</v>
      </c>
      <c r="K67" s="6">
        <f t="shared" si="4"/>
        <v>-0.20579293862976106</v>
      </c>
    </row>
    <row r="68" spans="5:11" x14ac:dyDescent="0.2">
      <c r="E68" s="6"/>
      <c r="G68" s="3">
        <f t="shared" si="5"/>
        <v>60</v>
      </c>
      <c r="H68" s="3" t="s">
        <v>33</v>
      </c>
      <c r="I68" s="3" t="s">
        <v>26</v>
      </c>
      <c r="J68" s="6">
        <f t="shared" si="3"/>
        <v>6.9522655596004883</v>
      </c>
      <c r="K68" s="6">
        <f t="shared" si="4"/>
        <v>-11.255273151488529</v>
      </c>
    </row>
    <row r="69" spans="5:11" x14ac:dyDescent="0.2">
      <c r="E69" s="6"/>
      <c r="G69" s="3">
        <f t="shared" si="5"/>
        <v>61</v>
      </c>
      <c r="H69" s="3" t="s">
        <v>14</v>
      </c>
      <c r="I69" s="3" t="s">
        <v>20</v>
      </c>
      <c r="J69" s="6">
        <f t="shared" si="3"/>
        <v>1.5307399600346956</v>
      </c>
      <c r="K69" s="6">
        <f t="shared" si="4"/>
        <v>7.0069619323214455E-2</v>
      </c>
    </row>
    <row r="70" spans="5:11" x14ac:dyDescent="0.2">
      <c r="E70" s="6"/>
      <c r="G70" s="3">
        <f t="shared" si="5"/>
        <v>62</v>
      </c>
      <c r="H70" s="3" t="s">
        <v>31</v>
      </c>
      <c r="I70" s="3" t="s">
        <v>13</v>
      </c>
      <c r="J70" s="6">
        <f t="shared" si="3"/>
        <v>5.6104579992681511</v>
      </c>
      <c r="K70" s="6">
        <f t="shared" si="4"/>
        <v>4.7504147354259647</v>
      </c>
    </row>
    <row r="71" spans="5:11" x14ac:dyDescent="0.2">
      <c r="E71" s="6"/>
      <c r="G71" s="3">
        <f t="shared" si="5"/>
        <v>63</v>
      </c>
      <c r="H71" s="3" t="s">
        <v>17</v>
      </c>
      <c r="I71" s="3" t="s">
        <v>25</v>
      </c>
      <c r="J71" s="6">
        <f t="shared" ref="J71:J134" si="6">IFERROR(VLOOKUP(I71,$B$5:$C$36,2,FALSE),"")</f>
        <v>2.1538371219090244</v>
      </c>
      <c r="K71" s="6">
        <f t="shared" ref="K71:K134" si="7">IFERROR(VLOOKUP(H71,$B$5:$C$36,2,FALSE),"")</f>
        <v>0.96664496239285902</v>
      </c>
    </row>
    <row r="72" spans="5:11" x14ac:dyDescent="0.2">
      <c r="E72" s="6"/>
      <c r="G72" s="3">
        <f t="shared" ref="G72:G135" si="8">IF(COUNT(J72)&gt;0,G71+1,G71)</f>
        <v>63</v>
      </c>
      <c r="H72" s="3" t="s">
        <v>35</v>
      </c>
      <c r="I72" s="3" t="s">
        <v>36</v>
      </c>
      <c r="J72" s="6" t="str">
        <f t="shared" si="6"/>
        <v/>
      </c>
      <c r="K72" s="6" t="str">
        <f t="shared" si="7"/>
        <v/>
      </c>
    </row>
    <row r="73" spans="5:11" x14ac:dyDescent="0.2">
      <c r="E73" s="6"/>
      <c r="G73" s="3">
        <f t="shared" si="8"/>
        <v>64</v>
      </c>
      <c r="H73" s="3" t="s">
        <v>33</v>
      </c>
      <c r="I73" s="3" t="s">
        <v>30</v>
      </c>
      <c r="J73" s="6">
        <f t="shared" si="6"/>
        <v>1.472597097340016</v>
      </c>
      <c r="K73" s="6">
        <f t="shared" si="7"/>
        <v>-11.255273151488529</v>
      </c>
    </row>
    <row r="74" spans="5:11" x14ac:dyDescent="0.2">
      <c r="E74" s="6"/>
      <c r="G74" s="3">
        <f t="shared" si="8"/>
        <v>65</v>
      </c>
      <c r="H74" s="3" t="s">
        <v>10</v>
      </c>
      <c r="I74" s="3" t="s">
        <v>29</v>
      </c>
      <c r="J74" s="6">
        <f t="shared" si="6"/>
        <v>9.2500122653375669</v>
      </c>
      <c r="K74" s="6">
        <f t="shared" si="7"/>
        <v>-10.026414851081427</v>
      </c>
    </row>
    <row r="75" spans="5:11" x14ac:dyDescent="0.2">
      <c r="E75" s="6"/>
      <c r="G75" s="3">
        <f t="shared" si="8"/>
        <v>66</v>
      </c>
      <c r="H75" s="3" t="s">
        <v>28</v>
      </c>
      <c r="I75" s="3" t="s">
        <v>12</v>
      </c>
      <c r="J75" s="6">
        <f t="shared" si="6"/>
        <v>-7.3699632459878384</v>
      </c>
      <c r="K75" s="6">
        <f t="shared" si="7"/>
        <v>0.39822078092557112</v>
      </c>
    </row>
    <row r="76" spans="5:11" x14ac:dyDescent="0.2">
      <c r="E76" s="6"/>
      <c r="G76" s="3">
        <f t="shared" si="8"/>
        <v>67</v>
      </c>
      <c r="H76" s="3" t="s">
        <v>27</v>
      </c>
      <c r="I76" s="3" t="s">
        <v>9</v>
      </c>
      <c r="J76" s="6">
        <f t="shared" si="6"/>
        <v>3.8369889920994282</v>
      </c>
      <c r="K76" s="6">
        <f t="shared" si="7"/>
        <v>-1.3643444657875385</v>
      </c>
    </row>
    <row r="77" spans="5:11" x14ac:dyDescent="0.2">
      <c r="E77" s="6"/>
      <c r="G77" s="3">
        <f t="shared" si="8"/>
        <v>68</v>
      </c>
      <c r="H77" s="3" t="s">
        <v>31</v>
      </c>
      <c r="I77" s="3" t="s">
        <v>22</v>
      </c>
      <c r="J77" s="6">
        <f t="shared" si="6"/>
        <v>-8.5543758536195043</v>
      </c>
      <c r="K77" s="6">
        <f t="shared" si="7"/>
        <v>4.7504147354259647</v>
      </c>
    </row>
    <row r="78" spans="5:11" x14ac:dyDescent="0.2">
      <c r="E78" s="6"/>
      <c r="G78" s="3">
        <f t="shared" si="8"/>
        <v>69</v>
      </c>
      <c r="H78" s="3" t="s">
        <v>24</v>
      </c>
      <c r="I78" s="3" t="s">
        <v>18</v>
      </c>
      <c r="J78" s="6">
        <f t="shared" si="6"/>
        <v>-0.97431974963051027</v>
      </c>
      <c r="K78" s="6">
        <f t="shared" si="7"/>
        <v>-2.4335075491059066</v>
      </c>
    </row>
    <row r="79" spans="5:11" x14ac:dyDescent="0.2">
      <c r="E79" s="6"/>
      <c r="G79" s="3">
        <f t="shared" si="8"/>
        <v>70</v>
      </c>
      <c r="H79" s="3" t="s">
        <v>6</v>
      </c>
      <c r="I79" s="3" t="s">
        <v>32</v>
      </c>
      <c r="J79" s="6">
        <f t="shared" si="6"/>
        <v>1.9888697380034421</v>
      </c>
      <c r="K79" s="6">
        <f t="shared" si="7"/>
        <v>1.6266016029515398</v>
      </c>
    </row>
    <row r="80" spans="5:11" x14ac:dyDescent="0.2">
      <c r="E80" s="6"/>
      <c r="G80" s="3">
        <f t="shared" si="8"/>
        <v>71</v>
      </c>
      <c r="H80" s="3" t="s">
        <v>17</v>
      </c>
      <c r="I80" s="3" t="s">
        <v>11</v>
      </c>
      <c r="J80" s="6">
        <f t="shared" si="6"/>
        <v>-2.594104058737813</v>
      </c>
      <c r="K80" s="6">
        <f t="shared" si="7"/>
        <v>0.96664496239285902</v>
      </c>
    </row>
    <row r="81" spans="5:11" x14ac:dyDescent="0.2">
      <c r="E81" s="6"/>
      <c r="G81" s="3">
        <f t="shared" si="8"/>
        <v>72</v>
      </c>
      <c r="H81" s="3" t="s">
        <v>0</v>
      </c>
      <c r="I81" s="3" t="s">
        <v>16</v>
      </c>
      <c r="J81" s="6">
        <f t="shared" si="6"/>
        <v>8.5880333524858692</v>
      </c>
      <c r="K81" s="6">
        <f t="shared" si="7"/>
        <v>4.0763144425404949</v>
      </c>
    </row>
    <row r="82" spans="5:11" x14ac:dyDescent="0.2">
      <c r="E82" s="6"/>
      <c r="G82" s="3">
        <f t="shared" si="8"/>
        <v>73</v>
      </c>
      <c r="H82" s="3" t="s">
        <v>34</v>
      </c>
      <c r="I82" s="3" t="s">
        <v>7</v>
      </c>
      <c r="J82" s="6">
        <f t="shared" si="6"/>
        <v>-0.55046107076709283</v>
      </c>
      <c r="K82" s="6">
        <f t="shared" si="7"/>
        <v>-11.129575235113558</v>
      </c>
    </row>
    <row r="83" spans="5:11" x14ac:dyDescent="0.2">
      <c r="E83" s="6"/>
      <c r="G83" s="3">
        <f t="shared" si="8"/>
        <v>74</v>
      </c>
      <c r="H83" s="3" t="s">
        <v>19</v>
      </c>
      <c r="I83" s="3" t="s">
        <v>14</v>
      </c>
      <c r="J83" s="6">
        <f t="shared" si="6"/>
        <v>7.0069619323214455E-2</v>
      </c>
      <c r="K83" s="6">
        <f t="shared" si="7"/>
        <v>3.2673611672908707</v>
      </c>
    </row>
    <row r="84" spans="5:11" x14ac:dyDescent="0.2">
      <c r="E84" s="6"/>
      <c r="G84" s="3">
        <f t="shared" si="8"/>
        <v>75</v>
      </c>
      <c r="H84" s="3" t="s">
        <v>26</v>
      </c>
      <c r="I84" s="3" t="s">
        <v>21</v>
      </c>
      <c r="J84" s="6">
        <f t="shared" si="6"/>
        <v>1.0597399188252485</v>
      </c>
      <c r="K84" s="6">
        <f t="shared" si="7"/>
        <v>6.9522655596004883</v>
      </c>
    </row>
    <row r="85" spans="5:11" x14ac:dyDescent="0.2">
      <c r="E85" s="6"/>
      <c r="G85" s="3">
        <f t="shared" si="8"/>
        <v>76</v>
      </c>
      <c r="H85" s="3" t="s">
        <v>3</v>
      </c>
      <c r="I85" s="3" t="s">
        <v>25</v>
      </c>
      <c r="J85" s="6">
        <f t="shared" si="6"/>
        <v>2.1538371219090244</v>
      </c>
      <c r="K85" s="6">
        <f t="shared" si="7"/>
        <v>2.8768176040723294</v>
      </c>
    </row>
    <row r="86" spans="5:11" x14ac:dyDescent="0.2">
      <c r="E86" s="6"/>
      <c r="G86" s="3">
        <f t="shared" si="8"/>
        <v>77</v>
      </c>
      <c r="H86" s="3" t="s">
        <v>1</v>
      </c>
      <c r="I86" s="3" t="s">
        <v>15</v>
      </c>
      <c r="J86" s="6">
        <f t="shared" si="6"/>
        <v>-0.20579293862976106</v>
      </c>
      <c r="K86" s="6">
        <f t="shared" si="7"/>
        <v>-1.1635774063632538</v>
      </c>
    </row>
    <row r="87" spans="5:11" x14ac:dyDescent="0.2">
      <c r="E87" s="6"/>
      <c r="G87" s="3">
        <f t="shared" si="8"/>
        <v>77</v>
      </c>
      <c r="H87" s="3" t="s">
        <v>35</v>
      </c>
      <c r="I87" s="3" t="s">
        <v>36</v>
      </c>
      <c r="J87" s="6" t="str">
        <f t="shared" si="6"/>
        <v/>
      </c>
      <c r="K87" s="6" t="str">
        <f t="shared" si="7"/>
        <v/>
      </c>
    </row>
    <row r="88" spans="5:11" x14ac:dyDescent="0.2">
      <c r="E88" s="6"/>
      <c r="G88" s="3">
        <f t="shared" si="8"/>
        <v>78</v>
      </c>
      <c r="H88" s="3" t="s">
        <v>14</v>
      </c>
      <c r="I88" s="3" t="s">
        <v>0</v>
      </c>
      <c r="J88" s="6">
        <f t="shared" si="6"/>
        <v>4.0763144425404949</v>
      </c>
      <c r="K88" s="6">
        <f t="shared" si="7"/>
        <v>7.0069619323214455E-2</v>
      </c>
    </row>
    <row r="89" spans="5:11" x14ac:dyDescent="0.2">
      <c r="E89" s="6"/>
      <c r="G89" s="3">
        <f t="shared" si="8"/>
        <v>79</v>
      </c>
      <c r="H89" s="3" t="s">
        <v>24</v>
      </c>
      <c r="I89" s="3" t="s">
        <v>31</v>
      </c>
      <c r="J89" s="6">
        <f t="shared" si="6"/>
        <v>4.7504147354259647</v>
      </c>
      <c r="K89" s="6">
        <f t="shared" si="7"/>
        <v>-2.4335075491059066</v>
      </c>
    </row>
    <row r="90" spans="5:11" x14ac:dyDescent="0.2">
      <c r="E90" s="6"/>
      <c r="G90" s="3">
        <f t="shared" si="8"/>
        <v>80</v>
      </c>
      <c r="H90" s="3" t="s">
        <v>29</v>
      </c>
      <c r="I90" s="3" t="s">
        <v>21</v>
      </c>
      <c r="J90" s="6">
        <f t="shared" si="6"/>
        <v>1.0597399188252485</v>
      </c>
      <c r="K90" s="6">
        <f t="shared" si="7"/>
        <v>9.2500122653375669</v>
      </c>
    </row>
    <row r="91" spans="5:11" x14ac:dyDescent="0.2">
      <c r="E91" s="6"/>
      <c r="G91" s="3">
        <f t="shared" si="8"/>
        <v>81</v>
      </c>
      <c r="H91" s="3" t="s">
        <v>7</v>
      </c>
      <c r="I91" s="3" t="s">
        <v>33</v>
      </c>
      <c r="J91" s="6">
        <f t="shared" si="6"/>
        <v>-11.255273151488529</v>
      </c>
      <c r="K91" s="6">
        <f t="shared" si="7"/>
        <v>-0.55046107076709283</v>
      </c>
    </row>
    <row r="92" spans="5:11" x14ac:dyDescent="0.2">
      <c r="E92" s="6"/>
      <c r="G92" s="3">
        <f t="shared" si="8"/>
        <v>82</v>
      </c>
      <c r="H92" s="3" t="s">
        <v>18</v>
      </c>
      <c r="I92" s="3" t="s">
        <v>10</v>
      </c>
      <c r="J92" s="6">
        <f t="shared" si="6"/>
        <v>-10.026414851081427</v>
      </c>
      <c r="K92" s="6">
        <f t="shared" si="7"/>
        <v>-0.97431974963051027</v>
      </c>
    </row>
    <row r="93" spans="5:11" x14ac:dyDescent="0.2">
      <c r="E93" s="6"/>
      <c r="G93" s="3">
        <f t="shared" si="8"/>
        <v>83</v>
      </c>
      <c r="H93" s="3" t="s">
        <v>25</v>
      </c>
      <c r="I93" s="3" t="s">
        <v>6</v>
      </c>
      <c r="J93" s="6">
        <f t="shared" si="6"/>
        <v>1.6266016029515398</v>
      </c>
      <c r="K93" s="6">
        <f t="shared" si="7"/>
        <v>2.1538371219090244</v>
      </c>
    </row>
    <row r="94" spans="5:11" x14ac:dyDescent="0.2">
      <c r="E94" s="6"/>
      <c r="G94" s="3">
        <f t="shared" si="8"/>
        <v>84</v>
      </c>
      <c r="H94" s="3" t="s">
        <v>12</v>
      </c>
      <c r="I94" s="3" t="s">
        <v>5</v>
      </c>
      <c r="J94" s="6">
        <f t="shared" si="6"/>
        <v>-4.9413050251623183</v>
      </c>
      <c r="K94" s="6">
        <f t="shared" si="7"/>
        <v>-7.3699632459878384</v>
      </c>
    </row>
    <row r="95" spans="5:11" x14ac:dyDescent="0.2">
      <c r="E95" s="6"/>
      <c r="G95" s="3">
        <f t="shared" si="8"/>
        <v>85</v>
      </c>
      <c r="H95" s="3" t="s">
        <v>27</v>
      </c>
      <c r="I95" s="3" t="s">
        <v>34</v>
      </c>
      <c r="J95" s="6">
        <f t="shared" si="6"/>
        <v>-11.129575235113558</v>
      </c>
      <c r="K95" s="6">
        <f t="shared" si="7"/>
        <v>-1.3643444657875385</v>
      </c>
    </row>
    <row r="96" spans="5:11" x14ac:dyDescent="0.2">
      <c r="E96" s="6"/>
      <c r="G96" s="3">
        <f t="shared" si="8"/>
        <v>86</v>
      </c>
      <c r="H96" s="3" t="s">
        <v>32</v>
      </c>
      <c r="I96" s="3" t="s">
        <v>9</v>
      </c>
      <c r="J96" s="6">
        <f t="shared" si="6"/>
        <v>3.8369889920994282</v>
      </c>
      <c r="K96" s="6">
        <f t="shared" si="7"/>
        <v>1.9888697380034421</v>
      </c>
    </row>
    <row r="97" spans="5:11" x14ac:dyDescent="0.2">
      <c r="E97" s="6"/>
      <c r="G97" s="3">
        <f t="shared" si="8"/>
        <v>87</v>
      </c>
      <c r="H97" s="3" t="s">
        <v>20</v>
      </c>
      <c r="I97" s="3" t="s">
        <v>1</v>
      </c>
      <c r="J97" s="6">
        <f t="shared" si="6"/>
        <v>-1.1635774063632538</v>
      </c>
      <c r="K97" s="6">
        <f t="shared" si="7"/>
        <v>1.5307399600346956</v>
      </c>
    </row>
    <row r="98" spans="5:11" x14ac:dyDescent="0.2">
      <c r="E98" s="6"/>
      <c r="G98" s="3">
        <f t="shared" si="8"/>
        <v>88</v>
      </c>
      <c r="H98" s="3" t="s">
        <v>19</v>
      </c>
      <c r="I98" s="3" t="s">
        <v>13</v>
      </c>
      <c r="J98" s="6">
        <f t="shared" si="6"/>
        <v>5.6104579992681511</v>
      </c>
      <c r="K98" s="6">
        <f t="shared" si="7"/>
        <v>3.2673611672908707</v>
      </c>
    </row>
    <row r="99" spans="5:11" x14ac:dyDescent="0.2">
      <c r="E99" s="6"/>
      <c r="G99" s="3">
        <f t="shared" si="8"/>
        <v>89</v>
      </c>
      <c r="H99" s="3" t="s">
        <v>3</v>
      </c>
      <c r="I99" s="3" t="s">
        <v>26</v>
      </c>
      <c r="J99" s="6">
        <f t="shared" si="6"/>
        <v>6.9522655596004883</v>
      </c>
      <c r="K99" s="6">
        <f t="shared" si="7"/>
        <v>2.8768176040723294</v>
      </c>
    </row>
    <row r="100" spans="5:11" x14ac:dyDescent="0.2">
      <c r="E100" s="6"/>
      <c r="G100" s="3">
        <f t="shared" si="8"/>
        <v>90</v>
      </c>
      <c r="H100" s="3" t="s">
        <v>23</v>
      </c>
      <c r="I100" s="3" t="s">
        <v>16</v>
      </c>
      <c r="J100" s="6">
        <f t="shared" si="6"/>
        <v>8.5880333524858692</v>
      </c>
      <c r="K100" s="6">
        <f t="shared" si="7"/>
        <v>2.087395025043798</v>
      </c>
    </row>
    <row r="101" spans="5:11" x14ac:dyDescent="0.2">
      <c r="E101" s="6"/>
      <c r="G101" s="3">
        <f t="shared" si="8"/>
        <v>91</v>
      </c>
      <c r="H101" s="3" t="s">
        <v>11</v>
      </c>
      <c r="I101" s="3" t="s">
        <v>28</v>
      </c>
      <c r="J101" s="6">
        <f t="shared" si="6"/>
        <v>0.39822078092557112</v>
      </c>
      <c r="K101" s="6">
        <f t="shared" si="7"/>
        <v>-2.594104058737813</v>
      </c>
    </row>
    <row r="102" spans="5:11" x14ac:dyDescent="0.2">
      <c r="E102" s="6"/>
      <c r="G102" s="3">
        <f t="shared" si="8"/>
        <v>92</v>
      </c>
      <c r="H102" s="3" t="s">
        <v>30</v>
      </c>
      <c r="I102" s="3" t="s">
        <v>22</v>
      </c>
      <c r="J102" s="6">
        <f t="shared" si="6"/>
        <v>-8.5543758536195043</v>
      </c>
      <c r="K102" s="6">
        <f t="shared" si="7"/>
        <v>1.472597097340016</v>
      </c>
    </row>
    <row r="103" spans="5:11" x14ac:dyDescent="0.2">
      <c r="E103" s="6"/>
      <c r="G103" s="3">
        <f t="shared" si="8"/>
        <v>92</v>
      </c>
      <c r="H103" s="3" t="s">
        <v>35</v>
      </c>
      <c r="I103" s="3" t="s">
        <v>36</v>
      </c>
      <c r="J103" s="6" t="str">
        <f t="shared" si="6"/>
        <v/>
      </c>
      <c r="K103" s="6" t="str">
        <f t="shared" si="7"/>
        <v/>
      </c>
    </row>
    <row r="104" spans="5:11" x14ac:dyDescent="0.2">
      <c r="E104" s="6"/>
      <c r="G104" s="3">
        <f t="shared" si="8"/>
        <v>93</v>
      </c>
      <c r="H104" s="3" t="s">
        <v>3</v>
      </c>
      <c r="I104" s="3" t="s">
        <v>12</v>
      </c>
      <c r="J104" s="6">
        <f t="shared" si="6"/>
        <v>-7.3699632459878384</v>
      </c>
      <c r="K104" s="6">
        <f t="shared" si="7"/>
        <v>2.8768176040723294</v>
      </c>
    </row>
    <row r="105" spans="5:11" x14ac:dyDescent="0.2">
      <c r="E105" s="6"/>
      <c r="G105" s="3">
        <f t="shared" si="8"/>
        <v>94</v>
      </c>
      <c r="H105" s="3" t="s">
        <v>34</v>
      </c>
      <c r="I105" s="3" t="s">
        <v>25</v>
      </c>
      <c r="J105" s="6">
        <f t="shared" si="6"/>
        <v>2.1538371219090244</v>
      </c>
      <c r="K105" s="6">
        <f t="shared" si="7"/>
        <v>-11.129575235113558</v>
      </c>
    </row>
    <row r="106" spans="5:11" x14ac:dyDescent="0.2">
      <c r="E106" s="6"/>
      <c r="G106" s="3">
        <f t="shared" si="8"/>
        <v>95</v>
      </c>
      <c r="H106" s="3" t="s">
        <v>5</v>
      </c>
      <c r="I106" s="3" t="s">
        <v>19</v>
      </c>
      <c r="J106" s="6">
        <f t="shared" si="6"/>
        <v>3.2673611672908707</v>
      </c>
      <c r="K106" s="6">
        <f t="shared" si="7"/>
        <v>-4.9413050251623183</v>
      </c>
    </row>
    <row r="107" spans="5:11" x14ac:dyDescent="0.2">
      <c r="E107" s="6"/>
      <c r="G107" s="3">
        <f t="shared" si="8"/>
        <v>96</v>
      </c>
      <c r="H107" s="3" t="s">
        <v>9</v>
      </c>
      <c r="I107" s="3" t="s">
        <v>17</v>
      </c>
      <c r="J107" s="6">
        <f t="shared" si="6"/>
        <v>0.96664496239285902</v>
      </c>
      <c r="K107" s="6">
        <f t="shared" si="7"/>
        <v>3.8369889920994282</v>
      </c>
    </row>
    <row r="108" spans="5:11" x14ac:dyDescent="0.2">
      <c r="E108" s="6"/>
      <c r="G108" s="3">
        <f t="shared" si="8"/>
        <v>97</v>
      </c>
      <c r="H108" s="3" t="s">
        <v>27</v>
      </c>
      <c r="I108" s="3" t="s">
        <v>32</v>
      </c>
      <c r="J108" s="6">
        <f t="shared" si="6"/>
        <v>1.9888697380034421</v>
      </c>
      <c r="K108" s="6">
        <f t="shared" si="7"/>
        <v>-1.3643444657875385</v>
      </c>
    </row>
    <row r="109" spans="5:11" x14ac:dyDescent="0.2">
      <c r="E109" s="6"/>
      <c r="G109" s="3">
        <f t="shared" si="8"/>
        <v>98</v>
      </c>
      <c r="H109" s="3" t="s">
        <v>18</v>
      </c>
      <c r="I109" s="3" t="s">
        <v>28</v>
      </c>
      <c r="J109" s="6">
        <f t="shared" si="6"/>
        <v>0.39822078092557112</v>
      </c>
      <c r="K109" s="6">
        <f t="shared" si="7"/>
        <v>-0.97431974963051027</v>
      </c>
    </row>
    <row r="110" spans="5:11" x14ac:dyDescent="0.2">
      <c r="E110" s="6"/>
      <c r="G110" s="3">
        <f t="shared" si="8"/>
        <v>99</v>
      </c>
      <c r="H110" s="3" t="s">
        <v>21</v>
      </c>
      <c r="I110" s="3" t="s">
        <v>10</v>
      </c>
      <c r="J110" s="6">
        <f t="shared" si="6"/>
        <v>-10.026414851081427</v>
      </c>
      <c r="K110" s="6">
        <f t="shared" si="7"/>
        <v>1.0597399188252485</v>
      </c>
    </row>
    <row r="111" spans="5:11" x14ac:dyDescent="0.2">
      <c r="E111" s="6"/>
      <c r="G111" s="3">
        <f t="shared" si="8"/>
        <v>100</v>
      </c>
      <c r="H111" s="3" t="s">
        <v>24</v>
      </c>
      <c r="I111" s="3" t="s">
        <v>7</v>
      </c>
      <c r="J111" s="6">
        <f t="shared" si="6"/>
        <v>-0.55046107076709283</v>
      </c>
      <c r="K111" s="6">
        <f t="shared" si="7"/>
        <v>-2.4335075491059066</v>
      </c>
    </row>
    <row r="112" spans="5:11" x14ac:dyDescent="0.2">
      <c r="E112" s="6"/>
      <c r="G112" s="3">
        <f t="shared" si="8"/>
        <v>101</v>
      </c>
      <c r="H112" s="3" t="s">
        <v>13</v>
      </c>
      <c r="I112" s="3" t="s">
        <v>20</v>
      </c>
      <c r="J112" s="6">
        <f t="shared" si="6"/>
        <v>1.5307399600346956</v>
      </c>
      <c r="K112" s="6">
        <f t="shared" si="7"/>
        <v>5.6104579992681511</v>
      </c>
    </row>
    <row r="113" spans="5:11" x14ac:dyDescent="0.2">
      <c r="E113" s="6"/>
      <c r="G113" s="3">
        <f t="shared" si="8"/>
        <v>102</v>
      </c>
      <c r="H113" s="3" t="s">
        <v>22</v>
      </c>
      <c r="I113" s="3" t="s">
        <v>6</v>
      </c>
      <c r="J113" s="6">
        <f t="shared" si="6"/>
        <v>1.6266016029515398</v>
      </c>
      <c r="K113" s="6">
        <f t="shared" si="7"/>
        <v>-8.5543758536195043</v>
      </c>
    </row>
    <row r="114" spans="5:11" x14ac:dyDescent="0.2">
      <c r="E114" s="6"/>
      <c r="G114" s="3">
        <f t="shared" si="8"/>
        <v>103</v>
      </c>
      <c r="H114" s="3" t="s">
        <v>16</v>
      </c>
      <c r="I114" s="3" t="s">
        <v>14</v>
      </c>
      <c r="J114" s="6">
        <f t="shared" si="6"/>
        <v>7.0069619323214455E-2</v>
      </c>
      <c r="K114" s="6">
        <f t="shared" si="7"/>
        <v>8.5880333524858692</v>
      </c>
    </row>
    <row r="115" spans="5:11" x14ac:dyDescent="0.2">
      <c r="E115" s="6"/>
      <c r="G115" s="3">
        <f t="shared" si="8"/>
        <v>104</v>
      </c>
      <c r="H115" s="3" t="s">
        <v>33</v>
      </c>
      <c r="I115" s="3" t="s">
        <v>15</v>
      </c>
      <c r="J115" s="6">
        <f t="shared" si="6"/>
        <v>-0.20579293862976106</v>
      </c>
      <c r="K115" s="6">
        <f t="shared" si="7"/>
        <v>-11.255273151488529</v>
      </c>
    </row>
    <row r="116" spans="5:11" x14ac:dyDescent="0.2">
      <c r="E116" s="6"/>
      <c r="G116" s="3">
        <f t="shared" si="8"/>
        <v>105</v>
      </c>
      <c r="H116" s="3" t="s">
        <v>31</v>
      </c>
      <c r="I116" s="3" t="s">
        <v>29</v>
      </c>
      <c r="J116" s="6">
        <f t="shared" si="6"/>
        <v>9.2500122653375669</v>
      </c>
      <c r="K116" s="6">
        <f t="shared" si="7"/>
        <v>4.7504147354259647</v>
      </c>
    </row>
    <row r="117" spans="5:11" x14ac:dyDescent="0.2">
      <c r="E117" s="6"/>
      <c r="G117" s="3">
        <f t="shared" si="8"/>
        <v>106</v>
      </c>
      <c r="H117" s="3" t="s">
        <v>30</v>
      </c>
      <c r="I117" s="3" t="s">
        <v>23</v>
      </c>
      <c r="J117" s="6">
        <f t="shared" si="6"/>
        <v>2.087395025043798</v>
      </c>
      <c r="K117" s="6">
        <f t="shared" si="7"/>
        <v>1.472597097340016</v>
      </c>
    </row>
    <row r="118" spans="5:11" x14ac:dyDescent="0.2">
      <c r="E118" s="6"/>
      <c r="G118" s="3">
        <f t="shared" si="8"/>
        <v>107</v>
      </c>
      <c r="H118" s="3" t="s">
        <v>0</v>
      </c>
      <c r="I118" s="3" t="s">
        <v>11</v>
      </c>
      <c r="J118" s="6">
        <f t="shared" si="6"/>
        <v>-2.594104058737813</v>
      </c>
      <c r="K118" s="6">
        <f t="shared" si="7"/>
        <v>4.0763144425404949</v>
      </c>
    </row>
    <row r="119" spans="5:11" x14ac:dyDescent="0.2">
      <c r="E119" s="6"/>
      <c r="G119" s="3">
        <f t="shared" si="8"/>
        <v>107</v>
      </c>
      <c r="H119" s="3" t="s">
        <v>35</v>
      </c>
      <c r="I119" s="3" t="s">
        <v>36</v>
      </c>
      <c r="J119" s="6" t="str">
        <f t="shared" si="6"/>
        <v/>
      </c>
      <c r="K119" s="6" t="str">
        <f t="shared" si="7"/>
        <v/>
      </c>
    </row>
    <row r="120" spans="5:11" x14ac:dyDescent="0.2">
      <c r="E120" s="6"/>
      <c r="G120" s="3">
        <f t="shared" si="8"/>
        <v>108</v>
      </c>
      <c r="H120" s="3" t="s">
        <v>18</v>
      </c>
      <c r="I120" s="3" t="s">
        <v>5</v>
      </c>
      <c r="J120" s="6">
        <f t="shared" si="6"/>
        <v>-4.9413050251623183</v>
      </c>
      <c r="K120" s="6">
        <f t="shared" si="7"/>
        <v>-0.97431974963051027</v>
      </c>
    </row>
    <row r="121" spans="5:11" x14ac:dyDescent="0.2">
      <c r="E121" s="6"/>
      <c r="G121" s="3">
        <f t="shared" si="8"/>
        <v>109</v>
      </c>
      <c r="H121" s="3" t="s">
        <v>21</v>
      </c>
      <c r="I121" s="3" t="s">
        <v>32</v>
      </c>
      <c r="J121" s="6">
        <f t="shared" si="6"/>
        <v>1.9888697380034421</v>
      </c>
      <c r="K121" s="6">
        <f t="shared" si="7"/>
        <v>1.0597399188252485</v>
      </c>
    </row>
    <row r="122" spans="5:11" x14ac:dyDescent="0.2">
      <c r="E122" s="6"/>
      <c r="G122" s="3">
        <f t="shared" si="8"/>
        <v>110</v>
      </c>
      <c r="H122" s="3" t="s">
        <v>1</v>
      </c>
      <c r="I122" s="3" t="s">
        <v>30</v>
      </c>
      <c r="J122" s="6">
        <f t="shared" si="6"/>
        <v>1.472597097340016</v>
      </c>
      <c r="K122" s="6">
        <f t="shared" si="7"/>
        <v>-1.1635774063632538</v>
      </c>
    </row>
    <row r="123" spans="5:11" x14ac:dyDescent="0.2">
      <c r="E123" s="6"/>
      <c r="G123" s="3">
        <f t="shared" si="8"/>
        <v>111</v>
      </c>
      <c r="H123" s="3" t="s">
        <v>15</v>
      </c>
      <c r="I123" s="3" t="s">
        <v>19</v>
      </c>
      <c r="J123" s="6">
        <f t="shared" si="6"/>
        <v>3.2673611672908707</v>
      </c>
      <c r="K123" s="6">
        <f t="shared" si="7"/>
        <v>-0.20579293862976106</v>
      </c>
    </row>
    <row r="124" spans="5:11" x14ac:dyDescent="0.2">
      <c r="E124" s="6"/>
      <c r="G124" s="3">
        <f t="shared" si="8"/>
        <v>112</v>
      </c>
      <c r="H124" s="3" t="s">
        <v>28</v>
      </c>
      <c r="I124" s="3" t="s">
        <v>13</v>
      </c>
      <c r="J124" s="6">
        <f t="shared" si="6"/>
        <v>5.6104579992681511</v>
      </c>
      <c r="K124" s="6">
        <f t="shared" si="7"/>
        <v>0.39822078092557112</v>
      </c>
    </row>
    <row r="125" spans="5:11" x14ac:dyDescent="0.2">
      <c r="E125" s="6"/>
      <c r="G125" s="3">
        <f t="shared" si="8"/>
        <v>113</v>
      </c>
      <c r="H125" s="3" t="s">
        <v>10</v>
      </c>
      <c r="I125" s="3" t="s">
        <v>22</v>
      </c>
      <c r="J125" s="6">
        <f t="shared" si="6"/>
        <v>-8.5543758536195043</v>
      </c>
      <c r="K125" s="6">
        <f t="shared" si="7"/>
        <v>-10.026414851081427</v>
      </c>
    </row>
    <row r="126" spans="5:11" x14ac:dyDescent="0.2">
      <c r="E126" s="6"/>
      <c r="G126" s="3">
        <f t="shared" si="8"/>
        <v>114</v>
      </c>
      <c r="H126" s="3" t="s">
        <v>7</v>
      </c>
      <c r="I126" s="3" t="s">
        <v>29</v>
      </c>
      <c r="J126" s="6">
        <f t="shared" si="6"/>
        <v>9.2500122653375669</v>
      </c>
      <c r="K126" s="6">
        <f t="shared" si="7"/>
        <v>-0.55046107076709283</v>
      </c>
    </row>
    <row r="127" spans="5:11" x14ac:dyDescent="0.2">
      <c r="E127" s="6"/>
      <c r="G127" s="3">
        <f t="shared" si="8"/>
        <v>115</v>
      </c>
      <c r="H127" s="3" t="s">
        <v>20</v>
      </c>
      <c r="I127" s="3" t="s">
        <v>23</v>
      </c>
      <c r="J127" s="6">
        <f t="shared" si="6"/>
        <v>2.087395025043798</v>
      </c>
      <c r="K127" s="6">
        <f t="shared" si="7"/>
        <v>1.5307399600346956</v>
      </c>
    </row>
    <row r="128" spans="5:11" x14ac:dyDescent="0.2">
      <c r="E128" s="6"/>
      <c r="G128" s="3">
        <f t="shared" si="8"/>
        <v>116</v>
      </c>
      <c r="H128" s="3" t="s">
        <v>11</v>
      </c>
      <c r="I128" s="3" t="s">
        <v>27</v>
      </c>
      <c r="J128" s="6">
        <f t="shared" si="6"/>
        <v>-1.3643444657875385</v>
      </c>
      <c r="K128" s="6">
        <f t="shared" si="7"/>
        <v>-2.594104058737813</v>
      </c>
    </row>
    <row r="129" spans="5:11" x14ac:dyDescent="0.2">
      <c r="E129" s="6"/>
      <c r="G129" s="3">
        <f t="shared" si="8"/>
        <v>117</v>
      </c>
      <c r="H129" s="3" t="s">
        <v>0</v>
      </c>
      <c r="I129" s="3" t="s">
        <v>14</v>
      </c>
      <c r="J129" s="6">
        <f t="shared" si="6"/>
        <v>7.0069619323214455E-2</v>
      </c>
      <c r="K129" s="6">
        <f t="shared" si="7"/>
        <v>4.0763144425404949</v>
      </c>
    </row>
    <row r="130" spans="5:11" x14ac:dyDescent="0.2">
      <c r="E130" s="6"/>
      <c r="G130" s="3">
        <f t="shared" si="8"/>
        <v>118</v>
      </c>
      <c r="H130" s="3" t="s">
        <v>16</v>
      </c>
      <c r="I130" s="3" t="s">
        <v>3</v>
      </c>
      <c r="J130" s="6">
        <f t="shared" si="6"/>
        <v>2.8768176040723294</v>
      </c>
      <c r="K130" s="6">
        <f t="shared" si="7"/>
        <v>8.5880333524858692</v>
      </c>
    </row>
    <row r="131" spans="5:11" x14ac:dyDescent="0.2">
      <c r="E131" s="6"/>
      <c r="G131" s="3">
        <f t="shared" si="8"/>
        <v>119</v>
      </c>
      <c r="H131" s="3" t="s">
        <v>26</v>
      </c>
      <c r="I131" s="3" t="s">
        <v>9</v>
      </c>
      <c r="J131" s="6">
        <f t="shared" si="6"/>
        <v>3.8369889920994282</v>
      </c>
      <c r="K131" s="6">
        <f t="shared" si="7"/>
        <v>6.9522655596004883</v>
      </c>
    </row>
    <row r="132" spans="5:11" x14ac:dyDescent="0.2">
      <c r="E132" s="6"/>
      <c r="G132" s="3">
        <f t="shared" si="8"/>
        <v>120</v>
      </c>
      <c r="H132" s="3" t="s">
        <v>12</v>
      </c>
      <c r="I132" s="3" t="s">
        <v>17</v>
      </c>
      <c r="J132" s="6">
        <f t="shared" si="6"/>
        <v>0.96664496239285902</v>
      </c>
      <c r="K132" s="6">
        <f t="shared" si="7"/>
        <v>-7.3699632459878384</v>
      </c>
    </row>
    <row r="133" spans="5:11" x14ac:dyDescent="0.2">
      <c r="E133" s="6"/>
      <c r="G133" s="3">
        <f t="shared" si="8"/>
        <v>120</v>
      </c>
      <c r="H133" s="3" t="s">
        <v>35</v>
      </c>
      <c r="I133" s="3" t="s">
        <v>36</v>
      </c>
      <c r="J133" s="6" t="str">
        <f t="shared" si="6"/>
        <v/>
      </c>
      <c r="K133" s="6" t="str">
        <f t="shared" si="7"/>
        <v/>
      </c>
    </row>
    <row r="134" spans="5:11" x14ac:dyDescent="0.2">
      <c r="E134" s="6"/>
      <c r="G134" s="3">
        <f t="shared" si="8"/>
        <v>121</v>
      </c>
      <c r="H134" s="3" t="s">
        <v>15</v>
      </c>
      <c r="I134" s="3" t="s">
        <v>16</v>
      </c>
      <c r="J134" s="6">
        <f t="shared" si="6"/>
        <v>8.5880333524858692</v>
      </c>
      <c r="K134" s="6">
        <f t="shared" si="7"/>
        <v>-0.20579293862976106</v>
      </c>
    </row>
    <row r="135" spans="5:11" x14ac:dyDescent="0.2">
      <c r="E135" s="6"/>
      <c r="G135" s="3">
        <f t="shared" si="8"/>
        <v>122</v>
      </c>
      <c r="H135" s="3" t="s">
        <v>25</v>
      </c>
      <c r="I135" s="3" t="s">
        <v>9</v>
      </c>
      <c r="J135" s="6">
        <f t="shared" ref="J135:J198" si="9">IFERROR(VLOOKUP(I135,$B$5:$C$36,2,FALSE),"")</f>
        <v>3.8369889920994282</v>
      </c>
      <c r="K135" s="6">
        <f t="shared" ref="K135:K198" si="10">IFERROR(VLOOKUP(H135,$B$5:$C$36,2,FALSE),"")</f>
        <v>2.1538371219090244</v>
      </c>
    </row>
    <row r="136" spans="5:11" x14ac:dyDescent="0.2">
      <c r="E136" s="6"/>
      <c r="G136" s="3">
        <f t="shared" ref="G136:G199" si="11">IF(COUNT(J136)&gt;0,G135+1,G135)</f>
        <v>123</v>
      </c>
      <c r="H136" s="3" t="s">
        <v>24</v>
      </c>
      <c r="I136" s="3" t="s">
        <v>22</v>
      </c>
      <c r="J136" s="6">
        <f t="shared" si="9"/>
        <v>-8.5543758536195043</v>
      </c>
      <c r="K136" s="6">
        <f t="shared" si="10"/>
        <v>-2.4335075491059066</v>
      </c>
    </row>
    <row r="137" spans="5:11" x14ac:dyDescent="0.2">
      <c r="E137" s="6"/>
      <c r="G137" s="3">
        <f t="shared" si="11"/>
        <v>124</v>
      </c>
      <c r="H137" s="3" t="s">
        <v>13</v>
      </c>
      <c r="I137" s="3" t="s">
        <v>5</v>
      </c>
      <c r="J137" s="6">
        <f t="shared" si="9"/>
        <v>-4.9413050251623183</v>
      </c>
      <c r="K137" s="6">
        <f t="shared" si="10"/>
        <v>5.6104579992681511</v>
      </c>
    </row>
    <row r="138" spans="5:11" x14ac:dyDescent="0.2">
      <c r="E138" s="6"/>
      <c r="G138" s="3">
        <f t="shared" si="11"/>
        <v>125</v>
      </c>
      <c r="H138" s="3" t="s">
        <v>6</v>
      </c>
      <c r="I138" s="3" t="s">
        <v>31</v>
      </c>
      <c r="J138" s="6">
        <f t="shared" si="9"/>
        <v>4.7504147354259647</v>
      </c>
      <c r="K138" s="6">
        <f t="shared" si="10"/>
        <v>1.6266016029515398</v>
      </c>
    </row>
    <row r="139" spans="5:11" x14ac:dyDescent="0.2">
      <c r="E139" s="6"/>
      <c r="G139" s="3">
        <f t="shared" si="11"/>
        <v>126</v>
      </c>
      <c r="H139" s="3" t="s">
        <v>10</v>
      </c>
      <c r="I139" s="3" t="s">
        <v>26</v>
      </c>
      <c r="J139" s="6">
        <f t="shared" si="9"/>
        <v>6.9522655596004883</v>
      </c>
      <c r="K139" s="6">
        <f t="shared" si="10"/>
        <v>-10.026414851081427</v>
      </c>
    </row>
    <row r="140" spans="5:11" x14ac:dyDescent="0.2">
      <c r="E140" s="6"/>
      <c r="G140" s="3">
        <f t="shared" si="11"/>
        <v>127</v>
      </c>
      <c r="H140" s="3" t="s">
        <v>17</v>
      </c>
      <c r="I140" s="3" t="s">
        <v>27</v>
      </c>
      <c r="J140" s="6">
        <f t="shared" si="9"/>
        <v>-1.3643444657875385</v>
      </c>
      <c r="K140" s="6">
        <f t="shared" si="10"/>
        <v>0.96664496239285902</v>
      </c>
    </row>
    <row r="141" spans="5:11" x14ac:dyDescent="0.2">
      <c r="E141" s="6"/>
      <c r="G141" s="3">
        <f t="shared" si="11"/>
        <v>128</v>
      </c>
      <c r="H141" s="3" t="s">
        <v>34</v>
      </c>
      <c r="I141" s="3" t="s">
        <v>1</v>
      </c>
      <c r="J141" s="6">
        <f t="shared" si="9"/>
        <v>-1.1635774063632538</v>
      </c>
      <c r="K141" s="6">
        <f t="shared" si="10"/>
        <v>-11.129575235113558</v>
      </c>
    </row>
    <row r="142" spans="5:11" x14ac:dyDescent="0.2">
      <c r="E142" s="6"/>
      <c r="G142" s="3">
        <f t="shared" si="11"/>
        <v>129</v>
      </c>
      <c r="H142" s="3" t="s">
        <v>33</v>
      </c>
      <c r="I142" s="3" t="s">
        <v>20</v>
      </c>
      <c r="J142" s="6">
        <f t="shared" si="9"/>
        <v>1.5307399600346956</v>
      </c>
      <c r="K142" s="6">
        <f t="shared" si="10"/>
        <v>-11.255273151488529</v>
      </c>
    </row>
    <row r="143" spans="5:11" x14ac:dyDescent="0.2">
      <c r="E143" s="6"/>
      <c r="G143" s="3">
        <f t="shared" si="11"/>
        <v>130</v>
      </c>
      <c r="H143" s="3" t="s">
        <v>3</v>
      </c>
      <c r="I143" s="3" t="s">
        <v>28</v>
      </c>
      <c r="J143" s="6">
        <f t="shared" si="9"/>
        <v>0.39822078092557112</v>
      </c>
      <c r="K143" s="6">
        <f t="shared" si="10"/>
        <v>2.8768176040723294</v>
      </c>
    </row>
    <row r="144" spans="5:11" x14ac:dyDescent="0.2">
      <c r="E144" s="6"/>
      <c r="G144" s="3">
        <f t="shared" si="11"/>
        <v>131</v>
      </c>
      <c r="H144" s="3" t="s">
        <v>14</v>
      </c>
      <c r="I144" s="3" t="s">
        <v>18</v>
      </c>
      <c r="J144" s="6">
        <f t="shared" si="9"/>
        <v>-0.97431974963051027</v>
      </c>
      <c r="K144" s="6">
        <f t="shared" si="10"/>
        <v>7.0069619323214455E-2</v>
      </c>
    </row>
    <row r="145" spans="5:11" x14ac:dyDescent="0.2">
      <c r="E145" s="6"/>
      <c r="G145" s="3">
        <f t="shared" si="11"/>
        <v>132</v>
      </c>
      <c r="H145" s="3" t="s">
        <v>19</v>
      </c>
      <c r="I145" s="3" t="s">
        <v>0</v>
      </c>
      <c r="J145" s="6">
        <f t="shared" si="9"/>
        <v>4.0763144425404949</v>
      </c>
      <c r="K145" s="6">
        <f t="shared" si="10"/>
        <v>3.2673611672908707</v>
      </c>
    </row>
    <row r="146" spans="5:11" x14ac:dyDescent="0.2">
      <c r="E146" s="6"/>
      <c r="G146" s="3">
        <f t="shared" si="11"/>
        <v>133</v>
      </c>
      <c r="H146" s="3" t="s">
        <v>23</v>
      </c>
      <c r="I146" s="3" t="s">
        <v>7</v>
      </c>
      <c r="J146" s="6">
        <f t="shared" si="9"/>
        <v>-0.55046107076709283</v>
      </c>
      <c r="K146" s="6">
        <f t="shared" si="10"/>
        <v>2.087395025043798</v>
      </c>
    </row>
    <row r="147" spans="5:11" x14ac:dyDescent="0.2">
      <c r="E147" s="6"/>
      <c r="G147" s="3">
        <f t="shared" si="11"/>
        <v>133</v>
      </c>
      <c r="H147" s="3" t="s">
        <v>35</v>
      </c>
      <c r="I147" s="3" t="s">
        <v>36</v>
      </c>
      <c r="J147" s="6" t="str">
        <f t="shared" si="9"/>
        <v/>
      </c>
      <c r="K147" s="6" t="str">
        <f t="shared" si="10"/>
        <v/>
      </c>
    </row>
    <row r="148" spans="5:11" x14ac:dyDescent="0.2">
      <c r="E148" s="6"/>
      <c r="G148" s="3">
        <f t="shared" si="11"/>
        <v>134</v>
      </c>
      <c r="H148" s="3" t="s">
        <v>6</v>
      </c>
      <c r="I148" s="3" t="s">
        <v>10</v>
      </c>
      <c r="J148" s="6">
        <f t="shared" si="9"/>
        <v>-10.026414851081427</v>
      </c>
      <c r="K148" s="6">
        <f t="shared" si="10"/>
        <v>1.6266016029515398</v>
      </c>
    </row>
    <row r="149" spans="5:11" x14ac:dyDescent="0.2">
      <c r="E149" s="6"/>
      <c r="G149" s="3">
        <f t="shared" si="11"/>
        <v>135</v>
      </c>
      <c r="H149" s="3" t="s">
        <v>1</v>
      </c>
      <c r="I149" s="3" t="s">
        <v>13</v>
      </c>
      <c r="J149" s="6">
        <f t="shared" si="9"/>
        <v>5.6104579992681511</v>
      </c>
      <c r="K149" s="6">
        <f t="shared" si="10"/>
        <v>-1.1635774063632538</v>
      </c>
    </row>
    <row r="150" spans="5:11" x14ac:dyDescent="0.2">
      <c r="E150" s="6"/>
      <c r="G150" s="3">
        <f t="shared" si="11"/>
        <v>136</v>
      </c>
      <c r="H150" s="3" t="s">
        <v>18</v>
      </c>
      <c r="I150" s="3" t="s">
        <v>3</v>
      </c>
      <c r="J150" s="6">
        <f t="shared" si="9"/>
        <v>2.8768176040723294</v>
      </c>
      <c r="K150" s="6">
        <f t="shared" si="10"/>
        <v>-0.97431974963051027</v>
      </c>
    </row>
    <row r="151" spans="5:11" x14ac:dyDescent="0.2">
      <c r="E151" s="6"/>
      <c r="G151" s="3">
        <f t="shared" si="11"/>
        <v>137</v>
      </c>
      <c r="H151" s="3" t="s">
        <v>32</v>
      </c>
      <c r="I151" s="3" t="s">
        <v>17</v>
      </c>
      <c r="J151" s="6">
        <f t="shared" si="9"/>
        <v>0.96664496239285902</v>
      </c>
      <c r="K151" s="6">
        <f t="shared" si="10"/>
        <v>1.9888697380034421</v>
      </c>
    </row>
    <row r="152" spans="5:11" x14ac:dyDescent="0.2">
      <c r="E152" s="6"/>
      <c r="G152" s="3">
        <f t="shared" si="11"/>
        <v>138</v>
      </c>
      <c r="H152" s="3" t="s">
        <v>5</v>
      </c>
      <c r="I152" s="3" t="s">
        <v>11</v>
      </c>
      <c r="J152" s="6">
        <f t="shared" si="9"/>
        <v>-2.594104058737813</v>
      </c>
      <c r="K152" s="6">
        <f t="shared" si="10"/>
        <v>-4.9413050251623183</v>
      </c>
    </row>
    <row r="153" spans="5:11" x14ac:dyDescent="0.2">
      <c r="E153" s="6"/>
      <c r="G153" s="3">
        <f t="shared" si="11"/>
        <v>139</v>
      </c>
      <c r="H153" s="3" t="s">
        <v>15</v>
      </c>
      <c r="I153" s="3" t="s">
        <v>12</v>
      </c>
      <c r="J153" s="6">
        <f t="shared" si="9"/>
        <v>-7.3699632459878384</v>
      </c>
      <c r="K153" s="6">
        <f t="shared" si="10"/>
        <v>-0.20579293862976106</v>
      </c>
    </row>
    <row r="154" spans="5:11" x14ac:dyDescent="0.2">
      <c r="E154" s="6"/>
      <c r="G154" s="3">
        <f t="shared" si="11"/>
        <v>140</v>
      </c>
      <c r="H154" s="3" t="s">
        <v>22</v>
      </c>
      <c r="I154" s="3" t="s">
        <v>34</v>
      </c>
      <c r="J154" s="6">
        <f t="shared" si="9"/>
        <v>-11.129575235113558</v>
      </c>
      <c r="K154" s="6">
        <f t="shared" si="10"/>
        <v>-8.5543758536195043</v>
      </c>
    </row>
    <row r="155" spans="5:11" x14ac:dyDescent="0.2">
      <c r="E155" s="6"/>
      <c r="G155" s="3">
        <f t="shared" si="11"/>
        <v>141</v>
      </c>
      <c r="H155" s="3" t="s">
        <v>9</v>
      </c>
      <c r="I155" s="3" t="s">
        <v>16</v>
      </c>
      <c r="J155" s="6">
        <f t="shared" si="9"/>
        <v>8.5880333524858692</v>
      </c>
      <c r="K155" s="6">
        <f t="shared" si="10"/>
        <v>3.8369889920994282</v>
      </c>
    </row>
    <row r="156" spans="5:11" x14ac:dyDescent="0.2">
      <c r="E156" s="6"/>
      <c r="G156" s="3">
        <f t="shared" si="11"/>
        <v>142</v>
      </c>
      <c r="H156" s="3" t="s">
        <v>20</v>
      </c>
      <c r="I156" s="3" t="s">
        <v>0</v>
      </c>
      <c r="J156" s="6">
        <f t="shared" si="9"/>
        <v>4.0763144425404949</v>
      </c>
      <c r="K156" s="6">
        <f t="shared" si="10"/>
        <v>1.5307399600346956</v>
      </c>
    </row>
    <row r="157" spans="5:11" x14ac:dyDescent="0.2">
      <c r="E157" s="6"/>
      <c r="G157" s="3">
        <f t="shared" si="11"/>
        <v>143</v>
      </c>
      <c r="H157" s="3" t="s">
        <v>14</v>
      </c>
      <c r="I157" s="3" t="s">
        <v>24</v>
      </c>
      <c r="J157" s="6">
        <f t="shared" si="9"/>
        <v>-2.4335075491059066</v>
      </c>
      <c r="K157" s="6">
        <f t="shared" si="10"/>
        <v>7.0069619323214455E-2</v>
      </c>
    </row>
    <row r="158" spans="5:11" x14ac:dyDescent="0.2">
      <c r="E158" s="6"/>
      <c r="G158" s="3">
        <f t="shared" si="11"/>
        <v>144</v>
      </c>
      <c r="H158" s="3" t="s">
        <v>31</v>
      </c>
      <c r="I158" s="3" t="s">
        <v>26</v>
      </c>
      <c r="J158" s="6">
        <f t="shared" si="9"/>
        <v>6.9522655596004883</v>
      </c>
      <c r="K158" s="6">
        <f t="shared" si="10"/>
        <v>4.7504147354259647</v>
      </c>
    </row>
    <row r="159" spans="5:11" x14ac:dyDescent="0.2">
      <c r="E159" s="6"/>
      <c r="G159" s="3">
        <f t="shared" si="11"/>
        <v>145</v>
      </c>
      <c r="H159" s="3" t="s">
        <v>30</v>
      </c>
      <c r="I159" s="3" t="s">
        <v>33</v>
      </c>
      <c r="J159" s="6">
        <f t="shared" si="9"/>
        <v>-11.255273151488529</v>
      </c>
      <c r="K159" s="6">
        <f t="shared" si="10"/>
        <v>1.472597097340016</v>
      </c>
    </row>
    <row r="160" spans="5:11" x14ac:dyDescent="0.2">
      <c r="E160" s="6"/>
      <c r="G160" s="3">
        <f t="shared" si="11"/>
        <v>146</v>
      </c>
      <c r="H160" s="3" t="s">
        <v>29</v>
      </c>
      <c r="I160" s="3" t="s">
        <v>23</v>
      </c>
      <c r="J160" s="6">
        <f t="shared" si="9"/>
        <v>2.087395025043798</v>
      </c>
      <c r="K160" s="6">
        <f t="shared" si="10"/>
        <v>9.2500122653375669</v>
      </c>
    </row>
    <row r="161" spans="5:11" x14ac:dyDescent="0.2">
      <c r="E161" s="6"/>
      <c r="G161" s="3">
        <f t="shared" si="11"/>
        <v>147</v>
      </c>
      <c r="H161" s="3" t="s">
        <v>25</v>
      </c>
      <c r="I161" s="3" t="s">
        <v>21</v>
      </c>
      <c r="J161" s="6">
        <f t="shared" si="9"/>
        <v>1.0597399188252485</v>
      </c>
      <c r="K161" s="6">
        <f t="shared" si="10"/>
        <v>2.1538371219090244</v>
      </c>
    </row>
    <row r="162" spans="5:11" x14ac:dyDescent="0.2">
      <c r="E162" s="6"/>
      <c r="G162" s="3">
        <f t="shared" si="11"/>
        <v>147</v>
      </c>
      <c r="H162" s="3" t="s">
        <v>35</v>
      </c>
      <c r="I162" s="3" t="s">
        <v>36</v>
      </c>
      <c r="J162" s="6" t="str">
        <f t="shared" si="9"/>
        <v/>
      </c>
      <c r="K162" s="6" t="str">
        <f t="shared" si="10"/>
        <v/>
      </c>
    </row>
    <row r="163" spans="5:11" x14ac:dyDescent="0.2">
      <c r="E163" s="6"/>
      <c r="G163" s="3">
        <f t="shared" si="11"/>
        <v>148</v>
      </c>
      <c r="H163" s="3" t="s">
        <v>1</v>
      </c>
      <c r="I163" s="3" t="s">
        <v>20</v>
      </c>
      <c r="J163" s="6">
        <f t="shared" si="9"/>
        <v>1.5307399600346956</v>
      </c>
      <c r="K163" s="6">
        <f t="shared" si="10"/>
        <v>-1.1635774063632538</v>
      </c>
    </row>
    <row r="164" spans="5:11" x14ac:dyDescent="0.2">
      <c r="E164" s="6"/>
      <c r="G164" s="3">
        <f t="shared" si="11"/>
        <v>149</v>
      </c>
      <c r="H164" s="3" t="s">
        <v>26</v>
      </c>
      <c r="I164" s="3" t="s">
        <v>6</v>
      </c>
      <c r="J164" s="6">
        <f t="shared" si="9"/>
        <v>1.6266016029515398</v>
      </c>
      <c r="K164" s="6">
        <f t="shared" si="10"/>
        <v>6.9522655596004883</v>
      </c>
    </row>
    <row r="165" spans="5:11" x14ac:dyDescent="0.2">
      <c r="E165" s="6"/>
      <c r="G165" s="3">
        <f t="shared" si="11"/>
        <v>150</v>
      </c>
      <c r="H165" s="3" t="s">
        <v>21</v>
      </c>
      <c r="I165" s="3" t="s">
        <v>7</v>
      </c>
      <c r="J165" s="6">
        <f t="shared" si="9"/>
        <v>-0.55046107076709283</v>
      </c>
      <c r="K165" s="6">
        <f t="shared" si="10"/>
        <v>1.0597399188252485</v>
      </c>
    </row>
    <row r="166" spans="5:11" x14ac:dyDescent="0.2">
      <c r="E166" s="6"/>
      <c r="G166" s="3">
        <f t="shared" si="11"/>
        <v>151</v>
      </c>
      <c r="H166" s="3" t="s">
        <v>13</v>
      </c>
      <c r="I166" s="3" t="s">
        <v>15</v>
      </c>
      <c r="J166" s="6">
        <f t="shared" si="9"/>
        <v>-0.20579293862976106</v>
      </c>
      <c r="K166" s="6">
        <f t="shared" si="10"/>
        <v>5.6104579992681511</v>
      </c>
    </row>
    <row r="167" spans="5:11" x14ac:dyDescent="0.2">
      <c r="E167" s="6"/>
      <c r="G167" s="3">
        <f t="shared" si="11"/>
        <v>152</v>
      </c>
      <c r="H167" s="3" t="s">
        <v>25</v>
      </c>
      <c r="I167" s="3" t="s">
        <v>12</v>
      </c>
      <c r="J167" s="6">
        <f t="shared" si="9"/>
        <v>-7.3699632459878384</v>
      </c>
      <c r="K167" s="6">
        <f t="shared" si="10"/>
        <v>2.1538371219090244</v>
      </c>
    </row>
    <row r="168" spans="5:11" x14ac:dyDescent="0.2">
      <c r="E168" s="6"/>
      <c r="G168" s="3">
        <f t="shared" si="11"/>
        <v>153</v>
      </c>
      <c r="H168" s="3" t="s">
        <v>27</v>
      </c>
      <c r="I168" s="3" t="s">
        <v>5</v>
      </c>
      <c r="J168" s="6">
        <f t="shared" si="9"/>
        <v>-4.9413050251623183</v>
      </c>
      <c r="K168" s="6">
        <f t="shared" si="10"/>
        <v>-1.3643444657875385</v>
      </c>
    </row>
    <row r="169" spans="5:11" x14ac:dyDescent="0.2">
      <c r="E169" s="6"/>
      <c r="G169" s="3">
        <f t="shared" si="11"/>
        <v>154</v>
      </c>
      <c r="H169" s="3" t="s">
        <v>17</v>
      </c>
      <c r="I169" s="3" t="s">
        <v>30</v>
      </c>
      <c r="J169" s="6">
        <f t="shared" si="9"/>
        <v>1.472597097340016</v>
      </c>
      <c r="K169" s="6">
        <f t="shared" si="10"/>
        <v>0.96664496239285902</v>
      </c>
    </row>
    <row r="170" spans="5:11" x14ac:dyDescent="0.2">
      <c r="E170" s="6"/>
      <c r="G170" s="3">
        <f t="shared" si="11"/>
        <v>155</v>
      </c>
      <c r="H170" s="3" t="s">
        <v>28</v>
      </c>
      <c r="I170" s="3" t="s">
        <v>18</v>
      </c>
      <c r="J170" s="6">
        <f t="shared" si="9"/>
        <v>-0.97431974963051027</v>
      </c>
      <c r="K170" s="6">
        <f t="shared" si="10"/>
        <v>0.39822078092557112</v>
      </c>
    </row>
    <row r="171" spans="5:11" x14ac:dyDescent="0.2">
      <c r="E171" s="6"/>
      <c r="G171" s="3">
        <f t="shared" si="11"/>
        <v>156</v>
      </c>
      <c r="H171" s="3" t="s">
        <v>10</v>
      </c>
      <c r="I171" s="3" t="s">
        <v>31</v>
      </c>
      <c r="J171" s="6">
        <f t="shared" si="9"/>
        <v>4.7504147354259647</v>
      </c>
      <c r="K171" s="6">
        <f t="shared" si="10"/>
        <v>-10.026414851081427</v>
      </c>
    </row>
    <row r="172" spans="5:11" x14ac:dyDescent="0.2">
      <c r="E172" s="6"/>
      <c r="G172" s="3">
        <f t="shared" si="11"/>
        <v>157</v>
      </c>
      <c r="H172" s="3" t="s">
        <v>34</v>
      </c>
      <c r="I172" s="3" t="s">
        <v>24</v>
      </c>
      <c r="J172" s="6">
        <f t="shared" si="9"/>
        <v>-2.4335075491059066</v>
      </c>
      <c r="K172" s="6">
        <f t="shared" si="10"/>
        <v>-11.129575235113558</v>
      </c>
    </row>
    <row r="173" spans="5:11" x14ac:dyDescent="0.2">
      <c r="E173" s="6"/>
      <c r="G173" s="3">
        <f t="shared" si="11"/>
        <v>158</v>
      </c>
      <c r="H173" s="3" t="s">
        <v>33</v>
      </c>
      <c r="I173" s="3" t="s">
        <v>29</v>
      </c>
      <c r="J173" s="6">
        <f t="shared" si="9"/>
        <v>9.2500122653375669</v>
      </c>
      <c r="K173" s="6">
        <f t="shared" si="10"/>
        <v>-11.255273151488529</v>
      </c>
    </row>
    <row r="174" spans="5:11" x14ac:dyDescent="0.2">
      <c r="E174" s="6"/>
      <c r="G174" s="3">
        <f t="shared" si="11"/>
        <v>159</v>
      </c>
      <c r="H174" s="3" t="s">
        <v>23</v>
      </c>
      <c r="I174" s="3" t="s">
        <v>9</v>
      </c>
      <c r="J174" s="6">
        <f t="shared" si="9"/>
        <v>3.8369889920994282</v>
      </c>
      <c r="K174" s="6">
        <f t="shared" si="10"/>
        <v>2.087395025043798</v>
      </c>
    </row>
    <row r="175" spans="5:11" x14ac:dyDescent="0.2">
      <c r="E175" s="6"/>
      <c r="G175" s="3">
        <f t="shared" si="11"/>
        <v>160</v>
      </c>
      <c r="H175" s="3" t="s">
        <v>32</v>
      </c>
      <c r="I175" s="3" t="s">
        <v>3</v>
      </c>
      <c r="J175" s="6">
        <f t="shared" si="9"/>
        <v>2.8768176040723294</v>
      </c>
      <c r="K175" s="6">
        <f t="shared" si="10"/>
        <v>1.9888697380034421</v>
      </c>
    </row>
    <row r="176" spans="5:11" x14ac:dyDescent="0.2">
      <c r="E176" s="6"/>
      <c r="G176" s="3">
        <f t="shared" si="11"/>
        <v>161</v>
      </c>
      <c r="H176" s="3" t="s">
        <v>19</v>
      </c>
      <c r="I176" s="3" t="s">
        <v>11</v>
      </c>
      <c r="J176" s="6">
        <f t="shared" si="9"/>
        <v>-2.594104058737813</v>
      </c>
      <c r="K176" s="6">
        <f t="shared" si="10"/>
        <v>3.2673611672908707</v>
      </c>
    </row>
    <row r="177" spans="5:11" x14ac:dyDescent="0.2">
      <c r="E177" s="6"/>
      <c r="G177" s="3">
        <f t="shared" si="11"/>
        <v>161</v>
      </c>
      <c r="H177" s="3" t="s">
        <v>35</v>
      </c>
      <c r="I177" s="3" t="s">
        <v>36</v>
      </c>
      <c r="J177" s="6" t="str">
        <f t="shared" si="9"/>
        <v/>
      </c>
      <c r="K177" s="6" t="str">
        <f t="shared" si="10"/>
        <v/>
      </c>
    </row>
    <row r="178" spans="5:11" x14ac:dyDescent="0.2">
      <c r="E178" s="6"/>
      <c r="G178" s="3">
        <f t="shared" si="11"/>
        <v>162</v>
      </c>
      <c r="H178" s="3" t="s">
        <v>27</v>
      </c>
      <c r="I178" s="3" t="s">
        <v>17</v>
      </c>
      <c r="J178" s="6">
        <f t="shared" si="9"/>
        <v>0.96664496239285902</v>
      </c>
      <c r="K178" s="6">
        <f t="shared" si="10"/>
        <v>-1.3643444657875385</v>
      </c>
    </row>
    <row r="179" spans="5:11" x14ac:dyDescent="0.2">
      <c r="E179" s="6"/>
      <c r="G179" s="3">
        <f t="shared" si="11"/>
        <v>163</v>
      </c>
      <c r="H179" s="3" t="s">
        <v>26</v>
      </c>
      <c r="I179" s="3" t="s">
        <v>32</v>
      </c>
      <c r="J179" s="6">
        <f t="shared" si="9"/>
        <v>1.9888697380034421</v>
      </c>
      <c r="K179" s="6">
        <f t="shared" si="10"/>
        <v>6.9522655596004883</v>
      </c>
    </row>
    <row r="180" spans="5:11" x14ac:dyDescent="0.2">
      <c r="E180" s="6"/>
      <c r="G180" s="3">
        <f t="shared" si="11"/>
        <v>164</v>
      </c>
      <c r="H180" s="3" t="s">
        <v>28</v>
      </c>
      <c r="I180" s="3" t="s">
        <v>31</v>
      </c>
      <c r="J180" s="6">
        <f t="shared" si="9"/>
        <v>4.7504147354259647</v>
      </c>
      <c r="K180" s="6">
        <f t="shared" si="10"/>
        <v>0.39822078092557112</v>
      </c>
    </row>
    <row r="181" spans="5:11" x14ac:dyDescent="0.2">
      <c r="E181" s="6"/>
      <c r="G181" s="3">
        <f t="shared" si="11"/>
        <v>165</v>
      </c>
      <c r="H181" s="3" t="s">
        <v>11</v>
      </c>
      <c r="I181" s="3" t="s">
        <v>14</v>
      </c>
      <c r="J181" s="6">
        <f t="shared" si="9"/>
        <v>7.0069619323214455E-2</v>
      </c>
      <c r="K181" s="6">
        <f t="shared" si="10"/>
        <v>-2.594104058737813</v>
      </c>
    </row>
    <row r="182" spans="5:11" x14ac:dyDescent="0.2">
      <c r="E182" s="6"/>
      <c r="G182" s="3">
        <f t="shared" si="11"/>
        <v>166</v>
      </c>
      <c r="H182" s="3" t="s">
        <v>12</v>
      </c>
      <c r="I182" s="3" t="s">
        <v>18</v>
      </c>
      <c r="J182" s="6">
        <f t="shared" si="9"/>
        <v>-0.97431974963051027</v>
      </c>
      <c r="K182" s="6">
        <f t="shared" si="10"/>
        <v>-7.3699632459878384</v>
      </c>
    </row>
    <row r="183" spans="5:11" x14ac:dyDescent="0.2">
      <c r="E183" s="6"/>
      <c r="G183" s="3">
        <f t="shared" si="11"/>
        <v>167</v>
      </c>
      <c r="H183" s="3" t="s">
        <v>20</v>
      </c>
      <c r="I183" s="3" t="s">
        <v>34</v>
      </c>
      <c r="J183" s="6">
        <f t="shared" si="9"/>
        <v>-11.129575235113558</v>
      </c>
      <c r="K183" s="6">
        <f t="shared" si="10"/>
        <v>1.5307399600346956</v>
      </c>
    </row>
    <row r="184" spans="5:11" x14ac:dyDescent="0.2">
      <c r="E184" s="6"/>
      <c r="G184" s="3">
        <f t="shared" si="11"/>
        <v>168</v>
      </c>
      <c r="H184" s="3" t="s">
        <v>24</v>
      </c>
      <c r="I184" s="3" t="s">
        <v>33</v>
      </c>
      <c r="J184" s="6">
        <f t="shared" si="9"/>
        <v>-11.255273151488529</v>
      </c>
      <c r="K184" s="6">
        <f t="shared" si="10"/>
        <v>-2.4335075491059066</v>
      </c>
    </row>
    <row r="185" spans="5:11" x14ac:dyDescent="0.2">
      <c r="E185" s="6"/>
      <c r="G185" s="3">
        <f t="shared" si="11"/>
        <v>169</v>
      </c>
      <c r="H185" s="3" t="s">
        <v>6</v>
      </c>
      <c r="I185" s="3" t="s">
        <v>21</v>
      </c>
      <c r="J185" s="6">
        <f t="shared" si="9"/>
        <v>1.0597399188252485</v>
      </c>
      <c r="K185" s="6">
        <f t="shared" si="10"/>
        <v>1.6266016029515398</v>
      </c>
    </row>
    <row r="186" spans="5:11" x14ac:dyDescent="0.2">
      <c r="E186" s="6"/>
      <c r="G186" s="3">
        <f t="shared" si="11"/>
        <v>170</v>
      </c>
      <c r="H186" s="3" t="s">
        <v>16</v>
      </c>
      <c r="I186" s="3" t="s">
        <v>30</v>
      </c>
      <c r="J186" s="6">
        <f t="shared" si="9"/>
        <v>1.472597097340016</v>
      </c>
      <c r="K186" s="6">
        <f t="shared" si="10"/>
        <v>8.5880333524858692</v>
      </c>
    </row>
    <row r="187" spans="5:11" x14ac:dyDescent="0.2">
      <c r="E187" s="6"/>
      <c r="G187" s="3">
        <f t="shared" si="11"/>
        <v>171</v>
      </c>
      <c r="H187" s="3" t="s">
        <v>7</v>
      </c>
      <c r="I187" s="3" t="s">
        <v>5</v>
      </c>
      <c r="J187" s="6">
        <f t="shared" si="9"/>
        <v>-4.9413050251623183</v>
      </c>
      <c r="K187" s="6">
        <f t="shared" si="10"/>
        <v>-0.55046107076709283</v>
      </c>
    </row>
    <row r="188" spans="5:11" x14ac:dyDescent="0.2">
      <c r="E188" s="6"/>
      <c r="G188" s="3">
        <f t="shared" si="11"/>
        <v>172</v>
      </c>
      <c r="H188" s="3" t="s">
        <v>10</v>
      </c>
      <c r="I188" s="3" t="s">
        <v>25</v>
      </c>
      <c r="J188" s="6">
        <f t="shared" si="9"/>
        <v>2.1538371219090244</v>
      </c>
      <c r="K188" s="6">
        <f t="shared" si="10"/>
        <v>-10.026414851081427</v>
      </c>
    </row>
    <row r="189" spans="5:11" x14ac:dyDescent="0.2">
      <c r="E189" s="6"/>
      <c r="G189" s="3">
        <f t="shared" si="11"/>
        <v>173</v>
      </c>
      <c r="H189" s="3" t="s">
        <v>15</v>
      </c>
      <c r="I189" s="3" t="s">
        <v>23</v>
      </c>
      <c r="J189" s="6">
        <f t="shared" si="9"/>
        <v>2.087395025043798</v>
      </c>
      <c r="K189" s="6">
        <f t="shared" si="10"/>
        <v>-0.20579293862976106</v>
      </c>
    </row>
    <row r="190" spans="5:11" x14ac:dyDescent="0.2">
      <c r="E190" s="6"/>
      <c r="G190" s="3">
        <f t="shared" si="11"/>
        <v>174</v>
      </c>
      <c r="H190" s="3" t="s">
        <v>22</v>
      </c>
      <c r="I190" s="3" t="s">
        <v>29</v>
      </c>
      <c r="J190" s="6">
        <f t="shared" si="9"/>
        <v>9.2500122653375669</v>
      </c>
      <c r="K190" s="6">
        <f t="shared" si="10"/>
        <v>-8.5543758536195043</v>
      </c>
    </row>
    <row r="191" spans="5:11" x14ac:dyDescent="0.2">
      <c r="E191" s="6"/>
      <c r="G191" s="3">
        <f t="shared" si="11"/>
        <v>175</v>
      </c>
      <c r="H191" s="3" t="s">
        <v>19</v>
      </c>
      <c r="I191" s="3" t="s">
        <v>1</v>
      </c>
      <c r="J191" s="6">
        <f t="shared" si="9"/>
        <v>-1.1635774063632538</v>
      </c>
      <c r="K191" s="6">
        <f t="shared" si="10"/>
        <v>3.2673611672908707</v>
      </c>
    </row>
    <row r="192" spans="5:11" x14ac:dyDescent="0.2">
      <c r="E192" s="6"/>
      <c r="G192" s="3">
        <f t="shared" si="11"/>
        <v>176</v>
      </c>
      <c r="H192" s="3" t="s">
        <v>0</v>
      </c>
      <c r="I192" s="3" t="s">
        <v>13</v>
      </c>
      <c r="J192" s="6">
        <f t="shared" si="9"/>
        <v>5.6104579992681511</v>
      </c>
      <c r="K192" s="6">
        <f t="shared" si="10"/>
        <v>4.0763144425404949</v>
      </c>
    </row>
    <row r="193" spans="5:11" x14ac:dyDescent="0.2">
      <c r="E193" s="6"/>
      <c r="G193" s="3">
        <f t="shared" si="11"/>
        <v>177</v>
      </c>
      <c r="H193" s="3" t="s">
        <v>9</v>
      </c>
      <c r="I193" s="3" t="s">
        <v>3</v>
      </c>
      <c r="J193" s="6">
        <f t="shared" si="9"/>
        <v>2.8768176040723294</v>
      </c>
      <c r="K193" s="6">
        <f t="shared" si="10"/>
        <v>3.8369889920994282</v>
      </c>
    </row>
    <row r="194" spans="5:11" x14ac:dyDescent="0.2">
      <c r="E194" s="6"/>
      <c r="G194" s="3">
        <f t="shared" si="11"/>
        <v>177</v>
      </c>
      <c r="H194" s="3" t="s">
        <v>35</v>
      </c>
      <c r="I194" s="3" t="s">
        <v>36</v>
      </c>
      <c r="J194" s="6" t="str">
        <f t="shared" si="9"/>
        <v/>
      </c>
      <c r="K194" s="6" t="str">
        <f t="shared" si="10"/>
        <v/>
      </c>
    </row>
    <row r="195" spans="5:11" x14ac:dyDescent="0.2">
      <c r="E195" s="6"/>
      <c r="G195" s="3">
        <f t="shared" si="11"/>
        <v>178</v>
      </c>
      <c r="H195" s="3" t="s">
        <v>17</v>
      </c>
      <c r="I195" s="3" t="s">
        <v>26</v>
      </c>
      <c r="J195" s="6">
        <f t="shared" si="9"/>
        <v>6.9522655596004883</v>
      </c>
      <c r="K195" s="6">
        <f t="shared" si="10"/>
        <v>0.96664496239285902</v>
      </c>
    </row>
    <row r="196" spans="5:11" x14ac:dyDescent="0.2">
      <c r="E196" s="6"/>
      <c r="G196" s="3">
        <f t="shared" si="11"/>
        <v>179</v>
      </c>
      <c r="H196" s="3" t="s">
        <v>29</v>
      </c>
      <c r="I196" s="3" t="s">
        <v>34</v>
      </c>
      <c r="J196" s="6">
        <f t="shared" si="9"/>
        <v>-11.129575235113558</v>
      </c>
      <c r="K196" s="6">
        <f t="shared" si="10"/>
        <v>9.2500122653375669</v>
      </c>
    </row>
    <row r="197" spans="5:11" x14ac:dyDescent="0.2">
      <c r="E197" s="6"/>
      <c r="G197" s="3">
        <f t="shared" si="11"/>
        <v>180</v>
      </c>
      <c r="H197" s="3" t="s">
        <v>3</v>
      </c>
      <c r="I197" s="3" t="s">
        <v>11</v>
      </c>
      <c r="J197" s="6">
        <f t="shared" si="9"/>
        <v>-2.594104058737813</v>
      </c>
      <c r="K197" s="6">
        <f t="shared" si="10"/>
        <v>2.8768176040723294</v>
      </c>
    </row>
    <row r="198" spans="5:11" x14ac:dyDescent="0.2">
      <c r="E198" s="6"/>
      <c r="G198" s="3">
        <f t="shared" si="11"/>
        <v>181</v>
      </c>
      <c r="H198" s="3" t="s">
        <v>12</v>
      </c>
      <c r="I198" s="3" t="s">
        <v>33</v>
      </c>
      <c r="J198" s="6">
        <f t="shared" si="9"/>
        <v>-11.255273151488529</v>
      </c>
      <c r="K198" s="6">
        <f t="shared" si="10"/>
        <v>-7.3699632459878384</v>
      </c>
    </row>
    <row r="199" spans="5:11" x14ac:dyDescent="0.2">
      <c r="E199" s="6"/>
      <c r="G199" s="3">
        <f t="shared" si="11"/>
        <v>182</v>
      </c>
      <c r="H199" s="3" t="s">
        <v>20</v>
      </c>
      <c r="I199" s="3" t="s">
        <v>27</v>
      </c>
      <c r="J199" s="6">
        <f t="shared" ref="J199:J262" si="12">IFERROR(VLOOKUP(I199,$B$5:$C$36,2,FALSE),"")</f>
        <v>-1.3643444657875385</v>
      </c>
      <c r="K199" s="6">
        <f t="shared" ref="K199:K262" si="13">IFERROR(VLOOKUP(H199,$B$5:$C$36,2,FALSE),"")</f>
        <v>1.5307399600346956</v>
      </c>
    </row>
    <row r="200" spans="5:11" x14ac:dyDescent="0.2">
      <c r="E200" s="6"/>
      <c r="G200" s="3">
        <f t="shared" ref="G200:G263" si="14">IF(COUNT(J200)&gt;0,G199+1,G199)</f>
        <v>183</v>
      </c>
      <c r="H200" s="3" t="s">
        <v>5</v>
      </c>
      <c r="I200" s="3" t="s">
        <v>0</v>
      </c>
      <c r="J200" s="6">
        <f t="shared" si="12"/>
        <v>4.0763144425404949</v>
      </c>
      <c r="K200" s="6">
        <f t="shared" si="13"/>
        <v>-4.9413050251623183</v>
      </c>
    </row>
    <row r="201" spans="5:11" x14ac:dyDescent="0.2">
      <c r="E201" s="6"/>
      <c r="G201" s="3">
        <f t="shared" si="14"/>
        <v>184</v>
      </c>
      <c r="H201" s="3" t="s">
        <v>6</v>
      </c>
      <c r="I201" s="3" t="s">
        <v>24</v>
      </c>
      <c r="J201" s="6">
        <f t="shared" si="12"/>
        <v>-2.4335075491059066</v>
      </c>
      <c r="K201" s="6">
        <f t="shared" si="13"/>
        <v>1.6266016029515398</v>
      </c>
    </row>
    <row r="202" spans="5:11" x14ac:dyDescent="0.2">
      <c r="E202" s="6"/>
      <c r="G202" s="3">
        <f t="shared" si="14"/>
        <v>185</v>
      </c>
      <c r="H202" s="3" t="s">
        <v>21</v>
      </c>
      <c r="I202" s="3" t="s">
        <v>9</v>
      </c>
      <c r="J202" s="6">
        <f t="shared" si="12"/>
        <v>3.8369889920994282</v>
      </c>
      <c r="K202" s="6">
        <f t="shared" si="13"/>
        <v>1.0597399188252485</v>
      </c>
    </row>
    <row r="203" spans="5:11" x14ac:dyDescent="0.2">
      <c r="E203" s="6"/>
      <c r="G203" s="3">
        <f t="shared" si="14"/>
        <v>186</v>
      </c>
      <c r="H203" s="3" t="s">
        <v>16</v>
      </c>
      <c r="I203" s="3" t="s">
        <v>13</v>
      </c>
      <c r="J203" s="6">
        <f t="shared" si="12"/>
        <v>5.6104579992681511</v>
      </c>
      <c r="K203" s="6">
        <f t="shared" si="13"/>
        <v>8.5880333524858692</v>
      </c>
    </row>
    <row r="204" spans="5:11" x14ac:dyDescent="0.2">
      <c r="E204" s="6"/>
      <c r="G204" s="3">
        <f t="shared" si="14"/>
        <v>187</v>
      </c>
      <c r="H204" s="3" t="s">
        <v>19</v>
      </c>
      <c r="I204" s="3" t="s">
        <v>7</v>
      </c>
      <c r="J204" s="6">
        <f t="shared" si="12"/>
        <v>-0.55046107076709283</v>
      </c>
      <c r="K204" s="6">
        <f t="shared" si="13"/>
        <v>3.2673611672908707</v>
      </c>
    </row>
    <row r="205" spans="5:11" x14ac:dyDescent="0.2">
      <c r="E205" s="6"/>
      <c r="G205" s="3">
        <f t="shared" si="14"/>
        <v>188</v>
      </c>
      <c r="H205" s="3" t="s">
        <v>30</v>
      </c>
      <c r="I205" s="3" t="s">
        <v>32</v>
      </c>
      <c r="J205" s="6">
        <f t="shared" si="12"/>
        <v>1.9888697380034421</v>
      </c>
      <c r="K205" s="6">
        <f t="shared" si="13"/>
        <v>1.472597097340016</v>
      </c>
    </row>
    <row r="206" spans="5:11" x14ac:dyDescent="0.2">
      <c r="E206" s="6"/>
      <c r="G206" s="3">
        <f t="shared" si="14"/>
        <v>189</v>
      </c>
      <c r="H206" s="3" t="s">
        <v>14</v>
      </c>
      <c r="I206" s="3" t="s">
        <v>15</v>
      </c>
      <c r="J206" s="6">
        <f t="shared" si="12"/>
        <v>-0.20579293862976106</v>
      </c>
      <c r="K206" s="6">
        <f t="shared" si="13"/>
        <v>7.0069619323214455E-2</v>
      </c>
    </row>
    <row r="207" spans="5:11" x14ac:dyDescent="0.2">
      <c r="E207" s="6"/>
      <c r="G207" s="3">
        <f t="shared" si="14"/>
        <v>190</v>
      </c>
      <c r="H207" s="3" t="s">
        <v>31</v>
      </c>
      <c r="I207" s="3" t="s">
        <v>25</v>
      </c>
      <c r="J207" s="6">
        <f t="shared" si="12"/>
        <v>2.1538371219090244</v>
      </c>
      <c r="K207" s="6">
        <f t="shared" si="13"/>
        <v>4.7504147354259647</v>
      </c>
    </row>
    <row r="208" spans="5:11" x14ac:dyDescent="0.2">
      <c r="E208" s="6"/>
      <c r="G208" s="3">
        <f t="shared" si="14"/>
        <v>191</v>
      </c>
      <c r="H208" s="3" t="s">
        <v>23</v>
      </c>
      <c r="I208" s="3" t="s">
        <v>1</v>
      </c>
      <c r="J208" s="6">
        <f t="shared" si="12"/>
        <v>-1.1635774063632538</v>
      </c>
      <c r="K208" s="6">
        <f t="shared" si="13"/>
        <v>2.087395025043798</v>
      </c>
    </row>
    <row r="209" spans="5:11" x14ac:dyDescent="0.2">
      <c r="E209" s="6"/>
      <c r="G209" s="3">
        <f t="shared" si="14"/>
        <v>192</v>
      </c>
      <c r="H209" s="3" t="s">
        <v>22</v>
      </c>
      <c r="I209" s="3" t="s">
        <v>28</v>
      </c>
      <c r="J209" s="6">
        <f t="shared" si="12"/>
        <v>0.39822078092557112</v>
      </c>
      <c r="K209" s="6">
        <f t="shared" si="13"/>
        <v>-8.5543758536195043</v>
      </c>
    </row>
    <row r="210" spans="5:11" x14ac:dyDescent="0.2">
      <c r="E210" s="6"/>
      <c r="G210" s="3">
        <f t="shared" si="14"/>
        <v>192</v>
      </c>
      <c r="H210" s="3" t="s">
        <v>35</v>
      </c>
      <c r="I210" s="3" t="s">
        <v>36</v>
      </c>
      <c r="J210" s="6" t="str">
        <f t="shared" si="12"/>
        <v/>
      </c>
      <c r="K210" s="6" t="str">
        <f t="shared" si="13"/>
        <v/>
      </c>
    </row>
    <row r="211" spans="5:11" x14ac:dyDescent="0.2">
      <c r="E211" s="6"/>
      <c r="G211" s="3">
        <f t="shared" si="14"/>
        <v>193</v>
      </c>
      <c r="H211" s="3" t="s">
        <v>13</v>
      </c>
      <c r="I211" s="3" t="s">
        <v>19</v>
      </c>
      <c r="J211" s="6">
        <f t="shared" si="12"/>
        <v>3.2673611672908707</v>
      </c>
      <c r="K211" s="6">
        <f t="shared" si="13"/>
        <v>5.6104579992681511</v>
      </c>
    </row>
    <row r="212" spans="5:11" x14ac:dyDescent="0.2">
      <c r="E212" s="6"/>
      <c r="G212" s="3">
        <f t="shared" si="14"/>
        <v>194</v>
      </c>
      <c r="H212" s="3" t="s">
        <v>9</v>
      </c>
      <c r="I212" s="3" t="s">
        <v>32</v>
      </c>
      <c r="J212" s="6">
        <f t="shared" si="12"/>
        <v>1.9888697380034421</v>
      </c>
      <c r="K212" s="6">
        <f t="shared" si="13"/>
        <v>3.8369889920994282</v>
      </c>
    </row>
    <row r="213" spans="5:11" x14ac:dyDescent="0.2">
      <c r="E213" s="6"/>
      <c r="G213" s="3">
        <f t="shared" si="14"/>
        <v>195</v>
      </c>
      <c r="H213" s="3" t="s">
        <v>7</v>
      </c>
      <c r="I213" s="3" t="s">
        <v>31</v>
      </c>
      <c r="J213" s="6">
        <f t="shared" si="12"/>
        <v>4.7504147354259647</v>
      </c>
      <c r="K213" s="6">
        <f t="shared" si="13"/>
        <v>-0.55046107076709283</v>
      </c>
    </row>
    <row r="214" spans="5:11" x14ac:dyDescent="0.2">
      <c r="E214" s="6"/>
      <c r="G214" s="3">
        <f t="shared" si="14"/>
        <v>196</v>
      </c>
      <c r="H214" s="3" t="s">
        <v>24</v>
      </c>
      <c r="I214" s="3" t="s">
        <v>30</v>
      </c>
      <c r="J214" s="6">
        <f t="shared" si="12"/>
        <v>1.472597097340016</v>
      </c>
      <c r="K214" s="6">
        <f t="shared" si="13"/>
        <v>-2.4335075491059066</v>
      </c>
    </row>
    <row r="215" spans="5:11" x14ac:dyDescent="0.2">
      <c r="E215" s="6"/>
      <c r="G215" s="3">
        <f t="shared" si="14"/>
        <v>197</v>
      </c>
      <c r="H215" s="3" t="s">
        <v>1</v>
      </c>
      <c r="I215" s="3" t="s">
        <v>14</v>
      </c>
      <c r="J215" s="6">
        <f t="shared" si="12"/>
        <v>7.0069619323214455E-2</v>
      </c>
      <c r="K215" s="6">
        <f t="shared" si="13"/>
        <v>-1.1635774063632538</v>
      </c>
    </row>
    <row r="216" spans="5:11" x14ac:dyDescent="0.2">
      <c r="E216" s="6"/>
      <c r="G216" s="3">
        <f t="shared" si="14"/>
        <v>198</v>
      </c>
      <c r="H216" s="3" t="s">
        <v>27</v>
      </c>
      <c r="I216" s="3" t="s">
        <v>12</v>
      </c>
      <c r="J216" s="6">
        <f t="shared" si="12"/>
        <v>-7.3699632459878384</v>
      </c>
      <c r="K216" s="6">
        <f t="shared" si="13"/>
        <v>-1.3643444657875385</v>
      </c>
    </row>
    <row r="217" spans="5:11" x14ac:dyDescent="0.2">
      <c r="E217" s="6"/>
      <c r="G217" s="3">
        <f t="shared" si="14"/>
        <v>199</v>
      </c>
      <c r="H217" s="3" t="s">
        <v>18</v>
      </c>
      <c r="I217" s="3" t="s">
        <v>0</v>
      </c>
      <c r="J217" s="6">
        <f t="shared" si="12"/>
        <v>4.0763144425404949</v>
      </c>
      <c r="K217" s="6">
        <f t="shared" si="13"/>
        <v>-0.97431974963051027</v>
      </c>
    </row>
    <row r="218" spans="5:11" x14ac:dyDescent="0.2">
      <c r="E218" s="6"/>
      <c r="G218" s="3">
        <f t="shared" si="14"/>
        <v>200</v>
      </c>
      <c r="H218" s="3" t="s">
        <v>28</v>
      </c>
      <c r="I218" s="3" t="s">
        <v>11</v>
      </c>
      <c r="J218" s="6">
        <f t="shared" si="12"/>
        <v>-2.594104058737813</v>
      </c>
      <c r="K218" s="6">
        <f t="shared" si="13"/>
        <v>0.39822078092557112</v>
      </c>
    </row>
    <row r="219" spans="5:11" x14ac:dyDescent="0.2">
      <c r="E219" s="6"/>
      <c r="G219" s="3">
        <f t="shared" si="14"/>
        <v>201</v>
      </c>
      <c r="H219" s="3" t="s">
        <v>5</v>
      </c>
      <c r="I219" s="3" t="s">
        <v>17</v>
      </c>
      <c r="J219" s="6">
        <f t="shared" si="12"/>
        <v>0.96664496239285902</v>
      </c>
      <c r="K219" s="6">
        <f t="shared" si="13"/>
        <v>-4.9413050251623183</v>
      </c>
    </row>
    <row r="220" spans="5:11" x14ac:dyDescent="0.2">
      <c r="E220" s="6"/>
      <c r="G220" s="3">
        <f t="shared" si="14"/>
        <v>202</v>
      </c>
      <c r="H220" s="3" t="s">
        <v>10</v>
      </c>
      <c r="I220" s="3" t="s">
        <v>21</v>
      </c>
      <c r="J220" s="6">
        <f t="shared" si="12"/>
        <v>1.0597399188252485</v>
      </c>
      <c r="K220" s="6">
        <f t="shared" si="13"/>
        <v>-10.026414851081427</v>
      </c>
    </row>
    <row r="221" spans="5:11" x14ac:dyDescent="0.2">
      <c r="E221" s="6"/>
      <c r="G221" s="3">
        <f t="shared" si="14"/>
        <v>203</v>
      </c>
      <c r="H221" s="3" t="s">
        <v>33</v>
      </c>
      <c r="I221" s="3" t="s">
        <v>22</v>
      </c>
      <c r="J221" s="6">
        <f t="shared" si="12"/>
        <v>-8.5543758536195043</v>
      </c>
      <c r="K221" s="6">
        <f t="shared" si="13"/>
        <v>-11.255273151488529</v>
      </c>
    </row>
    <row r="222" spans="5:11" x14ac:dyDescent="0.2">
      <c r="E222" s="6"/>
      <c r="G222" s="3">
        <f t="shared" si="14"/>
        <v>204</v>
      </c>
      <c r="H222" s="3" t="s">
        <v>15</v>
      </c>
      <c r="I222" s="3" t="s">
        <v>20</v>
      </c>
      <c r="J222" s="6">
        <f t="shared" si="12"/>
        <v>1.5307399600346956</v>
      </c>
      <c r="K222" s="6">
        <f t="shared" si="13"/>
        <v>-0.20579293862976106</v>
      </c>
    </row>
    <row r="223" spans="5:11" x14ac:dyDescent="0.2">
      <c r="E223" s="6"/>
      <c r="G223" s="3">
        <f t="shared" si="14"/>
        <v>205</v>
      </c>
      <c r="H223" s="3" t="s">
        <v>3</v>
      </c>
      <c r="I223" s="3" t="s">
        <v>23</v>
      </c>
      <c r="J223" s="6">
        <f t="shared" si="12"/>
        <v>2.087395025043798</v>
      </c>
      <c r="K223" s="6">
        <f t="shared" si="13"/>
        <v>2.8768176040723294</v>
      </c>
    </row>
    <row r="224" spans="5:11" x14ac:dyDescent="0.2">
      <c r="E224" s="6"/>
      <c r="G224" s="3">
        <f t="shared" si="14"/>
        <v>206</v>
      </c>
      <c r="H224" s="3" t="s">
        <v>34</v>
      </c>
      <c r="I224" s="3" t="s">
        <v>16</v>
      </c>
      <c r="J224" s="6">
        <f t="shared" si="12"/>
        <v>8.5880333524858692</v>
      </c>
      <c r="K224" s="6">
        <f t="shared" si="13"/>
        <v>-11.129575235113558</v>
      </c>
    </row>
    <row r="225" spans="5:11" x14ac:dyDescent="0.2">
      <c r="E225" s="6"/>
      <c r="G225" s="3">
        <f t="shared" si="14"/>
        <v>207</v>
      </c>
      <c r="H225" s="3" t="s">
        <v>25</v>
      </c>
      <c r="I225" s="3" t="s">
        <v>26</v>
      </c>
      <c r="J225" s="6">
        <f t="shared" si="12"/>
        <v>6.9522655596004883</v>
      </c>
      <c r="K225" s="6">
        <f t="shared" si="13"/>
        <v>2.1538371219090244</v>
      </c>
    </row>
    <row r="226" spans="5:11" x14ac:dyDescent="0.2">
      <c r="E226" s="6"/>
      <c r="G226" s="3">
        <f t="shared" si="14"/>
        <v>208</v>
      </c>
      <c r="H226" s="3" t="s">
        <v>29</v>
      </c>
      <c r="I226" s="3" t="s">
        <v>6</v>
      </c>
      <c r="J226" s="6">
        <f t="shared" si="12"/>
        <v>1.6266016029515398</v>
      </c>
      <c r="K226" s="6">
        <f t="shared" si="13"/>
        <v>9.2500122653375669</v>
      </c>
    </row>
    <row r="227" spans="5:11" x14ac:dyDescent="0.2">
      <c r="E227" s="6"/>
      <c r="G227" s="3">
        <f t="shared" si="14"/>
        <v>208</v>
      </c>
      <c r="H227" s="3" t="s">
        <v>35</v>
      </c>
      <c r="I227" s="3" t="s">
        <v>36</v>
      </c>
      <c r="J227" s="6" t="str">
        <f t="shared" si="12"/>
        <v/>
      </c>
      <c r="K227" s="6" t="str">
        <f t="shared" si="13"/>
        <v/>
      </c>
    </row>
    <row r="228" spans="5:11" x14ac:dyDescent="0.2">
      <c r="E228" s="6"/>
      <c r="G228" s="3">
        <f t="shared" si="14"/>
        <v>209</v>
      </c>
      <c r="H228" s="3" t="s">
        <v>23</v>
      </c>
      <c r="I228" s="3" t="s">
        <v>34</v>
      </c>
      <c r="J228" s="6">
        <f t="shared" si="12"/>
        <v>-11.129575235113558</v>
      </c>
      <c r="K228" s="6">
        <f t="shared" si="13"/>
        <v>2.087395025043798</v>
      </c>
    </row>
    <row r="229" spans="5:11" x14ac:dyDescent="0.2">
      <c r="E229" s="6"/>
      <c r="G229" s="3">
        <f t="shared" si="14"/>
        <v>210</v>
      </c>
      <c r="H229" s="3" t="s">
        <v>22</v>
      </c>
      <c r="I229" s="3" t="s">
        <v>24</v>
      </c>
      <c r="J229" s="6">
        <f t="shared" si="12"/>
        <v>-2.4335075491059066</v>
      </c>
      <c r="K229" s="6">
        <f t="shared" si="13"/>
        <v>-8.5543758536195043</v>
      </c>
    </row>
    <row r="230" spans="5:11" x14ac:dyDescent="0.2">
      <c r="E230" s="6"/>
      <c r="G230" s="3">
        <f t="shared" si="14"/>
        <v>211</v>
      </c>
      <c r="H230" s="3" t="s">
        <v>12</v>
      </c>
      <c r="I230" s="3" t="s">
        <v>3</v>
      </c>
      <c r="J230" s="6">
        <f t="shared" si="12"/>
        <v>2.8768176040723294</v>
      </c>
      <c r="K230" s="6">
        <f t="shared" si="13"/>
        <v>-7.3699632459878384</v>
      </c>
    </row>
    <row r="231" spans="5:11" x14ac:dyDescent="0.2">
      <c r="E231" s="6"/>
      <c r="G231" s="3">
        <f t="shared" si="14"/>
        <v>212</v>
      </c>
      <c r="H231" s="3" t="s">
        <v>17</v>
      </c>
      <c r="I231" s="3" t="s">
        <v>28</v>
      </c>
      <c r="J231" s="6">
        <f t="shared" si="12"/>
        <v>0.39822078092557112</v>
      </c>
      <c r="K231" s="6">
        <f t="shared" si="13"/>
        <v>0.96664496239285902</v>
      </c>
    </row>
    <row r="232" spans="5:11" x14ac:dyDescent="0.2">
      <c r="E232" s="6"/>
      <c r="G232" s="3">
        <f t="shared" si="14"/>
        <v>213</v>
      </c>
      <c r="H232" s="3" t="s">
        <v>21</v>
      </c>
      <c r="I232" s="3" t="s">
        <v>31</v>
      </c>
      <c r="J232" s="6">
        <f t="shared" si="12"/>
        <v>4.7504147354259647</v>
      </c>
      <c r="K232" s="6">
        <f t="shared" si="13"/>
        <v>1.0597399188252485</v>
      </c>
    </row>
    <row r="233" spans="5:11" x14ac:dyDescent="0.2">
      <c r="E233" s="6"/>
      <c r="G233" s="3">
        <f t="shared" si="14"/>
        <v>214</v>
      </c>
      <c r="H233" s="3" t="s">
        <v>6</v>
      </c>
      <c r="I233" s="3" t="s">
        <v>9</v>
      </c>
      <c r="J233" s="6">
        <f t="shared" si="12"/>
        <v>3.8369889920994282</v>
      </c>
      <c r="K233" s="6">
        <f t="shared" si="13"/>
        <v>1.6266016029515398</v>
      </c>
    </row>
    <row r="234" spans="5:11" x14ac:dyDescent="0.2">
      <c r="E234" s="6"/>
      <c r="G234" s="3">
        <f t="shared" si="14"/>
        <v>215</v>
      </c>
      <c r="H234" s="3" t="s">
        <v>11</v>
      </c>
      <c r="I234" s="3" t="s">
        <v>5</v>
      </c>
      <c r="J234" s="6">
        <f t="shared" si="12"/>
        <v>-4.9413050251623183</v>
      </c>
      <c r="K234" s="6">
        <f t="shared" si="13"/>
        <v>-2.594104058737813</v>
      </c>
    </row>
    <row r="235" spans="5:11" x14ac:dyDescent="0.2">
      <c r="E235" s="6"/>
      <c r="G235" s="3">
        <f t="shared" si="14"/>
        <v>216</v>
      </c>
      <c r="H235" s="3" t="s">
        <v>13</v>
      </c>
      <c r="I235" s="3" t="s">
        <v>18</v>
      </c>
      <c r="J235" s="6">
        <f t="shared" si="12"/>
        <v>-0.97431974963051027</v>
      </c>
      <c r="K235" s="6">
        <f t="shared" si="13"/>
        <v>5.6104579992681511</v>
      </c>
    </row>
    <row r="236" spans="5:11" x14ac:dyDescent="0.2">
      <c r="E236" s="6"/>
      <c r="G236" s="3">
        <f t="shared" si="14"/>
        <v>217</v>
      </c>
      <c r="H236" s="3" t="s">
        <v>7</v>
      </c>
      <c r="I236" s="3" t="s">
        <v>10</v>
      </c>
      <c r="J236" s="6">
        <f t="shared" si="12"/>
        <v>-10.026414851081427</v>
      </c>
      <c r="K236" s="6">
        <f t="shared" si="13"/>
        <v>-0.55046107076709283</v>
      </c>
    </row>
    <row r="237" spans="5:11" x14ac:dyDescent="0.2">
      <c r="E237" s="6"/>
      <c r="G237" s="3">
        <f t="shared" si="14"/>
        <v>218</v>
      </c>
      <c r="H237" s="3" t="s">
        <v>25</v>
      </c>
      <c r="I237" s="3" t="s">
        <v>27</v>
      </c>
      <c r="J237" s="6">
        <f t="shared" si="12"/>
        <v>-1.3643444657875385</v>
      </c>
      <c r="K237" s="6">
        <f t="shared" si="13"/>
        <v>2.1538371219090244</v>
      </c>
    </row>
    <row r="238" spans="5:11" x14ac:dyDescent="0.2">
      <c r="E238" s="6"/>
      <c r="G238" s="3">
        <f t="shared" si="14"/>
        <v>219</v>
      </c>
      <c r="H238" s="3" t="s">
        <v>16</v>
      </c>
      <c r="I238" s="3" t="s">
        <v>33</v>
      </c>
      <c r="J238" s="6">
        <f t="shared" si="12"/>
        <v>-11.255273151488529</v>
      </c>
      <c r="K238" s="6">
        <f t="shared" si="13"/>
        <v>8.5880333524858692</v>
      </c>
    </row>
    <row r="239" spans="5:11" x14ac:dyDescent="0.2">
      <c r="E239" s="6"/>
      <c r="G239" s="3">
        <f t="shared" si="14"/>
        <v>220</v>
      </c>
      <c r="H239" s="3" t="s">
        <v>30</v>
      </c>
      <c r="I239" s="3" t="s">
        <v>20</v>
      </c>
      <c r="J239" s="6">
        <f t="shared" si="12"/>
        <v>1.5307399600346956</v>
      </c>
      <c r="K239" s="6">
        <f t="shared" si="13"/>
        <v>1.472597097340016</v>
      </c>
    </row>
    <row r="240" spans="5:11" x14ac:dyDescent="0.2">
      <c r="E240" s="6"/>
      <c r="G240" s="3">
        <f t="shared" si="14"/>
        <v>221</v>
      </c>
      <c r="H240" s="3" t="s">
        <v>0</v>
      </c>
      <c r="I240" s="3" t="s">
        <v>29</v>
      </c>
      <c r="J240" s="6">
        <f t="shared" si="12"/>
        <v>9.2500122653375669</v>
      </c>
      <c r="K240" s="6">
        <f t="shared" si="13"/>
        <v>4.0763144425404949</v>
      </c>
    </row>
    <row r="241" spans="5:11" x14ac:dyDescent="0.2">
      <c r="E241" s="6"/>
      <c r="G241" s="3">
        <f t="shared" si="14"/>
        <v>222</v>
      </c>
      <c r="H241" s="3" t="s">
        <v>14</v>
      </c>
      <c r="I241" s="3" t="s">
        <v>19</v>
      </c>
      <c r="J241" s="6">
        <f t="shared" si="12"/>
        <v>3.2673611672908707</v>
      </c>
      <c r="K241" s="6">
        <f t="shared" si="13"/>
        <v>7.0069619323214455E-2</v>
      </c>
    </row>
    <row r="242" spans="5:11" x14ac:dyDescent="0.2">
      <c r="E242" s="6"/>
      <c r="G242" s="3">
        <f t="shared" si="14"/>
        <v>223</v>
      </c>
      <c r="H242" s="3" t="s">
        <v>26</v>
      </c>
      <c r="I242" s="3" t="s">
        <v>15</v>
      </c>
      <c r="J242" s="6">
        <f t="shared" si="12"/>
        <v>-0.20579293862976106</v>
      </c>
      <c r="K242" s="6">
        <f t="shared" si="13"/>
        <v>6.9522655596004883</v>
      </c>
    </row>
    <row r="243" spans="5:11" x14ac:dyDescent="0.2">
      <c r="E243" s="6"/>
      <c r="G243" s="3">
        <f t="shared" si="14"/>
        <v>224</v>
      </c>
      <c r="H243" s="3" t="s">
        <v>32</v>
      </c>
      <c r="I243" s="3" t="s">
        <v>1</v>
      </c>
      <c r="J243" s="6">
        <f t="shared" si="12"/>
        <v>-1.1635774063632538</v>
      </c>
      <c r="K243" s="6">
        <f t="shared" si="13"/>
        <v>1.9888697380034421</v>
      </c>
    </row>
    <row r="244" spans="5:11" x14ac:dyDescent="0.2">
      <c r="E244" s="6"/>
      <c r="G244" s="3">
        <f t="shared" si="14"/>
        <v>224</v>
      </c>
      <c r="H244" s="3" t="s">
        <v>35</v>
      </c>
      <c r="I244" s="3" t="s">
        <v>36</v>
      </c>
      <c r="J244" s="6" t="str">
        <f t="shared" si="12"/>
        <v/>
      </c>
      <c r="K244" s="6" t="str">
        <f t="shared" si="13"/>
        <v/>
      </c>
    </row>
    <row r="245" spans="5:11" x14ac:dyDescent="0.2">
      <c r="E245" s="6"/>
      <c r="G245" s="3">
        <f t="shared" si="14"/>
        <v>225</v>
      </c>
      <c r="H245" s="3" t="s">
        <v>9</v>
      </c>
      <c r="I245" s="3" t="s">
        <v>25</v>
      </c>
      <c r="J245" s="6">
        <f t="shared" si="12"/>
        <v>2.1538371219090244</v>
      </c>
      <c r="K245" s="6">
        <f t="shared" si="13"/>
        <v>3.8369889920994282</v>
      </c>
    </row>
    <row r="246" spans="5:11" x14ac:dyDescent="0.2">
      <c r="E246" s="6"/>
      <c r="G246" s="3">
        <f t="shared" si="14"/>
        <v>226</v>
      </c>
      <c r="H246" s="3" t="s">
        <v>10</v>
      </c>
      <c r="I246" s="3" t="s">
        <v>14</v>
      </c>
      <c r="J246" s="6">
        <f t="shared" si="12"/>
        <v>7.0069619323214455E-2</v>
      </c>
      <c r="K246" s="6">
        <f t="shared" si="13"/>
        <v>-10.026414851081427</v>
      </c>
    </row>
    <row r="247" spans="5:11" x14ac:dyDescent="0.2">
      <c r="E247" s="6"/>
      <c r="G247" s="3">
        <f t="shared" si="14"/>
        <v>227</v>
      </c>
      <c r="H247" s="3" t="s">
        <v>5</v>
      </c>
      <c r="I247" s="3" t="s">
        <v>18</v>
      </c>
      <c r="J247" s="6">
        <f t="shared" si="12"/>
        <v>-0.97431974963051027</v>
      </c>
      <c r="K247" s="6">
        <f t="shared" si="13"/>
        <v>-4.9413050251623183</v>
      </c>
    </row>
    <row r="248" spans="5:11" x14ac:dyDescent="0.2">
      <c r="E248" s="6"/>
      <c r="G248" s="3">
        <f t="shared" si="14"/>
        <v>228</v>
      </c>
      <c r="H248" s="3" t="s">
        <v>12</v>
      </c>
      <c r="I248" s="3" t="s">
        <v>32</v>
      </c>
      <c r="J248" s="6">
        <f t="shared" si="12"/>
        <v>1.9888697380034421</v>
      </c>
      <c r="K248" s="6">
        <f t="shared" si="13"/>
        <v>-7.3699632459878384</v>
      </c>
    </row>
    <row r="249" spans="5:11" x14ac:dyDescent="0.2">
      <c r="E249" s="6"/>
      <c r="G249" s="3">
        <f t="shared" si="14"/>
        <v>229</v>
      </c>
      <c r="H249" s="3" t="s">
        <v>1</v>
      </c>
      <c r="I249" s="3" t="s">
        <v>16</v>
      </c>
      <c r="J249" s="6">
        <f t="shared" si="12"/>
        <v>8.5880333524858692</v>
      </c>
      <c r="K249" s="6">
        <f t="shared" si="13"/>
        <v>-1.1635774063632538</v>
      </c>
    </row>
    <row r="250" spans="5:11" x14ac:dyDescent="0.2">
      <c r="E250" s="6"/>
      <c r="G250" s="3">
        <f t="shared" si="14"/>
        <v>230</v>
      </c>
      <c r="H250" s="3" t="s">
        <v>29</v>
      </c>
      <c r="I250" s="3" t="s">
        <v>22</v>
      </c>
      <c r="J250" s="6">
        <f t="shared" si="12"/>
        <v>-8.5543758536195043</v>
      </c>
      <c r="K250" s="6">
        <f t="shared" si="13"/>
        <v>9.2500122653375669</v>
      </c>
    </row>
    <row r="251" spans="5:11" x14ac:dyDescent="0.2">
      <c r="E251" s="6"/>
      <c r="G251" s="3">
        <f t="shared" si="14"/>
        <v>231</v>
      </c>
      <c r="H251" s="3" t="s">
        <v>3</v>
      </c>
      <c r="I251" s="3" t="s">
        <v>17</v>
      </c>
      <c r="J251" s="6">
        <f t="shared" si="12"/>
        <v>0.96664496239285902</v>
      </c>
      <c r="K251" s="6">
        <f t="shared" si="13"/>
        <v>2.8768176040723294</v>
      </c>
    </row>
    <row r="252" spans="5:11" x14ac:dyDescent="0.2">
      <c r="E252" s="6"/>
      <c r="G252" s="3">
        <f t="shared" si="14"/>
        <v>232</v>
      </c>
      <c r="H252" s="3" t="s">
        <v>7</v>
      </c>
      <c r="I252" s="3" t="s">
        <v>24</v>
      </c>
      <c r="J252" s="6">
        <f t="shared" si="12"/>
        <v>-2.4335075491059066</v>
      </c>
      <c r="K252" s="6">
        <f t="shared" si="13"/>
        <v>-0.55046107076709283</v>
      </c>
    </row>
    <row r="253" spans="5:11" x14ac:dyDescent="0.2">
      <c r="E253" s="6"/>
      <c r="G253" s="3">
        <f t="shared" si="14"/>
        <v>233</v>
      </c>
      <c r="H253" s="3" t="s">
        <v>19</v>
      </c>
      <c r="I253" s="3" t="s">
        <v>28</v>
      </c>
      <c r="J253" s="6">
        <f t="shared" si="12"/>
        <v>0.39822078092557112</v>
      </c>
      <c r="K253" s="6">
        <f t="shared" si="13"/>
        <v>3.2673611672908707</v>
      </c>
    </row>
    <row r="254" spans="5:11" x14ac:dyDescent="0.2">
      <c r="E254" s="6"/>
      <c r="G254" s="3">
        <f t="shared" si="14"/>
        <v>234</v>
      </c>
      <c r="H254" s="3" t="s">
        <v>23</v>
      </c>
      <c r="I254" s="3" t="s">
        <v>30</v>
      </c>
      <c r="J254" s="6">
        <f t="shared" si="12"/>
        <v>1.472597097340016</v>
      </c>
      <c r="K254" s="6">
        <f t="shared" si="13"/>
        <v>2.087395025043798</v>
      </c>
    </row>
    <row r="255" spans="5:11" x14ac:dyDescent="0.2">
      <c r="E255" s="6"/>
      <c r="G255" s="3">
        <f t="shared" si="14"/>
        <v>235</v>
      </c>
      <c r="H255" s="3" t="s">
        <v>34</v>
      </c>
      <c r="I255" s="3" t="s">
        <v>33</v>
      </c>
      <c r="J255" s="6">
        <f t="shared" si="12"/>
        <v>-11.255273151488529</v>
      </c>
      <c r="K255" s="6">
        <f t="shared" si="13"/>
        <v>-11.129575235113558</v>
      </c>
    </row>
    <row r="256" spans="5:11" x14ac:dyDescent="0.2">
      <c r="E256" s="6"/>
      <c r="G256" s="3">
        <f t="shared" si="14"/>
        <v>236</v>
      </c>
      <c r="H256" s="3" t="s">
        <v>20</v>
      </c>
      <c r="I256" s="3" t="s">
        <v>15</v>
      </c>
      <c r="J256" s="6">
        <f t="shared" si="12"/>
        <v>-0.20579293862976106</v>
      </c>
      <c r="K256" s="6">
        <f t="shared" si="13"/>
        <v>1.5307399600346956</v>
      </c>
    </row>
    <row r="257" spans="5:11" x14ac:dyDescent="0.2">
      <c r="E257" s="6"/>
      <c r="G257" s="3">
        <f t="shared" si="14"/>
        <v>237</v>
      </c>
      <c r="H257" s="3" t="s">
        <v>11</v>
      </c>
      <c r="I257" s="3" t="s">
        <v>21</v>
      </c>
      <c r="J257" s="6">
        <f t="shared" si="12"/>
        <v>1.0597399188252485</v>
      </c>
      <c r="K257" s="6">
        <f t="shared" si="13"/>
        <v>-2.594104058737813</v>
      </c>
    </row>
    <row r="258" spans="5:11" x14ac:dyDescent="0.2">
      <c r="E258" s="6"/>
      <c r="G258" s="3">
        <f t="shared" si="14"/>
        <v>238</v>
      </c>
      <c r="H258" s="3" t="s">
        <v>31</v>
      </c>
      <c r="I258" s="3" t="s">
        <v>6</v>
      </c>
      <c r="J258" s="6">
        <f t="shared" si="12"/>
        <v>1.6266016029515398</v>
      </c>
      <c r="K258" s="6">
        <f t="shared" si="13"/>
        <v>4.7504147354259647</v>
      </c>
    </row>
    <row r="259" spans="5:11" x14ac:dyDescent="0.2">
      <c r="E259" s="6"/>
      <c r="G259" s="3">
        <f t="shared" si="14"/>
        <v>239</v>
      </c>
      <c r="H259" s="3" t="s">
        <v>13</v>
      </c>
      <c r="I259" s="3" t="s">
        <v>0</v>
      </c>
      <c r="J259" s="6">
        <f t="shared" si="12"/>
        <v>4.0763144425404949</v>
      </c>
      <c r="K259" s="6">
        <f t="shared" si="13"/>
        <v>5.6104579992681511</v>
      </c>
    </row>
    <row r="260" spans="5:11" x14ac:dyDescent="0.2">
      <c r="E260" s="6"/>
      <c r="G260" s="3">
        <f t="shared" si="14"/>
        <v>240</v>
      </c>
      <c r="H260" s="3" t="s">
        <v>26</v>
      </c>
      <c r="I260" s="3" t="s">
        <v>27</v>
      </c>
      <c r="J260" s="6">
        <f t="shared" si="12"/>
        <v>-1.3643444657875385</v>
      </c>
      <c r="K260" s="6">
        <f t="shared" si="13"/>
        <v>6.9522655596004883</v>
      </c>
    </row>
    <row r="261" spans="5:11" x14ac:dyDescent="0.2">
      <c r="E261" s="6"/>
      <c r="G261" s="3">
        <f t="shared" si="14"/>
        <v>240</v>
      </c>
      <c r="H261" s="3" t="s">
        <v>35</v>
      </c>
      <c r="I261" s="3" t="s">
        <v>36</v>
      </c>
      <c r="J261" s="6" t="str">
        <f t="shared" si="12"/>
        <v/>
      </c>
      <c r="K261" s="6" t="str">
        <f t="shared" si="13"/>
        <v/>
      </c>
    </row>
    <row r="262" spans="5:11" x14ac:dyDescent="0.2">
      <c r="E262" s="6"/>
      <c r="G262" s="3">
        <f t="shared" si="14"/>
        <v>241</v>
      </c>
      <c r="H262" s="3" t="s">
        <v>24</v>
      </c>
      <c r="I262" s="3" t="s">
        <v>29</v>
      </c>
      <c r="J262" s="6">
        <f t="shared" si="12"/>
        <v>9.2500122653375669</v>
      </c>
      <c r="K262" s="6">
        <f t="shared" si="13"/>
        <v>-2.4335075491059066</v>
      </c>
    </row>
    <row r="263" spans="5:11" x14ac:dyDescent="0.2">
      <c r="E263" s="6"/>
      <c r="G263" s="3">
        <f t="shared" si="14"/>
        <v>242</v>
      </c>
      <c r="H263" s="3" t="s">
        <v>15</v>
      </c>
      <c r="I263" s="3" t="s">
        <v>1</v>
      </c>
      <c r="J263" s="6">
        <f t="shared" ref="J263:J277" si="15">IFERROR(VLOOKUP(I263,$B$5:$C$36,2,FALSE),"")</f>
        <v>-1.1635774063632538</v>
      </c>
      <c r="K263" s="6">
        <f t="shared" ref="K263:K277" si="16">IFERROR(VLOOKUP(H263,$B$5:$C$36,2,FALSE),"")</f>
        <v>-0.20579293862976106</v>
      </c>
    </row>
    <row r="264" spans="5:11" x14ac:dyDescent="0.2">
      <c r="E264" s="6"/>
      <c r="G264" s="3">
        <f t="shared" ref="G264:G277" si="17">IF(COUNT(J264)&gt;0,G263+1,G263)</f>
        <v>243</v>
      </c>
      <c r="H264" s="3" t="s">
        <v>22</v>
      </c>
      <c r="I264" s="3" t="s">
        <v>7</v>
      </c>
      <c r="J264" s="6">
        <f t="shared" si="15"/>
        <v>-0.55046107076709283</v>
      </c>
      <c r="K264" s="6">
        <f t="shared" si="16"/>
        <v>-8.5543758536195043</v>
      </c>
    </row>
    <row r="265" spans="5:11" x14ac:dyDescent="0.2">
      <c r="E265" s="6"/>
      <c r="G265" s="3">
        <f t="shared" si="17"/>
        <v>244</v>
      </c>
      <c r="H265" s="3" t="s">
        <v>31</v>
      </c>
      <c r="I265" s="3" t="s">
        <v>10</v>
      </c>
      <c r="J265" s="6">
        <f t="shared" si="15"/>
        <v>-10.026414851081427</v>
      </c>
      <c r="K265" s="6">
        <f t="shared" si="16"/>
        <v>4.7504147354259647</v>
      </c>
    </row>
    <row r="266" spans="5:11" x14ac:dyDescent="0.2">
      <c r="E266" s="6"/>
      <c r="G266" s="3">
        <f t="shared" si="17"/>
        <v>245</v>
      </c>
      <c r="H266" s="3" t="s">
        <v>17</v>
      </c>
      <c r="I266" s="3" t="s">
        <v>12</v>
      </c>
      <c r="J266" s="6">
        <f t="shared" si="15"/>
        <v>-7.3699632459878384</v>
      </c>
      <c r="K266" s="6">
        <f t="shared" si="16"/>
        <v>0.96664496239285902</v>
      </c>
    </row>
    <row r="267" spans="5:11" x14ac:dyDescent="0.2">
      <c r="E267" s="6"/>
      <c r="G267" s="3">
        <f t="shared" si="17"/>
        <v>246</v>
      </c>
      <c r="H267" s="3" t="s">
        <v>18</v>
      </c>
      <c r="I267" s="3" t="s">
        <v>11</v>
      </c>
      <c r="J267" s="6">
        <f t="shared" si="15"/>
        <v>-2.594104058737813</v>
      </c>
      <c r="K267" s="6">
        <f t="shared" si="16"/>
        <v>-0.97431974963051027</v>
      </c>
    </row>
    <row r="268" spans="5:11" x14ac:dyDescent="0.2">
      <c r="E268" s="6"/>
      <c r="G268" s="3">
        <f t="shared" si="17"/>
        <v>247</v>
      </c>
      <c r="H268" s="3" t="s">
        <v>28</v>
      </c>
      <c r="I268" s="3" t="s">
        <v>5</v>
      </c>
      <c r="J268" s="6">
        <f t="shared" si="15"/>
        <v>-4.9413050251623183</v>
      </c>
      <c r="K268" s="6">
        <f t="shared" si="16"/>
        <v>0.39822078092557112</v>
      </c>
    </row>
    <row r="269" spans="5:11" x14ac:dyDescent="0.2">
      <c r="E269" s="6"/>
      <c r="G269" s="3">
        <f t="shared" si="17"/>
        <v>248</v>
      </c>
      <c r="H269" s="3" t="s">
        <v>21</v>
      </c>
      <c r="I269" s="3" t="s">
        <v>6</v>
      </c>
      <c r="J269" s="6">
        <f t="shared" si="15"/>
        <v>1.6266016029515398</v>
      </c>
      <c r="K269" s="6">
        <f t="shared" si="16"/>
        <v>1.0597399188252485</v>
      </c>
    </row>
    <row r="270" spans="5:11" x14ac:dyDescent="0.2">
      <c r="E270" s="6"/>
      <c r="G270" s="3">
        <f t="shared" si="17"/>
        <v>249</v>
      </c>
      <c r="H270" s="3" t="s">
        <v>9</v>
      </c>
      <c r="I270" s="3" t="s">
        <v>26</v>
      </c>
      <c r="J270" s="6">
        <f t="shared" si="15"/>
        <v>6.9522655596004883</v>
      </c>
      <c r="K270" s="6">
        <f t="shared" si="16"/>
        <v>3.8369889920994282</v>
      </c>
    </row>
    <row r="271" spans="5:11" x14ac:dyDescent="0.2">
      <c r="E271" s="6"/>
      <c r="G271" s="3">
        <f t="shared" si="17"/>
        <v>250</v>
      </c>
      <c r="H271" s="3" t="s">
        <v>33</v>
      </c>
      <c r="I271" s="3" t="s">
        <v>23</v>
      </c>
      <c r="J271" s="6">
        <f t="shared" si="15"/>
        <v>2.087395025043798</v>
      </c>
      <c r="K271" s="6">
        <f t="shared" si="16"/>
        <v>-11.255273151488529</v>
      </c>
    </row>
    <row r="272" spans="5:11" x14ac:dyDescent="0.2">
      <c r="E272" s="6"/>
      <c r="G272" s="3">
        <f t="shared" si="17"/>
        <v>251</v>
      </c>
      <c r="H272" s="3" t="s">
        <v>34</v>
      </c>
      <c r="I272" s="3" t="s">
        <v>30</v>
      </c>
      <c r="J272" s="6">
        <f t="shared" si="15"/>
        <v>1.472597097340016</v>
      </c>
      <c r="K272" s="6">
        <f t="shared" si="16"/>
        <v>-11.129575235113558</v>
      </c>
    </row>
    <row r="273" spans="5:11" x14ac:dyDescent="0.2">
      <c r="E273" s="6"/>
      <c r="G273" s="3">
        <f t="shared" si="17"/>
        <v>252</v>
      </c>
      <c r="H273" s="3" t="s">
        <v>0</v>
      </c>
      <c r="I273" s="3" t="s">
        <v>19</v>
      </c>
      <c r="J273" s="6">
        <f t="shared" si="15"/>
        <v>3.2673611672908707</v>
      </c>
      <c r="K273" s="6">
        <f t="shared" si="16"/>
        <v>4.0763144425404949</v>
      </c>
    </row>
    <row r="274" spans="5:11" x14ac:dyDescent="0.2">
      <c r="E274" s="6"/>
      <c r="G274" s="3">
        <f t="shared" si="17"/>
        <v>253</v>
      </c>
      <c r="H274" s="3" t="s">
        <v>14</v>
      </c>
      <c r="I274" s="3" t="s">
        <v>13</v>
      </c>
      <c r="J274" s="6">
        <f t="shared" si="15"/>
        <v>5.6104579992681511</v>
      </c>
      <c r="K274" s="6">
        <f t="shared" si="16"/>
        <v>7.0069619323214455E-2</v>
      </c>
    </row>
    <row r="275" spans="5:11" x14ac:dyDescent="0.2">
      <c r="E275" s="6"/>
      <c r="G275" s="3">
        <f t="shared" si="17"/>
        <v>254</v>
      </c>
      <c r="H275" s="3" t="s">
        <v>16</v>
      </c>
      <c r="I275" s="3" t="s">
        <v>20</v>
      </c>
      <c r="J275" s="6">
        <f t="shared" si="15"/>
        <v>1.5307399600346956</v>
      </c>
      <c r="K275" s="6">
        <f t="shared" si="16"/>
        <v>8.5880333524858692</v>
      </c>
    </row>
    <row r="276" spans="5:11" x14ac:dyDescent="0.2">
      <c r="E276" s="6"/>
      <c r="G276" s="3">
        <f t="shared" si="17"/>
        <v>255</v>
      </c>
      <c r="H276" s="3" t="s">
        <v>32</v>
      </c>
      <c r="I276" s="3" t="s">
        <v>25</v>
      </c>
      <c r="J276" s="6">
        <f t="shared" si="15"/>
        <v>2.1538371219090244</v>
      </c>
      <c r="K276" s="6">
        <f t="shared" si="16"/>
        <v>1.9888697380034421</v>
      </c>
    </row>
    <row r="277" spans="5:11" x14ac:dyDescent="0.2">
      <c r="E277" s="6"/>
      <c r="G277" s="3">
        <f t="shared" si="17"/>
        <v>256</v>
      </c>
      <c r="H277" s="3" t="s">
        <v>27</v>
      </c>
      <c r="I277" s="3" t="s">
        <v>3</v>
      </c>
      <c r="J277" s="6">
        <f t="shared" si="15"/>
        <v>2.8768176040723294</v>
      </c>
      <c r="K277" s="6">
        <f t="shared" si="16"/>
        <v>-1.3643444657875385</v>
      </c>
    </row>
  </sheetData>
  <printOptions headings="1" gridLines="1"/>
  <pageMargins left="0.7" right="0.7" top="0.75" bottom="0.75" header="0.3" footer="0.3"/>
  <pageSetup scale="1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N277"/>
  <sheetViews>
    <sheetView topLeftCell="B4" zoomScale="85" zoomScaleNormal="85" zoomScalePageLayoutView="85" workbookViewId="0">
      <selection activeCell="S37" sqref="S37"/>
    </sheetView>
  </sheetViews>
  <sheetFormatPr baseColWidth="10" defaultColWidth="8.59765625" defaultRowHeight="15" x14ac:dyDescent="0.2"/>
  <cols>
    <col min="1" max="1" width="8.59765625" style="3"/>
    <col min="2" max="2" width="21.59765625" style="3" customWidth="1"/>
    <col min="3" max="3" width="11.59765625" style="3" customWidth="1"/>
    <col min="4" max="4" width="11.19921875" style="3" customWidth="1"/>
    <col min="5" max="6" width="8.59765625" style="3"/>
    <col min="7" max="7" width="11.796875" style="3" customWidth="1"/>
    <col min="8" max="8" width="17.3984375" style="3" customWidth="1"/>
    <col min="9" max="9" width="20.3984375" style="3" customWidth="1"/>
    <col min="10" max="10" width="14" style="3" customWidth="1"/>
    <col min="11" max="11" width="13.59765625" style="3" customWidth="1"/>
    <col min="12" max="12" width="12.3984375" style="3" customWidth="1"/>
    <col min="13" max="16384" width="8.59765625" style="3"/>
  </cols>
  <sheetData>
    <row r="1" spans="2:14" x14ac:dyDescent="0.2">
      <c r="D1" s="3" t="s">
        <v>48</v>
      </c>
      <c r="E1" s="4">
        <v>1.8414016901179138</v>
      </c>
    </row>
    <row r="3" spans="2:14" x14ac:dyDescent="0.2">
      <c r="B3" s="3" t="s">
        <v>49</v>
      </c>
      <c r="C3" s="3">
        <f>AVERAGE(C5:C36)</f>
        <v>-1.3012091404362991E-12</v>
      </c>
      <c r="D3" s="5" t="s">
        <v>50</v>
      </c>
      <c r="E3" s="3">
        <v>0</v>
      </c>
      <c r="N3" s="3" t="s">
        <v>61</v>
      </c>
    </row>
    <row r="4" spans="2:14" ht="45" x14ac:dyDescent="0.2">
      <c r="B4" s="3" t="s">
        <v>46</v>
      </c>
      <c r="C4" s="3" t="s">
        <v>77</v>
      </c>
      <c r="D4" s="3" t="s">
        <v>78</v>
      </c>
      <c r="E4" s="7" t="s">
        <v>79</v>
      </c>
      <c r="F4" s="7" t="s">
        <v>80</v>
      </c>
      <c r="N4" s="3">
        <f>AVERAGE(N6:N277)</f>
        <v>7.8320312499999947</v>
      </c>
    </row>
    <row r="5" spans="2:14" x14ac:dyDescent="0.2">
      <c r="B5" s="3" t="s">
        <v>30</v>
      </c>
      <c r="C5" s="4">
        <v>-0.63742435325516589</v>
      </c>
      <c r="D5" s="3">
        <f>RANK(C5,$C$5:$C$36,0)</f>
        <v>20</v>
      </c>
      <c r="E5" s="3">
        <v>1.5899303958549591</v>
      </c>
      <c r="F5" s="3">
        <v>13</v>
      </c>
      <c r="G5" s="3" t="s">
        <v>55</v>
      </c>
      <c r="H5" s="3" t="s">
        <v>51</v>
      </c>
      <c r="I5" s="3" t="s">
        <v>52</v>
      </c>
      <c r="J5" s="3" t="s">
        <v>53</v>
      </c>
      <c r="K5" s="3" t="s">
        <v>54</v>
      </c>
      <c r="L5" s="3" t="s">
        <v>57</v>
      </c>
      <c r="M5" s="3" t="s">
        <v>56</v>
      </c>
      <c r="N5" s="3" t="s">
        <v>58</v>
      </c>
    </row>
    <row r="6" spans="2:14" x14ac:dyDescent="0.2">
      <c r="B6" s="3" t="s">
        <v>16</v>
      </c>
      <c r="C6" s="4">
        <v>12.744546018519477</v>
      </c>
      <c r="D6" s="3">
        <f t="shared" ref="D6:D36" si="0">RANK(C6,$C$5:$C$36,0)</f>
        <v>1</v>
      </c>
      <c r="E6" s="3">
        <v>8.482287382425806</v>
      </c>
      <c r="F6" s="3">
        <v>2</v>
      </c>
      <c r="G6" s="3">
        <v>1</v>
      </c>
      <c r="H6" s="3" t="s">
        <v>0</v>
      </c>
      <c r="I6" s="3" t="s">
        <v>1</v>
      </c>
      <c r="J6" s="3">
        <v>21</v>
      </c>
      <c r="K6" s="3">
        <v>20</v>
      </c>
      <c r="L6" s="3">
        <f>IFERROR(J6-K6,"")</f>
        <v>1</v>
      </c>
      <c r="M6" s="3">
        <f t="shared" ref="M6:M69" si="1">IFERROR(Home_edge+VLOOKUP(H6,lookpoints,2,FALSE)-VLOOKUP(I6,lookpoints,2,FALSE),"")</f>
        <v>4.0521980429032869</v>
      </c>
      <c r="N6" s="3">
        <f>IFERROR(ABS(L6-M6),"")</f>
        <v>3.0521980429032869</v>
      </c>
    </row>
    <row r="7" spans="2:14" x14ac:dyDescent="0.2">
      <c r="B7" s="3" t="s">
        <v>6</v>
      </c>
      <c r="C7" s="4">
        <v>0.97427783210458474</v>
      </c>
      <c r="D7" s="3">
        <f t="shared" si="0"/>
        <v>17</v>
      </c>
      <c r="E7" s="3">
        <v>1.5373275658132934</v>
      </c>
      <c r="F7" s="3">
        <v>15</v>
      </c>
      <c r="G7" s="3">
        <f>IF(COUNT(J7)&gt;0,G6+1,G6)</f>
        <v>2</v>
      </c>
      <c r="H7" s="3" t="s">
        <v>5</v>
      </c>
      <c r="I7" s="3" t="s">
        <v>3</v>
      </c>
      <c r="J7" s="3">
        <v>23</v>
      </c>
      <c r="K7" s="3">
        <v>27</v>
      </c>
      <c r="L7" s="3">
        <f t="shared" ref="L7:L70" si="2">IFERROR(J7-K7,"")</f>
        <v>-4</v>
      </c>
      <c r="M7" s="3">
        <f t="shared" si="1"/>
        <v>-8.0709741595126587</v>
      </c>
      <c r="N7" s="3">
        <f t="shared" ref="N7:N70" si="3">IFERROR(ABS(L7-M7),"")</f>
        <v>4.0709741595126587</v>
      </c>
    </row>
    <row r="8" spans="2:14" x14ac:dyDescent="0.2">
      <c r="B8" s="3" t="s">
        <v>7</v>
      </c>
      <c r="C8" s="4">
        <v>-2.9751327178028326</v>
      </c>
      <c r="D8" s="3">
        <f t="shared" si="0"/>
        <v>25</v>
      </c>
      <c r="E8" s="3">
        <v>-0.33211993752456986</v>
      </c>
      <c r="F8" s="3">
        <v>21</v>
      </c>
      <c r="G8" s="3">
        <f t="shared" ref="G8:G71" si="4">IF(COUNT(J8)&gt;0,G7+1,G7)</f>
        <v>3</v>
      </c>
      <c r="H8" s="3" t="s">
        <v>6</v>
      </c>
      <c r="I8" s="3" t="s">
        <v>7</v>
      </c>
      <c r="J8" s="3">
        <v>13</v>
      </c>
      <c r="K8" s="3">
        <v>7</v>
      </c>
      <c r="L8" s="3">
        <f t="shared" si="2"/>
        <v>6</v>
      </c>
      <c r="M8" s="3">
        <f t="shared" si="1"/>
        <v>5.790812240025331</v>
      </c>
      <c r="N8" s="3">
        <f t="shared" si="3"/>
        <v>0.20918775997466899</v>
      </c>
    </row>
    <row r="9" spans="2:14" x14ac:dyDescent="0.2">
      <c r="B9" s="3" t="s">
        <v>1</v>
      </c>
      <c r="C9" s="4">
        <v>3.4853172575449007</v>
      </c>
      <c r="D9" s="3">
        <f t="shared" si="0"/>
        <v>10</v>
      </c>
      <c r="E9" s="3">
        <v>-1.002427879283134</v>
      </c>
      <c r="F9" s="3">
        <v>22</v>
      </c>
      <c r="G9" s="3">
        <f t="shared" si="4"/>
        <v>4</v>
      </c>
      <c r="H9" s="3" t="s">
        <v>9</v>
      </c>
      <c r="I9" s="3" t="s">
        <v>10</v>
      </c>
      <c r="J9" s="3">
        <v>29</v>
      </c>
      <c r="K9" s="3">
        <v>10</v>
      </c>
      <c r="L9" s="3">
        <f t="shared" si="2"/>
        <v>19</v>
      </c>
      <c r="M9" s="3">
        <f t="shared" si="1"/>
        <v>18.998918183444538</v>
      </c>
      <c r="N9" s="3">
        <f t="shared" si="3"/>
        <v>1.081816555462467E-3</v>
      </c>
    </row>
    <row r="10" spans="2:14" x14ac:dyDescent="0.2">
      <c r="B10" s="3" t="s">
        <v>12</v>
      </c>
      <c r="C10" s="4">
        <v>-8.1250378303227517</v>
      </c>
      <c r="D10" s="3">
        <f t="shared" si="0"/>
        <v>29</v>
      </c>
      <c r="E10" s="3">
        <v>-7.5006954997559694</v>
      </c>
      <c r="F10" s="3">
        <v>28</v>
      </c>
      <c r="G10" s="3">
        <f t="shared" si="4"/>
        <v>5</v>
      </c>
      <c r="H10" s="3" t="s">
        <v>11</v>
      </c>
      <c r="I10" s="3" t="s">
        <v>12</v>
      </c>
      <c r="J10" s="3">
        <v>23</v>
      </c>
      <c r="K10" s="3">
        <v>14</v>
      </c>
      <c r="L10" s="3">
        <f t="shared" si="2"/>
        <v>9</v>
      </c>
      <c r="M10" s="3">
        <f t="shared" si="1"/>
        <v>7.5996509985648419</v>
      </c>
      <c r="N10" s="3">
        <f t="shared" si="3"/>
        <v>1.4003490014351581</v>
      </c>
    </row>
    <row r="11" spans="2:14" x14ac:dyDescent="0.2">
      <c r="B11" s="3" t="s">
        <v>21</v>
      </c>
      <c r="C11" s="4">
        <v>-2.5098374473666003</v>
      </c>
      <c r="D11" s="3">
        <f t="shared" si="0"/>
        <v>24</v>
      </c>
      <c r="E11" s="3">
        <v>1.0442724604882403</v>
      </c>
      <c r="F11" s="3">
        <v>16</v>
      </c>
      <c r="G11" s="3">
        <f t="shared" si="4"/>
        <v>6</v>
      </c>
      <c r="H11" s="3" t="s">
        <v>13</v>
      </c>
      <c r="I11" s="3" t="s">
        <v>14</v>
      </c>
      <c r="J11" s="3">
        <v>33</v>
      </c>
      <c r="K11" s="3">
        <v>27</v>
      </c>
      <c r="L11" s="3">
        <f t="shared" si="2"/>
        <v>6</v>
      </c>
      <c r="M11" s="3">
        <f t="shared" si="1"/>
        <v>10.987891283906187</v>
      </c>
      <c r="N11" s="3">
        <f t="shared" si="3"/>
        <v>4.9878912839061869</v>
      </c>
    </row>
    <row r="12" spans="2:14" x14ac:dyDescent="0.2">
      <c r="B12" s="3" t="s">
        <v>10</v>
      </c>
      <c r="C12" s="4">
        <v>-14.666033924101335</v>
      </c>
      <c r="D12" s="3">
        <f t="shared" si="0"/>
        <v>32</v>
      </c>
      <c r="E12" s="3">
        <v>-10.087332690774119</v>
      </c>
      <c r="F12" s="3">
        <v>30</v>
      </c>
      <c r="G12" s="3">
        <f t="shared" si="4"/>
        <v>7</v>
      </c>
      <c r="H12" s="3" t="s">
        <v>16</v>
      </c>
      <c r="I12" s="3" t="s">
        <v>15</v>
      </c>
      <c r="J12" s="3">
        <v>24</v>
      </c>
      <c r="K12" s="3">
        <v>31</v>
      </c>
      <c r="L12" s="3">
        <f t="shared" si="2"/>
        <v>-7</v>
      </c>
      <c r="M12" s="3">
        <f t="shared" si="1"/>
        <v>11.353736599572448</v>
      </c>
      <c r="N12" s="3">
        <f t="shared" si="3"/>
        <v>18.35373659957245</v>
      </c>
    </row>
    <row r="13" spans="2:14" x14ac:dyDescent="0.2">
      <c r="B13" s="3" t="s">
        <v>26</v>
      </c>
      <c r="C13" s="4">
        <v>7.3806682116365439</v>
      </c>
      <c r="D13" s="3">
        <f t="shared" si="0"/>
        <v>3</v>
      </c>
      <c r="E13" s="3">
        <v>6.9694422577933599</v>
      </c>
      <c r="F13" s="3">
        <v>3</v>
      </c>
      <c r="G13" s="3">
        <f t="shared" si="4"/>
        <v>8</v>
      </c>
      <c r="H13" s="3" t="s">
        <v>18</v>
      </c>
      <c r="I13" s="3" t="s">
        <v>17</v>
      </c>
      <c r="J13" s="3">
        <v>16</v>
      </c>
      <c r="K13" s="3">
        <v>25</v>
      </c>
      <c r="L13" s="3">
        <f t="shared" si="2"/>
        <v>-9</v>
      </c>
      <c r="M13" s="3">
        <f t="shared" si="1"/>
        <v>-2.2538921214634042</v>
      </c>
      <c r="N13" s="3">
        <f t="shared" si="3"/>
        <v>6.7461078785365958</v>
      </c>
    </row>
    <row r="14" spans="2:14" x14ac:dyDescent="0.2">
      <c r="B14" s="3" t="s">
        <v>0</v>
      </c>
      <c r="C14" s="4">
        <v>5.6961136103302739</v>
      </c>
      <c r="D14" s="3">
        <f t="shared" si="0"/>
        <v>5</v>
      </c>
      <c r="E14" s="3">
        <v>4.0473976283541226</v>
      </c>
      <c r="F14" s="3">
        <v>6</v>
      </c>
      <c r="G14" s="3">
        <f t="shared" si="4"/>
        <v>9</v>
      </c>
      <c r="H14" s="3" t="s">
        <v>20</v>
      </c>
      <c r="I14" s="3" t="s">
        <v>19</v>
      </c>
      <c r="J14" s="3">
        <v>34</v>
      </c>
      <c r="K14" s="3">
        <v>35</v>
      </c>
      <c r="L14" s="3">
        <f t="shared" si="2"/>
        <v>-1</v>
      </c>
      <c r="M14" s="3">
        <f t="shared" si="1"/>
        <v>0.83849070743253229</v>
      </c>
      <c r="N14" s="3">
        <f t="shared" si="3"/>
        <v>1.8384907074325323</v>
      </c>
    </row>
    <row r="15" spans="2:14" x14ac:dyDescent="0.2">
      <c r="B15" s="3" t="s">
        <v>27</v>
      </c>
      <c r="C15" s="4">
        <v>-1.3800765933730932</v>
      </c>
      <c r="D15" s="3">
        <f t="shared" si="0"/>
        <v>21</v>
      </c>
      <c r="E15" s="3">
        <v>-1.397217231873715</v>
      </c>
      <c r="F15" s="3">
        <v>24</v>
      </c>
      <c r="G15" s="3">
        <f t="shared" si="4"/>
        <v>10</v>
      </c>
      <c r="H15" s="3" t="s">
        <v>22</v>
      </c>
      <c r="I15" s="3" t="s">
        <v>21</v>
      </c>
      <c r="J15" s="3">
        <v>22</v>
      </c>
      <c r="K15" s="3">
        <v>23</v>
      </c>
      <c r="L15" s="3">
        <f t="shared" si="2"/>
        <v>-1</v>
      </c>
      <c r="M15" s="3">
        <f t="shared" si="1"/>
        <v>-5.6041524825747384</v>
      </c>
      <c r="N15" s="3">
        <f t="shared" si="3"/>
        <v>4.6041524825747384</v>
      </c>
    </row>
    <row r="16" spans="2:14" x14ac:dyDescent="0.2">
      <c r="B16" s="3" t="s">
        <v>3</v>
      </c>
      <c r="C16" s="4">
        <v>3.7831877684305626</v>
      </c>
      <c r="D16" s="3">
        <f t="shared" si="0"/>
        <v>8</v>
      </c>
      <c r="E16" s="3">
        <v>2.8336838199267786</v>
      </c>
      <c r="F16" s="3">
        <v>9</v>
      </c>
      <c r="G16" s="3">
        <f t="shared" si="4"/>
        <v>11</v>
      </c>
      <c r="H16" s="3" t="s">
        <v>23</v>
      </c>
      <c r="I16" s="3" t="s">
        <v>24</v>
      </c>
      <c r="J16" s="3">
        <v>12</v>
      </c>
      <c r="K16" s="3">
        <v>10</v>
      </c>
      <c r="L16" s="3">
        <f t="shared" si="2"/>
        <v>2</v>
      </c>
      <c r="M16" s="3">
        <f t="shared" si="1"/>
        <v>4.8433212539447128</v>
      </c>
      <c r="N16" s="3">
        <f t="shared" si="3"/>
        <v>2.8433212539447128</v>
      </c>
    </row>
    <row r="17" spans="2:14" x14ac:dyDescent="0.2">
      <c r="B17" s="3" t="s">
        <v>11</v>
      </c>
      <c r="C17" s="4">
        <v>-2.3667885218758231</v>
      </c>
      <c r="D17" s="3">
        <f t="shared" si="0"/>
        <v>23</v>
      </c>
      <c r="E17" s="3">
        <v>-2.6276005753890534</v>
      </c>
      <c r="F17" s="3">
        <v>26</v>
      </c>
      <c r="G17" s="3">
        <f t="shared" si="4"/>
        <v>12</v>
      </c>
      <c r="H17" s="3" t="s">
        <v>26</v>
      </c>
      <c r="I17" s="3" t="s">
        <v>25</v>
      </c>
      <c r="J17" s="3">
        <v>19</v>
      </c>
      <c r="K17" s="3">
        <v>20</v>
      </c>
      <c r="L17" s="3">
        <f t="shared" si="2"/>
        <v>-1</v>
      </c>
      <c r="M17" s="3">
        <f t="shared" si="1"/>
        <v>8.0409862681972015</v>
      </c>
      <c r="N17" s="3">
        <f t="shared" si="3"/>
        <v>9.0409862681972015</v>
      </c>
    </row>
    <row r="18" spans="2:14" x14ac:dyDescent="0.2">
      <c r="B18" s="3" t="s">
        <v>28</v>
      </c>
      <c r="C18" s="4">
        <v>-3.8326821812432588</v>
      </c>
      <c r="D18" s="3">
        <f t="shared" si="0"/>
        <v>26</v>
      </c>
      <c r="E18" s="3">
        <v>0.36649871833359621</v>
      </c>
      <c r="F18" s="3">
        <v>18</v>
      </c>
      <c r="G18" s="3">
        <f t="shared" si="4"/>
        <v>13</v>
      </c>
      <c r="H18" s="3" t="s">
        <v>28</v>
      </c>
      <c r="I18" s="3" t="s">
        <v>27</v>
      </c>
      <c r="J18" s="3">
        <v>35</v>
      </c>
      <c r="K18" s="3">
        <v>39</v>
      </c>
      <c r="L18" s="3">
        <f t="shared" si="2"/>
        <v>-4</v>
      </c>
      <c r="M18" s="3">
        <f t="shared" si="1"/>
        <v>-0.61120389775225181</v>
      </c>
      <c r="N18" s="3">
        <f t="shared" si="3"/>
        <v>3.3887961022477482</v>
      </c>
    </row>
    <row r="19" spans="2:14" x14ac:dyDescent="0.2">
      <c r="B19" s="3" t="s">
        <v>5</v>
      </c>
      <c r="C19" s="4">
        <v>-6.1291880812000095</v>
      </c>
      <c r="D19" s="3">
        <f t="shared" si="0"/>
        <v>27</v>
      </c>
      <c r="E19" s="3">
        <v>-4.9678797712721199</v>
      </c>
      <c r="F19" s="3">
        <v>27</v>
      </c>
      <c r="G19" s="3">
        <f t="shared" si="4"/>
        <v>14</v>
      </c>
      <c r="H19" s="3" t="s">
        <v>30</v>
      </c>
      <c r="I19" s="3" t="s">
        <v>29</v>
      </c>
      <c r="J19" s="3">
        <v>21</v>
      </c>
      <c r="K19" s="3">
        <v>23</v>
      </c>
      <c r="L19" s="3">
        <f t="shared" si="2"/>
        <v>-2</v>
      </c>
      <c r="M19" s="3">
        <f t="shared" si="1"/>
        <v>-5.911931914943759</v>
      </c>
      <c r="N19" s="3">
        <f t="shared" si="3"/>
        <v>3.911931914943759</v>
      </c>
    </row>
    <row r="20" spans="2:14" x14ac:dyDescent="0.2">
      <c r="B20" s="3" t="s">
        <v>13</v>
      </c>
      <c r="C20" s="4">
        <v>9.1885438324039352</v>
      </c>
      <c r="D20" s="3">
        <f t="shared" si="0"/>
        <v>2</v>
      </c>
      <c r="E20" s="3">
        <v>5.5970486603705334</v>
      </c>
      <c r="F20" s="3">
        <v>4</v>
      </c>
      <c r="G20" s="3">
        <f t="shared" si="4"/>
        <v>15</v>
      </c>
      <c r="H20" s="3" t="s">
        <v>32</v>
      </c>
      <c r="I20" s="3" t="s">
        <v>31</v>
      </c>
      <c r="J20" s="3">
        <v>16</v>
      </c>
      <c r="K20" s="3">
        <v>38</v>
      </c>
      <c r="L20" s="3">
        <f t="shared" si="2"/>
        <v>-22</v>
      </c>
      <c r="M20" s="3">
        <f t="shared" si="1"/>
        <v>2.8034535059285255</v>
      </c>
      <c r="N20" s="3">
        <f t="shared" si="3"/>
        <v>24.803453505928527</v>
      </c>
    </row>
    <row r="21" spans="2:14" x14ac:dyDescent="0.2">
      <c r="B21" s="3" t="s">
        <v>34</v>
      </c>
      <c r="C21" s="4">
        <v>-7.6601405809728575</v>
      </c>
      <c r="D21" s="3">
        <f t="shared" si="0"/>
        <v>28</v>
      </c>
      <c r="E21" s="3">
        <v>-11.086814440074908</v>
      </c>
      <c r="F21" s="3">
        <v>31</v>
      </c>
      <c r="G21" s="3">
        <f t="shared" si="4"/>
        <v>16</v>
      </c>
      <c r="H21" s="3" t="s">
        <v>33</v>
      </c>
      <c r="I21" s="3" t="s">
        <v>34</v>
      </c>
      <c r="J21" s="3">
        <v>28</v>
      </c>
      <c r="K21" s="3">
        <v>0</v>
      </c>
      <c r="L21" s="3">
        <f t="shared" si="2"/>
        <v>28</v>
      </c>
      <c r="M21" s="3">
        <f t="shared" si="1"/>
        <v>-4.1439958987752359</v>
      </c>
      <c r="N21" s="3">
        <f t="shared" si="3"/>
        <v>32.143995898775238</v>
      </c>
    </row>
    <row r="22" spans="2:14" x14ac:dyDescent="0.2">
      <c r="B22" s="3" t="s">
        <v>24</v>
      </c>
      <c r="C22" s="4">
        <v>-1.8182756459368112</v>
      </c>
      <c r="D22" s="3">
        <f t="shared" si="0"/>
        <v>22</v>
      </c>
      <c r="E22" s="3">
        <v>-2.4012166327006765</v>
      </c>
      <c r="F22" s="3">
        <v>25</v>
      </c>
      <c r="G22" s="3">
        <f t="shared" si="4"/>
        <v>16</v>
      </c>
      <c r="H22" s="3" t="s">
        <v>35</v>
      </c>
      <c r="I22" s="3" t="s">
        <v>36</v>
      </c>
      <c r="J22" s="3" t="s">
        <v>37</v>
      </c>
      <c r="K22" s="3" t="s">
        <v>37</v>
      </c>
      <c r="L22" s="3" t="str">
        <f t="shared" si="2"/>
        <v/>
      </c>
      <c r="M22" s="3" t="str">
        <f t="shared" si="1"/>
        <v/>
      </c>
      <c r="N22" s="3" t="str">
        <f t="shared" si="3"/>
        <v/>
      </c>
    </row>
    <row r="23" spans="2:14" x14ac:dyDescent="0.2">
      <c r="B23" s="3" t="s">
        <v>17</v>
      </c>
      <c r="C23" s="4">
        <v>3.5214376322630438</v>
      </c>
      <c r="D23" s="3">
        <f t="shared" si="0"/>
        <v>9</v>
      </c>
      <c r="E23" s="3">
        <v>0.94340792636949355</v>
      </c>
      <c r="F23" s="3">
        <v>17</v>
      </c>
      <c r="G23" s="3">
        <f t="shared" si="4"/>
        <v>17</v>
      </c>
      <c r="H23" s="3" t="s">
        <v>7</v>
      </c>
      <c r="I23" s="3" t="s">
        <v>22</v>
      </c>
      <c r="J23" s="3">
        <v>31</v>
      </c>
      <c r="K23" s="3">
        <v>37</v>
      </c>
      <c r="L23" s="3">
        <f t="shared" si="2"/>
        <v>-6</v>
      </c>
      <c r="M23" s="3">
        <f t="shared" si="1"/>
        <v>8.8216605923743341</v>
      </c>
      <c r="N23" s="3">
        <f t="shared" si="3"/>
        <v>14.821660592374334</v>
      </c>
    </row>
    <row r="24" spans="2:14" x14ac:dyDescent="0.2">
      <c r="B24" s="3" t="s">
        <v>29</v>
      </c>
      <c r="C24" s="4">
        <v>7.1159092518065075</v>
      </c>
      <c r="D24" s="3">
        <f t="shared" si="0"/>
        <v>4</v>
      </c>
      <c r="E24" s="3">
        <v>9.2859297217364904</v>
      </c>
      <c r="F24" s="3">
        <v>1</v>
      </c>
      <c r="G24" s="3">
        <f t="shared" si="4"/>
        <v>18</v>
      </c>
      <c r="H24" s="3" t="s">
        <v>31</v>
      </c>
      <c r="I24" s="3" t="s">
        <v>21</v>
      </c>
      <c r="J24" s="3">
        <v>24</v>
      </c>
      <c r="K24" s="3">
        <v>16</v>
      </c>
      <c r="L24" s="3">
        <f t="shared" si="2"/>
        <v>8</v>
      </c>
      <c r="M24" s="3">
        <f t="shared" si="1"/>
        <v>7.4964220147306708</v>
      </c>
      <c r="N24" s="3">
        <f t="shared" si="3"/>
        <v>0.50357798526932918</v>
      </c>
    </row>
    <row r="25" spans="2:14" x14ac:dyDescent="0.2">
      <c r="B25" s="3" t="s">
        <v>20</v>
      </c>
      <c r="C25" s="4">
        <v>2.9997992051355786</v>
      </c>
      <c r="D25" s="3">
        <f t="shared" si="0"/>
        <v>13</v>
      </c>
      <c r="E25" s="3">
        <v>1.5430572116232735</v>
      </c>
      <c r="F25" s="3">
        <v>14</v>
      </c>
      <c r="G25" s="3">
        <f t="shared" si="4"/>
        <v>19</v>
      </c>
      <c r="H25" s="3" t="s">
        <v>10</v>
      </c>
      <c r="I25" s="3" t="s">
        <v>6</v>
      </c>
      <c r="J25" s="3">
        <v>20</v>
      </c>
      <c r="K25" s="3">
        <v>25</v>
      </c>
      <c r="L25" s="3">
        <f t="shared" si="2"/>
        <v>-5</v>
      </c>
      <c r="M25" s="3">
        <f t="shared" si="1"/>
        <v>-13.798910066088006</v>
      </c>
      <c r="N25" s="3">
        <f t="shared" si="3"/>
        <v>8.7989100660880055</v>
      </c>
    </row>
    <row r="26" spans="2:14" x14ac:dyDescent="0.2">
      <c r="B26" s="3" t="s">
        <v>25</v>
      </c>
      <c r="C26" s="4">
        <v>1.1810836335572559</v>
      </c>
      <c r="D26" s="3">
        <f t="shared" si="0"/>
        <v>16</v>
      </c>
      <c r="E26" s="3">
        <v>2.1284745859060417</v>
      </c>
      <c r="F26" s="3">
        <v>11</v>
      </c>
      <c r="G26" s="3">
        <f t="shared" si="4"/>
        <v>20</v>
      </c>
      <c r="H26" s="3" t="s">
        <v>11</v>
      </c>
      <c r="I26" s="3" t="s">
        <v>13</v>
      </c>
      <c r="J26" s="3">
        <v>19</v>
      </c>
      <c r="K26" s="3">
        <v>12</v>
      </c>
      <c r="L26" s="3">
        <f t="shared" si="2"/>
        <v>7</v>
      </c>
      <c r="M26" s="3">
        <f t="shared" si="1"/>
        <v>-9.713930664161845</v>
      </c>
      <c r="N26" s="3">
        <f t="shared" si="3"/>
        <v>16.713930664161843</v>
      </c>
    </row>
    <row r="27" spans="2:14" x14ac:dyDescent="0.2">
      <c r="B27" s="3" t="s">
        <v>22</v>
      </c>
      <c r="C27" s="4">
        <v>-9.9553916200592525</v>
      </c>
      <c r="D27" s="3">
        <f t="shared" si="0"/>
        <v>30</v>
      </c>
      <c r="E27" s="3">
        <v>-8.5171945134575822</v>
      </c>
      <c r="F27" s="3">
        <v>29</v>
      </c>
      <c r="G27" s="3">
        <f t="shared" si="4"/>
        <v>21</v>
      </c>
      <c r="H27" s="3" t="s">
        <v>29</v>
      </c>
      <c r="I27" s="3" t="s">
        <v>24</v>
      </c>
      <c r="J27" s="3">
        <v>31</v>
      </c>
      <c r="K27" s="3">
        <v>24</v>
      </c>
      <c r="L27" s="3">
        <f t="shared" si="2"/>
        <v>7</v>
      </c>
      <c r="M27" s="3">
        <f t="shared" si="1"/>
        <v>10.775586587861232</v>
      </c>
      <c r="N27" s="3">
        <f t="shared" si="3"/>
        <v>3.7755865878612322</v>
      </c>
    </row>
    <row r="28" spans="2:14" x14ac:dyDescent="0.2">
      <c r="B28" s="3" t="s">
        <v>19</v>
      </c>
      <c r="C28" s="4">
        <v>4.0027101878209601</v>
      </c>
      <c r="D28" s="3">
        <f t="shared" si="0"/>
        <v>7</v>
      </c>
      <c r="E28" s="3">
        <v>3.2626764082939133</v>
      </c>
      <c r="F28" s="3">
        <v>8</v>
      </c>
      <c r="G28" s="3">
        <f t="shared" si="4"/>
        <v>22</v>
      </c>
      <c r="H28" s="3" t="s">
        <v>27</v>
      </c>
      <c r="I28" s="3" t="s">
        <v>18</v>
      </c>
      <c r="J28" s="3">
        <v>15</v>
      </c>
      <c r="K28" s="3">
        <v>16</v>
      </c>
      <c r="L28" s="3">
        <f t="shared" si="2"/>
        <v>-1</v>
      </c>
      <c r="M28" s="3">
        <f t="shared" si="1"/>
        <v>1.0351812760630947</v>
      </c>
      <c r="N28" s="3">
        <f t="shared" si="3"/>
        <v>2.0351812760630947</v>
      </c>
    </row>
    <row r="29" spans="2:14" x14ac:dyDescent="0.2">
      <c r="B29" s="3" t="s">
        <v>9</v>
      </c>
      <c r="C29" s="4">
        <v>2.4914825692252913</v>
      </c>
      <c r="D29" s="3">
        <f t="shared" si="0"/>
        <v>14</v>
      </c>
      <c r="E29" s="3">
        <v>3.803820068335634</v>
      </c>
      <c r="F29" s="3">
        <v>7</v>
      </c>
      <c r="G29" s="3">
        <f t="shared" si="4"/>
        <v>23</v>
      </c>
      <c r="H29" s="3" t="s">
        <v>25</v>
      </c>
      <c r="I29" s="3" t="s">
        <v>20</v>
      </c>
      <c r="J29" s="3">
        <v>16</v>
      </c>
      <c r="K29" s="3">
        <v>13</v>
      </c>
      <c r="L29" s="3">
        <f t="shared" si="2"/>
        <v>3</v>
      </c>
      <c r="M29" s="3">
        <f t="shared" si="1"/>
        <v>2.2686118539591238E-2</v>
      </c>
      <c r="N29" s="3">
        <f t="shared" si="3"/>
        <v>2.9773138814604088</v>
      </c>
    </row>
    <row r="30" spans="2:14" x14ac:dyDescent="0.2">
      <c r="B30" s="3" t="s">
        <v>31</v>
      </c>
      <c r="C30" s="4">
        <v>3.1451828772461563</v>
      </c>
      <c r="D30" s="3">
        <f t="shared" si="0"/>
        <v>12</v>
      </c>
      <c r="E30" s="3">
        <v>4.741144167647235</v>
      </c>
      <c r="F30" s="3">
        <v>5</v>
      </c>
      <c r="G30" s="3">
        <f t="shared" si="4"/>
        <v>24</v>
      </c>
      <c r="H30" s="3" t="s">
        <v>1</v>
      </c>
      <c r="I30" s="3" t="s">
        <v>33</v>
      </c>
      <c r="J30" s="3">
        <v>46</v>
      </c>
      <c r="K30" s="3">
        <v>27</v>
      </c>
      <c r="L30" s="3">
        <f t="shared" si="2"/>
        <v>19</v>
      </c>
      <c r="M30" s="3">
        <f t="shared" si="1"/>
        <v>18.972257117528823</v>
      </c>
      <c r="N30" s="3">
        <f t="shared" si="3"/>
        <v>2.7742882471176955E-2</v>
      </c>
    </row>
    <row r="31" spans="2:14" x14ac:dyDescent="0.2">
      <c r="B31" s="3" t="s">
        <v>14</v>
      </c>
      <c r="C31" s="4">
        <v>4.2054238615662216E-2</v>
      </c>
      <c r="D31" s="3">
        <f t="shared" si="0"/>
        <v>18</v>
      </c>
      <c r="E31" s="3">
        <v>5.7470662550871264E-2</v>
      </c>
      <c r="F31" s="3">
        <v>19</v>
      </c>
      <c r="G31" s="3">
        <f t="shared" si="4"/>
        <v>25</v>
      </c>
      <c r="H31" s="3" t="s">
        <v>32</v>
      </c>
      <c r="I31" s="3" t="s">
        <v>26</v>
      </c>
      <c r="J31" s="3">
        <v>23</v>
      </c>
      <c r="K31" s="3">
        <v>27</v>
      </c>
      <c r="L31" s="3">
        <f t="shared" si="2"/>
        <v>-4</v>
      </c>
      <c r="M31" s="3">
        <f t="shared" si="1"/>
        <v>-1.4320318284618621</v>
      </c>
      <c r="N31" s="3">
        <f t="shared" si="3"/>
        <v>2.5679681715381379</v>
      </c>
    </row>
    <row r="32" spans="2:14" x14ac:dyDescent="0.2">
      <c r="B32" s="3" t="s">
        <v>33</v>
      </c>
      <c r="C32" s="4">
        <v>-13.645538169866008</v>
      </c>
      <c r="D32" s="3">
        <f t="shared" si="0"/>
        <v>31</v>
      </c>
      <c r="E32" s="3">
        <v>-11.212509593999263</v>
      </c>
      <c r="F32" s="3">
        <v>32</v>
      </c>
      <c r="G32" s="3">
        <f t="shared" si="4"/>
        <v>26</v>
      </c>
      <c r="H32" s="3" t="s">
        <v>30</v>
      </c>
      <c r="I32" s="3" t="s">
        <v>15</v>
      </c>
      <c r="J32" s="3">
        <v>40</v>
      </c>
      <c r="K32" s="3">
        <v>7</v>
      </c>
      <c r="L32" s="3">
        <f t="shared" si="2"/>
        <v>33</v>
      </c>
      <c r="M32" s="3">
        <f t="shared" si="1"/>
        <v>-2.0282337722021948</v>
      </c>
      <c r="N32" s="3">
        <f t="shared" si="3"/>
        <v>35.028233772202192</v>
      </c>
    </row>
    <row r="33" spans="2:14" x14ac:dyDescent="0.2">
      <c r="B33" s="3" t="s">
        <v>23</v>
      </c>
      <c r="C33" s="4">
        <v>1.1836439178899874</v>
      </c>
      <c r="D33" s="3">
        <f t="shared" si="0"/>
        <v>15</v>
      </c>
      <c r="E33" s="3">
        <v>2.1302072127920049</v>
      </c>
      <c r="F33" s="3">
        <v>10</v>
      </c>
      <c r="G33" s="3">
        <f t="shared" si="4"/>
        <v>27</v>
      </c>
      <c r="H33" s="3" t="s">
        <v>34</v>
      </c>
      <c r="I33" s="3" t="s">
        <v>23</v>
      </c>
      <c r="J33" s="3">
        <v>9</v>
      </c>
      <c r="K33" s="3">
        <v>3</v>
      </c>
      <c r="L33" s="3">
        <f t="shared" si="2"/>
        <v>6</v>
      </c>
      <c r="M33" s="3">
        <f t="shared" si="1"/>
        <v>-7.0023828087449305</v>
      </c>
      <c r="N33" s="3">
        <f t="shared" si="3"/>
        <v>13.00238280874493</v>
      </c>
    </row>
    <row r="34" spans="2:14" x14ac:dyDescent="0.2">
      <c r="B34" s="3" t="s">
        <v>15</v>
      </c>
      <c r="C34" s="4">
        <v>3.2322111090649428</v>
      </c>
      <c r="D34" s="3">
        <f t="shared" si="0"/>
        <v>11</v>
      </c>
      <c r="E34" s="3">
        <v>-0.19374873719730026</v>
      </c>
      <c r="F34" s="3">
        <v>20</v>
      </c>
      <c r="G34" s="3">
        <f t="shared" si="4"/>
        <v>28</v>
      </c>
      <c r="H34" s="3" t="s">
        <v>0</v>
      </c>
      <c r="I34" s="3" t="s">
        <v>28</v>
      </c>
      <c r="J34" s="3">
        <v>34</v>
      </c>
      <c r="K34" s="3">
        <v>20</v>
      </c>
      <c r="L34" s="3">
        <f t="shared" si="2"/>
        <v>14</v>
      </c>
      <c r="M34" s="3">
        <f t="shared" si="1"/>
        <v>11.370197481691447</v>
      </c>
      <c r="N34" s="3">
        <f t="shared" si="3"/>
        <v>2.6298025183085532</v>
      </c>
    </row>
    <row r="35" spans="2:14" x14ac:dyDescent="0.2">
      <c r="B35" s="3" t="s">
        <v>18</v>
      </c>
      <c r="C35" s="4">
        <v>-0.57385617931827404</v>
      </c>
      <c r="D35" s="3">
        <f t="shared" si="0"/>
        <v>19</v>
      </c>
      <c r="E35" s="3">
        <v>-1.006419239499682</v>
      </c>
      <c r="F35" s="3">
        <v>23</v>
      </c>
      <c r="G35" s="3">
        <f t="shared" si="4"/>
        <v>29</v>
      </c>
      <c r="H35" s="3" t="s">
        <v>14</v>
      </c>
      <c r="I35" s="3" t="s">
        <v>5</v>
      </c>
      <c r="J35" s="3">
        <v>38</v>
      </c>
      <c r="K35" s="3">
        <v>14</v>
      </c>
      <c r="L35" s="3">
        <f t="shared" si="2"/>
        <v>24</v>
      </c>
      <c r="M35" s="3">
        <f t="shared" si="1"/>
        <v>8.0126440099335845</v>
      </c>
      <c r="N35" s="3">
        <f t="shared" si="3"/>
        <v>15.987355990066416</v>
      </c>
    </row>
    <row r="36" spans="2:14" x14ac:dyDescent="0.2">
      <c r="B36" s="3" t="s">
        <v>32</v>
      </c>
      <c r="C36" s="4">
        <v>4.1072346930567685</v>
      </c>
      <c r="D36" s="3">
        <f t="shared" si="0"/>
        <v>6</v>
      </c>
      <c r="E36" s="3">
        <v>1.969099888300982</v>
      </c>
      <c r="F36" s="3">
        <v>12</v>
      </c>
      <c r="G36" s="3">
        <f t="shared" si="4"/>
        <v>30</v>
      </c>
      <c r="H36" s="3" t="s">
        <v>19</v>
      </c>
      <c r="I36" s="3" t="s">
        <v>16</v>
      </c>
      <c r="J36" s="3">
        <v>28</v>
      </c>
      <c r="K36" s="3">
        <v>35</v>
      </c>
      <c r="L36" s="3">
        <f t="shared" si="2"/>
        <v>-7</v>
      </c>
      <c r="M36" s="3">
        <f t="shared" si="1"/>
        <v>-6.9004341405806038</v>
      </c>
      <c r="N36" s="3">
        <f t="shared" si="3"/>
        <v>9.9565859419396219E-2</v>
      </c>
    </row>
    <row r="37" spans="2:14" x14ac:dyDescent="0.2">
      <c r="G37" s="3">
        <f t="shared" si="4"/>
        <v>31</v>
      </c>
      <c r="H37" s="3" t="s">
        <v>17</v>
      </c>
      <c r="I37" s="3" t="s">
        <v>3</v>
      </c>
      <c r="J37" s="3">
        <v>17</v>
      </c>
      <c r="K37" s="3">
        <v>14</v>
      </c>
      <c r="L37" s="3">
        <f t="shared" si="2"/>
        <v>3</v>
      </c>
      <c r="M37" s="3">
        <f t="shared" si="1"/>
        <v>1.579651553950395</v>
      </c>
      <c r="N37" s="3">
        <f t="shared" si="3"/>
        <v>1.420348446049605</v>
      </c>
    </row>
    <row r="38" spans="2:14" x14ac:dyDescent="0.2">
      <c r="G38" s="3">
        <f t="shared" si="4"/>
        <v>32</v>
      </c>
      <c r="H38" s="3" t="s">
        <v>12</v>
      </c>
      <c r="I38" s="3" t="s">
        <v>9</v>
      </c>
      <c r="J38" s="3">
        <v>14</v>
      </c>
      <c r="K38" s="3">
        <v>29</v>
      </c>
      <c r="L38" s="3">
        <f t="shared" si="2"/>
        <v>-15</v>
      </c>
      <c r="M38" s="3">
        <f t="shared" si="1"/>
        <v>-8.775118709430128</v>
      </c>
      <c r="N38" s="3">
        <f t="shared" si="3"/>
        <v>6.224881290569872</v>
      </c>
    </row>
    <row r="39" spans="2:14" x14ac:dyDescent="0.2">
      <c r="G39" s="3">
        <f t="shared" si="4"/>
        <v>32</v>
      </c>
      <c r="H39" s="3" t="s">
        <v>35</v>
      </c>
      <c r="I39" s="3" t="s">
        <v>36</v>
      </c>
      <c r="J39" s="3" t="s">
        <v>37</v>
      </c>
      <c r="K39" s="3" t="s">
        <v>37</v>
      </c>
      <c r="L39" s="3" t="str">
        <f t="shared" si="2"/>
        <v/>
      </c>
      <c r="M39" s="3" t="str">
        <f t="shared" si="1"/>
        <v/>
      </c>
      <c r="N39" s="3" t="str">
        <f t="shared" si="3"/>
        <v/>
      </c>
    </row>
    <row r="40" spans="2:14" x14ac:dyDescent="0.2">
      <c r="G40" s="3">
        <f t="shared" si="4"/>
        <v>33</v>
      </c>
      <c r="H40" s="3" t="s">
        <v>29</v>
      </c>
      <c r="I40" s="3" t="s">
        <v>11</v>
      </c>
      <c r="J40" s="3">
        <v>27</v>
      </c>
      <c r="K40" s="3">
        <v>0</v>
      </c>
      <c r="L40" s="3">
        <f t="shared" si="2"/>
        <v>27</v>
      </c>
      <c r="M40" s="3">
        <f t="shared" si="1"/>
        <v>11.324099463800245</v>
      </c>
      <c r="N40" s="3">
        <f t="shared" si="3"/>
        <v>15.675900536199755</v>
      </c>
    </row>
    <row r="41" spans="2:14" x14ac:dyDescent="0.2">
      <c r="G41" s="3">
        <f t="shared" si="4"/>
        <v>34</v>
      </c>
      <c r="H41" s="3" t="s">
        <v>3</v>
      </c>
      <c r="I41" s="3" t="s">
        <v>27</v>
      </c>
      <c r="J41" s="3">
        <v>34</v>
      </c>
      <c r="K41" s="3">
        <v>27</v>
      </c>
      <c r="L41" s="3">
        <f t="shared" si="2"/>
        <v>7</v>
      </c>
      <c r="M41" s="3">
        <f t="shared" si="1"/>
        <v>7.0046660519215695</v>
      </c>
      <c r="N41" s="3">
        <f t="shared" si="3"/>
        <v>4.6660519215695473E-3</v>
      </c>
    </row>
    <row r="42" spans="2:14" x14ac:dyDescent="0.2">
      <c r="G42" s="3">
        <f t="shared" si="4"/>
        <v>35</v>
      </c>
      <c r="H42" s="3" t="s">
        <v>25</v>
      </c>
      <c r="I42" s="3" t="s">
        <v>32</v>
      </c>
      <c r="J42" s="3">
        <v>27</v>
      </c>
      <c r="K42" s="3">
        <v>29</v>
      </c>
      <c r="L42" s="3">
        <f t="shared" si="2"/>
        <v>-2</v>
      </c>
      <c r="M42" s="3">
        <f t="shared" si="1"/>
        <v>-1.0847493693815986</v>
      </c>
      <c r="N42" s="3">
        <f t="shared" si="3"/>
        <v>0.9152506306184014</v>
      </c>
    </row>
    <row r="43" spans="2:14" x14ac:dyDescent="0.2">
      <c r="G43" s="3">
        <f t="shared" si="4"/>
        <v>36</v>
      </c>
      <c r="H43" s="3" t="s">
        <v>21</v>
      </c>
      <c r="I43" s="3" t="s">
        <v>0</v>
      </c>
      <c r="J43" s="3">
        <v>17</v>
      </c>
      <c r="K43" s="3">
        <v>29</v>
      </c>
      <c r="L43" s="3">
        <f t="shared" si="2"/>
        <v>-12</v>
      </c>
      <c r="M43" s="3">
        <f t="shared" si="1"/>
        <v>-6.3645493675789604</v>
      </c>
      <c r="N43" s="3">
        <f t="shared" si="3"/>
        <v>5.6354506324210396</v>
      </c>
    </row>
    <row r="44" spans="2:14" x14ac:dyDescent="0.2">
      <c r="G44" s="3">
        <f t="shared" si="4"/>
        <v>37</v>
      </c>
      <c r="H44" s="3" t="s">
        <v>7</v>
      </c>
      <c r="I44" s="3" t="s">
        <v>30</v>
      </c>
      <c r="J44" s="3">
        <v>33</v>
      </c>
      <c r="K44" s="3">
        <v>18</v>
      </c>
      <c r="L44" s="3">
        <f t="shared" si="2"/>
        <v>15</v>
      </c>
      <c r="M44" s="3">
        <f t="shared" si="1"/>
        <v>-0.49630667442975296</v>
      </c>
      <c r="N44" s="3">
        <f t="shared" si="3"/>
        <v>15.496306674429754</v>
      </c>
    </row>
    <row r="45" spans="2:14" x14ac:dyDescent="0.2">
      <c r="G45" s="3">
        <f t="shared" si="4"/>
        <v>38</v>
      </c>
      <c r="H45" s="3" t="s">
        <v>24</v>
      </c>
      <c r="I45" s="3" t="s">
        <v>10</v>
      </c>
      <c r="J45" s="3">
        <v>30</v>
      </c>
      <c r="K45" s="3">
        <v>24</v>
      </c>
      <c r="L45" s="3">
        <f t="shared" si="2"/>
        <v>6</v>
      </c>
      <c r="M45" s="3">
        <f t="shared" si="1"/>
        <v>14.689159968282437</v>
      </c>
      <c r="N45" s="3">
        <f t="shared" si="3"/>
        <v>8.6891599682824374</v>
      </c>
    </row>
    <row r="46" spans="2:14" x14ac:dyDescent="0.2">
      <c r="G46" s="3">
        <f t="shared" si="4"/>
        <v>39</v>
      </c>
      <c r="H46" s="3" t="s">
        <v>18</v>
      </c>
      <c r="I46" s="3" t="s">
        <v>19</v>
      </c>
      <c r="J46" s="3">
        <v>10</v>
      </c>
      <c r="K46" s="3">
        <v>17</v>
      </c>
      <c r="L46" s="3">
        <f t="shared" si="2"/>
        <v>-7</v>
      </c>
      <c r="M46" s="3">
        <f t="shared" si="1"/>
        <v>-2.7351646770213205</v>
      </c>
      <c r="N46" s="3">
        <f t="shared" si="3"/>
        <v>4.26483532297868</v>
      </c>
    </row>
    <row r="47" spans="2:14" x14ac:dyDescent="0.2">
      <c r="G47" s="3">
        <f t="shared" si="4"/>
        <v>40</v>
      </c>
      <c r="H47" s="3" t="s">
        <v>5</v>
      </c>
      <c r="I47" s="3" t="s">
        <v>6</v>
      </c>
      <c r="J47" s="3">
        <v>17</v>
      </c>
      <c r="K47" s="3">
        <v>19</v>
      </c>
      <c r="L47" s="3">
        <f t="shared" si="2"/>
        <v>-2</v>
      </c>
      <c r="M47" s="3">
        <f t="shared" si="1"/>
        <v>-5.2620642231866803</v>
      </c>
      <c r="N47" s="3">
        <f t="shared" si="3"/>
        <v>3.2620642231866803</v>
      </c>
    </row>
    <row r="48" spans="2:14" x14ac:dyDescent="0.2">
      <c r="G48" s="3">
        <f t="shared" si="4"/>
        <v>41</v>
      </c>
      <c r="H48" s="3" t="s">
        <v>1</v>
      </c>
      <c r="I48" s="3" t="s">
        <v>17</v>
      </c>
      <c r="J48" s="3">
        <v>10</v>
      </c>
      <c r="K48" s="3">
        <v>22</v>
      </c>
      <c r="L48" s="3">
        <f t="shared" si="2"/>
        <v>-12</v>
      </c>
      <c r="M48" s="3">
        <f t="shared" si="1"/>
        <v>1.8052813153997707</v>
      </c>
      <c r="N48" s="3">
        <f t="shared" si="3"/>
        <v>13.805281315399771</v>
      </c>
    </row>
    <row r="49" spans="7:14" x14ac:dyDescent="0.2">
      <c r="G49" s="3">
        <f t="shared" si="4"/>
        <v>42</v>
      </c>
      <c r="H49" s="3" t="s">
        <v>15</v>
      </c>
      <c r="I49" s="3" t="s">
        <v>34</v>
      </c>
      <c r="J49" s="3">
        <v>32</v>
      </c>
      <c r="K49" s="3">
        <v>37</v>
      </c>
      <c r="L49" s="3">
        <f t="shared" si="2"/>
        <v>-5</v>
      </c>
      <c r="M49" s="3">
        <f t="shared" si="1"/>
        <v>12.733753380155715</v>
      </c>
      <c r="N49" s="3">
        <f t="shared" si="3"/>
        <v>17.733753380155715</v>
      </c>
    </row>
    <row r="50" spans="7:14" x14ac:dyDescent="0.2">
      <c r="G50" s="3">
        <f t="shared" si="4"/>
        <v>43</v>
      </c>
      <c r="H50" s="3" t="s">
        <v>23</v>
      </c>
      <c r="I50" s="3" t="s">
        <v>33</v>
      </c>
      <c r="J50" s="3">
        <v>37</v>
      </c>
      <c r="K50" s="3">
        <v>18</v>
      </c>
      <c r="L50" s="3">
        <f t="shared" si="2"/>
        <v>19</v>
      </c>
      <c r="M50" s="3">
        <f t="shared" si="1"/>
        <v>16.670583777873908</v>
      </c>
      <c r="N50" s="3">
        <f t="shared" si="3"/>
        <v>2.3294162221260919</v>
      </c>
    </row>
    <row r="51" spans="7:14" x14ac:dyDescent="0.2">
      <c r="G51" s="3">
        <f t="shared" si="4"/>
        <v>44</v>
      </c>
      <c r="H51" s="3" t="s">
        <v>9</v>
      </c>
      <c r="I51" s="3" t="s">
        <v>31</v>
      </c>
      <c r="J51" s="3">
        <v>34</v>
      </c>
      <c r="K51" s="3">
        <v>3</v>
      </c>
      <c r="L51" s="3">
        <f t="shared" si="2"/>
        <v>31</v>
      </c>
      <c r="M51" s="3">
        <f t="shared" si="1"/>
        <v>1.1877013820970483</v>
      </c>
      <c r="N51" s="3">
        <f t="shared" si="3"/>
        <v>29.81229861790295</v>
      </c>
    </row>
    <row r="52" spans="7:14" x14ac:dyDescent="0.2">
      <c r="G52" s="3">
        <f t="shared" si="4"/>
        <v>45</v>
      </c>
      <c r="H52" s="3" t="s">
        <v>28</v>
      </c>
      <c r="I52" s="3" t="s">
        <v>14</v>
      </c>
      <c r="J52" s="3">
        <v>26</v>
      </c>
      <c r="K52" s="3">
        <v>22</v>
      </c>
      <c r="L52" s="3">
        <f t="shared" si="2"/>
        <v>4</v>
      </c>
      <c r="M52" s="3">
        <f t="shared" si="1"/>
        <v>-2.0333347297410072</v>
      </c>
      <c r="N52" s="3">
        <f t="shared" si="3"/>
        <v>6.0333347297410072</v>
      </c>
    </row>
    <row r="53" spans="7:14" x14ac:dyDescent="0.2">
      <c r="G53" s="3">
        <f t="shared" si="4"/>
        <v>46</v>
      </c>
      <c r="H53" s="3" t="s">
        <v>13</v>
      </c>
      <c r="I53" s="3" t="s">
        <v>22</v>
      </c>
      <c r="J53" s="3">
        <v>24</v>
      </c>
      <c r="K53" s="3">
        <v>3</v>
      </c>
      <c r="L53" s="3">
        <f t="shared" si="2"/>
        <v>21</v>
      </c>
      <c r="M53" s="3">
        <f t="shared" si="1"/>
        <v>20.985337142581102</v>
      </c>
      <c r="N53" s="3">
        <f t="shared" si="3"/>
        <v>1.4662857418898056E-2</v>
      </c>
    </row>
    <row r="54" spans="7:14" x14ac:dyDescent="0.2">
      <c r="G54" s="3">
        <f t="shared" si="4"/>
        <v>47</v>
      </c>
      <c r="H54" s="3" t="s">
        <v>26</v>
      </c>
      <c r="I54" s="3" t="s">
        <v>12</v>
      </c>
      <c r="J54" s="3">
        <v>31</v>
      </c>
      <c r="K54" s="3">
        <v>17</v>
      </c>
      <c r="L54" s="3">
        <f t="shared" si="2"/>
        <v>14</v>
      </c>
      <c r="M54" s="3">
        <f t="shared" si="1"/>
        <v>17.347107732077209</v>
      </c>
      <c r="N54" s="3">
        <f t="shared" si="3"/>
        <v>3.3471077320772089</v>
      </c>
    </row>
    <row r="55" spans="7:14" x14ac:dyDescent="0.2">
      <c r="G55" s="3">
        <f t="shared" si="4"/>
        <v>48</v>
      </c>
      <c r="H55" s="3" t="s">
        <v>20</v>
      </c>
      <c r="I55" s="3" t="s">
        <v>16</v>
      </c>
      <c r="J55" s="3">
        <v>32</v>
      </c>
      <c r="K55" s="3">
        <v>45</v>
      </c>
      <c r="L55" s="3">
        <f t="shared" si="2"/>
        <v>-13</v>
      </c>
      <c r="M55" s="3">
        <f t="shared" si="1"/>
        <v>-7.9033451232659848</v>
      </c>
      <c r="N55" s="3">
        <f t="shared" si="3"/>
        <v>5.0966548767340152</v>
      </c>
    </row>
    <row r="56" spans="7:14" x14ac:dyDescent="0.2">
      <c r="G56" s="3">
        <f t="shared" si="4"/>
        <v>48</v>
      </c>
      <c r="H56" s="3" t="s">
        <v>35</v>
      </c>
      <c r="I56" s="3" t="s">
        <v>36</v>
      </c>
      <c r="J56" s="3" t="s">
        <v>37</v>
      </c>
      <c r="K56" s="3" t="s">
        <v>37</v>
      </c>
      <c r="L56" s="3" t="str">
        <f t="shared" si="2"/>
        <v/>
      </c>
      <c r="M56" s="3" t="str">
        <f t="shared" si="1"/>
        <v/>
      </c>
      <c r="N56" s="3" t="str">
        <f t="shared" si="3"/>
        <v/>
      </c>
    </row>
    <row r="57" spans="7:14" x14ac:dyDescent="0.2">
      <c r="G57" s="3">
        <f t="shared" si="4"/>
        <v>49</v>
      </c>
      <c r="H57" s="3" t="s">
        <v>21</v>
      </c>
      <c r="I57" s="3" t="s">
        <v>24</v>
      </c>
      <c r="J57" s="3">
        <v>22</v>
      </c>
      <c r="K57" s="3">
        <v>7</v>
      </c>
      <c r="L57" s="3">
        <f t="shared" si="2"/>
        <v>15</v>
      </c>
      <c r="M57" s="3">
        <f t="shared" si="1"/>
        <v>1.1498398886881247</v>
      </c>
      <c r="N57" s="3">
        <f t="shared" si="3"/>
        <v>13.850160111311876</v>
      </c>
    </row>
    <row r="58" spans="7:14" x14ac:dyDescent="0.2">
      <c r="G58" s="3">
        <f t="shared" si="4"/>
        <v>50</v>
      </c>
      <c r="H58" s="3" t="s">
        <v>5</v>
      </c>
      <c r="I58" s="3" t="s">
        <v>28</v>
      </c>
      <c r="J58" s="3">
        <v>30</v>
      </c>
      <c r="K58" s="3">
        <v>27</v>
      </c>
      <c r="L58" s="3">
        <f t="shared" si="2"/>
        <v>3</v>
      </c>
      <c r="M58" s="3">
        <f t="shared" si="1"/>
        <v>-0.45510420983883648</v>
      </c>
      <c r="N58" s="3">
        <f t="shared" si="3"/>
        <v>3.4551042098388365</v>
      </c>
    </row>
    <row r="59" spans="7:14" x14ac:dyDescent="0.2">
      <c r="G59" s="3">
        <f t="shared" si="4"/>
        <v>51</v>
      </c>
      <c r="H59" s="3" t="s">
        <v>12</v>
      </c>
      <c r="I59" s="3" t="s">
        <v>27</v>
      </c>
      <c r="J59" s="3">
        <v>17</v>
      </c>
      <c r="K59" s="3">
        <v>14</v>
      </c>
      <c r="L59" s="3">
        <f t="shared" si="2"/>
        <v>3</v>
      </c>
      <c r="M59" s="3">
        <f t="shared" si="1"/>
        <v>-4.9035595468317439</v>
      </c>
      <c r="N59" s="3">
        <f t="shared" si="3"/>
        <v>7.9035595468317439</v>
      </c>
    </row>
    <row r="60" spans="7:14" x14ac:dyDescent="0.2">
      <c r="G60" s="3">
        <f t="shared" si="4"/>
        <v>52</v>
      </c>
      <c r="H60" s="3" t="s">
        <v>6</v>
      </c>
      <c r="I60" s="3" t="s">
        <v>19</v>
      </c>
      <c r="J60" s="3">
        <v>27</v>
      </c>
      <c r="K60" s="3">
        <v>28</v>
      </c>
      <c r="L60" s="3">
        <f t="shared" si="2"/>
        <v>-1</v>
      </c>
      <c r="M60" s="3">
        <f t="shared" si="1"/>
        <v>-1.1870306655984617</v>
      </c>
      <c r="N60" s="3">
        <f t="shared" si="3"/>
        <v>0.18703066559846171</v>
      </c>
    </row>
    <row r="61" spans="7:14" x14ac:dyDescent="0.2">
      <c r="G61" s="3">
        <f t="shared" si="4"/>
        <v>53</v>
      </c>
      <c r="H61" s="3" t="s">
        <v>29</v>
      </c>
      <c r="I61" s="3" t="s">
        <v>7</v>
      </c>
      <c r="J61" s="3">
        <v>0</v>
      </c>
      <c r="K61" s="3">
        <v>16</v>
      </c>
      <c r="L61" s="3">
        <f t="shared" si="2"/>
        <v>-16</v>
      </c>
      <c r="M61" s="3">
        <f t="shared" si="1"/>
        <v>11.932443659727253</v>
      </c>
      <c r="N61" s="3">
        <f t="shared" si="3"/>
        <v>27.932443659727255</v>
      </c>
    </row>
    <row r="62" spans="7:14" x14ac:dyDescent="0.2">
      <c r="G62" s="3">
        <f t="shared" si="4"/>
        <v>54</v>
      </c>
      <c r="H62" s="3" t="s">
        <v>11</v>
      </c>
      <c r="I62" s="3" t="s">
        <v>18</v>
      </c>
      <c r="J62" s="3">
        <v>27</v>
      </c>
      <c r="K62" s="3">
        <v>20</v>
      </c>
      <c r="L62" s="3">
        <f t="shared" si="2"/>
        <v>7</v>
      </c>
      <c r="M62" s="3">
        <f t="shared" si="1"/>
        <v>4.8469347560364695E-2</v>
      </c>
      <c r="N62" s="3">
        <f t="shared" si="3"/>
        <v>6.9515306524396356</v>
      </c>
    </row>
    <row r="63" spans="7:14" x14ac:dyDescent="0.2">
      <c r="G63" s="3">
        <f t="shared" si="4"/>
        <v>55</v>
      </c>
      <c r="H63" s="3" t="s">
        <v>22</v>
      </c>
      <c r="I63" s="3" t="s">
        <v>23</v>
      </c>
      <c r="J63" s="3">
        <v>17</v>
      </c>
      <c r="K63" s="3">
        <v>27</v>
      </c>
      <c r="L63" s="3">
        <f t="shared" si="2"/>
        <v>-10</v>
      </c>
      <c r="M63" s="3">
        <f t="shared" si="1"/>
        <v>-9.2976338478313263</v>
      </c>
      <c r="N63" s="3">
        <f t="shared" si="3"/>
        <v>0.70236615216867371</v>
      </c>
    </row>
    <row r="64" spans="7:14" x14ac:dyDescent="0.2">
      <c r="G64" s="3">
        <f t="shared" si="4"/>
        <v>56</v>
      </c>
      <c r="H64" s="3" t="s">
        <v>16</v>
      </c>
      <c r="I64" s="3" t="s">
        <v>1</v>
      </c>
      <c r="J64" s="3">
        <v>48</v>
      </c>
      <c r="K64" s="3">
        <v>33</v>
      </c>
      <c r="L64" s="3">
        <f t="shared" si="2"/>
        <v>15</v>
      </c>
      <c r="M64" s="3">
        <f t="shared" si="1"/>
        <v>11.10063045109249</v>
      </c>
      <c r="N64" s="3">
        <f t="shared" si="3"/>
        <v>3.8993695489075098</v>
      </c>
    </row>
    <row r="65" spans="7:14" x14ac:dyDescent="0.2">
      <c r="G65" s="3">
        <f t="shared" si="4"/>
        <v>57</v>
      </c>
      <c r="H65" s="3" t="s">
        <v>32</v>
      </c>
      <c r="I65" s="3" t="s">
        <v>10</v>
      </c>
      <c r="J65" s="3">
        <v>31</v>
      </c>
      <c r="K65" s="3">
        <v>20</v>
      </c>
      <c r="L65" s="3">
        <f t="shared" si="2"/>
        <v>11</v>
      </c>
      <c r="M65" s="3">
        <f t="shared" si="1"/>
        <v>20.614670307276015</v>
      </c>
      <c r="N65" s="3">
        <f t="shared" si="3"/>
        <v>9.6146703072760147</v>
      </c>
    </row>
    <row r="66" spans="7:14" x14ac:dyDescent="0.2">
      <c r="G66" s="3">
        <f t="shared" si="4"/>
        <v>58</v>
      </c>
      <c r="H66" s="3" t="s">
        <v>30</v>
      </c>
      <c r="I66" s="3" t="s">
        <v>34</v>
      </c>
      <c r="J66" s="3">
        <v>13</v>
      </c>
      <c r="K66" s="3">
        <v>17</v>
      </c>
      <c r="L66" s="3">
        <f t="shared" si="2"/>
        <v>-4</v>
      </c>
      <c r="M66" s="3">
        <f t="shared" si="1"/>
        <v>8.8641179178356051</v>
      </c>
      <c r="N66" s="3">
        <f t="shared" si="3"/>
        <v>12.864117917835605</v>
      </c>
    </row>
    <row r="67" spans="7:14" x14ac:dyDescent="0.2">
      <c r="G67" s="3">
        <f t="shared" si="4"/>
        <v>59</v>
      </c>
      <c r="H67" s="3" t="s">
        <v>15</v>
      </c>
      <c r="I67" s="3" t="s">
        <v>0</v>
      </c>
      <c r="J67" s="3">
        <v>7</v>
      </c>
      <c r="K67" s="3">
        <v>27</v>
      </c>
      <c r="L67" s="3">
        <f t="shared" si="2"/>
        <v>-20</v>
      </c>
      <c r="M67" s="3">
        <f t="shared" si="1"/>
        <v>-0.62250081114741729</v>
      </c>
      <c r="N67" s="3">
        <f t="shared" si="3"/>
        <v>19.377499188852582</v>
      </c>
    </row>
    <row r="68" spans="7:14" x14ac:dyDescent="0.2">
      <c r="G68" s="3">
        <f t="shared" si="4"/>
        <v>60</v>
      </c>
      <c r="H68" s="3" t="s">
        <v>33</v>
      </c>
      <c r="I68" s="3" t="s">
        <v>26</v>
      </c>
      <c r="J68" s="3">
        <v>17</v>
      </c>
      <c r="K68" s="3">
        <v>24</v>
      </c>
      <c r="L68" s="3">
        <f t="shared" si="2"/>
        <v>-7</v>
      </c>
      <c r="M68" s="3">
        <f t="shared" si="1"/>
        <v>-19.184804691384638</v>
      </c>
      <c r="N68" s="3">
        <f t="shared" si="3"/>
        <v>12.184804691384638</v>
      </c>
    </row>
    <row r="69" spans="7:14" x14ac:dyDescent="0.2">
      <c r="G69" s="3">
        <f t="shared" si="4"/>
        <v>61</v>
      </c>
      <c r="H69" s="3" t="s">
        <v>14</v>
      </c>
      <c r="I69" s="3" t="s">
        <v>20</v>
      </c>
      <c r="J69" s="3">
        <v>34</v>
      </c>
      <c r="K69" s="3">
        <v>35</v>
      </c>
      <c r="L69" s="3">
        <f t="shared" si="2"/>
        <v>-1</v>
      </c>
      <c r="M69" s="3">
        <f t="shared" si="1"/>
        <v>-1.1163432764020027</v>
      </c>
      <c r="N69" s="3">
        <f t="shared" si="3"/>
        <v>0.1163432764020027</v>
      </c>
    </row>
    <row r="70" spans="7:14" x14ac:dyDescent="0.2">
      <c r="G70" s="3">
        <f t="shared" si="4"/>
        <v>62</v>
      </c>
      <c r="H70" s="3" t="s">
        <v>31</v>
      </c>
      <c r="I70" s="3" t="s">
        <v>13</v>
      </c>
      <c r="J70" s="3">
        <v>43</v>
      </c>
      <c r="K70" s="3">
        <v>14</v>
      </c>
      <c r="L70" s="3">
        <f t="shared" si="2"/>
        <v>29</v>
      </c>
      <c r="M70" s="3">
        <f t="shared" ref="M70:M133" si="5">IFERROR(Home_edge+VLOOKUP(H70,lookpoints,2,FALSE)-VLOOKUP(I70,lookpoints,2,FALSE),"")</f>
        <v>-4.2019592650398652</v>
      </c>
      <c r="N70" s="3">
        <f t="shared" si="3"/>
        <v>33.201959265039868</v>
      </c>
    </row>
    <row r="71" spans="7:14" x14ac:dyDescent="0.2">
      <c r="G71" s="3">
        <f t="shared" si="4"/>
        <v>63</v>
      </c>
      <c r="H71" s="3" t="s">
        <v>17</v>
      </c>
      <c r="I71" s="3" t="s">
        <v>25</v>
      </c>
      <c r="J71" s="3">
        <v>24</v>
      </c>
      <c r="K71" s="3">
        <v>10</v>
      </c>
      <c r="L71" s="3">
        <f t="shared" ref="L71:L134" si="6">IFERROR(J71-K71,"")</f>
        <v>14</v>
      </c>
      <c r="M71" s="3">
        <f t="shared" si="5"/>
        <v>4.181755688823702</v>
      </c>
      <c r="N71" s="3">
        <f t="shared" ref="N71:N134" si="7">IFERROR(ABS(L71-M71),"")</f>
        <v>9.8182443111762971</v>
      </c>
    </row>
    <row r="72" spans="7:14" x14ac:dyDescent="0.2">
      <c r="G72" s="3">
        <f t="shared" ref="G72:G135" si="8">IF(COUNT(J72)&gt;0,G71+1,G71)</f>
        <v>63</v>
      </c>
      <c r="H72" s="3" t="s">
        <v>35</v>
      </c>
      <c r="I72" s="3" t="s">
        <v>36</v>
      </c>
      <c r="J72" s="3" t="s">
        <v>37</v>
      </c>
      <c r="K72" s="3" t="s">
        <v>37</v>
      </c>
      <c r="L72" s="3" t="str">
        <f t="shared" si="6"/>
        <v/>
      </c>
      <c r="M72" s="3" t="str">
        <f t="shared" si="5"/>
        <v/>
      </c>
      <c r="N72" s="3" t="str">
        <f t="shared" si="7"/>
        <v/>
      </c>
    </row>
    <row r="73" spans="7:14" x14ac:dyDescent="0.2">
      <c r="G73" s="3">
        <f t="shared" si="8"/>
        <v>64</v>
      </c>
      <c r="H73" s="3" t="s">
        <v>33</v>
      </c>
      <c r="I73" s="3" t="s">
        <v>30</v>
      </c>
      <c r="J73" s="3">
        <v>21</v>
      </c>
      <c r="K73" s="3">
        <v>33</v>
      </c>
      <c r="L73" s="3">
        <f t="shared" si="6"/>
        <v>-12</v>
      </c>
      <c r="M73" s="3">
        <f t="shared" si="5"/>
        <v>-11.166712126492927</v>
      </c>
      <c r="N73" s="3">
        <f t="shared" si="7"/>
        <v>0.83328787350707323</v>
      </c>
    </row>
    <row r="74" spans="7:14" x14ac:dyDescent="0.2">
      <c r="G74" s="3">
        <f t="shared" si="8"/>
        <v>65</v>
      </c>
      <c r="H74" s="3" t="s">
        <v>10</v>
      </c>
      <c r="I74" s="3" t="s">
        <v>29</v>
      </c>
      <c r="J74" s="3">
        <v>13</v>
      </c>
      <c r="K74" s="3">
        <v>33</v>
      </c>
      <c r="L74" s="3">
        <f t="shared" si="6"/>
        <v>-20</v>
      </c>
      <c r="M74" s="3">
        <f t="shared" si="5"/>
        <v>-19.940541485789929</v>
      </c>
      <c r="N74" s="3">
        <f t="shared" si="7"/>
        <v>5.9458514210071201E-2</v>
      </c>
    </row>
    <row r="75" spans="7:14" x14ac:dyDescent="0.2">
      <c r="G75" s="3">
        <f t="shared" si="8"/>
        <v>66</v>
      </c>
      <c r="H75" s="3" t="s">
        <v>28</v>
      </c>
      <c r="I75" s="3" t="s">
        <v>12</v>
      </c>
      <c r="J75" s="3">
        <v>29</v>
      </c>
      <c r="K75" s="3">
        <v>23</v>
      </c>
      <c r="L75" s="3">
        <f t="shared" si="6"/>
        <v>6</v>
      </c>
      <c r="M75" s="3">
        <f t="shared" si="5"/>
        <v>6.1337573391974072</v>
      </c>
      <c r="N75" s="3">
        <f t="shared" si="7"/>
        <v>0.13375733919740718</v>
      </c>
    </row>
    <row r="76" spans="7:14" x14ac:dyDescent="0.2">
      <c r="G76" s="3">
        <f t="shared" si="8"/>
        <v>67</v>
      </c>
      <c r="H76" s="3" t="s">
        <v>27</v>
      </c>
      <c r="I76" s="3" t="s">
        <v>9</v>
      </c>
      <c r="J76" s="3">
        <v>24</v>
      </c>
      <c r="K76" s="3">
        <v>23</v>
      </c>
      <c r="L76" s="3">
        <f t="shared" si="6"/>
        <v>1</v>
      </c>
      <c r="M76" s="3">
        <f t="shared" si="5"/>
        <v>-2.0301574724804707</v>
      </c>
      <c r="N76" s="3">
        <f t="shared" si="7"/>
        <v>3.0301574724804707</v>
      </c>
    </row>
    <row r="77" spans="7:14" x14ac:dyDescent="0.2">
      <c r="G77" s="3">
        <f t="shared" si="8"/>
        <v>68</v>
      </c>
      <c r="H77" s="3" t="s">
        <v>31</v>
      </c>
      <c r="I77" s="3" t="s">
        <v>22</v>
      </c>
      <c r="J77" s="3">
        <v>31</v>
      </c>
      <c r="K77" s="3">
        <v>13</v>
      </c>
      <c r="L77" s="3">
        <f t="shared" si="6"/>
        <v>18</v>
      </c>
      <c r="M77" s="3">
        <f t="shared" si="5"/>
        <v>14.941976187423322</v>
      </c>
      <c r="N77" s="3">
        <f t="shared" si="7"/>
        <v>3.0580238125766783</v>
      </c>
    </row>
    <row r="78" spans="7:14" x14ac:dyDescent="0.2">
      <c r="G78" s="3">
        <f t="shared" si="8"/>
        <v>69</v>
      </c>
      <c r="H78" s="3" t="s">
        <v>24</v>
      </c>
      <c r="I78" s="3" t="s">
        <v>18</v>
      </c>
      <c r="J78" s="3">
        <v>17</v>
      </c>
      <c r="K78" s="3">
        <v>30</v>
      </c>
      <c r="L78" s="3">
        <f t="shared" si="6"/>
        <v>-13</v>
      </c>
      <c r="M78" s="3">
        <f t="shared" si="5"/>
        <v>0.59698222349937657</v>
      </c>
      <c r="N78" s="3">
        <f t="shared" si="7"/>
        <v>13.596982223499376</v>
      </c>
    </row>
    <row r="79" spans="7:14" x14ac:dyDescent="0.2">
      <c r="G79" s="3">
        <f t="shared" si="8"/>
        <v>70</v>
      </c>
      <c r="H79" s="3" t="s">
        <v>6</v>
      </c>
      <c r="I79" s="3" t="s">
        <v>32</v>
      </c>
      <c r="J79" s="3">
        <v>10</v>
      </c>
      <c r="K79" s="3">
        <v>16</v>
      </c>
      <c r="L79" s="3">
        <f t="shared" si="6"/>
        <v>-6</v>
      </c>
      <c r="M79" s="3">
        <f t="shared" si="5"/>
        <v>-1.2915551708342701</v>
      </c>
      <c r="N79" s="3">
        <f t="shared" si="7"/>
        <v>4.7084448291657299</v>
      </c>
    </row>
    <row r="80" spans="7:14" x14ac:dyDescent="0.2">
      <c r="G80" s="3">
        <f t="shared" si="8"/>
        <v>71</v>
      </c>
      <c r="H80" s="3" t="s">
        <v>17</v>
      </c>
      <c r="I80" s="3" t="s">
        <v>11</v>
      </c>
      <c r="J80" s="3">
        <v>31</v>
      </c>
      <c r="K80" s="3">
        <v>13</v>
      </c>
      <c r="L80" s="3">
        <f t="shared" si="6"/>
        <v>18</v>
      </c>
      <c r="M80" s="3">
        <f t="shared" si="5"/>
        <v>7.7296278442567807</v>
      </c>
      <c r="N80" s="3">
        <f t="shared" si="7"/>
        <v>10.270372155743219</v>
      </c>
    </row>
    <row r="81" spans="7:14" x14ac:dyDescent="0.2">
      <c r="G81" s="3">
        <f t="shared" si="8"/>
        <v>72</v>
      </c>
      <c r="H81" s="3" t="s">
        <v>0</v>
      </c>
      <c r="I81" s="3" t="s">
        <v>16</v>
      </c>
      <c r="J81" s="3">
        <v>16</v>
      </c>
      <c r="K81" s="3">
        <v>23</v>
      </c>
      <c r="L81" s="3">
        <f t="shared" si="6"/>
        <v>-7</v>
      </c>
      <c r="M81" s="3">
        <f t="shared" si="5"/>
        <v>-5.2070307180712891</v>
      </c>
      <c r="N81" s="3">
        <f t="shared" si="7"/>
        <v>1.7929692819287109</v>
      </c>
    </row>
    <row r="82" spans="7:14" x14ac:dyDescent="0.2">
      <c r="G82" s="3">
        <f t="shared" si="8"/>
        <v>73</v>
      </c>
      <c r="H82" s="3" t="s">
        <v>34</v>
      </c>
      <c r="I82" s="3" t="s">
        <v>7</v>
      </c>
      <c r="J82" s="3">
        <v>19</v>
      </c>
      <c r="K82" s="3">
        <v>30</v>
      </c>
      <c r="L82" s="3">
        <f t="shared" si="6"/>
        <v>-11</v>
      </c>
      <c r="M82" s="3">
        <f t="shared" si="5"/>
        <v>-2.8436061730521107</v>
      </c>
      <c r="N82" s="3">
        <f t="shared" si="7"/>
        <v>8.1563938269478893</v>
      </c>
    </row>
    <row r="83" spans="7:14" x14ac:dyDescent="0.2">
      <c r="G83" s="3">
        <f t="shared" si="8"/>
        <v>74</v>
      </c>
      <c r="H83" s="3" t="s">
        <v>19</v>
      </c>
      <c r="I83" s="3" t="s">
        <v>14</v>
      </c>
      <c r="J83" s="3">
        <v>34</v>
      </c>
      <c r="K83" s="3">
        <v>31</v>
      </c>
      <c r="L83" s="3">
        <f t="shared" si="6"/>
        <v>3</v>
      </c>
      <c r="M83" s="3">
        <f t="shared" si="5"/>
        <v>5.8020576393232108</v>
      </c>
      <c r="N83" s="3">
        <f t="shared" si="7"/>
        <v>2.8020576393232108</v>
      </c>
    </row>
    <row r="84" spans="7:14" x14ac:dyDescent="0.2">
      <c r="G84" s="3">
        <f t="shared" si="8"/>
        <v>75</v>
      </c>
      <c r="H84" s="3" t="s">
        <v>26</v>
      </c>
      <c r="I84" s="3" t="s">
        <v>21</v>
      </c>
      <c r="J84" s="3">
        <v>28</v>
      </c>
      <c r="K84" s="3">
        <v>14</v>
      </c>
      <c r="L84" s="3">
        <f t="shared" si="6"/>
        <v>14</v>
      </c>
      <c r="M84" s="3">
        <f t="shared" si="5"/>
        <v>11.731907349121057</v>
      </c>
      <c r="N84" s="3">
        <f t="shared" si="7"/>
        <v>2.268092650878943</v>
      </c>
    </row>
    <row r="85" spans="7:14" x14ac:dyDescent="0.2">
      <c r="G85" s="3">
        <f t="shared" si="8"/>
        <v>76</v>
      </c>
      <c r="H85" s="3" t="s">
        <v>3</v>
      </c>
      <c r="I85" s="3" t="s">
        <v>25</v>
      </c>
      <c r="J85" s="3">
        <v>23</v>
      </c>
      <c r="K85" s="3">
        <v>16</v>
      </c>
      <c r="L85" s="3">
        <f t="shared" si="6"/>
        <v>7</v>
      </c>
      <c r="M85" s="3">
        <f t="shared" si="5"/>
        <v>4.4435058249912203</v>
      </c>
      <c r="N85" s="3">
        <f t="shared" si="7"/>
        <v>2.5564941750087797</v>
      </c>
    </row>
    <row r="86" spans="7:14" x14ac:dyDescent="0.2">
      <c r="G86" s="3">
        <f t="shared" si="8"/>
        <v>77</v>
      </c>
      <c r="H86" s="3" t="s">
        <v>1</v>
      </c>
      <c r="I86" s="3" t="s">
        <v>15</v>
      </c>
      <c r="J86" s="3">
        <v>14</v>
      </c>
      <c r="K86" s="3">
        <v>17</v>
      </c>
      <c r="L86" s="3">
        <f t="shared" si="6"/>
        <v>-3</v>
      </c>
      <c r="M86" s="3">
        <f t="shared" si="5"/>
        <v>2.0945078385978717</v>
      </c>
      <c r="N86" s="3">
        <f t="shared" si="7"/>
        <v>5.0945078385978722</v>
      </c>
    </row>
    <row r="87" spans="7:14" x14ac:dyDescent="0.2">
      <c r="G87" s="3">
        <f t="shared" si="8"/>
        <v>77</v>
      </c>
      <c r="H87" s="3" t="s">
        <v>35</v>
      </c>
      <c r="I87" s="3" t="s">
        <v>36</v>
      </c>
      <c r="J87" s="3" t="s">
        <v>37</v>
      </c>
      <c r="K87" s="3" t="s">
        <v>37</v>
      </c>
      <c r="L87" s="3" t="str">
        <f t="shared" si="6"/>
        <v/>
      </c>
      <c r="M87" s="3" t="str">
        <f t="shared" si="5"/>
        <v/>
      </c>
      <c r="N87" s="3" t="str">
        <f t="shared" si="7"/>
        <v/>
      </c>
    </row>
    <row r="88" spans="7:14" x14ac:dyDescent="0.2">
      <c r="G88" s="3">
        <f t="shared" si="8"/>
        <v>78</v>
      </c>
      <c r="H88" s="3" t="s">
        <v>14</v>
      </c>
      <c r="I88" s="3" t="s">
        <v>0</v>
      </c>
      <c r="J88" s="3">
        <v>21</v>
      </c>
      <c r="K88" s="3">
        <v>13</v>
      </c>
      <c r="L88" s="3">
        <f t="shared" si="6"/>
        <v>8</v>
      </c>
      <c r="M88" s="3">
        <f t="shared" si="5"/>
        <v>-3.8126576815966979</v>
      </c>
      <c r="N88" s="3">
        <f t="shared" si="7"/>
        <v>11.812657681596697</v>
      </c>
    </row>
    <row r="89" spans="7:14" x14ac:dyDescent="0.2">
      <c r="G89" s="3">
        <f t="shared" si="8"/>
        <v>79</v>
      </c>
      <c r="H89" s="3" t="s">
        <v>24</v>
      </c>
      <c r="I89" s="3" t="s">
        <v>31</v>
      </c>
      <c r="J89" s="3">
        <v>30</v>
      </c>
      <c r="K89" s="3">
        <v>15</v>
      </c>
      <c r="L89" s="3">
        <f t="shared" si="6"/>
        <v>15</v>
      </c>
      <c r="M89" s="3">
        <f t="shared" si="5"/>
        <v>-3.122056833065054</v>
      </c>
      <c r="N89" s="3">
        <f t="shared" si="7"/>
        <v>18.122056833065052</v>
      </c>
    </row>
    <row r="90" spans="7:14" x14ac:dyDescent="0.2">
      <c r="G90" s="3">
        <f t="shared" si="8"/>
        <v>80</v>
      </c>
      <c r="H90" s="3" t="s">
        <v>29</v>
      </c>
      <c r="I90" s="3" t="s">
        <v>21</v>
      </c>
      <c r="J90" s="3">
        <v>35</v>
      </c>
      <c r="K90" s="3">
        <v>17</v>
      </c>
      <c r="L90" s="3">
        <f t="shared" si="6"/>
        <v>18</v>
      </c>
      <c r="M90" s="3">
        <f t="shared" si="5"/>
        <v>11.467148389291021</v>
      </c>
      <c r="N90" s="3">
        <f t="shared" si="7"/>
        <v>6.5328516107089794</v>
      </c>
    </row>
    <row r="91" spans="7:14" x14ac:dyDescent="0.2">
      <c r="G91" s="3">
        <f t="shared" si="8"/>
        <v>81</v>
      </c>
      <c r="H91" s="3" t="s">
        <v>7</v>
      </c>
      <c r="I91" s="3" t="s">
        <v>33</v>
      </c>
      <c r="J91" s="3">
        <v>45</v>
      </c>
      <c r="K91" s="3">
        <v>16</v>
      </c>
      <c r="L91" s="3">
        <f t="shared" si="6"/>
        <v>29</v>
      </c>
      <c r="M91" s="3">
        <f t="shared" si="5"/>
        <v>12.511807142181089</v>
      </c>
      <c r="N91" s="3">
        <f t="shared" si="7"/>
        <v>16.488192857818909</v>
      </c>
    </row>
    <row r="92" spans="7:14" x14ac:dyDescent="0.2">
      <c r="G92" s="3">
        <f t="shared" si="8"/>
        <v>82</v>
      </c>
      <c r="H92" s="3" t="s">
        <v>18</v>
      </c>
      <c r="I92" s="3" t="s">
        <v>10</v>
      </c>
      <c r="J92" s="3">
        <v>28</v>
      </c>
      <c r="K92" s="3">
        <v>26</v>
      </c>
      <c r="L92" s="3">
        <f t="shared" si="6"/>
        <v>2</v>
      </c>
      <c r="M92" s="3">
        <f t="shared" si="5"/>
        <v>15.933579434900974</v>
      </c>
      <c r="N92" s="3">
        <f t="shared" si="7"/>
        <v>13.933579434900974</v>
      </c>
    </row>
    <row r="93" spans="7:14" x14ac:dyDescent="0.2">
      <c r="G93" s="3">
        <f t="shared" si="8"/>
        <v>83</v>
      </c>
      <c r="H93" s="3" t="s">
        <v>25</v>
      </c>
      <c r="I93" s="3" t="s">
        <v>6</v>
      </c>
      <c r="J93" s="3">
        <v>27</v>
      </c>
      <c r="K93" s="3">
        <v>23</v>
      </c>
      <c r="L93" s="3">
        <f t="shared" si="6"/>
        <v>4</v>
      </c>
      <c r="M93" s="3">
        <f t="shared" si="5"/>
        <v>2.0482074915705852</v>
      </c>
      <c r="N93" s="3">
        <f t="shared" si="7"/>
        <v>1.9517925084294148</v>
      </c>
    </row>
    <row r="94" spans="7:14" x14ac:dyDescent="0.2">
      <c r="G94" s="3">
        <f t="shared" si="8"/>
        <v>84</v>
      </c>
      <c r="H94" s="3" t="s">
        <v>12</v>
      </c>
      <c r="I94" s="3" t="s">
        <v>5</v>
      </c>
      <c r="J94" s="3">
        <v>16</v>
      </c>
      <c r="K94" s="3">
        <v>17</v>
      </c>
      <c r="L94" s="3">
        <f t="shared" si="6"/>
        <v>-1</v>
      </c>
      <c r="M94" s="3">
        <f t="shared" si="5"/>
        <v>-0.15444805900482805</v>
      </c>
      <c r="N94" s="3">
        <f t="shared" si="7"/>
        <v>0.84555194099517195</v>
      </c>
    </row>
    <row r="95" spans="7:14" x14ac:dyDescent="0.2">
      <c r="G95" s="3">
        <f t="shared" si="8"/>
        <v>85</v>
      </c>
      <c r="H95" s="3" t="s">
        <v>27</v>
      </c>
      <c r="I95" s="3" t="s">
        <v>34</v>
      </c>
      <c r="J95" s="3">
        <v>31</v>
      </c>
      <c r="K95" s="3">
        <v>28</v>
      </c>
      <c r="L95" s="3">
        <f t="shared" si="6"/>
        <v>3</v>
      </c>
      <c r="M95" s="3">
        <f t="shared" si="5"/>
        <v>8.1214656777176781</v>
      </c>
      <c r="N95" s="3">
        <f t="shared" si="7"/>
        <v>5.1214656777176781</v>
      </c>
    </row>
    <row r="96" spans="7:14" x14ac:dyDescent="0.2">
      <c r="G96" s="3">
        <f t="shared" si="8"/>
        <v>86</v>
      </c>
      <c r="H96" s="3" t="s">
        <v>32</v>
      </c>
      <c r="I96" s="3" t="s">
        <v>9</v>
      </c>
      <c r="J96" s="3">
        <v>27</v>
      </c>
      <c r="K96" s="3">
        <v>20</v>
      </c>
      <c r="L96" s="3">
        <f t="shared" si="6"/>
        <v>7</v>
      </c>
      <c r="M96" s="3">
        <f t="shared" si="5"/>
        <v>3.4571538139493905</v>
      </c>
      <c r="N96" s="3">
        <f t="shared" si="7"/>
        <v>3.5428461860506095</v>
      </c>
    </row>
    <row r="97" spans="7:14" x14ac:dyDescent="0.2">
      <c r="G97" s="3">
        <f t="shared" si="8"/>
        <v>87</v>
      </c>
      <c r="H97" s="3" t="s">
        <v>20</v>
      </c>
      <c r="I97" s="3" t="s">
        <v>1</v>
      </c>
      <c r="J97" s="3">
        <v>41</v>
      </c>
      <c r="K97" s="3">
        <v>38</v>
      </c>
      <c r="L97" s="3">
        <f t="shared" si="6"/>
        <v>3</v>
      </c>
      <c r="M97" s="3">
        <f t="shared" si="5"/>
        <v>1.3558836377085917</v>
      </c>
      <c r="N97" s="3">
        <f t="shared" si="7"/>
        <v>1.6441163622914083</v>
      </c>
    </row>
    <row r="98" spans="7:14" x14ac:dyDescent="0.2">
      <c r="G98" s="3">
        <f t="shared" si="8"/>
        <v>88</v>
      </c>
      <c r="H98" s="3" t="s">
        <v>19</v>
      </c>
      <c r="I98" s="3" t="s">
        <v>13</v>
      </c>
      <c r="J98" s="3">
        <v>10</v>
      </c>
      <c r="K98" s="3">
        <v>26</v>
      </c>
      <c r="L98" s="3">
        <f t="shared" si="6"/>
        <v>-16</v>
      </c>
      <c r="M98" s="3">
        <f t="shared" si="5"/>
        <v>-3.3444319544650618</v>
      </c>
      <c r="N98" s="3">
        <f t="shared" si="7"/>
        <v>12.655568045534938</v>
      </c>
    </row>
    <row r="99" spans="7:14" x14ac:dyDescent="0.2">
      <c r="G99" s="3">
        <f t="shared" si="8"/>
        <v>89</v>
      </c>
      <c r="H99" s="3" t="s">
        <v>3</v>
      </c>
      <c r="I99" s="3" t="s">
        <v>26</v>
      </c>
      <c r="J99" s="3">
        <v>16</v>
      </c>
      <c r="K99" s="3">
        <v>30</v>
      </c>
      <c r="L99" s="3">
        <f t="shared" si="6"/>
        <v>-14</v>
      </c>
      <c r="M99" s="3">
        <f t="shared" si="5"/>
        <v>-1.7560787530880679</v>
      </c>
      <c r="N99" s="3">
        <f t="shared" si="7"/>
        <v>12.243921246911931</v>
      </c>
    </row>
    <row r="100" spans="7:14" x14ac:dyDescent="0.2">
      <c r="G100" s="3">
        <f t="shared" si="8"/>
        <v>90</v>
      </c>
      <c r="H100" s="3" t="s">
        <v>23</v>
      </c>
      <c r="I100" s="3" t="s">
        <v>16</v>
      </c>
      <c r="J100" s="3">
        <v>26</v>
      </c>
      <c r="K100" s="3">
        <v>24</v>
      </c>
      <c r="L100" s="3">
        <f t="shared" si="6"/>
        <v>2</v>
      </c>
      <c r="M100" s="3">
        <f t="shared" si="5"/>
        <v>-9.719500410511575</v>
      </c>
      <c r="N100" s="3">
        <f t="shared" si="7"/>
        <v>11.719500410511575</v>
      </c>
    </row>
    <row r="101" spans="7:14" x14ac:dyDescent="0.2">
      <c r="G101" s="3">
        <f t="shared" si="8"/>
        <v>91</v>
      </c>
      <c r="H101" s="3" t="s">
        <v>11</v>
      </c>
      <c r="I101" s="3" t="s">
        <v>28</v>
      </c>
      <c r="J101" s="3">
        <v>26</v>
      </c>
      <c r="K101" s="3">
        <v>23</v>
      </c>
      <c r="L101" s="3">
        <f t="shared" si="6"/>
        <v>3</v>
      </c>
      <c r="M101" s="3">
        <f t="shared" si="5"/>
        <v>3.3072953494853494</v>
      </c>
      <c r="N101" s="3">
        <f t="shared" si="7"/>
        <v>0.30729534948534942</v>
      </c>
    </row>
    <row r="102" spans="7:14" x14ac:dyDescent="0.2">
      <c r="G102" s="3">
        <f t="shared" si="8"/>
        <v>92</v>
      </c>
      <c r="H102" s="3" t="s">
        <v>30</v>
      </c>
      <c r="I102" s="3" t="s">
        <v>22</v>
      </c>
      <c r="J102" s="3">
        <v>28</v>
      </c>
      <c r="K102" s="3">
        <v>3</v>
      </c>
      <c r="L102" s="3">
        <f t="shared" si="6"/>
        <v>25</v>
      </c>
      <c r="M102" s="3">
        <f t="shared" si="5"/>
        <v>11.159368956922</v>
      </c>
      <c r="N102" s="3">
        <f t="shared" si="7"/>
        <v>13.840631043078</v>
      </c>
    </row>
    <row r="103" spans="7:14" x14ac:dyDescent="0.2">
      <c r="G103" s="3">
        <f t="shared" si="8"/>
        <v>92</v>
      </c>
      <c r="H103" s="3" t="s">
        <v>35</v>
      </c>
      <c r="I103" s="3" t="s">
        <v>36</v>
      </c>
      <c r="J103" s="3" t="s">
        <v>37</v>
      </c>
      <c r="K103" s="3" t="s">
        <v>37</v>
      </c>
      <c r="L103" s="3" t="str">
        <f t="shared" si="6"/>
        <v/>
      </c>
      <c r="M103" s="3" t="str">
        <f t="shared" si="5"/>
        <v/>
      </c>
      <c r="N103" s="3" t="str">
        <f t="shared" si="7"/>
        <v/>
      </c>
    </row>
    <row r="104" spans="7:14" x14ac:dyDescent="0.2">
      <c r="G104" s="3">
        <f t="shared" si="8"/>
        <v>93</v>
      </c>
      <c r="H104" s="3" t="s">
        <v>3</v>
      </c>
      <c r="I104" s="3" t="s">
        <v>12</v>
      </c>
      <c r="J104" s="3">
        <v>26</v>
      </c>
      <c r="K104" s="3">
        <v>10</v>
      </c>
      <c r="L104" s="3">
        <f t="shared" si="6"/>
        <v>16</v>
      </c>
      <c r="M104" s="3">
        <f t="shared" si="5"/>
        <v>13.749627288871228</v>
      </c>
      <c r="N104" s="3">
        <f t="shared" si="7"/>
        <v>2.2503727111287724</v>
      </c>
    </row>
    <row r="105" spans="7:14" x14ac:dyDescent="0.2">
      <c r="G105" s="3">
        <f t="shared" si="8"/>
        <v>94</v>
      </c>
      <c r="H105" s="3" t="s">
        <v>34</v>
      </c>
      <c r="I105" s="3" t="s">
        <v>25</v>
      </c>
      <c r="J105" s="3">
        <v>10</v>
      </c>
      <c r="K105" s="3">
        <v>17</v>
      </c>
      <c r="L105" s="3">
        <f t="shared" si="6"/>
        <v>-7</v>
      </c>
      <c r="M105" s="3">
        <f t="shared" si="5"/>
        <v>-6.999822524412199</v>
      </c>
      <c r="N105" s="3">
        <f t="shared" si="7"/>
        <v>1.7747558780101258E-4</v>
      </c>
    </row>
    <row r="106" spans="7:14" x14ac:dyDescent="0.2">
      <c r="G106" s="3">
        <f t="shared" si="8"/>
        <v>95</v>
      </c>
      <c r="H106" s="3" t="s">
        <v>5</v>
      </c>
      <c r="I106" s="3" t="s">
        <v>19</v>
      </c>
      <c r="J106" s="3">
        <v>16</v>
      </c>
      <c r="K106" s="3">
        <v>33</v>
      </c>
      <c r="L106" s="3">
        <f t="shared" si="6"/>
        <v>-17</v>
      </c>
      <c r="M106" s="3">
        <f t="shared" si="5"/>
        <v>-8.2904965789030562</v>
      </c>
      <c r="N106" s="3">
        <f t="shared" si="7"/>
        <v>8.7095034210969438</v>
      </c>
    </row>
    <row r="107" spans="7:14" x14ac:dyDescent="0.2">
      <c r="G107" s="3">
        <f t="shared" si="8"/>
        <v>96</v>
      </c>
      <c r="H107" s="3" t="s">
        <v>9</v>
      </c>
      <c r="I107" s="3" t="s">
        <v>17</v>
      </c>
      <c r="J107" s="3">
        <v>21</v>
      </c>
      <c r="K107" s="3">
        <v>10</v>
      </c>
      <c r="L107" s="3">
        <f t="shared" si="6"/>
        <v>11</v>
      </c>
      <c r="M107" s="3">
        <f t="shared" si="5"/>
        <v>0.8114466270801608</v>
      </c>
      <c r="N107" s="3">
        <f t="shared" si="7"/>
        <v>10.18855337291984</v>
      </c>
    </row>
    <row r="108" spans="7:14" x14ac:dyDescent="0.2">
      <c r="G108" s="3">
        <f t="shared" si="8"/>
        <v>97</v>
      </c>
      <c r="H108" s="3" t="s">
        <v>27</v>
      </c>
      <c r="I108" s="3" t="s">
        <v>32</v>
      </c>
      <c r="J108" s="3">
        <v>20</v>
      </c>
      <c r="K108" s="3">
        <v>17</v>
      </c>
      <c r="L108" s="3">
        <f t="shared" si="6"/>
        <v>3</v>
      </c>
      <c r="M108" s="3">
        <f t="shared" si="5"/>
        <v>-3.6459095963119479</v>
      </c>
      <c r="N108" s="3">
        <f t="shared" si="7"/>
        <v>6.6459095963119479</v>
      </c>
    </row>
    <row r="109" spans="7:14" x14ac:dyDescent="0.2">
      <c r="G109" s="3">
        <f t="shared" si="8"/>
        <v>98</v>
      </c>
      <c r="H109" s="3" t="s">
        <v>18</v>
      </c>
      <c r="I109" s="3" t="s">
        <v>28</v>
      </c>
      <c r="J109" s="3">
        <v>26</v>
      </c>
      <c r="K109" s="3">
        <v>34</v>
      </c>
      <c r="L109" s="3">
        <f t="shared" si="6"/>
        <v>-8</v>
      </c>
      <c r="M109" s="3">
        <f t="shared" si="5"/>
        <v>5.1002276920428979</v>
      </c>
      <c r="N109" s="3">
        <f t="shared" si="7"/>
        <v>13.100227692042898</v>
      </c>
    </row>
    <row r="110" spans="7:14" x14ac:dyDescent="0.2">
      <c r="G110" s="3">
        <f t="shared" si="8"/>
        <v>99</v>
      </c>
      <c r="H110" s="3" t="s">
        <v>21</v>
      </c>
      <c r="I110" s="3" t="s">
        <v>10</v>
      </c>
      <c r="J110" s="3">
        <v>31</v>
      </c>
      <c r="K110" s="3">
        <v>17</v>
      </c>
      <c r="L110" s="3">
        <f t="shared" si="6"/>
        <v>14</v>
      </c>
      <c r="M110" s="3">
        <f t="shared" si="5"/>
        <v>13.997598166852647</v>
      </c>
      <c r="N110" s="3">
        <f t="shared" si="7"/>
        <v>2.401833147352761E-3</v>
      </c>
    </row>
    <row r="111" spans="7:14" x14ac:dyDescent="0.2">
      <c r="G111" s="3">
        <f t="shared" si="8"/>
        <v>100</v>
      </c>
      <c r="H111" s="3" t="s">
        <v>24</v>
      </c>
      <c r="I111" s="3" t="s">
        <v>7</v>
      </c>
      <c r="J111" s="3">
        <v>28</v>
      </c>
      <c r="K111" s="3">
        <v>25</v>
      </c>
      <c r="L111" s="3">
        <f t="shared" si="6"/>
        <v>3</v>
      </c>
      <c r="M111" s="3">
        <f t="shared" si="5"/>
        <v>2.9982587619839354</v>
      </c>
      <c r="N111" s="3">
        <f t="shared" si="7"/>
        <v>1.7412380160646279E-3</v>
      </c>
    </row>
    <row r="112" spans="7:14" x14ac:dyDescent="0.2">
      <c r="G112" s="3">
        <f t="shared" si="8"/>
        <v>101</v>
      </c>
      <c r="H112" s="3" t="s">
        <v>13</v>
      </c>
      <c r="I112" s="3" t="s">
        <v>20</v>
      </c>
      <c r="J112" s="3">
        <v>27</v>
      </c>
      <c r="K112" s="3">
        <v>21</v>
      </c>
      <c r="L112" s="3">
        <f t="shared" si="6"/>
        <v>6</v>
      </c>
      <c r="M112" s="3">
        <f t="shared" si="5"/>
        <v>8.0301463173862704</v>
      </c>
      <c r="N112" s="3">
        <f t="shared" si="7"/>
        <v>2.0301463173862704</v>
      </c>
    </row>
    <row r="113" spans="7:14" x14ac:dyDescent="0.2">
      <c r="G113" s="3">
        <f t="shared" si="8"/>
        <v>102</v>
      </c>
      <c r="H113" s="3" t="s">
        <v>22</v>
      </c>
      <c r="I113" s="3" t="s">
        <v>6</v>
      </c>
      <c r="J113" s="3">
        <v>24</v>
      </c>
      <c r="K113" s="3">
        <v>16</v>
      </c>
      <c r="L113" s="3">
        <f t="shared" si="6"/>
        <v>8</v>
      </c>
      <c r="M113" s="3">
        <f t="shared" si="5"/>
        <v>-9.0882677620459233</v>
      </c>
      <c r="N113" s="3">
        <f t="shared" si="7"/>
        <v>17.088267762045923</v>
      </c>
    </row>
    <row r="114" spans="7:14" x14ac:dyDescent="0.2">
      <c r="G114" s="3">
        <f t="shared" si="8"/>
        <v>103</v>
      </c>
      <c r="H114" s="3" t="s">
        <v>16</v>
      </c>
      <c r="I114" s="3" t="s">
        <v>14</v>
      </c>
      <c r="J114" s="3">
        <v>30</v>
      </c>
      <c r="K114" s="3">
        <v>33</v>
      </c>
      <c r="L114" s="3">
        <f t="shared" si="6"/>
        <v>-3</v>
      </c>
      <c r="M114" s="3">
        <f t="shared" si="5"/>
        <v>14.543893470021729</v>
      </c>
      <c r="N114" s="3">
        <f t="shared" si="7"/>
        <v>17.543893470021729</v>
      </c>
    </row>
    <row r="115" spans="7:14" x14ac:dyDescent="0.2">
      <c r="G115" s="3">
        <f t="shared" si="8"/>
        <v>104</v>
      </c>
      <c r="H115" s="3" t="s">
        <v>33</v>
      </c>
      <c r="I115" s="3" t="s">
        <v>15</v>
      </c>
      <c r="J115" s="3">
        <v>17</v>
      </c>
      <c r="K115" s="3">
        <v>34</v>
      </c>
      <c r="L115" s="3">
        <f t="shared" si="6"/>
        <v>-17</v>
      </c>
      <c r="M115" s="3">
        <f t="shared" si="5"/>
        <v>-15.036347588813037</v>
      </c>
      <c r="N115" s="3">
        <f t="shared" si="7"/>
        <v>1.9636524111869633</v>
      </c>
    </row>
    <row r="116" spans="7:14" x14ac:dyDescent="0.2">
      <c r="G116" s="3">
        <f t="shared" si="8"/>
        <v>105</v>
      </c>
      <c r="H116" s="3" t="s">
        <v>31</v>
      </c>
      <c r="I116" s="3" t="s">
        <v>29</v>
      </c>
      <c r="J116" s="3">
        <v>16</v>
      </c>
      <c r="K116" s="3">
        <v>27</v>
      </c>
      <c r="L116" s="3">
        <f t="shared" si="6"/>
        <v>-11</v>
      </c>
      <c r="M116" s="3">
        <f t="shared" si="5"/>
        <v>-2.1293246844424374</v>
      </c>
      <c r="N116" s="3">
        <f t="shared" si="7"/>
        <v>8.8706753155575626</v>
      </c>
    </row>
    <row r="117" spans="7:14" x14ac:dyDescent="0.2">
      <c r="G117" s="3">
        <f t="shared" si="8"/>
        <v>106</v>
      </c>
      <c r="H117" s="3" t="s">
        <v>30</v>
      </c>
      <c r="I117" s="3" t="s">
        <v>23</v>
      </c>
      <c r="J117" s="3">
        <v>6</v>
      </c>
      <c r="K117" s="3">
        <v>6</v>
      </c>
      <c r="L117" s="3">
        <f t="shared" si="6"/>
        <v>0</v>
      </c>
      <c r="M117" s="3">
        <f t="shared" si="5"/>
        <v>2.0333418972760642E-2</v>
      </c>
      <c r="N117" s="3">
        <f t="shared" si="7"/>
        <v>2.0333418972760642E-2</v>
      </c>
    </row>
    <row r="118" spans="7:14" x14ac:dyDescent="0.2">
      <c r="G118" s="3">
        <f t="shared" si="8"/>
        <v>107</v>
      </c>
      <c r="H118" s="3" t="s">
        <v>0</v>
      </c>
      <c r="I118" s="3" t="s">
        <v>11</v>
      </c>
      <c r="J118" s="3">
        <v>27</v>
      </c>
      <c r="K118" s="3">
        <v>9</v>
      </c>
      <c r="L118" s="3">
        <f t="shared" si="6"/>
        <v>18</v>
      </c>
      <c r="M118" s="3">
        <f t="shared" si="5"/>
        <v>9.9043038223240103</v>
      </c>
      <c r="N118" s="3">
        <f t="shared" si="7"/>
        <v>8.0956961776759897</v>
      </c>
    </row>
    <row r="119" spans="7:14" x14ac:dyDescent="0.2">
      <c r="G119" s="3">
        <f t="shared" si="8"/>
        <v>107</v>
      </c>
      <c r="H119" s="3" t="s">
        <v>35</v>
      </c>
      <c r="I119" s="3" t="s">
        <v>36</v>
      </c>
      <c r="J119" s="3" t="s">
        <v>37</v>
      </c>
      <c r="K119" s="3" t="s">
        <v>37</v>
      </c>
      <c r="L119" s="3" t="str">
        <f t="shared" si="6"/>
        <v/>
      </c>
      <c r="M119" s="3" t="str">
        <f t="shared" si="5"/>
        <v/>
      </c>
      <c r="N119" s="3" t="str">
        <f t="shared" si="7"/>
        <v/>
      </c>
    </row>
    <row r="120" spans="7:14" x14ac:dyDescent="0.2">
      <c r="G120" s="3">
        <f t="shared" si="8"/>
        <v>108</v>
      </c>
      <c r="H120" s="3" t="s">
        <v>18</v>
      </c>
      <c r="I120" s="3" t="s">
        <v>5</v>
      </c>
      <c r="J120" s="3">
        <v>36</v>
      </c>
      <c r="K120" s="3">
        <v>22</v>
      </c>
      <c r="L120" s="3">
        <f t="shared" si="6"/>
        <v>14</v>
      </c>
      <c r="M120" s="3">
        <f t="shared" si="5"/>
        <v>7.3967335919996486</v>
      </c>
      <c r="N120" s="3">
        <f t="shared" si="7"/>
        <v>6.6032664080003514</v>
      </c>
    </row>
    <row r="121" spans="7:14" x14ac:dyDescent="0.2">
      <c r="G121" s="3">
        <f t="shared" si="8"/>
        <v>109</v>
      </c>
      <c r="H121" s="3" t="s">
        <v>21</v>
      </c>
      <c r="I121" s="3" t="s">
        <v>32</v>
      </c>
      <c r="J121" s="3">
        <v>27</v>
      </c>
      <c r="K121" s="3">
        <v>27</v>
      </c>
      <c r="L121" s="3">
        <f t="shared" si="6"/>
        <v>0</v>
      </c>
      <c r="M121" s="3">
        <f t="shared" si="5"/>
        <v>-4.775670450305455</v>
      </c>
      <c r="N121" s="3">
        <f t="shared" si="7"/>
        <v>4.775670450305455</v>
      </c>
    </row>
    <row r="122" spans="7:14" x14ac:dyDescent="0.2">
      <c r="G122" s="3">
        <f t="shared" si="8"/>
        <v>110</v>
      </c>
      <c r="H122" s="3" t="s">
        <v>1</v>
      </c>
      <c r="I122" s="3" t="s">
        <v>30</v>
      </c>
      <c r="J122" s="3">
        <v>30</v>
      </c>
      <c r="K122" s="3">
        <v>20</v>
      </c>
      <c r="L122" s="3">
        <f t="shared" si="6"/>
        <v>10</v>
      </c>
      <c r="M122" s="3">
        <f t="shared" si="5"/>
        <v>5.9641433009179803</v>
      </c>
      <c r="N122" s="3">
        <f t="shared" si="7"/>
        <v>4.0358566990820197</v>
      </c>
    </row>
    <row r="123" spans="7:14" x14ac:dyDescent="0.2">
      <c r="G123" s="3">
        <f t="shared" si="8"/>
        <v>111</v>
      </c>
      <c r="H123" s="3" t="s">
        <v>15</v>
      </c>
      <c r="I123" s="3" t="s">
        <v>19</v>
      </c>
      <c r="J123" s="3">
        <v>24</v>
      </c>
      <c r="K123" s="3">
        <v>30</v>
      </c>
      <c r="L123" s="3">
        <f t="shared" si="6"/>
        <v>-6</v>
      </c>
      <c r="M123" s="3">
        <f t="shared" si="5"/>
        <v>1.0709026113618965</v>
      </c>
      <c r="N123" s="3">
        <f t="shared" si="7"/>
        <v>7.0709026113618965</v>
      </c>
    </row>
    <row r="124" spans="7:14" x14ac:dyDescent="0.2">
      <c r="G124" s="3">
        <f t="shared" si="8"/>
        <v>112</v>
      </c>
      <c r="H124" s="3" t="s">
        <v>28</v>
      </c>
      <c r="I124" s="3" t="s">
        <v>13</v>
      </c>
      <c r="J124" s="3">
        <v>14</v>
      </c>
      <c r="K124" s="3">
        <v>30</v>
      </c>
      <c r="L124" s="3">
        <f t="shared" si="6"/>
        <v>-16</v>
      </c>
      <c r="M124" s="3">
        <f t="shared" si="5"/>
        <v>-11.17982432352928</v>
      </c>
      <c r="N124" s="3">
        <f t="shared" si="7"/>
        <v>4.8201756764707202</v>
      </c>
    </row>
    <row r="125" spans="7:14" x14ac:dyDescent="0.2">
      <c r="G125" s="3">
        <f t="shared" si="8"/>
        <v>113</v>
      </c>
      <c r="H125" s="3" t="s">
        <v>10</v>
      </c>
      <c r="I125" s="3" t="s">
        <v>22</v>
      </c>
      <c r="J125" s="3">
        <v>28</v>
      </c>
      <c r="K125" s="3">
        <v>31</v>
      </c>
      <c r="L125" s="3">
        <f t="shared" si="6"/>
        <v>-3</v>
      </c>
      <c r="M125" s="3">
        <f t="shared" si="5"/>
        <v>-2.869240613924168</v>
      </c>
      <c r="N125" s="3">
        <f t="shared" si="7"/>
        <v>0.13075938607583204</v>
      </c>
    </row>
    <row r="126" spans="7:14" x14ac:dyDescent="0.2">
      <c r="G126" s="3">
        <f t="shared" si="8"/>
        <v>114</v>
      </c>
      <c r="H126" s="3" t="s">
        <v>7</v>
      </c>
      <c r="I126" s="3" t="s">
        <v>29</v>
      </c>
      <c r="J126" s="3">
        <v>25</v>
      </c>
      <c r="K126" s="3">
        <v>41</v>
      </c>
      <c r="L126" s="3">
        <f t="shared" si="6"/>
        <v>-16</v>
      </c>
      <c r="M126" s="3">
        <f t="shared" si="5"/>
        <v>-8.2496402794914268</v>
      </c>
      <c r="N126" s="3">
        <f t="shared" si="7"/>
        <v>7.7503597205085732</v>
      </c>
    </row>
    <row r="127" spans="7:14" x14ac:dyDescent="0.2">
      <c r="G127" s="3">
        <f t="shared" si="8"/>
        <v>115</v>
      </c>
      <c r="H127" s="3" t="s">
        <v>20</v>
      </c>
      <c r="I127" s="3" t="s">
        <v>23</v>
      </c>
      <c r="J127" s="3">
        <v>25</v>
      </c>
      <c r="K127" s="3">
        <v>20</v>
      </c>
      <c r="L127" s="3">
        <f t="shared" si="6"/>
        <v>5</v>
      </c>
      <c r="M127" s="3">
        <f t="shared" si="5"/>
        <v>3.6575569773635053</v>
      </c>
      <c r="N127" s="3">
        <f t="shared" si="7"/>
        <v>1.3424430226364947</v>
      </c>
    </row>
    <row r="128" spans="7:14" x14ac:dyDescent="0.2">
      <c r="G128" s="3">
        <f t="shared" si="8"/>
        <v>116</v>
      </c>
      <c r="H128" s="3" t="s">
        <v>11</v>
      </c>
      <c r="I128" s="3" t="s">
        <v>27</v>
      </c>
      <c r="J128" s="3">
        <v>20</v>
      </c>
      <c r="K128" s="3">
        <v>13</v>
      </c>
      <c r="L128" s="3">
        <f t="shared" si="6"/>
        <v>7</v>
      </c>
      <c r="M128" s="3">
        <f t="shared" si="5"/>
        <v>0.85468976161518384</v>
      </c>
      <c r="N128" s="3">
        <f t="shared" si="7"/>
        <v>6.1453102383848162</v>
      </c>
    </row>
    <row r="129" spans="7:14" x14ac:dyDescent="0.2">
      <c r="G129" s="3">
        <f t="shared" si="8"/>
        <v>117</v>
      </c>
      <c r="H129" s="3" t="s">
        <v>0</v>
      </c>
      <c r="I129" s="3" t="s">
        <v>14</v>
      </c>
      <c r="J129" s="3">
        <v>27</v>
      </c>
      <c r="K129" s="3">
        <v>19</v>
      </c>
      <c r="L129" s="3">
        <f t="shared" si="6"/>
        <v>8</v>
      </c>
      <c r="M129" s="3">
        <f t="shared" si="5"/>
        <v>7.4954610618325255</v>
      </c>
      <c r="N129" s="3">
        <f t="shared" si="7"/>
        <v>0.50453893816747453</v>
      </c>
    </row>
    <row r="130" spans="7:14" x14ac:dyDescent="0.2">
      <c r="G130" s="3">
        <f t="shared" si="8"/>
        <v>118</v>
      </c>
      <c r="H130" s="3" t="s">
        <v>16</v>
      </c>
      <c r="I130" s="3" t="s">
        <v>3</v>
      </c>
      <c r="J130" s="3">
        <v>33</v>
      </c>
      <c r="K130" s="3">
        <v>32</v>
      </c>
      <c r="L130" s="3">
        <f t="shared" si="6"/>
        <v>1</v>
      </c>
      <c r="M130" s="3">
        <f t="shared" si="5"/>
        <v>10.80275994020683</v>
      </c>
      <c r="N130" s="3">
        <f t="shared" si="7"/>
        <v>9.8027599402068297</v>
      </c>
    </row>
    <row r="131" spans="7:14" x14ac:dyDescent="0.2">
      <c r="G131" s="3">
        <f t="shared" si="8"/>
        <v>119</v>
      </c>
      <c r="H131" s="3" t="s">
        <v>26</v>
      </c>
      <c r="I131" s="3" t="s">
        <v>9</v>
      </c>
      <c r="J131" s="3">
        <v>29</v>
      </c>
      <c r="K131" s="3">
        <v>23</v>
      </c>
      <c r="L131" s="3">
        <f t="shared" si="6"/>
        <v>6</v>
      </c>
      <c r="M131" s="3">
        <f t="shared" si="5"/>
        <v>6.7305873325291659</v>
      </c>
      <c r="N131" s="3">
        <f t="shared" si="7"/>
        <v>0.73058733252916586</v>
      </c>
    </row>
    <row r="132" spans="7:14" x14ac:dyDescent="0.2">
      <c r="G132" s="3">
        <f t="shared" si="8"/>
        <v>120</v>
      </c>
      <c r="H132" s="3" t="s">
        <v>12</v>
      </c>
      <c r="I132" s="3" t="s">
        <v>17</v>
      </c>
      <c r="J132" s="3">
        <v>20</v>
      </c>
      <c r="K132" s="3">
        <v>10</v>
      </c>
      <c r="L132" s="3">
        <f t="shared" si="6"/>
        <v>10</v>
      </c>
      <c r="M132" s="3">
        <f t="shared" si="5"/>
        <v>-9.8050737724678818</v>
      </c>
      <c r="N132" s="3">
        <f t="shared" si="7"/>
        <v>19.805073772467882</v>
      </c>
    </row>
    <row r="133" spans="7:14" x14ac:dyDescent="0.2">
      <c r="G133" s="3">
        <f t="shared" si="8"/>
        <v>120</v>
      </c>
      <c r="H133" s="3" t="s">
        <v>35</v>
      </c>
      <c r="I133" s="3" t="s">
        <v>36</v>
      </c>
      <c r="J133" s="3" t="s">
        <v>37</v>
      </c>
      <c r="K133" s="3" t="s">
        <v>37</v>
      </c>
      <c r="L133" s="3" t="str">
        <f t="shared" si="6"/>
        <v/>
      </c>
      <c r="M133" s="3" t="str">
        <f t="shared" si="5"/>
        <v/>
      </c>
      <c r="N133" s="3" t="str">
        <f t="shared" si="7"/>
        <v/>
      </c>
    </row>
    <row r="134" spans="7:14" x14ac:dyDescent="0.2">
      <c r="G134" s="3">
        <f t="shared" si="8"/>
        <v>121</v>
      </c>
      <c r="H134" s="3" t="s">
        <v>15</v>
      </c>
      <c r="I134" s="3" t="s">
        <v>16</v>
      </c>
      <c r="J134" s="3">
        <v>28</v>
      </c>
      <c r="K134" s="3">
        <v>43</v>
      </c>
      <c r="L134" s="3">
        <f t="shared" si="6"/>
        <v>-15</v>
      </c>
      <c r="M134" s="3">
        <f t="shared" ref="M134:M197" si="9">IFERROR(Home_edge+VLOOKUP(H134,lookpoints,2,FALSE)-VLOOKUP(I134,lookpoints,2,FALSE),"")</f>
        <v>-7.6709332193366206</v>
      </c>
      <c r="N134" s="3">
        <f t="shared" si="7"/>
        <v>7.3290667806633794</v>
      </c>
    </row>
    <row r="135" spans="7:14" x14ac:dyDescent="0.2">
      <c r="G135" s="3">
        <f t="shared" si="8"/>
        <v>122</v>
      </c>
      <c r="H135" s="3" t="s">
        <v>25</v>
      </c>
      <c r="I135" s="3" t="s">
        <v>9</v>
      </c>
      <c r="J135" s="3">
        <v>28</v>
      </c>
      <c r="K135" s="3">
        <v>23</v>
      </c>
      <c r="L135" s="3">
        <f t="shared" ref="L135:L198" si="10">IFERROR(J135-K135,"")</f>
        <v>5</v>
      </c>
      <c r="M135" s="3">
        <f t="shared" si="9"/>
        <v>0.53100275444987854</v>
      </c>
      <c r="N135" s="3">
        <f t="shared" ref="N135:N198" si="11">IFERROR(ABS(L135-M135),"")</f>
        <v>4.4689972455501215</v>
      </c>
    </row>
    <row r="136" spans="7:14" x14ac:dyDescent="0.2">
      <c r="G136" s="3">
        <f t="shared" ref="G136:G199" si="12">IF(COUNT(J136)&gt;0,G135+1,G135)</f>
        <v>123</v>
      </c>
      <c r="H136" s="3" t="s">
        <v>24</v>
      </c>
      <c r="I136" s="3" t="s">
        <v>22</v>
      </c>
      <c r="J136" s="3">
        <v>27</v>
      </c>
      <c r="K136" s="3">
        <v>23</v>
      </c>
      <c r="L136" s="3">
        <f t="shared" si="10"/>
        <v>4</v>
      </c>
      <c r="M136" s="3">
        <f t="shared" si="9"/>
        <v>9.9785176642403552</v>
      </c>
      <c r="N136" s="3">
        <f t="shared" si="11"/>
        <v>5.9785176642403552</v>
      </c>
    </row>
    <row r="137" spans="7:14" x14ac:dyDescent="0.2">
      <c r="G137" s="3">
        <f t="shared" si="12"/>
        <v>124</v>
      </c>
      <c r="H137" s="3" t="s">
        <v>13</v>
      </c>
      <c r="I137" s="3" t="s">
        <v>5</v>
      </c>
      <c r="J137" s="3">
        <v>19</v>
      </c>
      <c r="K137" s="3">
        <v>14</v>
      </c>
      <c r="L137" s="3">
        <f t="shared" si="10"/>
        <v>5</v>
      </c>
      <c r="M137" s="3">
        <f t="shared" si="9"/>
        <v>17.159133603721859</v>
      </c>
      <c r="N137" s="3">
        <f t="shared" si="11"/>
        <v>12.159133603721859</v>
      </c>
    </row>
    <row r="138" spans="7:14" x14ac:dyDescent="0.2">
      <c r="G138" s="3">
        <f t="shared" si="12"/>
        <v>125</v>
      </c>
      <c r="H138" s="3" t="s">
        <v>6</v>
      </c>
      <c r="I138" s="3" t="s">
        <v>31</v>
      </c>
      <c r="J138" s="3">
        <v>21</v>
      </c>
      <c r="K138" s="3">
        <v>14</v>
      </c>
      <c r="L138" s="3">
        <f t="shared" si="10"/>
        <v>7</v>
      </c>
      <c r="M138" s="3">
        <f t="shared" si="9"/>
        <v>-0.32950335502365791</v>
      </c>
      <c r="N138" s="3">
        <f t="shared" si="11"/>
        <v>7.3295033550236575</v>
      </c>
    </row>
    <row r="139" spans="7:14" x14ac:dyDescent="0.2">
      <c r="G139" s="3">
        <f t="shared" si="12"/>
        <v>126</v>
      </c>
      <c r="H139" s="3" t="s">
        <v>10</v>
      </c>
      <c r="I139" s="3" t="s">
        <v>26</v>
      </c>
      <c r="J139" s="3">
        <v>10</v>
      </c>
      <c r="K139" s="3">
        <v>35</v>
      </c>
      <c r="L139" s="3">
        <f t="shared" si="10"/>
        <v>-25</v>
      </c>
      <c r="M139" s="3">
        <f t="shared" si="9"/>
        <v>-20.205300445619965</v>
      </c>
      <c r="N139" s="3">
        <f t="shared" si="11"/>
        <v>4.7946995543800348</v>
      </c>
    </row>
    <row r="140" spans="7:14" x14ac:dyDescent="0.2">
      <c r="G140" s="3">
        <f t="shared" si="12"/>
        <v>127</v>
      </c>
      <c r="H140" s="3" t="s">
        <v>17</v>
      </c>
      <c r="I140" s="3" t="s">
        <v>27</v>
      </c>
      <c r="J140" s="3">
        <v>16</v>
      </c>
      <c r="K140" s="3">
        <v>22</v>
      </c>
      <c r="L140" s="3">
        <f t="shared" si="10"/>
        <v>-6</v>
      </c>
      <c r="M140" s="3">
        <f t="shared" si="9"/>
        <v>6.7429159157540504</v>
      </c>
      <c r="N140" s="3">
        <f t="shared" si="11"/>
        <v>12.74291591575405</v>
      </c>
    </row>
    <row r="141" spans="7:14" x14ac:dyDescent="0.2">
      <c r="G141" s="3">
        <f t="shared" si="12"/>
        <v>128</v>
      </c>
      <c r="H141" s="3" t="s">
        <v>34</v>
      </c>
      <c r="I141" s="3" t="s">
        <v>1</v>
      </c>
      <c r="J141" s="3">
        <v>10</v>
      </c>
      <c r="K141" s="3">
        <v>13</v>
      </c>
      <c r="L141" s="3">
        <f t="shared" si="10"/>
        <v>-3</v>
      </c>
      <c r="M141" s="3">
        <f t="shared" si="9"/>
        <v>-9.3040561483998445</v>
      </c>
      <c r="N141" s="3">
        <f t="shared" si="11"/>
        <v>6.3040561483998445</v>
      </c>
    </row>
    <row r="142" spans="7:14" x14ac:dyDescent="0.2">
      <c r="G142" s="3">
        <f t="shared" si="12"/>
        <v>129</v>
      </c>
      <c r="H142" s="3" t="s">
        <v>33</v>
      </c>
      <c r="I142" s="3" t="s">
        <v>20</v>
      </c>
      <c r="J142" s="3">
        <v>23</v>
      </c>
      <c r="K142" s="3">
        <v>41</v>
      </c>
      <c r="L142" s="3">
        <f t="shared" si="10"/>
        <v>-18</v>
      </c>
      <c r="M142" s="3">
        <f t="shared" si="9"/>
        <v>-14.803935684883673</v>
      </c>
      <c r="N142" s="3">
        <f t="shared" si="11"/>
        <v>3.1960643151163275</v>
      </c>
    </row>
    <row r="143" spans="7:14" x14ac:dyDescent="0.2">
      <c r="G143" s="3">
        <f t="shared" si="12"/>
        <v>130</v>
      </c>
      <c r="H143" s="3" t="s">
        <v>3</v>
      </c>
      <c r="I143" s="3" t="s">
        <v>28</v>
      </c>
      <c r="J143" s="3">
        <v>26</v>
      </c>
      <c r="K143" s="3">
        <v>31</v>
      </c>
      <c r="L143" s="3">
        <f t="shared" si="10"/>
        <v>-5</v>
      </c>
      <c r="M143" s="3">
        <f t="shared" si="9"/>
        <v>9.4572716397917347</v>
      </c>
      <c r="N143" s="3">
        <f t="shared" si="11"/>
        <v>14.457271639791735</v>
      </c>
    </row>
    <row r="144" spans="7:14" x14ac:dyDescent="0.2">
      <c r="G144" s="3">
        <f t="shared" si="12"/>
        <v>131</v>
      </c>
      <c r="H144" s="3" t="s">
        <v>14</v>
      </c>
      <c r="I144" s="3" t="s">
        <v>18</v>
      </c>
      <c r="J144" s="3">
        <v>43</v>
      </c>
      <c r="K144" s="3">
        <v>35</v>
      </c>
      <c r="L144" s="3">
        <f t="shared" si="10"/>
        <v>8</v>
      </c>
      <c r="M144" s="3">
        <f t="shared" si="9"/>
        <v>2.4573121080518501</v>
      </c>
      <c r="N144" s="3">
        <f t="shared" si="11"/>
        <v>5.5426878919481499</v>
      </c>
    </row>
    <row r="145" spans="7:14" x14ac:dyDescent="0.2">
      <c r="G145" s="3">
        <f t="shared" si="12"/>
        <v>132</v>
      </c>
      <c r="H145" s="3" t="s">
        <v>19</v>
      </c>
      <c r="I145" s="3" t="s">
        <v>0</v>
      </c>
      <c r="J145" s="3">
        <v>30</v>
      </c>
      <c r="K145" s="3">
        <v>20</v>
      </c>
      <c r="L145" s="3">
        <f t="shared" si="10"/>
        <v>10</v>
      </c>
      <c r="M145" s="3">
        <f t="shared" si="9"/>
        <v>0.14799826760859958</v>
      </c>
      <c r="N145" s="3">
        <f t="shared" si="11"/>
        <v>9.8520017323914004</v>
      </c>
    </row>
    <row r="146" spans="7:14" x14ac:dyDescent="0.2">
      <c r="G146" s="3">
        <f t="shared" si="12"/>
        <v>133</v>
      </c>
      <c r="H146" s="3" t="s">
        <v>23</v>
      </c>
      <c r="I146" s="3" t="s">
        <v>7</v>
      </c>
      <c r="J146" s="3">
        <v>31</v>
      </c>
      <c r="K146" s="3">
        <v>25</v>
      </c>
      <c r="L146" s="3">
        <f t="shared" si="10"/>
        <v>6</v>
      </c>
      <c r="M146" s="3">
        <f t="shared" si="9"/>
        <v>6.000178325810734</v>
      </c>
      <c r="N146" s="3">
        <f t="shared" si="11"/>
        <v>1.7832581073395914E-4</v>
      </c>
    </row>
    <row r="147" spans="7:14" x14ac:dyDescent="0.2">
      <c r="G147" s="3">
        <f t="shared" si="12"/>
        <v>133</v>
      </c>
      <c r="H147" s="3" t="s">
        <v>35</v>
      </c>
      <c r="I147" s="3" t="s">
        <v>36</v>
      </c>
      <c r="J147" s="3" t="s">
        <v>37</v>
      </c>
      <c r="K147" s="3" t="s">
        <v>37</v>
      </c>
      <c r="L147" s="3" t="str">
        <f t="shared" si="10"/>
        <v/>
      </c>
      <c r="M147" s="3" t="str">
        <f t="shared" si="9"/>
        <v/>
      </c>
      <c r="N147" s="3" t="str">
        <f t="shared" si="11"/>
        <v/>
      </c>
    </row>
    <row r="148" spans="7:14" x14ac:dyDescent="0.2">
      <c r="G148" s="3">
        <f t="shared" si="12"/>
        <v>134</v>
      </c>
      <c r="H148" s="3" t="s">
        <v>6</v>
      </c>
      <c r="I148" s="3" t="s">
        <v>10</v>
      </c>
      <c r="J148" s="3">
        <v>28</v>
      </c>
      <c r="K148" s="3">
        <v>7</v>
      </c>
      <c r="L148" s="3">
        <f t="shared" si="10"/>
        <v>21</v>
      </c>
      <c r="M148" s="3">
        <f t="shared" si="9"/>
        <v>17.481713446323834</v>
      </c>
      <c r="N148" s="3">
        <f t="shared" si="11"/>
        <v>3.5182865536761661</v>
      </c>
    </row>
    <row r="149" spans="7:14" x14ac:dyDescent="0.2">
      <c r="G149" s="3">
        <f t="shared" si="12"/>
        <v>135</v>
      </c>
      <c r="H149" s="3" t="s">
        <v>1</v>
      </c>
      <c r="I149" s="3" t="s">
        <v>13</v>
      </c>
      <c r="J149" s="3">
        <v>17</v>
      </c>
      <c r="K149" s="3">
        <v>20</v>
      </c>
      <c r="L149" s="3">
        <f t="shared" si="10"/>
        <v>-3</v>
      </c>
      <c r="M149" s="3">
        <f t="shared" si="9"/>
        <v>-3.8618248847411207</v>
      </c>
      <c r="N149" s="3">
        <f t="shared" si="11"/>
        <v>0.86182488474112073</v>
      </c>
    </row>
    <row r="150" spans="7:14" x14ac:dyDescent="0.2">
      <c r="G150" s="3">
        <f t="shared" si="12"/>
        <v>136</v>
      </c>
      <c r="H150" s="3" t="s">
        <v>18</v>
      </c>
      <c r="I150" s="3" t="s">
        <v>3</v>
      </c>
      <c r="J150" s="3">
        <v>47</v>
      </c>
      <c r="K150" s="3">
        <v>25</v>
      </c>
      <c r="L150" s="3">
        <f t="shared" si="10"/>
        <v>22</v>
      </c>
      <c r="M150" s="3">
        <f t="shared" si="9"/>
        <v>-2.515642257630923</v>
      </c>
      <c r="N150" s="3">
        <f t="shared" si="11"/>
        <v>24.515642257630923</v>
      </c>
    </row>
    <row r="151" spans="7:14" x14ac:dyDescent="0.2">
      <c r="G151" s="3">
        <f t="shared" si="12"/>
        <v>137</v>
      </c>
      <c r="H151" s="3" t="s">
        <v>32</v>
      </c>
      <c r="I151" s="3" t="s">
        <v>17</v>
      </c>
      <c r="J151" s="3">
        <v>26</v>
      </c>
      <c r="K151" s="3">
        <v>20</v>
      </c>
      <c r="L151" s="3">
        <f t="shared" si="10"/>
        <v>6</v>
      </c>
      <c r="M151" s="3">
        <f t="shared" si="9"/>
        <v>2.4271987509116379</v>
      </c>
      <c r="N151" s="3">
        <f t="shared" si="11"/>
        <v>3.5728012490883621</v>
      </c>
    </row>
    <row r="152" spans="7:14" x14ac:dyDescent="0.2">
      <c r="G152" s="3">
        <f t="shared" si="12"/>
        <v>138</v>
      </c>
      <c r="H152" s="3" t="s">
        <v>5</v>
      </c>
      <c r="I152" s="3" t="s">
        <v>11</v>
      </c>
      <c r="J152" s="3">
        <v>21</v>
      </c>
      <c r="K152" s="3">
        <v>24</v>
      </c>
      <c r="L152" s="3">
        <f t="shared" si="10"/>
        <v>-3</v>
      </c>
      <c r="M152" s="3">
        <f t="shared" si="9"/>
        <v>-1.9209978692062721</v>
      </c>
      <c r="N152" s="3">
        <f t="shared" si="11"/>
        <v>1.0790021307937279</v>
      </c>
    </row>
    <row r="153" spans="7:14" x14ac:dyDescent="0.2">
      <c r="G153" s="3">
        <f t="shared" si="12"/>
        <v>139</v>
      </c>
      <c r="H153" s="3" t="s">
        <v>15</v>
      </c>
      <c r="I153" s="3" t="s">
        <v>12</v>
      </c>
      <c r="J153" s="3">
        <v>36</v>
      </c>
      <c r="K153" s="3">
        <v>10</v>
      </c>
      <c r="L153" s="3">
        <f t="shared" si="10"/>
        <v>26</v>
      </c>
      <c r="M153" s="3">
        <f t="shared" si="9"/>
        <v>13.198650629505607</v>
      </c>
      <c r="N153" s="3">
        <f t="shared" si="11"/>
        <v>12.801349370494393</v>
      </c>
    </row>
    <row r="154" spans="7:14" x14ac:dyDescent="0.2">
      <c r="G154" s="3">
        <f t="shared" si="12"/>
        <v>140</v>
      </c>
      <c r="H154" s="3" t="s">
        <v>22</v>
      </c>
      <c r="I154" s="3" t="s">
        <v>34</v>
      </c>
      <c r="J154" s="3">
        <v>6</v>
      </c>
      <c r="K154" s="3">
        <v>9</v>
      </c>
      <c r="L154" s="3">
        <f t="shared" si="10"/>
        <v>-3</v>
      </c>
      <c r="M154" s="3">
        <f t="shared" si="9"/>
        <v>-0.45384934896848073</v>
      </c>
      <c r="N154" s="3">
        <f t="shared" si="11"/>
        <v>2.5461506510315193</v>
      </c>
    </row>
    <row r="155" spans="7:14" x14ac:dyDescent="0.2">
      <c r="G155" s="3">
        <f t="shared" si="12"/>
        <v>141</v>
      </c>
      <c r="H155" s="3" t="s">
        <v>9</v>
      </c>
      <c r="I155" s="3" t="s">
        <v>16</v>
      </c>
      <c r="J155" s="3">
        <v>24</v>
      </c>
      <c r="K155" s="3">
        <v>15</v>
      </c>
      <c r="L155" s="3">
        <f t="shared" si="10"/>
        <v>9</v>
      </c>
      <c r="M155" s="3">
        <f t="shared" si="9"/>
        <v>-8.4116617591762726</v>
      </c>
      <c r="N155" s="3">
        <f t="shared" si="11"/>
        <v>17.411661759176273</v>
      </c>
    </row>
    <row r="156" spans="7:14" x14ac:dyDescent="0.2">
      <c r="G156" s="3">
        <f t="shared" si="12"/>
        <v>142</v>
      </c>
      <c r="H156" s="3" t="s">
        <v>20</v>
      </c>
      <c r="I156" s="3" t="s">
        <v>0</v>
      </c>
      <c r="J156" s="3">
        <v>23</v>
      </c>
      <c r="K156" s="3">
        <v>25</v>
      </c>
      <c r="L156" s="3">
        <f t="shared" si="10"/>
        <v>-2</v>
      </c>
      <c r="M156" s="3">
        <f t="shared" si="9"/>
        <v>-0.85491271507678146</v>
      </c>
      <c r="N156" s="3">
        <f t="shared" si="11"/>
        <v>1.1450872849232185</v>
      </c>
    </row>
    <row r="157" spans="7:14" x14ac:dyDescent="0.2">
      <c r="G157" s="3">
        <f t="shared" si="12"/>
        <v>143</v>
      </c>
      <c r="H157" s="3" t="s">
        <v>14</v>
      </c>
      <c r="I157" s="3" t="s">
        <v>24</v>
      </c>
      <c r="J157" s="3">
        <v>24</v>
      </c>
      <c r="K157" s="3">
        <v>31</v>
      </c>
      <c r="L157" s="3">
        <f t="shared" si="10"/>
        <v>-7</v>
      </c>
      <c r="M157" s="3">
        <f t="shared" si="9"/>
        <v>3.7017315746703874</v>
      </c>
      <c r="N157" s="3">
        <f t="shared" si="11"/>
        <v>10.701731574670386</v>
      </c>
    </row>
    <row r="158" spans="7:14" x14ac:dyDescent="0.2">
      <c r="G158" s="3">
        <f t="shared" si="12"/>
        <v>144</v>
      </c>
      <c r="H158" s="3" t="s">
        <v>31</v>
      </c>
      <c r="I158" s="3" t="s">
        <v>26</v>
      </c>
      <c r="J158" s="3">
        <v>30</v>
      </c>
      <c r="K158" s="3">
        <v>35</v>
      </c>
      <c r="L158" s="3">
        <f t="shared" si="10"/>
        <v>-5</v>
      </c>
      <c r="M158" s="3">
        <f t="shared" si="9"/>
        <v>-2.3940836442724738</v>
      </c>
      <c r="N158" s="3">
        <f t="shared" si="11"/>
        <v>2.6059163557275262</v>
      </c>
    </row>
    <row r="159" spans="7:14" x14ac:dyDescent="0.2">
      <c r="G159" s="3">
        <f t="shared" si="12"/>
        <v>145</v>
      </c>
      <c r="H159" s="3" t="s">
        <v>30</v>
      </c>
      <c r="I159" s="3" t="s">
        <v>33</v>
      </c>
      <c r="J159" s="3">
        <v>23</v>
      </c>
      <c r="K159" s="3">
        <v>20</v>
      </c>
      <c r="L159" s="3">
        <f t="shared" si="10"/>
        <v>3</v>
      </c>
      <c r="M159" s="3">
        <f t="shared" si="9"/>
        <v>14.849515506728755</v>
      </c>
      <c r="N159" s="3">
        <f t="shared" si="11"/>
        <v>11.849515506728755</v>
      </c>
    </row>
    <row r="160" spans="7:14" x14ac:dyDescent="0.2">
      <c r="G160" s="3">
        <f t="shared" si="12"/>
        <v>146</v>
      </c>
      <c r="H160" s="3" t="s">
        <v>29</v>
      </c>
      <c r="I160" s="3" t="s">
        <v>23</v>
      </c>
      <c r="J160" s="3">
        <v>24</v>
      </c>
      <c r="K160" s="3">
        <v>31</v>
      </c>
      <c r="L160" s="3">
        <f t="shared" si="10"/>
        <v>-7</v>
      </c>
      <c r="M160" s="3">
        <f t="shared" si="9"/>
        <v>7.7736670240344337</v>
      </c>
      <c r="N160" s="3">
        <f t="shared" si="11"/>
        <v>14.773667024034435</v>
      </c>
    </row>
    <row r="161" spans="7:14" x14ac:dyDescent="0.2">
      <c r="G161" s="3">
        <f t="shared" si="12"/>
        <v>147</v>
      </c>
      <c r="H161" s="3" t="s">
        <v>25</v>
      </c>
      <c r="I161" s="3" t="s">
        <v>21</v>
      </c>
      <c r="J161" s="3">
        <v>21</v>
      </c>
      <c r="K161" s="3">
        <v>20</v>
      </c>
      <c r="L161" s="3">
        <f t="shared" si="10"/>
        <v>1</v>
      </c>
      <c r="M161" s="3">
        <f t="shared" si="9"/>
        <v>5.5323227710417697</v>
      </c>
      <c r="N161" s="3">
        <f t="shared" si="11"/>
        <v>4.5323227710417697</v>
      </c>
    </row>
    <row r="162" spans="7:14" x14ac:dyDescent="0.2">
      <c r="G162" s="3">
        <f t="shared" si="12"/>
        <v>147</v>
      </c>
      <c r="H162" s="3" t="s">
        <v>35</v>
      </c>
      <c r="I162" s="3" t="s">
        <v>36</v>
      </c>
      <c r="J162" s="3" t="s">
        <v>37</v>
      </c>
      <c r="K162" s="3" t="s">
        <v>37</v>
      </c>
      <c r="L162" s="3" t="str">
        <f t="shared" si="10"/>
        <v/>
      </c>
      <c r="M162" s="3" t="str">
        <f t="shared" si="9"/>
        <v/>
      </c>
      <c r="N162" s="3" t="str">
        <f t="shared" si="11"/>
        <v/>
      </c>
    </row>
    <row r="163" spans="7:14" x14ac:dyDescent="0.2">
      <c r="G163" s="3">
        <f t="shared" si="12"/>
        <v>148</v>
      </c>
      <c r="H163" s="3" t="s">
        <v>1</v>
      </c>
      <c r="I163" s="3" t="s">
        <v>20</v>
      </c>
      <c r="J163" s="3">
        <v>23</v>
      </c>
      <c r="K163" s="3">
        <v>20</v>
      </c>
      <c r="L163" s="3">
        <f t="shared" si="10"/>
        <v>3</v>
      </c>
      <c r="M163" s="3">
        <f t="shared" si="9"/>
        <v>2.3269197425272359</v>
      </c>
      <c r="N163" s="3">
        <f t="shared" si="11"/>
        <v>0.67308025747276412</v>
      </c>
    </row>
    <row r="164" spans="7:14" x14ac:dyDescent="0.2">
      <c r="G164" s="3">
        <f t="shared" si="12"/>
        <v>149</v>
      </c>
      <c r="H164" s="3" t="s">
        <v>26</v>
      </c>
      <c r="I164" s="3" t="s">
        <v>6</v>
      </c>
      <c r="J164" s="3">
        <v>27</v>
      </c>
      <c r="K164" s="3">
        <v>17</v>
      </c>
      <c r="L164" s="3">
        <f t="shared" si="10"/>
        <v>10</v>
      </c>
      <c r="M164" s="3">
        <f t="shared" si="9"/>
        <v>8.2477920696498721</v>
      </c>
      <c r="N164" s="3">
        <f t="shared" si="11"/>
        <v>1.7522079303501279</v>
      </c>
    </row>
    <row r="165" spans="7:14" x14ac:dyDescent="0.2">
      <c r="G165" s="3">
        <f t="shared" si="12"/>
        <v>150</v>
      </c>
      <c r="H165" s="3" t="s">
        <v>21</v>
      </c>
      <c r="I165" s="3" t="s">
        <v>7</v>
      </c>
      <c r="J165" s="3">
        <v>12</v>
      </c>
      <c r="K165" s="3">
        <v>16</v>
      </c>
      <c r="L165" s="3">
        <f t="shared" si="10"/>
        <v>-4</v>
      </c>
      <c r="M165" s="3">
        <f t="shared" si="9"/>
        <v>2.3066969605541461</v>
      </c>
      <c r="N165" s="3">
        <f t="shared" si="11"/>
        <v>6.3066969605541461</v>
      </c>
    </row>
    <row r="166" spans="7:14" x14ac:dyDescent="0.2">
      <c r="G166" s="3">
        <f t="shared" si="12"/>
        <v>151</v>
      </c>
      <c r="H166" s="3" t="s">
        <v>13</v>
      </c>
      <c r="I166" s="3" t="s">
        <v>15</v>
      </c>
      <c r="J166" s="3">
        <v>17</v>
      </c>
      <c r="K166" s="3">
        <v>19</v>
      </c>
      <c r="L166" s="3">
        <f t="shared" si="10"/>
        <v>-2</v>
      </c>
      <c r="M166" s="3">
        <f t="shared" si="9"/>
        <v>7.7977344134569062</v>
      </c>
      <c r="N166" s="3">
        <f t="shared" si="11"/>
        <v>9.7977344134569062</v>
      </c>
    </row>
    <row r="167" spans="7:14" x14ac:dyDescent="0.2">
      <c r="G167" s="3">
        <f t="shared" si="12"/>
        <v>152</v>
      </c>
      <c r="H167" s="3" t="s">
        <v>25</v>
      </c>
      <c r="I167" s="3" t="s">
        <v>12</v>
      </c>
      <c r="J167" s="3">
        <v>22</v>
      </c>
      <c r="K167" s="3">
        <v>16</v>
      </c>
      <c r="L167" s="3">
        <f t="shared" si="10"/>
        <v>6</v>
      </c>
      <c r="M167" s="3">
        <f t="shared" si="9"/>
        <v>11.147523153997922</v>
      </c>
      <c r="N167" s="3">
        <f t="shared" si="11"/>
        <v>5.1475231539979216</v>
      </c>
    </row>
    <row r="168" spans="7:14" x14ac:dyDescent="0.2">
      <c r="G168" s="3">
        <f t="shared" si="12"/>
        <v>153</v>
      </c>
      <c r="H168" s="3" t="s">
        <v>27</v>
      </c>
      <c r="I168" s="3" t="s">
        <v>5</v>
      </c>
      <c r="J168" s="3">
        <v>26</v>
      </c>
      <c r="K168" s="3">
        <v>19</v>
      </c>
      <c r="L168" s="3">
        <f t="shared" si="10"/>
        <v>7</v>
      </c>
      <c r="M168" s="3">
        <f t="shared" si="9"/>
        <v>6.59051317794483</v>
      </c>
      <c r="N168" s="3">
        <f t="shared" si="11"/>
        <v>0.40948682205516995</v>
      </c>
    </row>
    <row r="169" spans="7:14" x14ac:dyDescent="0.2">
      <c r="G169" s="3">
        <f t="shared" si="12"/>
        <v>154</v>
      </c>
      <c r="H169" s="3" t="s">
        <v>17</v>
      </c>
      <c r="I169" s="3" t="s">
        <v>30</v>
      </c>
      <c r="J169" s="3">
        <v>30</v>
      </c>
      <c r="K169" s="3">
        <v>24</v>
      </c>
      <c r="L169" s="3">
        <f t="shared" si="10"/>
        <v>6</v>
      </c>
      <c r="M169" s="3">
        <f t="shared" si="9"/>
        <v>6.0002636756361234</v>
      </c>
      <c r="N169" s="3">
        <f t="shared" si="11"/>
        <v>2.6367563612339495E-4</v>
      </c>
    </row>
    <row r="170" spans="7:14" x14ac:dyDescent="0.2">
      <c r="G170" s="3">
        <f t="shared" si="12"/>
        <v>155</v>
      </c>
      <c r="H170" s="3" t="s">
        <v>28</v>
      </c>
      <c r="I170" s="3" t="s">
        <v>18</v>
      </c>
      <c r="J170" s="3">
        <v>24</v>
      </c>
      <c r="K170" s="3">
        <v>17</v>
      </c>
      <c r="L170" s="3">
        <f t="shared" si="10"/>
        <v>7</v>
      </c>
      <c r="M170" s="3">
        <f t="shared" si="9"/>
        <v>-1.4174243118070708</v>
      </c>
      <c r="N170" s="3">
        <f t="shared" si="11"/>
        <v>8.4174243118070713</v>
      </c>
    </row>
    <row r="171" spans="7:14" x14ac:dyDescent="0.2">
      <c r="G171" s="3">
        <f t="shared" si="12"/>
        <v>156</v>
      </c>
      <c r="H171" s="3" t="s">
        <v>10</v>
      </c>
      <c r="I171" s="3" t="s">
        <v>31</v>
      </c>
      <c r="J171" s="3">
        <v>9</v>
      </c>
      <c r="K171" s="3">
        <v>24</v>
      </c>
      <c r="L171" s="3">
        <f t="shared" si="10"/>
        <v>-15</v>
      </c>
      <c r="M171" s="3">
        <f t="shared" si="9"/>
        <v>-15.969815111229577</v>
      </c>
      <c r="N171" s="3">
        <f t="shared" si="11"/>
        <v>0.9698151112295772</v>
      </c>
    </row>
    <row r="172" spans="7:14" x14ac:dyDescent="0.2">
      <c r="G172" s="3">
        <f t="shared" si="12"/>
        <v>157</v>
      </c>
      <c r="H172" s="3" t="s">
        <v>34</v>
      </c>
      <c r="I172" s="3" t="s">
        <v>24</v>
      </c>
      <c r="J172" s="3">
        <v>10</v>
      </c>
      <c r="K172" s="3">
        <v>14</v>
      </c>
      <c r="L172" s="3">
        <f t="shared" si="10"/>
        <v>-4</v>
      </c>
      <c r="M172" s="3">
        <f t="shared" si="9"/>
        <v>-4.0004632449181319</v>
      </c>
      <c r="N172" s="3">
        <f t="shared" si="11"/>
        <v>4.6324491813187763E-4</v>
      </c>
    </row>
    <row r="173" spans="7:14" x14ac:dyDescent="0.2">
      <c r="G173" s="3">
        <f t="shared" si="12"/>
        <v>158</v>
      </c>
      <c r="H173" s="3" t="s">
        <v>33</v>
      </c>
      <c r="I173" s="3" t="s">
        <v>29</v>
      </c>
      <c r="J173" s="3">
        <v>17</v>
      </c>
      <c r="K173" s="3">
        <v>30</v>
      </c>
      <c r="L173" s="3">
        <f t="shared" si="10"/>
        <v>-13</v>
      </c>
      <c r="M173" s="3">
        <f t="shared" si="9"/>
        <v>-18.920045731554602</v>
      </c>
      <c r="N173" s="3">
        <f t="shared" si="11"/>
        <v>5.9200457315546018</v>
      </c>
    </row>
    <row r="174" spans="7:14" x14ac:dyDescent="0.2">
      <c r="G174" s="3">
        <f t="shared" si="12"/>
        <v>159</v>
      </c>
      <c r="H174" s="3" t="s">
        <v>23</v>
      </c>
      <c r="I174" s="3" t="s">
        <v>9</v>
      </c>
      <c r="J174" s="3">
        <v>26</v>
      </c>
      <c r="K174" s="3">
        <v>15</v>
      </c>
      <c r="L174" s="3">
        <f t="shared" si="10"/>
        <v>11</v>
      </c>
      <c r="M174" s="3">
        <f t="shared" si="9"/>
        <v>0.53356303878261002</v>
      </c>
      <c r="N174" s="3">
        <f t="shared" si="11"/>
        <v>10.46643696121739</v>
      </c>
    </row>
    <row r="175" spans="7:14" x14ac:dyDescent="0.2">
      <c r="G175" s="3">
        <f t="shared" si="12"/>
        <v>160</v>
      </c>
      <c r="H175" s="3" t="s">
        <v>32</v>
      </c>
      <c r="I175" s="3" t="s">
        <v>3</v>
      </c>
      <c r="J175" s="3">
        <v>42</v>
      </c>
      <c r="K175" s="3">
        <v>24</v>
      </c>
      <c r="L175" s="3">
        <f t="shared" si="10"/>
        <v>18</v>
      </c>
      <c r="M175" s="3">
        <f t="shared" si="9"/>
        <v>2.1654486147441192</v>
      </c>
      <c r="N175" s="3">
        <f t="shared" si="11"/>
        <v>15.834551385255882</v>
      </c>
    </row>
    <row r="176" spans="7:14" x14ac:dyDescent="0.2">
      <c r="G176" s="3">
        <f t="shared" si="12"/>
        <v>161</v>
      </c>
      <c r="H176" s="3" t="s">
        <v>19</v>
      </c>
      <c r="I176" s="3" t="s">
        <v>11</v>
      </c>
      <c r="J176" s="3">
        <v>27</v>
      </c>
      <c r="K176" s="3">
        <v>20</v>
      </c>
      <c r="L176" s="3">
        <f t="shared" si="10"/>
        <v>7</v>
      </c>
      <c r="M176" s="3">
        <f t="shared" si="9"/>
        <v>8.2109003998146974</v>
      </c>
      <c r="N176" s="3">
        <f t="shared" si="11"/>
        <v>1.2109003998146974</v>
      </c>
    </row>
    <row r="177" spans="7:14" x14ac:dyDescent="0.2">
      <c r="G177" s="3">
        <f t="shared" si="12"/>
        <v>161</v>
      </c>
      <c r="H177" s="3" t="s">
        <v>35</v>
      </c>
      <c r="I177" s="3" t="s">
        <v>36</v>
      </c>
      <c r="J177" s="3" t="s">
        <v>37</v>
      </c>
      <c r="K177" s="3" t="s">
        <v>37</v>
      </c>
      <c r="L177" s="3" t="str">
        <f t="shared" si="10"/>
        <v/>
      </c>
      <c r="M177" s="3" t="str">
        <f t="shared" si="9"/>
        <v/>
      </c>
      <c r="N177" s="3" t="str">
        <f t="shared" si="11"/>
        <v/>
      </c>
    </row>
    <row r="178" spans="7:14" x14ac:dyDescent="0.2">
      <c r="G178" s="3">
        <f t="shared" si="12"/>
        <v>162</v>
      </c>
      <c r="H178" s="3" t="s">
        <v>27</v>
      </c>
      <c r="I178" s="3" t="s">
        <v>17</v>
      </c>
      <c r="J178" s="3">
        <v>16</v>
      </c>
      <c r="K178" s="3">
        <v>13</v>
      </c>
      <c r="L178" s="3">
        <f t="shared" si="10"/>
        <v>3</v>
      </c>
      <c r="M178" s="3">
        <f t="shared" si="9"/>
        <v>-3.0601125355182233</v>
      </c>
      <c r="N178" s="3">
        <f t="shared" si="11"/>
        <v>6.0601125355182237</v>
      </c>
    </row>
    <row r="179" spans="7:14" x14ac:dyDescent="0.2">
      <c r="G179" s="3">
        <f t="shared" si="12"/>
        <v>163</v>
      </c>
      <c r="H179" s="3" t="s">
        <v>26</v>
      </c>
      <c r="I179" s="3" t="s">
        <v>32</v>
      </c>
      <c r="J179" s="3">
        <v>31</v>
      </c>
      <c r="K179" s="3">
        <v>26</v>
      </c>
      <c r="L179" s="3">
        <f t="shared" si="10"/>
        <v>5</v>
      </c>
      <c r="M179" s="3">
        <f t="shared" si="9"/>
        <v>5.1148352086976887</v>
      </c>
      <c r="N179" s="3">
        <f t="shared" si="11"/>
        <v>0.11483520869768871</v>
      </c>
    </row>
    <row r="180" spans="7:14" x14ac:dyDescent="0.2">
      <c r="G180" s="3">
        <f t="shared" si="12"/>
        <v>164</v>
      </c>
      <c r="H180" s="3" t="s">
        <v>28</v>
      </c>
      <c r="I180" s="3" t="s">
        <v>31</v>
      </c>
      <c r="J180" s="3">
        <v>7</v>
      </c>
      <c r="K180" s="3">
        <v>28</v>
      </c>
      <c r="L180" s="3">
        <f t="shared" si="10"/>
        <v>-21</v>
      </c>
      <c r="M180" s="3">
        <f t="shared" si="9"/>
        <v>-5.1364633683715013</v>
      </c>
      <c r="N180" s="3">
        <f t="shared" si="11"/>
        <v>15.863536631628499</v>
      </c>
    </row>
    <row r="181" spans="7:14" x14ac:dyDescent="0.2">
      <c r="G181" s="3">
        <f t="shared" si="12"/>
        <v>165</v>
      </c>
      <c r="H181" s="3" t="s">
        <v>11</v>
      </c>
      <c r="I181" s="3" t="s">
        <v>14</v>
      </c>
      <c r="J181" s="3">
        <v>13</v>
      </c>
      <c r="K181" s="3">
        <v>21</v>
      </c>
      <c r="L181" s="3">
        <f t="shared" si="10"/>
        <v>-8</v>
      </c>
      <c r="M181" s="3">
        <f t="shared" si="9"/>
        <v>-0.56744107037357161</v>
      </c>
      <c r="N181" s="3">
        <f t="shared" si="11"/>
        <v>7.4325589296264285</v>
      </c>
    </row>
    <row r="182" spans="7:14" x14ac:dyDescent="0.2">
      <c r="G182" s="3">
        <f t="shared" si="12"/>
        <v>166</v>
      </c>
      <c r="H182" s="3" t="s">
        <v>12</v>
      </c>
      <c r="I182" s="3" t="s">
        <v>18</v>
      </c>
      <c r="J182" s="3">
        <v>21</v>
      </c>
      <c r="K182" s="3">
        <v>27</v>
      </c>
      <c r="L182" s="3">
        <f t="shared" si="10"/>
        <v>-6</v>
      </c>
      <c r="M182" s="3">
        <f t="shared" si="9"/>
        <v>-5.7097799608865634</v>
      </c>
      <c r="N182" s="3">
        <f t="shared" si="11"/>
        <v>0.29022003911343663</v>
      </c>
    </row>
    <row r="183" spans="7:14" x14ac:dyDescent="0.2">
      <c r="G183" s="3">
        <f t="shared" si="12"/>
        <v>167</v>
      </c>
      <c r="H183" s="3" t="s">
        <v>20</v>
      </c>
      <c r="I183" s="3" t="s">
        <v>34</v>
      </c>
      <c r="J183" s="3">
        <v>49</v>
      </c>
      <c r="K183" s="3">
        <v>21</v>
      </c>
      <c r="L183" s="3">
        <f t="shared" si="10"/>
        <v>28</v>
      </c>
      <c r="M183" s="3">
        <f t="shared" si="9"/>
        <v>12.501341476226351</v>
      </c>
      <c r="N183" s="3">
        <f t="shared" si="11"/>
        <v>15.498658523773649</v>
      </c>
    </row>
    <row r="184" spans="7:14" x14ac:dyDescent="0.2">
      <c r="G184" s="3">
        <f t="shared" si="12"/>
        <v>168</v>
      </c>
      <c r="H184" s="3" t="s">
        <v>24</v>
      </c>
      <c r="I184" s="3" t="s">
        <v>33</v>
      </c>
      <c r="J184" s="3">
        <v>31</v>
      </c>
      <c r="K184" s="3">
        <v>24</v>
      </c>
      <c r="L184" s="3">
        <f t="shared" si="10"/>
        <v>7</v>
      </c>
      <c r="M184" s="3">
        <f t="shared" si="9"/>
        <v>13.66866421404711</v>
      </c>
      <c r="N184" s="3">
        <f t="shared" si="11"/>
        <v>6.6686642140471104</v>
      </c>
    </row>
    <row r="185" spans="7:14" x14ac:dyDescent="0.2">
      <c r="G185" s="3">
        <f t="shared" si="12"/>
        <v>169</v>
      </c>
      <c r="H185" s="3" t="s">
        <v>6</v>
      </c>
      <c r="I185" s="3" t="s">
        <v>21</v>
      </c>
      <c r="J185" s="3">
        <v>19</v>
      </c>
      <c r="K185" s="3">
        <v>14</v>
      </c>
      <c r="L185" s="3">
        <f t="shared" si="10"/>
        <v>5</v>
      </c>
      <c r="M185" s="3">
        <f t="shared" si="9"/>
        <v>5.3255169695890991</v>
      </c>
      <c r="N185" s="3">
        <f t="shared" si="11"/>
        <v>0.32551696958909915</v>
      </c>
    </row>
    <row r="186" spans="7:14" x14ac:dyDescent="0.2">
      <c r="G186" s="3">
        <f t="shared" si="12"/>
        <v>170</v>
      </c>
      <c r="H186" s="3" t="s">
        <v>16</v>
      </c>
      <c r="I186" s="3" t="s">
        <v>30</v>
      </c>
      <c r="J186" s="3">
        <v>38</v>
      </c>
      <c r="K186" s="3">
        <v>19</v>
      </c>
      <c r="L186" s="3">
        <f t="shared" si="10"/>
        <v>19</v>
      </c>
      <c r="M186" s="3">
        <f t="shared" si="9"/>
        <v>15.223372061892558</v>
      </c>
      <c r="N186" s="3">
        <f t="shared" si="11"/>
        <v>3.7766279381074419</v>
      </c>
    </row>
    <row r="187" spans="7:14" x14ac:dyDescent="0.2">
      <c r="G187" s="3">
        <f t="shared" si="12"/>
        <v>171</v>
      </c>
      <c r="H187" s="3" t="s">
        <v>7</v>
      </c>
      <c r="I187" s="3" t="s">
        <v>5</v>
      </c>
      <c r="J187" s="3">
        <v>28</v>
      </c>
      <c r="K187" s="3">
        <v>21</v>
      </c>
      <c r="L187" s="3">
        <f t="shared" si="10"/>
        <v>7</v>
      </c>
      <c r="M187" s="3">
        <f t="shared" si="9"/>
        <v>4.9954570535150911</v>
      </c>
      <c r="N187" s="3">
        <f t="shared" si="11"/>
        <v>2.0045429464849089</v>
      </c>
    </row>
    <row r="188" spans="7:14" x14ac:dyDescent="0.2">
      <c r="G188" s="3">
        <f t="shared" si="12"/>
        <v>172</v>
      </c>
      <c r="H188" s="3" t="s">
        <v>10</v>
      </c>
      <c r="I188" s="3" t="s">
        <v>25</v>
      </c>
      <c r="J188" s="3">
        <v>13</v>
      </c>
      <c r="K188" s="3">
        <v>27</v>
      </c>
      <c r="L188" s="3">
        <f t="shared" si="10"/>
        <v>-14</v>
      </c>
      <c r="M188" s="3">
        <f t="shared" si="9"/>
        <v>-14.005715867540676</v>
      </c>
      <c r="N188" s="3">
        <f t="shared" si="11"/>
        <v>5.7158675406761006E-3</v>
      </c>
    </row>
    <row r="189" spans="7:14" x14ac:dyDescent="0.2">
      <c r="G189" s="3">
        <f t="shared" si="12"/>
        <v>173</v>
      </c>
      <c r="H189" s="3" t="s">
        <v>15</v>
      </c>
      <c r="I189" s="3" t="s">
        <v>23</v>
      </c>
      <c r="J189" s="3">
        <v>14</v>
      </c>
      <c r="K189" s="3">
        <v>5</v>
      </c>
      <c r="L189" s="3">
        <f t="shared" si="10"/>
        <v>9</v>
      </c>
      <c r="M189" s="3">
        <f t="shared" si="9"/>
        <v>3.8899688812928694</v>
      </c>
      <c r="N189" s="3">
        <f t="shared" si="11"/>
        <v>5.1100311187071306</v>
      </c>
    </row>
    <row r="190" spans="7:14" x14ac:dyDescent="0.2">
      <c r="G190" s="3">
        <f t="shared" si="12"/>
        <v>174</v>
      </c>
      <c r="H190" s="3" t="s">
        <v>22</v>
      </c>
      <c r="I190" s="3" t="s">
        <v>29</v>
      </c>
      <c r="J190" s="3">
        <v>17</v>
      </c>
      <c r="K190" s="3">
        <v>22</v>
      </c>
      <c r="L190" s="3">
        <f t="shared" si="10"/>
        <v>-5</v>
      </c>
      <c r="M190" s="3">
        <f t="shared" si="9"/>
        <v>-15.229899181747847</v>
      </c>
      <c r="N190" s="3">
        <f t="shared" si="11"/>
        <v>10.229899181747847</v>
      </c>
    </row>
    <row r="191" spans="7:14" x14ac:dyDescent="0.2">
      <c r="G191" s="3">
        <f t="shared" si="12"/>
        <v>175</v>
      </c>
      <c r="H191" s="3" t="s">
        <v>19</v>
      </c>
      <c r="I191" s="3" t="s">
        <v>1</v>
      </c>
      <c r="J191" s="3">
        <v>35</v>
      </c>
      <c r="K191" s="3">
        <v>32</v>
      </c>
      <c r="L191" s="3">
        <f t="shared" si="10"/>
        <v>3</v>
      </c>
      <c r="M191" s="3">
        <f t="shared" si="9"/>
        <v>2.3587946203939727</v>
      </c>
      <c r="N191" s="3">
        <f t="shared" si="11"/>
        <v>0.6412053796060273</v>
      </c>
    </row>
    <row r="192" spans="7:14" x14ac:dyDescent="0.2">
      <c r="G192" s="3">
        <f t="shared" si="12"/>
        <v>176</v>
      </c>
      <c r="H192" s="3" t="s">
        <v>0</v>
      </c>
      <c r="I192" s="3" t="s">
        <v>13</v>
      </c>
      <c r="J192" s="3">
        <v>27</v>
      </c>
      <c r="K192" s="3">
        <v>30</v>
      </c>
      <c r="L192" s="3">
        <f t="shared" si="10"/>
        <v>-3</v>
      </c>
      <c r="M192" s="3">
        <f t="shared" si="9"/>
        <v>-1.6510285319557472</v>
      </c>
      <c r="N192" s="3">
        <f t="shared" si="11"/>
        <v>1.3489714680442528</v>
      </c>
    </row>
    <row r="193" spans="7:14" x14ac:dyDescent="0.2">
      <c r="G193" s="3">
        <f t="shared" si="12"/>
        <v>177</v>
      </c>
      <c r="H193" s="3" t="s">
        <v>9</v>
      </c>
      <c r="I193" s="3" t="s">
        <v>3</v>
      </c>
      <c r="J193" s="3">
        <v>13</v>
      </c>
      <c r="K193" s="3">
        <v>27</v>
      </c>
      <c r="L193" s="3">
        <f t="shared" si="10"/>
        <v>-14</v>
      </c>
      <c r="M193" s="3">
        <f t="shared" si="9"/>
        <v>0.54969649091264206</v>
      </c>
      <c r="N193" s="3">
        <f t="shared" si="11"/>
        <v>14.549696490912641</v>
      </c>
    </row>
    <row r="194" spans="7:14" x14ac:dyDescent="0.2">
      <c r="G194" s="3">
        <f t="shared" si="12"/>
        <v>177</v>
      </c>
      <c r="H194" s="3" t="s">
        <v>35</v>
      </c>
      <c r="I194" s="3" t="s">
        <v>36</v>
      </c>
      <c r="J194" s="3" t="s">
        <v>37</v>
      </c>
      <c r="K194" s="3" t="s">
        <v>37</v>
      </c>
      <c r="L194" s="3" t="str">
        <f t="shared" si="10"/>
        <v/>
      </c>
      <c r="M194" s="3" t="str">
        <f t="shared" si="9"/>
        <v/>
      </c>
      <c r="N194" s="3" t="str">
        <f t="shared" si="11"/>
        <v/>
      </c>
    </row>
    <row r="195" spans="7:14" x14ac:dyDescent="0.2">
      <c r="G195" s="3">
        <f t="shared" si="12"/>
        <v>178</v>
      </c>
      <c r="H195" s="3" t="s">
        <v>17</v>
      </c>
      <c r="I195" s="3" t="s">
        <v>26</v>
      </c>
      <c r="J195" s="3">
        <v>15</v>
      </c>
      <c r="K195" s="3">
        <v>17</v>
      </c>
      <c r="L195" s="3">
        <f t="shared" si="10"/>
        <v>-2</v>
      </c>
      <c r="M195" s="3">
        <f t="shared" si="9"/>
        <v>-2.0178288892555862</v>
      </c>
      <c r="N195" s="3">
        <f t="shared" si="11"/>
        <v>1.7828889255586233E-2</v>
      </c>
    </row>
    <row r="196" spans="7:14" x14ac:dyDescent="0.2">
      <c r="G196" s="3">
        <f t="shared" si="12"/>
        <v>179</v>
      </c>
      <c r="H196" s="3" t="s">
        <v>29</v>
      </c>
      <c r="I196" s="3" t="s">
        <v>34</v>
      </c>
      <c r="J196" s="3">
        <v>26</v>
      </c>
      <c r="K196" s="3">
        <v>10</v>
      </c>
      <c r="L196" s="3">
        <f t="shared" si="10"/>
        <v>16</v>
      </c>
      <c r="M196" s="3">
        <f t="shared" si="9"/>
        <v>16.617451522897277</v>
      </c>
      <c r="N196" s="3">
        <f t="shared" si="11"/>
        <v>0.61745152289727656</v>
      </c>
    </row>
    <row r="197" spans="7:14" x14ac:dyDescent="0.2">
      <c r="G197" s="3">
        <f t="shared" si="12"/>
        <v>180</v>
      </c>
      <c r="H197" s="3" t="s">
        <v>3</v>
      </c>
      <c r="I197" s="3" t="s">
        <v>11</v>
      </c>
      <c r="J197" s="3">
        <v>21</v>
      </c>
      <c r="K197" s="3">
        <v>13</v>
      </c>
      <c r="L197" s="3">
        <f t="shared" si="10"/>
        <v>8</v>
      </c>
      <c r="M197" s="3">
        <f t="shared" si="9"/>
        <v>7.991377980424299</v>
      </c>
      <c r="N197" s="3">
        <f t="shared" si="11"/>
        <v>8.6220195757009677E-3</v>
      </c>
    </row>
    <row r="198" spans="7:14" x14ac:dyDescent="0.2">
      <c r="G198" s="3">
        <f t="shared" si="12"/>
        <v>181</v>
      </c>
      <c r="H198" s="3" t="s">
        <v>12</v>
      </c>
      <c r="I198" s="3" t="s">
        <v>33</v>
      </c>
      <c r="J198" s="3">
        <v>26</v>
      </c>
      <c r="K198" s="3">
        <v>6</v>
      </c>
      <c r="L198" s="3">
        <f t="shared" si="10"/>
        <v>20</v>
      </c>
      <c r="M198" s="3">
        <f t="shared" ref="M198:M261" si="13">IFERROR(Home_edge+VLOOKUP(H198,lookpoints,2,FALSE)-VLOOKUP(I198,lookpoints,2,FALSE),"")</f>
        <v>7.3619020296611701</v>
      </c>
      <c r="N198" s="3">
        <f t="shared" si="11"/>
        <v>12.63809797033883</v>
      </c>
    </row>
    <row r="199" spans="7:14" x14ac:dyDescent="0.2">
      <c r="G199" s="3">
        <f t="shared" si="12"/>
        <v>182</v>
      </c>
      <c r="H199" s="3" t="s">
        <v>20</v>
      </c>
      <c r="I199" s="3" t="s">
        <v>27</v>
      </c>
      <c r="J199" s="3">
        <v>13</v>
      </c>
      <c r="K199" s="3">
        <v>28</v>
      </c>
      <c r="L199" s="3">
        <f t="shared" ref="L199:L262" si="14">IFERROR(J199-K199,"")</f>
        <v>-15</v>
      </c>
      <c r="M199" s="3">
        <f t="shared" si="13"/>
        <v>6.2212774886265851</v>
      </c>
      <c r="N199" s="3">
        <f t="shared" ref="N199:N262" si="15">IFERROR(ABS(L199-M199),"")</f>
        <v>21.221277488626583</v>
      </c>
    </row>
    <row r="200" spans="7:14" x14ac:dyDescent="0.2">
      <c r="G200" s="3">
        <f t="shared" ref="G200:G263" si="16">IF(COUNT(J200)&gt;0,G199+1,G199)</f>
        <v>183</v>
      </c>
      <c r="H200" s="3" t="s">
        <v>5</v>
      </c>
      <c r="I200" s="3" t="s">
        <v>0</v>
      </c>
      <c r="J200" s="3">
        <v>10</v>
      </c>
      <c r="K200" s="3">
        <v>20</v>
      </c>
      <c r="L200" s="3">
        <f t="shared" si="14"/>
        <v>-10</v>
      </c>
      <c r="M200" s="3">
        <f t="shared" si="13"/>
        <v>-9.9839000014123691</v>
      </c>
      <c r="N200" s="3">
        <f t="shared" si="15"/>
        <v>1.6099998587630893E-2</v>
      </c>
    </row>
    <row r="201" spans="7:14" x14ac:dyDescent="0.2">
      <c r="G201" s="3">
        <f t="shared" si="16"/>
        <v>184</v>
      </c>
      <c r="H201" s="3" t="s">
        <v>6</v>
      </c>
      <c r="I201" s="3" t="s">
        <v>24</v>
      </c>
      <c r="J201" s="3">
        <v>38</v>
      </c>
      <c r="K201" s="3">
        <v>6</v>
      </c>
      <c r="L201" s="3">
        <f t="shared" si="14"/>
        <v>32</v>
      </c>
      <c r="M201" s="3">
        <f t="shared" si="13"/>
        <v>4.6339551681593099</v>
      </c>
      <c r="N201" s="3">
        <f t="shared" si="15"/>
        <v>27.366044831840689</v>
      </c>
    </row>
    <row r="202" spans="7:14" x14ac:dyDescent="0.2">
      <c r="G202" s="3">
        <f t="shared" si="16"/>
        <v>185</v>
      </c>
      <c r="H202" s="3" t="s">
        <v>21</v>
      </c>
      <c r="I202" s="3" t="s">
        <v>9</v>
      </c>
      <c r="J202" s="3">
        <v>32</v>
      </c>
      <c r="K202" s="3">
        <v>14</v>
      </c>
      <c r="L202" s="3">
        <f t="shared" si="14"/>
        <v>18</v>
      </c>
      <c r="M202" s="3">
        <f t="shared" si="13"/>
        <v>-3.1599183264739779</v>
      </c>
      <c r="N202" s="3">
        <f t="shared" si="15"/>
        <v>21.159918326473978</v>
      </c>
    </row>
    <row r="203" spans="7:14" x14ac:dyDescent="0.2">
      <c r="G203" s="3">
        <f t="shared" si="16"/>
        <v>186</v>
      </c>
      <c r="H203" s="3" t="s">
        <v>16</v>
      </c>
      <c r="I203" s="3" t="s">
        <v>13</v>
      </c>
      <c r="J203" s="3">
        <v>28</v>
      </c>
      <c r="K203" s="3">
        <v>29</v>
      </c>
      <c r="L203" s="3">
        <f t="shared" si="14"/>
        <v>-1</v>
      </c>
      <c r="M203" s="3">
        <f t="shared" si="13"/>
        <v>5.3974038762334562</v>
      </c>
      <c r="N203" s="3">
        <f t="shared" si="15"/>
        <v>6.3974038762334562</v>
      </c>
    </row>
    <row r="204" spans="7:14" x14ac:dyDescent="0.2">
      <c r="G204" s="3">
        <f t="shared" si="16"/>
        <v>187</v>
      </c>
      <c r="H204" s="3" t="s">
        <v>19</v>
      </c>
      <c r="I204" s="3" t="s">
        <v>7</v>
      </c>
      <c r="J204" s="3">
        <v>38</v>
      </c>
      <c r="K204" s="3">
        <v>24</v>
      </c>
      <c r="L204" s="3">
        <f t="shared" si="14"/>
        <v>14</v>
      </c>
      <c r="M204" s="3">
        <f t="shared" si="13"/>
        <v>8.819244595741706</v>
      </c>
      <c r="N204" s="3">
        <f t="shared" si="15"/>
        <v>5.180755404258294</v>
      </c>
    </row>
    <row r="205" spans="7:14" x14ac:dyDescent="0.2">
      <c r="G205" s="3">
        <f t="shared" si="16"/>
        <v>188</v>
      </c>
      <c r="H205" s="3" t="s">
        <v>30</v>
      </c>
      <c r="I205" s="3" t="s">
        <v>32</v>
      </c>
      <c r="J205" s="3">
        <v>31</v>
      </c>
      <c r="K205" s="3">
        <v>23</v>
      </c>
      <c r="L205" s="3">
        <f t="shared" si="14"/>
        <v>8</v>
      </c>
      <c r="M205" s="3">
        <f t="shared" si="13"/>
        <v>-2.9032573561940205</v>
      </c>
      <c r="N205" s="3">
        <f t="shared" si="15"/>
        <v>10.90325735619402</v>
      </c>
    </row>
    <row r="206" spans="7:14" x14ac:dyDescent="0.2">
      <c r="G206" s="3">
        <f t="shared" si="16"/>
        <v>189</v>
      </c>
      <c r="H206" s="3" t="s">
        <v>14</v>
      </c>
      <c r="I206" s="3" t="s">
        <v>15</v>
      </c>
      <c r="J206" s="3">
        <v>21</v>
      </c>
      <c r="K206" s="3">
        <v>28</v>
      </c>
      <c r="L206" s="3">
        <f t="shared" si="14"/>
        <v>-7</v>
      </c>
      <c r="M206" s="3">
        <f t="shared" si="13"/>
        <v>-1.3487551803313669</v>
      </c>
      <c r="N206" s="3">
        <f t="shared" si="15"/>
        <v>5.6512448196686336</v>
      </c>
    </row>
    <row r="207" spans="7:14" x14ac:dyDescent="0.2">
      <c r="G207" s="3">
        <f t="shared" si="16"/>
        <v>190</v>
      </c>
      <c r="H207" s="3" t="s">
        <v>31</v>
      </c>
      <c r="I207" s="3" t="s">
        <v>25</v>
      </c>
      <c r="J207" s="3">
        <v>24</v>
      </c>
      <c r="K207" s="3">
        <v>14</v>
      </c>
      <c r="L207" s="3">
        <f t="shared" si="14"/>
        <v>10</v>
      </c>
      <c r="M207" s="3">
        <f t="shared" si="13"/>
        <v>3.8055009338068144</v>
      </c>
      <c r="N207" s="3">
        <f t="shared" si="15"/>
        <v>6.1944990661931856</v>
      </c>
    </row>
    <row r="208" spans="7:14" x14ac:dyDescent="0.2">
      <c r="G208" s="3">
        <f t="shared" si="16"/>
        <v>191</v>
      </c>
      <c r="H208" s="3" t="s">
        <v>23</v>
      </c>
      <c r="I208" s="3" t="s">
        <v>1</v>
      </c>
      <c r="J208" s="3">
        <v>40</v>
      </c>
      <c r="K208" s="3">
        <v>7</v>
      </c>
      <c r="L208" s="3">
        <f t="shared" si="14"/>
        <v>33</v>
      </c>
      <c r="M208" s="3">
        <f t="shared" si="13"/>
        <v>-0.46027164953699939</v>
      </c>
      <c r="N208" s="3">
        <f t="shared" si="15"/>
        <v>33.460271649536999</v>
      </c>
    </row>
    <row r="209" spans="7:14" x14ac:dyDescent="0.2">
      <c r="G209" s="3">
        <f t="shared" si="16"/>
        <v>192</v>
      </c>
      <c r="H209" s="3" t="s">
        <v>22</v>
      </c>
      <c r="I209" s="3" t="s">
        <v>28</v>
      </c>
      <c r="J209" s="3">
        <v>10</v>
      </c>
      <c r="K209" s="3">
        <v>41</v>
      </c>
      <c r="L209" s="3">
        <f t="shared" si="14"/>
        <v>-31</v>
      </c>
      <c r="M209" s="3">
        <f t="shared" si="13"/>
        <v>-4.2813077486980795</v>
      </c>
      <c r="N209" s="3">
        <f t="shared" si="15"/>
        <v>26.71869225130192</v>
      </c>
    </row>
    <row r="210" spans="7:14" x14ac:dyDescent="0.2">
      <c r="G210" s="3">
        <f t="shared" si="16"/>
        <v>192</v>
      </c>
      <c r="H210" s="3" t="s">
        <v>35</v>
      </c>
      <c r="I210" s="3" t="s">
        <v>36</v>
      </c>
      <c r="J210" s="3" t="s">
        <v>37</v>
      </c>
      <c r="K210" s="3" t="s">
        <v>37</v>
      </c>
      <c r="L210" s="3" t="str">
        <f t="shared" si="14"/>
        <v/>
      </c>
      <c r="M210" s="3" t="str">
        <f t="shared" si="13"/>
        <v/>
      </c>
      <c r="N210" s="3" t="str">
        <f t="shared" si="15"/>
        <v/>
      </c>
    </row>
    <row r="211" spans="7:14" x14ac:dyDescent="0.2">
      <c r="G211" s="3">
        <f t="shared" si="16"/>
        <v>193</v>
      </c>
      <c r="H211" s="3" t="s">
        <v>13</v>
      </c>
      <c r="I211" s="3" t="s">
        <v>19</v>
      </c>
      <c r="J211" s="3">
        <v>21</v>
      </c>
      <c r="K211" s="3">
        <v>13</v>
      </c>
      <c r="L211" s="3">
        <f t="shared" si="14"/>
        <v>8</v>
      </c>
      <c r="M211" s="3">
        <f t="shared" si="13"/>
        <v>7.0272353347008893</v>
      </c>
      <c r="N211" s="3">
        <f t="shared" si="15"/>
        <v>0.97276466529911065</v>
      </c>
    </row>
    <row r="212" spans="7:14" x14ac:dyDescent="0.2">
      <c r="G212" s="3">
        <f t="shared" si="16"/>
        <v>194</v>
      </c>
      <c r="H212" s="3" t="s">
        <v>9</v>
      </c>
      <c r="I212" s="3" t="s">
        <v>32</v>
      </c>
      <c r="J212" s="3">
        <v>22</v>
      </c>
      <c r="K212" s="3">
        <v>27</v>
      </c>
      <c r="L212" s="3">
        <f t="shared" si="14"/>
        <v>-5</v>
      </c>
      <c r="M212" s="3">
        <f t="shared" si="13"/>
        <v>0.22564956628643618</v>
      </c>
      <c r="N212" s="3">
        <f t="shared" si="15"/>
        <v>5.2256495662864362</v>
      </c>
    </row>
    <row r="213" spans="7:14" x14ac:dyDescent="0.2">
      <c r="G213" s="3">
        <f t="shared" si="16"/>
        <v>195</v>
      </c>
      <c r="H213" s="3" t="s">
        <v>7</v>
      </c>
      <c r="I213" s="3" t="s">
        <v>31</v>
      </c>
      <c r="J213" s="3">
        <v>20</v>
      </c>
      <c r="K213" s="3">
        <v>27</v>
      </c>
      <c r="L213" s="3">
        <f t="shared" si="14"/>
        <v>-7</v>
      </c>
      <c r="M213" s="3">
        <f t="shared" si="13"/>
        <v>-4.2789139049310752</v>
      </c>
      <c r="N213" s="3">
        <f t="shared" si="15"/>
        <v>2.7210860950689248</v>
      </c>
    </row>
    <row r="214" spans="7:14" x14ac:dyDescent="0.2">
      <c r="G214" s="3">
        <f t="shared" si="16"/>
        <v>196</v>
      </c>
      <c r="H214" s="3" t="s">
        <v>24</v>
      </c>
      <c r="I214" s="3" t="s">
        <v>30</v>
      </c>
      <c r="J214" s="3">
        <v>26</v>
      </c>
      <c r="K214" s="3">
        <v>23</v>
      </c>
      <c r="L214" s="3">
        <f t="shared" si="14"/>
        <v>3</v>
      </c>
      <c r="M214" s="3">
        <f t="shared" si="13"/>
        <v>0.66055039743626842</v>
      </c>
      <c r="N214" s="3">
        <f t="shared" si="15"/>
        <v>2.3394496025637315</v>
      </c>
    </row>
    <row r="215" spans="7:14" x14ac:dyDescent="0.2">
      <c r="G215" s="3">
        <f t="shared" si="16"/>
        <v>197</v>
      </c>
      <c r="H215" s="3" t="s">
        <v>1</v>
      </c>
      <c r="I215" s="3" t="s">
        <v>14</v>
      </c>
      <c r="J215" s="3">
        <v>28</v>
      </c>
      <c r="K215" s="3">
        <v>16</v>
      </c>
      <c r="L215" s="3">
        <f t="shared" si="14"/>
        <v>12</v>
      </c>
      <c r="M215" s="3">
        <f t="shared" si="13"/>
        <v>5.2846647090471519</v>
      </c>
      <c r="N215" s="3">
        <f t="shared" si="15"/>
        <v>6.7153352909528481</v>
      </c>
    </row>
    <row r="216" spans="7:14" x14ac:dyDescent="0.2">
      <c r="G216" s="3">
        <f t="shared" si="16"/>
        <v>198</v>
      </c>
      <c r="H216" s="3" t="s">
        <v>27</v>
      </c>
      <c r="I216" s="3" t="s">
        <v>12</v>
      </c>
      <c r="J216" s="3">
        <v>20</v>
      </c>
      <c r="K216" s="3">
        <v>17</v>
      </c>
      <c r="L216" s="3">
        <f t="shared" si="14"/>
        <v>3</v>
      </c>
      <c r="M216" s="3">
        <f t="shared" si="13"/>
        <v>8.5863629270675723</v>
      </c>
      <c r="N216" s="3">
        <f t="shared" si="15"/>
        <v>5.5863629270675723</v>
      </c>
    </row>
    <row r="217" spans="7:14" x14ac:dyDescent="0.2">
      <c r="G217" s="3">
        <f t="shared" si="16"/>
        <v>199</v>
      </c>
      <c r="H217" s="3" t="s">
        <v>18</v>
      </c>
      <c r="I217" s="3" t="s">
        <v>0</v>
      </c>
      <c r="J217" s="3">
        <v>13</v>
      </c>
      <c r="K217" s="3">
        <v>10</v>
      </c>
      <c r="L217" s="3">
        <f t="shared" si="14"/>
        <v>3</v>
      </c>
      <c r="M217" s="3">
        <f t="shared" si="13"/>
        <v>-4.4285680995306347</v>
      </c>
      <c r="N217" s="3">
        <f t="shared" si="15"/>
        <v>7.4285680995306347</v>
      </c>
    </row>
    <row r="218" spans="7:14" x14ac:dyDescent="0.2">
      <c r="G218" s="3">
        <f t="shared" si="16"/>
        <v>200</v>
      </c>
      <c r="H218" s="3" t="s">
        <v>28</v>
      </c>
      <c r="I218" s="3" t="s">
        <v>11</v>
      </c>
      <c r="J218" s="3">
        <v>17</v>
      </c>
      <c r="K218" s="3">
        <v>22</v>
      </c>
      <c r="L218" s="3">
        <f t="shared" si="14"/>
        <v>-5</v>
      </c>
      <c r="M218" s="3">
        <f t="shared" si="13"/>
        <v>0.37550803075047812</v>
      </c>
      <c r="N218" s="3">
        <f t="shared" si="15"/>
        <v>5.3755080307504777</v>
      </c>
    </row>
    <row r="219" spans="7:14" x14ac:dyDescent="0.2">
      <c r="G219" s="3">
        <f t="shared" si="16"/>
        <v>201</v>
      </c>
      <c r="H219" s="3" t="s">
        <v>5</v>
      </c>
      <c r="I219" s="3" t="s">
        <v>17</v>
      </c>
      <c r="J219" s="3">
        <v>16</v>
      </c>
      <c r="K219" s="3">
        <v>25</v>
      </c>
      <c r="L219" s="3">
        <f t="shared" si="14"/>
        <v>-9</v>
      </c>
      <c r="M219" s="3">
        <f t="shared" si="13"/>
        <v>-7.8092240233451395</v>
      </c>
      <c r="N219" s="3">
        <f t="shared" si="15"/>
        <v>1.1907759766548605</v>
      </c>
    </row>
    <row r="220" spans="7:14" x14ac:dyDescent="0.2">
      <c r="G220" s="3">
        <f t="shared" si="16"/>
        <v>202</v>
      </c>
      <c r="H220" s="3" t="s">
        <v>10</v>
      </c>
      <c r="I220" s="3" t="s">
        <v>21</v>
      </c>
      <c r="J220" s="3">
        <v>10</v>
      </c>
      <c r="K220" s="3">
        <v>23</v>
      </c>
      <c r="L220" s="3">
        <f t="shared" si="14"/>
        <v>-13</v>
      </c>
      <c r="M220" s="3">
        <f t="shared" si="13"/>
        <v>-10.314794786616821</v>
      </c>
      <c r="N220" s="3">
        <f t="shared" si="15"/>
        <v>2.6852052133831794</v>
      </c>
    </row>
    <row r="221" spans="7:14" x14ac:dyDescent="0.2">
      <c r="G221" s="3">
        <f t="shared" si="16"/>
        <v>203</v>
      </c>
      <c r="H221" s="3" t="s">
        <v>33</v>
      </c>
      <c r="I221" s="3" t="s">
        <v>22</v>
      </c>
      <c r="J221" s="3">
        <v>17</v>
      </c>
      <c r="K221" s="3">
        <v>23</v>
      </c>
      <c r="L221" s="3">
        <f t="shared" si="14"/>
        <v>-6</v>
      </c>
      <c r="M221" s="3">
        <f t="shared" si="13"/>
        <v>-1.8487448596888409</v>
      </c>
      <c r="N221" s="3">
        <f t="shared" si="15"/>
        <v>4.1512551403111591</v>
      </c>
    </row>
    <row r="222" spans="7:14" x14ac:dyDescent="0.2">
      <c r="G222" s="3">
        <f t="shared" si="16"/>
        <v>204</v>
      </c>
      <c r="H222" s="3" t="s">
        <v>15</v>
      </c>
      <c r="I222" s="3" t="s">
        <v>20</v>
      </c>
      <c r="J222" s="3">
        <v>16</v>
      </c>
      <c r="K222" s="3">
        <v>11</v>
      </c>
      <c r="L222" s="3">
        <f t="shared" si="14"/>
        <v>5</v>
      </c>
      <c r="M222" s="3">
        <f t="shared" si="13"/>
        <v>2.0738135940472779</v>
      </c>
      <c r="N222" s="3">
        <f t="shared" si="15"/>
        <v>2.9261864059527221</v>
      </c>
    </row>
    <row r="223" spans="7:14" x14ac:dyDescent="0.2">
      <c r="G223" s="3">
        <f t="shared" si="16"/>
        <v>205</v>
      </c>
      <c r="H223" s="3" t="s">
        <v>3</v>
      </c>
      <c r="I223" s="3" t="s">
        <v>23</v>
      </c>
      <c r="J223" s="3">
        <v>38</v>
      </c>
      <c r="K223" s="3">
        <v>10</v>
      </c>
      <c r="L223" s="3">
        <f t="shared" si="14"/>
        <v>28</v>
      </c>
      <c r="M223" s="3">
        <f t="shared" si="13"/>
        <v>4.4409455406584888</v>
      </c>
      <c r="N223" s="3">
        <f t="shared" si="15"/>
        <v>23.55905445934151</v>
      </c>
    </row>
    <row r="224" spans="7:14" x14ac:dyDescent="0.2">
      <c r="G224" s="3">
        <f t="shared" si="16"/>
        <v>206</v>
      </c>
      <c r="H224" s="3" t="s">
        <v>34</v>
      </c>
      <c r="I224" s="3" t="s">
        <v>16</v>
      </c>
      <c r="J224" s="3">
        <v>14</v>
      </c>
      <c r="K224" s="3">
        <v>42</v>
      </c>
      <c r="L224" s="3">
        <f t="shared" si="14"/>
        <v>-28</v>
      </c>
      <c r="M224" s="3">
        <f t="shared" si="13"/>
        <v>-18.563284909374421</v>
      </c>
      <c r="N224" s="3">
        <f t="shared" si="15"/>
        <v>9.4367150906255794</v>
      </c>
    </row>
    <row r="225" spans="7:14" x14ac:dyDescent="0.2">
      <c r="G225" s="3">
        <f t="shared" si="16"/>
        <v>207</v>
      </c>
      <c r="H225" s="3" t="s">
        <v>25</v>
      </c>
      <c r="I225" s="3" t="s">
        <v>26</v>
      </c>
      <c r="J225" s="3">
        <v>10</v>
      </c>
      <c r="K225" s="3">
        <v>7</v>
      </c>
      <c r="L225" s="3">
        <f t="shared" si="14"/>
        <v>3</v>
      </c>
      <c r="M225" s="3">
        <f t="shared" si="13"/>
        <v>-4.358182887961374</v>
      </c>
      <c r="N225" s="3">
        <f t="shared" si="15"/>
        <v>7.358182887961374</v>
      </c>
    </row>
    <row r="226" spans="7:14" x14ac:dyDescent="0.2">
      <c r="G226" s="3">
        <f t="shared" si="16"/>
        <v>208</v>
      </c>
      <c r="H226" s="3" t="s">
        <v>29</v>
      </c>
      <c r="I226" s="3" t="s">
        <v>6</v>
      </c>
      <c r="J226" s="3">
        <v>30</v>
      </c>
      <c r="K226" s="3">
        <v>23</v>
      </c>
      <c r="L226" s="3">
        <f t="shared" si="14"/>
        <v>7</v>
      </c>
      <c r="M226" s="3">
        <f t="shared" si="13"/>
        <v>7.9830331098198357</v>
      </c>
      <c r="N226" s="3">
        <f t="shared" si="15"/>
        <v>0.98303310981983572</v>
      </c>
    </row>
    <row r="227" spans="7:14" x14ac:dyDescent="0.2">
      <c r="G227" s="3">
        <f t="shared" si="16"/>
        <v>208</v>
      </c>
      <c r="H227" s="3" t="s">
        <v>35</v>
      </c>
      <c r="I227" s="3" t="s">
        <v>36</v>
      </c>
      <c r="J227" s="3" t="s">
        <v>37</v>
      </c>
      <c r="K227" s="3" t="s">
        <v>37</v>
      </c>
      <c r="L227" s="3" t="str">
        <f t="shared" si="14"/>
        <v/>
      </c>
      <c r="M227" s="3" t="str">
        <f t="shared" si="13"/>
        <v/>
      </c>
      <c r="N227" s="3" t="str">
        <f t="shared" si="15"/>
        <v/>
      </c>
    </row>
    <row r="228" spans="7:14" x14ac:dyDescent="0.2">
      <c r="G228" s="3">
        <f t="shared" si="16"/>
        <v>209</v>
      </c>
      <c r="H228" s="3" t="s">
        <v>23</v>
      </c>
      <c r="I228" s="3" t="s">
        <v>34</v>
      </c>
      <c r="J228" s="3">
        <v>24</v>
      </c>
      <c r="K228" s="3">
        <v>3</v>
      </c>
      <c r="L228" s="3">
        <f t="shared" si="14"/>
        <v>21</v>
      </c>
      <c r="M228" s="3">
        <f t="shared" si="13"/>
        <v>10.685186188980758</v>
      </c>
      <c r="N228" s="3">
        <f t="shared" si="15"/>
        <v>10.314813811019242</v>
      </c>
    </row>
    <row r="229" spans="7:14" x14ac:dyDescent="0.2">
      <c r="G229" s="3">
        <f t="shared" si="16"/>
        <v>210</v>
      </c>
      <c r="H229" s="3" t="s">
        <v>22</v>
      </c>
      <c r="I229" s="3" t="s">
        <v>24</v>
      </c>
      <c r="J229" s="3">
        <v>13</v>
      </c>
      <c r="K229" s="3">
        <v>34</v>
      </c>
      <c r="L229" s="3">
        <f t="shared" si="14"/>
        <v>-21</v>
      </c>
      <c r="M229" s="3">
        <f t="shared" si="13"/>
        <v>-6.2957142840045268</v>
      </c>
      <c r="N229" s="3">
        <f t="shared" si="15"/>
        <v>14.704285715995473</v>
      </c>
    </row>
    <row r="230" spans="7:14" x14ac:dyDescent="0.2">
      <c r="G230" s="3">
        <f t="shared" si="16"/>
        <v>211</v>
      </c>
      <c r="H230" s="3" t="s">
        <v>12</v>
      </c>
      <c r="I230" s="3" t="s">
        <v>3</v>
      </c>
      <c r="J230" s="3">
        <v>27</v>
      </c>
      <c r="K230" s="3">
        <v>30</v>
      </c>
      <c r="L230" s="3">
        <f t="shared" si="14"/>
        <v>-3</v>
      </c>
      <c r="M230" s="3">
        <f t="shared" si="13"/>
        <v>-10.066823908635399</v>
      </c>
      <c r="N230" s="3">
        <f t="shared" si="15"/>
        <v>7.0668239086353992</v>
      </c>
    </row>
    <row r="231" spans="7:14" x14ac:dyDescent="0.2">
      <c r="G231" s="3">
        <f t="shared" si="16"/>
        <v>212</v>
      </c>
      <c r="H231" s="3" t="s">
        <v>17</v>
      </c>
      <c r="I231" s="3" t="s">
        <v>28</v>
      </c>
      <c r="J231" s="3">
        <v>6</v>
      </c>
      <c r="K231" s="3">
        <v>34</v>
      </c>
      <c r="L231" s="3">
        <f t="shared" si="14"/>
        <v>-28</v>
      </c>
      <c r="M231" s="3">
        <f t="shared" si="13"/>
        <v>9.1955215036242173</v>
      </c>
      <c r="N231" s="3">
        <f t="shared" si="15"/>
        <v>37.195521503624221</v>
      </c>
    </row>
    <row r="232" spans="7:14" x14ac:dyDescent="0.2">
      <c r="G232" s="3">
        <f t="shared" si="16"/>
        <v>213</v>
      </c>
      <c r="H232" s="3" t="s">
        <v>21</v>
      </c>
      <c r="I232" s="3" t="s">
        <v>31</v>
      </c>
      <c r="J232" s="3">
        <v>20</v>
      </c>
      <c r="K232" s="3">
        <v>24</v>
      </c>
      <c r="L232" s="3">
        <f t="shared" si="14"/>
        <v>-4</v>
      </c>
      <c r="M232" s="3">
        <f t="shared" si="13"/>
        <v>-3.8136186344948428</v>
      </c>
      <c r="N232" s="3">
        <f t="shared" si="15"/>
        <v>0.18638136550515716</v>
      </c>
    </row>
    <row r="233" spans="7:14" x14ac:dyDescent="0.2">
      <c r="G233" s="3">
        <f t="shared" si="16"/>
        <v>214</v>
      </c>
      <c r="H233" s="3" t="s">
        <v>6</v>
      </c>
      <c r="I233" s="3" t="s">
        <v>9</v>
      </c>
      <c r="J233" s="3">
        <v>27</v>
      </c>
      <c r="K233" s="3">
        <v>26</v>
      </c>
      <c r="L233" s="3">
        <f t="shared" si="14"/>
        <v>1</v>
      </c>
      <c r="M233" s="3">
        <f t="shared" si="13"/>
        <v>0.32419695299720708</v>
      </c>
      <c r="N233" s="3">
        <f t="shared" si="15"/>
        <v>0.67580304700279292</v>
      </c>
    </row>
    <row r="234" spans="7:14" x14ac:dyDescent="0.2">
      <c r="G234" s="3">
        <f t="shared" si="16"/>
        <v>215</v>
      </c>
      <c r="H234" s="3" t="s">
        <v>11</v>
      </c>
      <c r="I234" s="3" t="s">
        <v>5</v>
      </c>
      <c r="J234" s="3">
        <v>21</v>
      </c>
      <c r="K234" s="3">
        <v>20</v>
      </c>
      <c r="L234" s="3">
        <f t="shared" si="14"/>
        <v>1</v>
      </c>
      <c r="M234" s="3">
        <f t="shared" si="13"/>
        <v>5.6038012494420997</v>
      </c>
      <c r="N234" s="3">
        <f t="shared" si="15"/>
        <v>4.6038012494420997</v>
      </c>
    </row>
    <row r="235" spans="7:14" x14ac:dyDescent="0.2">
      <c r="G235" s="3">
        <f t="shared" si="16"/>
        <v>216</v>
      </c>
      <c r="H235" s="3" t="s">
        <v>13</v>
      </c>
      <c r="I235" s="3" t="s">
        <v>18</v>
      </c>
      <c r="J235" s="3">
        <v>17</v>
      </c>
      <c r="K235" s="3">
        <v>19</v>
      </c>
      <c r="L235" s="3">
        <f t="shared" si="14"/>
        <v>-2</v>
      </c>
      <c r="M235" s="3">
        <f t="shared" si="13"/>
        <v>11.603801701840123</v>
      </c>
      <c r="N235" s="3">
        <f t="shared" si="15"/>
        <v>13.603801701840123</v>
      </c>
    </row>
    <row r="236" spans="7:14" x14ac:dyDescent="0.2">
      <c r="G236" s="3">
        <f t="shared" si="16"/>
        <v>217</v>
      </c>
      <c r="H236" s="3" t="s">
        <v>7</v>
      </c>
      <c r="I236" s="3" t="s">
        <v>10</v>
      </c>
      <c r="J236" s="3">
        <v>33</v>
      </c>
      <c r="K236" s="3">
        <v>13</v>
      </c>
      <c r="L236" s="3">
        <f t="shared" si="14"/>
        <v>20</v>
      </c>
      <c r="M236" s="3">
        <f t="shared" si="13"/>
        <v>13.532302896416416</v>
      </c>
      <c r="N236" s="3">
        <f t="shared" si="15"/>
        <v>6.4676971035835837</v>
      </c>
    </row>
    <row r="237" spans="7:14" x14ac:dyDescent="0.2">
      <c r="G237" s="3">
        <f t="shared" si="16"/>
        <v>218</v>
      </c>
      <c r="H237" s="3" t="s">
        <v>25</v>
      </c>
      <c r="I237" s="3" t="s">
        <v>27</v>
      </c>
      <c r="J237" s="3">
        <v>17</v>
      </c>
      <c r="K237" s="3">
        <v>6</v>
      </c>
      <c r="L237" s="3">
        <f t="shared" si="14"/>
        <v>11</v>
      </c>
      <c r="M237" s="3">
        <f t="shared" si="13"/>
        <v>4.4025619170482635</v>
      </c>
      <c r="N237" s="3">
        <f t="shared" si="15"/>
        <v>6.5974380829517365</v>
      </c>
    </row>
    <row r="238" spans="7:14" x14ac:dyDescent="0.2">
      <c r="G238" s="3">
        <f t="shared" si="16"/>
        <v>219</v>
      </c>
      <c r="H238" s="3" t="s">
        <v>16</v>
      </c>
      <c r="I238" s="3" t="s">
        <v>33</v>
      </c>
      <c r="J238" s="3">
        <v>41</v>
      </c>
      <c r="K238" s="3">
        <v>13</v>
      </c>
      <c r="L238" s="3">
        <f t="shared" si="14"/>
        <v>28</v>
      </c>
      <c r="M238" s="3">
        <f t="shared" si="13"/>
        <v>28.231485878503399</v>
      </c>
      <c r="N238" s="3">
        <f t="shared" si="15"/>
        <v>0.23148587850339908</v>
      </c>
    </row>
    <row r="239" spans="7:14" x14ac:dyDescent="0.2">
      <c r="G239" s="3">
        <f t="shared" si="16"/>
        <v>220</v>
      </c>
      <c r="H239" s="3" t="s">
        <v>30</v>
      </c>
      <c r="I239" s="3" t="s">
        <v>20</v>
      </c>
      <c r="J239" s="3">
        <v>41</v>
      </c>
      <c r="K239" s="3">
        <v>48</v>
      </c>
      <c r="L239" s="3">
        <f t="shared" si="14"/>
        <v>-7</v>
      </c>
      <c r="M239" s="3">
        <f t="shared" si="13"/>
        <v>-1.7958218682728306</v>
      </c>
      <c r="N239" s="3">
        <f t="shared" si="15"/>
        <v>5.2041781317271694</v>
      </c>
    </row>
    <row r="240" spans="7:14" x14ac:dyDescent="0.2">
      <c r="G240" s="3">
        <f t="shared" si="16"/>
        <v>221</v>
      </c>
      <c r="H240" s="3" t="s">
        <v>0</v>
      </c>
      <c r="I240" s="3" t="s">
        <v>29</v>
      </c>
      <c r="J240" s="3">
        <v>3</v>
      </c>
      <c r="K240" s="3">
        <v>16</v>
      </c>
      <c r="L240" s="3">
        <f t="shared" si="14"/>
        <v>-13</v>
      </c>
      <c r="M240" s="3">
        <f t="shared" si="13"/>
        <v>0.42160604864168061</v>
      </c>
      <c r="N240" s="3">
        <f t="shared" si="15"/>
        <v>13.421606048641681</v>
      </c>
    </row>
    <row r="241" spans="7:14" x14ac:dyDescent="0.2">
      <c r="G241" s="3">
        <f t="shared" si="16"/>
        <v>222</v>
      </c>
      <c r="H241" s="3" t="s">
        <v>14</v>
      </c>
      <c r="I241" s="3" t="s">
        <v>19</v>
      </c>
      <c r="J241" s="3">
        <v>16</v>
      </c>
      <c r="K241" s="3">
        <v>19</v>
      </c>
      <c r="L241" s="3">
        <f t="shared" si="14"/>
        <v>-3</v>
      </c>
      <c r="M241" s="3">
        <f t="shared" si="13"/>
        <v>-2.1192542590873842</v>
      </c>
      <c r="N241" s="3">
        <f t="shared" si="15"/>
        <v>0.88074574091261582</v>
      </c>
    </row>
    <row r="242" spans="7:14" x14ac:dyDescent="0.2">
      <c r="G242" s="3">
        <f t="shared" si="16"/>
        <v>223</v>
      </c>
      <c r="H242" s="3" t="s">
        <v>26</v>
      </c>
      <c r="I242" s="3" t="s">
        <v>15</v>
      </c>
      <c r="J242" s="3">
        <v>26</v>
      </c>
      <c r="K242" s="3">
        <v>20</v>
      </c>
      <c r="L242" s="3">
        <f t="shared" si="14"/>
        <v>6</v>
      </c>
      <c r="M242" s="3">
        <f t="shared" si="13"/>
        <v>5.9898587926895139</v>
      </c>
      <c r="N242" s="3">
        <f t="shared" si="15"/>
        <v>1.0141207310486067E-2</v>
      </c>
    </row>
    <row r="243" spans="7:14" x14ac:dyDescent="0.2">
      <c r="G243" s="3">
        <f t="shared" si="16"/>
        <v>224</v>
      </c>
      <c r="H243" s="3" t="s">
        <v>32</v>
      </c>
      <c r="I243" s="3" t="s">
        <v>1</v>
      </c>
      <c r="J243" s="3">
        <v>15</v>
      </c>
      <c r="K243" s="3">
        <v>26</v>
      </c>
      <c r="L243" s="3">
        <f t="shared" si="14"/>
        <v>-11</v>
      </c>
      <c r="M243" s="3">
        <f t="shared" si="13"/>
        <v>2.4633191256297811</v>
      </c>
      <c r="N243" s="3">
        <f t="shared" si="15"/>
        <v>13.463319125629781</v>
      </c>
    </row>
    <row r="244" spans="7:14" x14ac:dyDescent="0.2">
      <c r="G244" s="3">
        <f t="shared" si="16"/>
        <v>224</v>
      </c>
      <c r="H244" s="3" t="s">
        <v>35</v>
      </c>
      <c r="I244" s="3" t="s">
        <v>36</v>
      </c>
      <c r="J244" s="3" t="s">
        <v>37</v>
      </c>
      <c r="K244" s="3" t="s">
        <v>37</v>
      </c>
      <c r="L244" s="3" t="str">
        <f t="shared" si="14"/>
        <v/>
      </c>
      <c r="M244" s="3" t="str">
        <f t="shared" si="13"/>
        <v/>
      </c>
      <c r="N244" s="3" t="str">
        <f t="shared" si="15"/>
        <v/>
      </c>
    </row>
    <row r="245" spans="7:14" x14ac:dyDescent="0.2">
      <c r="G245" s="3">
        <f t="shared" si="16"/>
        <v>225</v>
      </c>
      <c r="H245" s="3" t="s">
        <v>9</v>
      </c>
      <c r="I245" s="3" t="s">
        <v>25</v>
      </c>
      <c r="J245" s="3">
        <v>24</v>
      </c>
      <c r="K245" s="3">
        <v>19</v>
      </c>
      <c r="L245" s="3">
        <f t="shared" si="14"/>
        <v>5</v>
      </c>
      <c r="M245" s="3">
        <f t="shared" si="13"/>
        <v>3.151800625785949</v>
      </c>
      <c r="N245" s="3">
        <f t="shared" si="15"/>
        <v>1.848199374214051</v>
      </c>
    </row>
    <row r="246" spans="7:14" x14ac:dyDescent="0.2">
      <c r="G246" s="3">
        <f t="shared" si="16"/>
        <v>226</v>
      </c>
      <c r="H246" s="3" t="s">
        <v>10</v>
      </c>
      <c r="I246" s="3" t="s">
        <v>14</v>
      </c>
      <c r="J246" s="3">
        <v>20</v>
      </c>
      <c r="K246" s="3">
        <v>17</v>
      </c>
      <c r="L246" s="3">
        <f t="shared" si="14"/>
        <v>3</v>
      </c>
      <c r="M246" s="3">
        <f t="shared" si="13"/>
        <v>-12.866686472599083</v>
      </c>
      <c r="N246" s="3">
        <f t="shared" si="15"/>
        <v>15.866686472599083</v>
      </c>
    </row>
    <row r="247" spans="7:14" x14ac:dyDescent="0.2">
      <c r="G247" s="3">
        <f t="shared" si="16"/>
        <v>227</v>
      </c>
      <c r="H247" s="3" t="s">
        <v>5</v>
      </c>
      <c r="I247" s="3" t="s">
        <v>18</v>
      </c>
      <c r="J247" s="3">
        <v>38</v>
      </c>
      <c r="K247" s="3">
        <v>17</v>
      </c>
      <c r="L247" s="3">
        <f t="shared" si="14"/>
        <v>21</v>
      </c>
      <c r="M247" s="3">
        <f t="shared" si="13"/>
        <v>-3.7139302117638211</v>
      </c>
      <c r="N247" s="3">
        <f t="shared" si="15"/>
        <v>24.71393021176382</v>
      </c>
    </row>
    <row r="248" spans="7:14" x14ac:dyDescent="0.2">
      <c r="G248" s="3">
        <f t="shared" si="16"/>
        <v>228</v>
      </c>
      <c r="H248" s="3" t="s">
        <v>12</v>
      </c>
      <c r="I248" s="3" t="s">
        <v>32</v>
      </c>
      <c r="J248" s="3">
        <v>21</v>
      </c>
      <c r="K248" s="3">
        <v>41</v>
      </c>
      <c r="L248" s="3">
        <f t="shared" si="14"/>
        <v>-20</v>
      </c>
      <c r="M248" s="3">
        <f t="shared" si="13"/>
        <v>-10.390870833261605</v>
      </c>
      <c r="N248" s="3">
        <f t="shared" si="15"/>
        <v>9.6091291667383949</v>
      </c>
    </row>
    <row r="249" spans="7:14" x14ac:dyDescent="0.2">
      <c r="G249" s="3">
        <f t="shared" si="16"/>
        <v>229</v>
      </c>
      <c r="H249" s="3" t="s">
        <v>1</v>
      </c>
      <c r="I249" s="3" t="s">
        <v>16</v>
      </c>
      <c r="J249" s="3">
        <v>16</v>
      </c>
      <c r="K249" s="3">
        <v>33</v>
      </c>
      <c r="L249" s="3">
        <f t="shared" si="14"/>
        <v>-17</v>
      </c>
      <c r="M249" s="3">
        <f t="shared" si="13"/>
        <v>-7.4178270708566627</v>
      </c>
      <c r="N249" s="3">
        <f t="shared" si="15"/>
        <v>9.5821729291433364</v>
      </c>
    </row>
    <row r="250" spans="7:14" x14ac:dyDescent="0.2">
      <c r="G250" s="3">
        <f t="shared" si="16"/>
        <v>230</v>
      </c>
      <c r="H250" s="3" t="s">
        <v>29</v>
      </c>
      <c r="I250" s="3" t="s">
        <v>22</v>
      </c>
      <c r="J250" s="3">
        <v>41</v>
      </c>
      <c r="K250" s="3">
        <v>3</v>
      </c>
      <c r="L250" s="3">
        <f t="shared" si="14"/>
        <v>38</v>
      </c>
      <c r="M250" s="3">
        <f t="shared" si="13"/>
        <v>18.912702561983672</v>
      </c>
      <c r="N250" s="3">
        <f t="shared" si="15"/>
        <v>19.087297438016328</v>
      </c>
    </row>
    <row r="251" spans="7:14" x14ac:dyDescent="0.2">
      <c r="G251" s="3">
        <f t="shared" si="16"/>
        <v>231</v>
      </c>
      <c r="H251" s="3" t="s">
        <v>3</v>
      </c>
      <c r="I251" s="3" t="s">
        <v>17</v>
      </c>
      <c r="J251" s="3">
        <v>38</v>
      </c>
      <c r="K251" s="3">
        <v>25</v>
      </c>
      <c r="L251" s="3">
        <f t="shared" si="14"/>
        <v>13</v>
      </c>
      <c r="M251" s="3">
        <f t="shared" si="13"/>
        <v>2.1031518262854321</v>
      </c>
      <c r="N251" s="3">
        <f t="shared" si="15"/>
        <v>10.896848173714568</v>
      </c>
    </row>
    <row r="252" spans="7:14" x14ac:dyDescent="0.2">
      <c r="G252" s="3">
        <f t="shared" si="16"/>
        <v>232</v>
      </c>
      <c r="H252" s="3" t="s">
        <v>7</v>
      </c>
      <c r="I252" s="3" t="s">
        <v>24</v>
      </c>
      <c r="J252" s="3">
        <v>31</v>
      </c>
      <c r="K252" s="3">
        <v>34</v>
      </c>
      <c r="L252" s="3">
        <f t="shared" si="14"/>
        <v>-3</v>
      </c>
      <c r="M252" s="3">
        <f t="shared" si="13"/>
        <v>0.68454461825189239</v>
      </c>
      <c r="N252" s="3">
        <f t="shared" si="15"/>
        <v>3.6845446182518922</v>
      </c>
    </row>
    <row r="253" spans="7:14" x14ac:dyDescent="0.2">
      <c r="G253" s="3">
        <f t="shared" si="16"/>
        <v>233</v>
      </c>
      <c r="H253" s="3" t="s">
        <v>19</v>
      </c>
      <c r="I253" s="3" t="s">
        <v>28</v>
      </c>
      <c r="J253" s="3">
        <v>33</v>
      </c>
      <c r="K253" s="3">
        <v>25</v>
      </c>
      <c r="L253" s="3">
        <f t="shared" si="14"/>
        <v>8</v>
      </c>
      <c r="M253" s="3">
        <f t="shared" si="13"/>
        <v>9.6767940591821322</v>
      </c>
      <c r="N253" s="3">
        <f t="shared" si="15"/>
        <v>1.6767940591821322</v>
      </c>
    </row>
    <row r="254" spans="7:14" x14ac:dyDescent="0.2">
      <c r="G254" s="3">
        <f t="shared" si="16"/>
        <v>234</v>
      </c>
      <c r="H254" s="3" t="s">
        <v>23</v>
      </c>
      <c r="I254" s="3" t="s">
        <v>30</v>
      </c>
      <c r="J254" s="3">
        <v>31</v>
      </c>
      <c r="K254" s="3">
        <v>34</v>
      </c>
      <c r="L254" s="3">
        <f t="shared" si="14"/>
        <v>-3</v>
      </c>
      <c r="M254" s="3">
        <f t="shared" si="13"/>
        <v>3.6624699612630671</v>
      </c>
      <c r="N254" s="3">
        <f t="shared" si="15"/>
        <v>6.6624699612630671</v>
      </c>
    </row>
    <row r="255" spans="7:14" x14ac:dyDescent="0.2">
      <c r="G255" s="3">
        <f t="shared" si="16"/>
        <v>235</v>
      </c>
      <c r="H255" s="3" t="s">
        <v>34</v>
      </c>
      <c r="I255" s="3" t="s">
        <v>33</v>
      </c>
      <c r="J255" s="3">
        <v>21</v>
      </c>
      <c r="K255" s="3">
        <v>22</v>
      </c>
      <c r="L255" s="3">
        <f t="shared" si="14"/>
        <v>-1</v>
      </c>
      <c r="M255" s="3">
        <f t="shared" si="13"/>
        <v>7.8267992790110643</v>
      </c>
      <c r="N255" s="3">
        <f t="shared" si="15"/>
        <v>8.8267992790110643</v>
      </c>
    </row>
    <row r="256" spans="7:14" x14ac:dyDescent="0.2">
      <c r="G256" s="3">
        <f t="shared" si="16"/>
        <v>236</v>
      </c>
      <c r="H256" s="3" t="s">
        <v>20</v>
      </c>
      <c r="I256" s="3" t="s">
        <v>15</v>
      </c>
      <c r="J256" s="3">
        <v>31</v>
      </c>
      <c r="K256" s="3">
        <v>24</v>
      </c>
      <c r="L256" s="3">
        <f t="shared" si="14"/>
        <v>7</v>
      </c>
      <c r="M256" s="3">
        <f t="shared" si="13"/>
        <v>1.6089897861885496</v>
      </c>
      <c r="N256" s="3">
        <f t="shared" si="15"/>
        <v>5.39101021381145</v>
      </c>
    </row>
    <row r="257" spans="7:14" x14ac:dyDescent="0.2">
      <c r="G257" s="3">
        <f t="shared" si="16"/>
        <v>237</v>
      </c>
      <c r="H257" s="3" t="s">
        <v>11</v>
      </c>
      <c r="I257" s="3" t="s">
        <v>21</v>
      </c>
      <c r="J257" s="3">
        <v>12</v>
      </c>
      <c r="K257" s="3">
        <v>10</v>
      </c>
      <c r="L257" s="3">
        <f t="shared" si="14"/>
        <v>2</v>
      </c>
      <c r="M257" s="3">
        <f t="shared" si="13"/>
        <v>1.984450615608691</v>
      </c>
      <c r="N257" s="3">
        <f t="shared" si="15"/>
        <v>1.554938439130904E-2</v>
      </c>
    </row>
    <row r="258" spans="7:14" x14ac:dyDescent="0.2">
      <c r="G258" s="3">
        <f t="shared" si="16"/>
        <v>238</v>
      </c>
      <c r="H258" s="3" t="s">
        <v>31</v>
      </c>
      <c r="I258" s="3" t="s">
        <v>6</v>
      </c>
      <c r="J258" s="3">
        <v>31</v>
      </c>
      <c r="K258" s="3">
        <v>27</v>
      </c>
      <c r="L258" s="3">
        <f t="shared" si="14"/>
        <v>4</v>
      </c>
      <c r="M258" s="3">
        <f t="shared" si="13"/>
        <v>4.012306735259485</v>
      </c>
      <c r="N258" s="3">
        <f t="shared" si="15"/>
        <v>1.2306735259485002E-2</v>
      </c>
    </row>
    <row r="259" spans="7:14" x14ac:dyDescent="0.2">
      <c r="G259" s="3">
        <f t="shared" si="16"/>
        <v>239</v>
      </c>
      <c r="H259" s="3" t="s">
        <v>13</v>
      </c>
      <c r="I259" s="3" t="s">
        <v>0</v>
      </c>
      <c r="J259" s="3">
        <v>33</v>
      </c>
      <c r="K259" s="3">
        <v>10</v>
      </c>
      <c r="L259" s="3">
        <f t="shared" si="14"/>
        <v>23</v>
      </c>
      <c r="M259" s="3">
        <f t="shared" si="13"/>
        <v>5.3338319121915756</v>
      </c>
      <c r="N259" s="3">
        <f t="shared" si="15"/>
        <v>17.666168087808423</v>
      </c>
    </row>
    <row r="260" spans="7:14" x14ac:dyDescent="0.2">
      <c r="G260" s="3">
        <f t="shared" si="16"/>
        <v>240</v>
      </c>
      <c r="H260" s="3" t="s">
        <v>26</v>
      </c>
      <c r="I260" s="3" t="s">
        <v>27</v>
      </c>
      <c r="J260" s="3">
        <v>42</v>
      </c>
      <c r="K260" s="3">
        <v>21</v>
      </c>
      <c r="L260" s="3">
        <f t="shared" si="14"/>
        <v>21</v>
      </c>
      <c r="M260" s="3">
        <f t="shared" si="13"/>
        <v>10.602146495127551</v>
      </c>
      <c r="N260" s="3">
        <f t="shared" si="15"/>
        <v>10.397853504872449</v>
      </c>
    </row>
    <row r="261" spans="7:14" x14ac:dyDescent="0.2">
      <c r="G261" s="3">
        <f t="shared" si="16"/>
        <v>240</v>
      </c>
      <c r="H261" s="3" t="s">
        <v>35</v>
      </c>
      <c r="I261" s="3" t="s">
        <v>36</v>
      </c>
      <c r="J261" s="3" t="s">
        <v>37</v>
      </c>
      <c r="K261" s="3" t="s">
        <v>37</v>
      </c>
      <c r="L261" s="3" t="str">
        <f t="shared" si="14"/>
        <v/>
      </c>
      <c r="M261" s="3" t="str">
        <f t="shared" si="13"/>
        <v/>
      </c>
      <c r="N261" s="3" t="str">
        <f t="shared" si="15"/>
        <v/>
      </c>
    </row>
    <row r="262" spans="7:14" x14ac:dyDescent="0.2">
      <c r="G262" s="3">
        <f t="shared" si="16"/>
        <v>241</v>
      </c>
      <c r="H262" s="3" t="s">
        <v>24</v>
      </c>
      <c r="I262" s="3" t="s">
        <v>29</v>
      </c>
      <c r="J262" s="3">
        <v>14</v>
      </c>
      <c r="K262" s="3">
        <v>35</v>
      </c>
      <c r="L262" s="3">
        <f t="shared" si="14"/>
        <v>-21</v>
      </c>
      <c r="M262" s="3">
        <f t="shared" ref="M262:M277" si="17">IFERROR(Home_edge+VLOOKUP(H262,lookpoints,2,FALSE)-VLOOKUP(I262,lookpoints,2,FALSE),"")</f>
        <v>-7.0927832076254047</v>
      </c>
      <c r="N262" s="3">
        <f t="shared" si="15"/>
        <v>13.907216792374594</v>
      </c>
    </row>
    <row r="263" spans="7:14" x14ac:dyDescent="0.2">
      <c r="G263" s="3">
        <f t="shared" si="16"/>
        <v>242</v>
      </c>
      <c r="H263" s="3" t="s">
        <v>15</v>
      </c>
      <c r="I263" s="3" t="s">
        <v>1</v>
      </c>
      <c r="J263" s="3">
        <v>17</v>
      </c>
      <c r="K263" s="3">
        <v>16</v>
      </c>
      <c r="L263" s="3">
        <f t="shared" ref="L263:L277" si="18">IFERROR(J263-K263,"")</f>
        <v>1</v>
      </c>
      <c r="M263" s="3">
        <f t="shared" si="17"/>
        <v>1.5882955416379558</v>
      </c>
      <c r="N263" s="3">
        <f t="shared" ref="N263:N277" si="19">IFERROR(ABS(L263-M263),"")</f>
        <v>0.58829554163795583</v>
      </c>
    </row>
    <row r="264" spans="7:14" x14ac:dyDescent="0.2">
      <c r="G264" s="3">
        <f t="shared" ref="G264:G277" si="20">IF(COUNT(J264)&gt;0,G263+1,G263)</f>
        <v>243</v>
      </c>
      <c r="H264" s="3" t="s">
        <v>22</v>
      </c>
      <c r="I264" s="3" t="s">
        <v>7</v>
      </c>
      <c r="J264" s="3">
        <v>30</v>
      </c>
      <c r="K264" s="3">
        <v>10</v>
      </c>
      <c r="L264" s="3">
        <f t="shared" si="18"/>
        <v>20</v>
      </c>
      <c r="M264" s="3">
        <f t="shared" si="17"/>
        <v>-5.1388572121385057</v>
      </c>
      <c r="N264" s="3">
        <f t="shared" si="19"/>
        <v>25.138857212138504</v>
      </c>
    </row>
    <row r="265" spans="7:14" x14ac:dyDescent="0.2">
      <c r="G265" s="3">
        <f t="shared" si="20"/>
        <v>244</v>
      </c>
      <c r="H265" s="3" t="s">
        <v>31</v>
      </c>
      <c r="I265" s="3" t="s">
        <v>10</v>
      </c>
      <c r="J265" s="3">
        <v>27</v>
      </c>
      <c r="K265" s="3">
        <v>24</v>
      </c>
      <c r="L265" s="3">
        <f t="shared" si="18"/>
        <v>3</v>
      </c>
      <c r="M265" s="3">
        <f t="shared" si="17"/>
        <v>19.652618491465404</v>
      </c>
      <c r="N265" s="3">
        <f t="shared" si="19"/>
        <v>16.652618491465404</v>
      </c>
    </row>
    <row r="266" spans="7:14" x14ac:dyDescent="0.2">
      <c r="G266" s="3">
        <f t="shared" si="20"/>
        <v>245</v>
      </c>
      <c r="H266" s="3" t="s">
        <v>17</v>
      </c>
      <c r="I266" s="3" t="s">
        <v>12</v>
      </c>
      <c r="J266" s="3">
        <v>38</v>
      </c>
      <c r="K266" s="3">
        <v>10</v>
      </c>
      <c r="L266" s="3">
        <f t="shared" si="18"/>
        <v>28</v>
      </c>
      <c r="M266" s="3">
        <f t="shared" si="17"/>
        <v>13.48787715270371</v>
      </c>
      <c r="N266" s="3">
        <f t="shared" si="19"/>
        <v>14.51212284729629</v>
      </c>
    </row>
    <row r="267" spans="7:14" x14ac:dyDescent="0.2">
      <c r="G267" s="3">
        <f t="shared" si="20"/>
        <v>246</v>
      </c>
      <c r="H267" s="3" t="s">
        <v>18</v>
      </c>
      <c r="I267" s="3" t="s">
        <v>11</v>
      </c>
      <c r="J267" s="3">
        <v>24</v>
      </c>
      <c r="K267" s="3">
        <v>17</v>
      </c>
      <c r="L267" s="3">
        <f t="shared" si="18"/>
        <v>7</v>
      </c>
      <c r="M267" s="3">
        <f t="shared" si="17"/>
        <v>3.6343340326754627</v>
      </c>
      <c r="N267" s="3">
        <f t="shared" si="19"/>
        <v>3.3656659673245373</v>
      </c>
    </row>
    <row r="268" spans="7:14" x14ac:dyDescent="0.2">
      <c r="G268" s="3">
        <f t="shared" si="20"/>
        <v>247</v>
      </c>
      <c r="H268" s="3" t="s">
        <v>28</v>
      </c>
      <c r="I268" s="3" t="s">
        <v>5</v>
      </c>
      <c r="J268" s="3">
        <v>24</v>
      </c>
      <c r="K268" s="3">
        <v>20</v>
      </c>
      <c r="L268" s="3">
        <f t="shared" si="18"/>
        <v>4</v>
      </c>
      <c r="M268" s="3">
        <f t="shared" si="17"/>
        <v>4.1379075900746649</v>
      </c>
      <c r="N268" s="3">
        <f t="shared" si="19"/>
        <v>0.13790759007466491</v>
      </c>
    </row>
    <row r="269" spans="7:14" x14ac:dyDescent="0.2">
      <c r="G269" s="3">
        <f t="shared" si="20"/>
        <v>248</v>
      </c>
      <c r="H269" s="3" t="s">
        <v>21</v>
      </c>
      <c r="I269" s="3" t="s">
        <v>6</v>
      </c>
      <c r="J269" s="3">
        <v>27</v>
      </c>
      <c r="K269" s="3">
        <v>10</v>
      </c>
      <c r="L269" s="3">
        <f t="shared" si="18"/>
        <v>17</v>
      </c>
      <c r="M269" s="3">
        <f t="shared" si="17"/>
        <v>-1.6427135893532712</v>
      </c>
      <c r="N269" s="3">
        <f t="shared" si="19"/>
        <v>18.642713589353271</v>
      </c>
    </row>
    <row r="270" spans="7:14" x14ac:dyDescent="0.2">
      <c r="G270" s="3">
        <f t="shared" si="20"/>
        <v>249</v>
      </c>
      <c r="H270" s="3" t="s">
        <v>9</v>
      </c>
      <c r="I270" s="3" t="s">
        <v>26</v>
      </c>
      <c r="J270" s="3">
        <v>27</v>
      </c>
      <c r="K270" s="3">
        <v>13</v>
      </c>
      <c r="L270" s="3">
        <f t="shared" si="18"/>
        <v>14</v>
      </c>
      <c r="M270" s="3">
        <f t="shared" si="17"/>
        <v>-3.0477839522933392</v>
      </c>
      <c r="N270" s="3">
        <f t="shared" si="19"/>
        <v>17.04778395229334</v>
      </c>
    </row>
    <row r="271" spans="7:14" x14ac:dyDescent="0.2">
      <c r="G271" s="3">
        <f t="shared" si="20"/>
        <v>250</v>
      </c>
      <c r="H271" s="3" t="s">
        <v>33</v>
      </c>
      <c r="I271" s="3" t="s">
        <v>23</v>
      </c>
      <c r="J271" s="3">
        <v>23</v>
      </c>
      <c r="K271" s="3">
        <v>25</v>
      </c>
      <c r="L271" s="3">
        <f t="shared" si="18"/>
        <v>-2</v>
      </c>
      <c r="M271" s="3">
        <f t="shared" si="17"/>
        <v>-12.987780397638081</v>
      </c>
      <c r="N271" s="3">
        <f t="shared" si="19"/>
        <v>10.987780397638081</v>
      </c>
    </row>
    <row r="272" spans="7:14" x14ac:dyDescent="0.2">
      <c r="G272" s="3">
        <f t="shared" si="20"/>
        <v>251</v>
      </c>
      <c r="H272" s="3" t="s">
        <v>34</v>
      </c>
      <c r="I272" s="3" t="s">
        <v>30</v>
      </c>
      <c r="J272" s="3">
        <v>6</v>
      </c>
      <c r="K272" s="3">
        <v>44</v>
      </c>
      <c r="L272" s="3">
        <f t="shared" si="18"/>
        <v>-38</v>
      </c>
      <c r="M272" s="3">
        <f t="shared" si="17"/>
        <v>-5.1813145375997776</v>
      </c>
      <c r="N272" s="3">
        <f t="shared" si="19"/>
        <v>32.818685462400225</v>
      </c>
    </row>
    <row r="273" spans="7:14" x14ac:dyDescent="0.2">
      <c r="G273" s="3">
        <f t="shared" si="20"/>
        <v>252</v>
      </c>
      <c r="H273" s="3" t="s">
        <v>0</v>
      </c>
      <c r="I273" s="3" t="s">
        <v>19</v>
      </c>
      <c r="J273" s="3">
        <v>24</v>
      </c>
      <c r="K273" s="3">
        <v>6</v>
      </c>
      <c r="L273" s="3">
        <f t="shared" si="18"/>
        <v>18</v>
      </c>
      <c r="M273" s="3">
        <f t="shared" si="17"/>
        <v>3.534805112627228</v>
      </c>
      <c r="N273" s="3">
        <f t="shared" si="19"/>
        <v>14.465194887372771</v>
      </c>
    </row>
    <row r="274" spans="7:14" x14ac:dyDescent="0.2">
      <c r="G274" s="3">
        <f t="shared" si="20"/>
        <v>253</v>
      </c>
      <c r="H274" s="3" t="s">
        <v>14</v>
      </c>
      <c r="I274" s="3" t="s">
        <v>13</v>
      </c>
      <c r="J274" s="3">
        <v>27</v>
      </c>
      <c r="K274" s="3">
        <v>37</v>
      </c>
      <c r="L274" s="3">
        <f t="shared" si="18"/>
        <v>-10</v>
      </c>
      <c r="M274" s="3">
        <f t="shared" si="17"/>
        <v>-7.3050879036703593</v>
      </c>
      <c r="N274" s="3">
        <f t="shared" si="19"/>
        <v>2.6949120963296407</v>
      </c>
    </row>
    <row r="275" spans="7:14" x14ac:dyDescent="0.2">
      <c r="G275" s="3">
        <f t="shared" si="20"/>
        <v>254</v>
      </c>
      <c r="H275" s="3" t="s">
        <v>16</v>
      </c>
      <c r="I275" s="3" t="s">
        <v>20</v>
      </c>
      <c r="J275" s="3">
        <v>38</v>
      </c>
      <c r="K275" s="3">
        <v>32</v>
      </c>
      <c r="L275" s="3">
        <f t="shared" si="18"/>
        <v>6</v>
      </c>
      <c r="M275" s="3">
        <f t="shared" si="17"/>
        <v>11.586148503501812</v>
      </c>
      <c r="N275" s="3">
        <f t="shared" si="19"/>
        <v>5.5861485035018124</v>
      </c>
    </row>
    <row r="276" spans="7:14" x14ac:dyDescent="0.2">
      <c r="G276" s="3">
        <f t="shared" si="20"/>
        <v>255</v>
      </c>
      <c r="H276" s="3" t="s">
        <v>32</v>
      </c>
      <c r="I276" s="3" t="s">
        <v>25</v>
      </c>
      <c r="J276" s="3">
        <v>10</v>
      </c>
      <c r="K276" s="3">
        <v>19</v>
      </c>
      <c r="L276" s="3">
        <f t="shared" si="18"/>
        <v>-9</v>
      </c>
      <c r="M276" s="3">
        <f t="shared" si="17"/>
        <v>4.7675527496174261</v>
      </c>
      <c r="N276" s="3">
        <f t="shared" si="19"/>
        <v>13.767552749617426</v>
      </c>
    </row>
    <row r="277" spans="7:14" x14ac:dyDescent="0.2">
      <c r="G277" s="3">
        <f t="shared" si="20"/>
        <v>256</v>
      </c>
      <c r="H277" s="3" t="s">
        <v>27</v>
      </c>
      <c r="I277" s="3" t="s">
        <v>3</v>
      </c>
      <c r="J277" s="3">
        <v>24</v>
      </c>
      <c r="K277" s="3">
        <v>31</v>
      </c>
      <c r="L277" s="3">
        <f t="shared" si="18"/>
        <v>-7</v>
      </c>
      <c r="M277" s="3">
        <f t="shared" si="17"/>
        <v>-3.321862671685742</v>
      </c>
      <c r="N277" s="3">
        <f t="shared" si="19"/>
        <v>3.678137328314258</v>
      </c>
    </row>
  </sheetData>
  <printOptions headings="1" gridLines="1"/>
  <pageMargins left="0.7" right="0.7" top="0.75" bottom="0.75" header="0.3" footer="0.3"/>
  <pageSetup scale="1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P277"/>
  <sheetViews>
    <sheetView topLeftCell="B4" zoomScale="86" zoomScaleNormal="86" zoomScalePageLayoutView="86" workbookViewId="0">
      <selection activeCell="B37" sqref="B37"/>
    </sheetView>
  </sheetViews>
  <sheetFormatPr baseColWidth="10" defaultColWidth="8.59765625" defaultRowHeight="15" x14ac:dyDescent="0.2"/>
  <cols>
    <col min="1" max="1" width="8.59765625" style="3"/>
    <col min="2" max="2" width="21.59765625" style="3" customWidth="1"/>
    <col min="3" max="3" width="8.3984375" style="3" customWidth="1"/>
    <col min="4" max="4" width="8.59765625" style="3" customWidth="1"/>
    <col min="5" max="5" width="6.59765625" style="3" bestFit="1" customWidth="1"/>
    <col min="6" max="6" width="11.19921875" style="3" customWidth="1"/>
    <col min="7" max="7" width="12.19921875" style="3" customWidth="1"/>
    <col min="8" max="8" width="8.59765625" style="3"/>
    <col min="9" max="9" width="11.796875" style="3" customWidth="1"/>
    <col min="10" max="10" width="17.3984375" style="3" customWidth="1"/>
    <col min="11" max="11" width="20.3984375" style="3" customWidth="1"/>
    <col min="12" max="12" width="14" style="3" customWidth="1"/>
    <col min="13" max="13" width="13.59765625" style="3" customWidth="1"/>
    <col min="14" max="14" width="16.19921875" style="3" customWidth="1"/>
    <col min="15" max="15" width="14.59765625" style="3" customWidth="1"/>
    <col min="16" max="16" width="8.796875" style="3" bestFit="1" customWidth="1"/>
    <col min="17" max="16384" width="8.59765625" style="3"/>
  </cols>
  <sheetData>
    <row r="1" spans="2:16" x14ac:dyDescent="0.2">
      <c r="F1" s="3" t="s">
        <v>48</v>
      </c>
      <c r="G1" s="4">
        <v>2.5664051999276949</v>
      </c>
    </row>
    <row r="2" spans="2:16" x14ac:dyDescent="0.2">
      <c r="F2" s="3" t="s">
        <v>49</v>
      </c>
      <c r="G2" s="3">
        <v>22.775367726934252</v>
      </c>
    </row>
    <row r="3" spans="2:16" x14ac:dyDescent="0.2">
      <c r="B3" s="3" t="s">
        <v>49</v>
      </c>
      <c r="C3" s="3">
        <f>AVERAGE(C5:C36)</f>
        <v>-6.1997128264490442E-9</v>
      </c>
      <c r="D3" s="3">
        <f>AVERAGE(D5:D36)</f>
        <v>1.7490725694180309E-8</v>
      </c>
      <c r="F3" s="5" t="s">
        <v>50</v>
      </c>
      <c r="G3" s="3">
        <v>0</v>
      </c>
      <c r="P3" s="3" t="s">
        <v>59</v>
      </c>
    </row>
    <row r="4" spans="2:16" x14ac:dyDescent="0.2">
      <c r="B4" s="3" t="s">
        <v>46</v>
      </c>
      <c r="C4" s="3" t="s">
        <v>65</v>
      </c>
      <c r="D4" s="3" t="s">
        <v>66</v>
      </c>
      <c r="E4" s="3" t="s">
        <v>69</v>
      </c>
      <c r="F4" s="3" t="s">
        <v>81</v>
      </c>
      <c r="G4" s="3" t="s">
        <v>82</v>
      </c>
      <c r="P4" s="3">
        <f>SUM(P6:P277)</f>
        <v>29631.920202223464</v>
      </c>
    </row>
    <row r="5" spans="2:16" x14ac:dyDescent="0.2">
      <c r="B5" s="3" t="s">
        <v>30</v>
      </c>
      <c r="C5" s="4">
        <v>2.3698542731207648</v>
      </c>
      <c r="D5" s="4">
        <v>0.77992475560640095</v>
      </c>
      <c r="E5" s="6">
        <f>C5-D5</f>
        <v>1.589929517514364</v>
      </c>
      <c r="F5" s="3">
        <f>RANK(C5,$C$5:$C$36,0)</f>
        <v>11</v>
      </c>
      <c r="G5" s="3">
        <f>RANK(D5,$D$5:$D$36,1)</f>
        <v>16</v>
      </c>
      <c r="I5" s="3" t="s">
        <v>55</v>
      </c>
      <c r="J5" s="3" t="s">
        <v>51</v>
      </c>
      <c r="K5" s="3" t="s">
        <v>52</v>
      </c>
      <c r="L5" s="3" t="s">
        <v>53</v>
      </c>
      <c r="M5" s="3" t="s">
        <v>54</v>
      </c>
      <c r="N5" s="3" t="s">
        <v>67</v>
      </c>
      <c r="O5" s="3" t="s">
        <v>68</v>
      </c>
      <c r="P5" s="3" t="s">
        <v>58</v>
      </c>
    </row>
    <row r="6" spans="2:16" x14ac:dyDescent="0.2">
      <c r="B6" s="3" t="s">
        <v>16</v>
      </c>
      <c r="C6" s="4">
        <v>10.531668181834803</v>
      </c>
      <c r="D6" s="4">
        <v>2.049380525215768</v>
      </c>
      <c r="E6" s="6">
        <f t="shared" ref="E6:E36" si="0">C6-D6</f>
        <v>8.4822876566190359</v>
      </c>
      <c r="F6" s="3">
        <f t="shared" ref="F6:F36" si="1">RANK(C6,$C$5:$C$36,0)</f>
        <v>1</v>
      </c>
      <c r="G6" s="3">
        <f t="shared" ref="G6:G36" si="2">RANK(D6,$D$5:$D$36,1)</f>
        <v>23</v>
      </c>
      <c r="I6" s="3">
        <v>1</v>
      </c>
      <c r="J6" s="3" t="s">
        <v>0</v>
      </c>
      <c r="K6" s="3" t="s">
        <v>1</v>
      </c>
      <c r="L6" s="3">
        <v>21</v>
      </c>
      <c r="M6" s="3">
        <v>20</v>
      </c>
      <c r="N6" s="3">
        <f t="shared" ref="N6:N69" si="3">IFERROR(mean+0.5*Home_edge+VLOOKUP(J6,$B$5:$D$36,2,FALSE)+VLOOKUP(K6,$B$5:$D$36,3,FALSE),"")</f>
        <v>22.840949083452021</v>
      </c>
      <c r="O6" s="3">
        <f t="shared" ref="O6:O69" si="4">IFERROR(mean-0.5*Home_edge+VLOOKUP(K6,$B$5:$D$36,2,FALSE)+VLOOKUP(J6,$B$5:$D$36,3,FALSE),"")</f>
        <v>15.224715500358645</v>
      </c>
      <c r="P6" s="3">
        <f>IFERROR((N6-L6)^2+(O6-M6)^2,"")</f>
        <v>26.192435580377818</v>
      </c>
    </row>
    <row r="7" spans="2:16" x14ac:dyDescent="0.2">
      <c r="B7" s="3" t="s">
        <v>6</v>
      </c>
      <c r="C7" s="4">
        <v>-1.073034262744049</v>
      </c>
      <c r="D7" s="4">
        <v>-2.6103622403300397</v>
      </c>
      <c r="E7" s="6">
        <f t="shared" si="0"/>
        <v>1.5373279775859907</v>
      </c>
      <c r="F7" s="3">
        <f t="shared" si="1"/>
        <v>18</v>
      </c>
      <c r="G7" s="3">
        <f t="shared" si="2"/>
        <v>9</v>
      </c>
      <c r="I7" s="3">
        <f>IF(COUNT(L7)&gt;0,I6+1,I6)</f>
        <v>2</v>
      </c>
      <c r="J7" s="3" t="s">
        <v>5</v>
      </c>
      <c r="K7" s="3" t="s">
        <v>3</v>
      </c>
      <c r="L7" s="3">
        <v>23</v>
      </c>
      <c r="M7" s="3">
        <v>27</v>
      </c>
      <c r="N7" s="3">
        <f t="shared" si="3"/>
        <v>23.404790717377825</v>
      </c>
      <c r="O7" s="3">
        <f t="shared" si="4"/>
        <v>28.639946011589142</v>
      </c>
      <c r="P7" s="3">
        <f t="shared" ref="P7:P70" si="5">IFERROR((N7-L7)^2+(O7-M7)^2,"")</f>
        <v>2.8532784458023892</v>
      </c>
    </row>
    <row r="8" spans="2:16" x14ac:dyDescent="0.2">
      <c r="B8" s="3" t="s">
        <v>7</v>
      </c>
      <c r="C8" s="4">
        <v>1.837102972269067</v>
      </c>
      <c r="D8" s="4">
        <v>2.1692198506275626</v>
      </c>
      <c r="E8" s="6">
        <f t="shared" si="0"/>
        <v>-0.33211687835849557</v>
      </c>
      <c r="F8" s="3">
        <f t="shared" si="1"/>
        <v>12</v>
      </c>
      <c r="G8" s="3">
        <f t="shared" si="2"/>
        <v>24</v>
      </c>
      <c r="I8" s="3">
        <f t="shared" ref="I8:I71" si="6">IF(COUNT(L8)&gt;0,I7+1,I7)</f>
        <v>3</v>
      </c>
      <c r="J8" s="3" t="s">
        <v>6</v>
      </c>
      <c r="K8" s="3" t="s">
        <v>7</v>
      </c>
      <c r="L8" s="3">
        <v>13</v>
      </c>
      <c r="M8" s="3" t="s">
        <v>83</v>
      </c>
      <c r="N8" s="3">
        <f t="shared" si="3"/>
        <v>25.154755914781614</v>
      </c>
      <c r="O8" s="3">
        <f t="shared" si="4"/>
        <v>20.718905858909434</v>
      </c>
      <c r="P8" s="3" t="str">
        <f t="shared" si="5"/>
        <v/>
      </c>
    </row>
    <row r="9" spans="2:16" x14ac:dyDescent="0.2">
      <c r="B9" s="3" t="s">
        <v>1</v>
      </c>
      <c r="C9" s="4">
        <v>-0.20250173648923436</v>
      </c>
      <c r="D9" s="4">
        <v>0.7999287381878275</v>
      </c>
      <c r="E9" s="6">
        <f t="shared" si="0"/>
        <v>-1.0024304746770618</v>
      </c>
      <c r="F9" s="3">
        <f t="shared" si="1"/>
        <v>16</v>
      </c>
      <c r="G9" s="3">
        <f t="shared" si="2"/>
        <v>17</v>
      </c>
      <c r="I9" s="3">
        <f t="shared" si="6"/>
        <v>4</v>
      </c>
      <c r="J9" s="3" t="s">
        <v>9</v>
      </c>
      <c r="K9" s="3" t="s">
        <v>10</v>
      </c>
      <c r="L9" s="3">
        <v>29</v>
      </c>
      <c r="M9" s="3">
        <v>10</v>
      </c>
      <c r="N9" s="3">
        <f t="shared" si="3"/>
        <v>30.206230945259129</v>
      </c>
      <c r="O9" s="3">
        <f t="shared" si="4"/>
        <v>13.748680395656388</v>
      </c>
      <c r="P9" s="3">
        <f t="shared" si="5"/>
        <v>15.507597802079266</v>
      </c>
    </row>
    <row r="10" spans="2:16" x14ac:dyDescent="0.2">
      <c r="B10" s="3" t="s">
        <v>12</v>
      </c>
      <c r="C10" s="4">
        <v>-5.2012156085614594</v>
      </c>
      <c r="D10" s="4">
        <v>2.2994808178264061</v>
      </c>
      <c r="E10" s="6">
        <f t="shared" si="0"/>
        <v>-7.500696426387865</v>
      </c>
      <c r="F10" s="3">
        <f t="shared" si="1"/>
        <v>28</v>
      </c>
      <c r="G10" s="3">
        <f t="shared" si="2"/>
        <v>26</v>
      </c>
      <c r="I10" s="3">
        <f t="shared" si="6"/>
        <v>5</v>
      </c>
      <c r="J10" s="3" t="s">
        <v>11</v>
      </c>
      <c r="K10" s="3" t="s">
        <v>12</v>
      </c>
      <c r="L10" s="3">
        <v>23</v>
      </c>
      <c r="M10" s="3">
        <v>14</v>
      </c>
      <c r="N10" s="3">
        <f t="shared" si="3"/>
        <v>21.054246088091926</v>
      </c>
      <c r="O10" s="3">
        <f t="shared" si="4"/>
        <v>13.614749287760006</v>
      </c>
      <c r="P10" s="3">
        <f t="shared" si="5"/>
        <v>3.9343763969869965</v>
      </c>
    </row>
    <row r="11" spans="2:16" x14ac:dyDescent="0.2">
      <c r="B11" s="3" t="s">
        <v>21</v>
      </c>
      <c r="C11" s="4">
        <v>-1.4832525678585837</v>
      </c>
      <c r="D11" s="4">
        <v>-2.5275247508769909</v>
      </c>
      <c r="E11" s="6">
        <f t="shared" si="0"/>
        <v>1.0442721830184072</v>
      </c>
      <c r="F11" s="3">
        <f t="shared" si="1"/>
        <v>20</v>
      </c>
      <c r="G11" s="3">
        <f t="shared" si="2"/>
        <v>11</v>
      </c>
      <c r="I11" s="3">
        <f t="shared" si="6"/>
        <v>6</v>
      </c>
      <c r="J11" s="3" t="s">
        <v>13</v>
      </c>
      <c r="K11" s="3" t="s">
        <v>14</v>
      </c>
      <c r="L11" s="3">
        <v>33</v>
      </c>
      <c r="M11" s="3">
        <v>27</v>
      </c>
      <c r="N11" s="3">
        <f t="shared" si="3"/>
        <v>28.187832445366524</v>
      </c>
      <c r="O11" s="3">
        <f t="shared" si="4"/>
        <v>20.081841720937668</v>
      </c>
      <c r="P11" s="3">
        <f t="shared" si="5"/>
        <v>71.017870548025812</v>
      </c>
    </row>
    <row r="12" spans="2:16" x14ac:dyDescent="0.2">
      <c r="B12" s="3" t="s">
        <v>10</v>
      </c>
      <c r="C12" s="4">
        <v>-5.2116284970074158</v>
      </c>
      <c r="D12" s="4">
        <v>4.8756968744421982</v>
      </c>
      <c r="E12" s="6">
        <f t="shared" si="0"/>
        <v>-10.087325371449614</v>
      </c>
      <c r="F12" s="3">
        <f t="shared" si="1"/>
        <v>29</v>
      </c>
      <c r="G12" s="3">
        <f t="shared" si="2"/>
        <v>30</v>
      </c>
      <c r="I12" s="3">
        <f t="shared" si="6"/>
        <v>7</v>
      </c>
      <c r="J12" s="3" t="s">
        <v>16</v>
      </c>
      <c r="K12" s="3" t="s">
        <v>15</v>
      </c>
      <c r="L12" s="3">
        <v>24</v>
      </c>
      <c r="M12" s="3">
        <v>31</v>
      </c>
      <c r="N12" s="3">
        <f t="shared" si="3"/>
        <v>33.277864867710193</v>
      </c>
      <c r="O12" s="3">
        <f t="shared" si="4"/>
        <v>22.035422077001758</v>
      </c>
      <c r="P12" s="3">
        <f t="shared" si="5"/>
        <v>166.44243384099855</v>
      </c>
    </row>
    <row r="13" spans="2:16" x14ac:dyDescent="0.2">
      <c r="B13" s="3" t="s">
        <v>26</v>
      </c>
      <c r="C13" s="4">
        <v>4.0567825085548135</v>
      </c>
      <c r="D13" s="4">
        <v>-2.9126617984991023</v>
      </c>
      <c r="E13" s="6">
        <f t="shared" si="0"/>
        <v>6.9694443070539158</v>
      </c>
      <c r="F13" s="3">
        <f t="shared" si="1"/>
        <v>5</v>
      </c>
      <c r="G13" s="3">
        <f t="shared" si="2"/>
        <v>7</v>
      </c>
      <c r="I13" s="3">
        <f t="shared" si="6"/>
        <v>8</v>
      </c>
      <c r="J13" s="3" t="s">
        <v>18</v>
      </c>
      <c r="K13" s="3" t="s">
        <v>17</v>
      </c>
      <c r="L13" s="3">
        <v>16</v>
      </c>
      <c r="M13" s="3">
        <v>25</v>
      </c>
      <c r="N13" s="3">
        <f t="shared" si="3"/>
        <v>21.200081196176864</v>
      </c>
      <c r="O13" s="3">
        <f t="shared" si="4"/>
        <v>20.583501633010201</v>
      </c>
      <c r="P13" s="3">
        <f t="shared" si="5"/>
        <v>46.546302272455769</v>
      </c>
    </row>
    <row r="14" spans="2:16" x14ac:dyDescent="0.2">
      <c r="B14" s="3" t="s">
        <v>0</v>
      </c>
      <c r="C14" s="4">
        <v>-2.0175499816339064</v>
      </c>
      <c r="D14" s="4">
        <v>-6.0649478901225251</v>
      </c>
      <c r="E14" s="6">
        <f t="shared" si="0"/>
        <v>4.0473979084886187</v>
      </c>
      <c r="F14" s="3">
        <f t="shared" si="1"/>
        <v>22</v>
      </c>
      <c r="G14" s="3">
        <f t="shared" si="2"/>
        <v>1</v>
      </c>
      <c r="I14" s="3">
        <f t="shared" si="6"/>
        <v>9</v>
      </c>
      <c r="J14" s="3" t="s">
        <v>20</v>
      </c>
      <c r="K14" s="3" t="s">
        <v>19</v>
      </c>
      <c r="L14" s="3">
        <v>34</v>
      </c>
      <c r="M14" s="3">
        <v>35</v>
      </c>
      <c r="N14" s="3">
        <f t="shared" si="3"/>
        <v>31.106148651376014</v>
      </c>
      <c r="O14" s="3">
        <f t="shared" si="4"/>
        <v>30.259361678643529</v>
      </c>
      <c r="P14" s="3">
        <f t="shared" si="5"/>
        <v>30.848027321846363</v>
      </c>
    </row>
    <row r="15" spans="2:16" x14ac:dyDescent="0.2">
      <c r="B15" s="3" t="s">
        <v>27</v>
      </c>
      <c r="C15" s="4">
        <v>-1.3362335075419345</v>
      </c>
      <c r="D15" s="4">
        <v>6.0990102490596582E-2</v>
      </c>
      <c r="E15" s="6">
        <f t="shared" si="0"/>
        <v>-1.397223610032531</v>
      </c>
      <c r="F15" s="3">
        <f t="shared" si="1"/>
        <v>19</v>
      </c>
      <c r="G15" s="3">
        <f t="shared" si="2"/>
        <v>14</v>
      </c>
      <c r="I15" s="3">
        <f t="shared" si="6"/>
        <v>10</v>
      </c>
      <c r="J15" s="3" t="s">
        <v>22</v>
      </c>
      <c r="K15" s="3" t="s">
        <v>21</v>
      </c>
      <c r="L15" s="3">
        <v>22</v>
      </c>
      <c r="M15" s="3">
        <v>23</v>
      </c>
      <c r="N15" s="3">
        <f t="shared" si="3"/>
        <v>15.984312257753432</v>
      </c>
      <c r="O15" s="3">
        <f t="shared" si="4"/>
        <v>22.979366946251336</v>
      </c>
      <c r="P15" s="3">
        <f t="shared" si="5"/>
        <v>36.188924735122605</v>
      </c>
    </row>
    <row r="16" spans="2:16" x14ac:dyDescent="0.2">
      <c r="B16" s="3" t="s">
        <v>3</v>
      </c>
      <c r="C16" s="4">
        <v>4.8711050321520188</v>
      </c>
      <c r="D16" s="4">
        <v>2.0374263136486874</v>
      </c>
      <c r="E16" s="6">
        <f t="shared" si="0"/>
        <v>2.8336787185033314</v>
      </c>
      <c r="F16" s="3">
        <f t="shared" si="1"/>
        <v>3</v>
      </c>
      <c r="G16" s="3">
        <f t="shared" si="2"/>
        <v>22</v>
      </c>
      <c r="I16" s="3">
        <f t="shared" si="6"/>
        <v>11</v>
      </c>
      <c r="J16" s="3" t="s">
        <v>23</v>
      </c>
      <c r="K16" s="3" t="s">
        <v>24</v>
      </c>
      <c r="L16" s="3">
        <v>12</v>
      </c>
      <c r="M16" s="3">
        <v>10</v>
      </c>
      <c r="N16" s="3">
        <f t="shared" si="3"/>
        <v>23.460739406834254</v>
      </c>
      <c r="O16" s="3">
        <f t="shared" si="4"/>
        <v>16.362910739760586</v>
      </c>
      <c r="P16" s="3">
        <f t="shared" si="5"/>
        <v>171.83518083352416</v>
      </c>
    </row>
    <row r="17" spans="2:16" x14ac:dyDescent="0.2">
      <c r="B17" s="3" t="s">
        <v>11</v>
      </c>
      <c r="C17" s="4">
        <v>-5.3038050566325792</v>
      </c>
      <c r="D17" s="4">
        <v>-2.676200230648941</v>
      </c>
      <c r="E17" s="6">
        <f t="shared" si="0"/>
        <v>-2.6276048259836382</v>
      </c>
      <c r="F17" s="3">
        <f t="shared" si="1"/>
        <v>30</v>
      </c>
      <c r="G17" s="3">
        <f t="shared" si="2"/>
        <v>8</v>
      </c>
      <c r="I17" s="3">
        <f t="shared" si="6"/>
        <v>12</v>
      </c>
      <c r="J17" s="3" t="s">
        <v>26</v>
      </c>
      <c r="K17" s="3" t="s">
        <v>25</v>
      </c>
      <c r="L17" s="3">
        <v>19</v>
      </c>
      <c r="M17" s="3">
        <v>20</v>
      </c>
      <c r="N17" s="3">
        <f t="shared" si="3"/>
        <v>22.757850753639261</v>
      </c>
      <c r="O17" s="3">
        <f t="shared" si="4"/>
        <v>15.350474376575107</v>
      </c>
      <c r="P17" s="3">
        <f t="shared" si="5"/>
        <v>35.739530809511798</v>
      </c>
    </row>
    <row r="18" spans="2:16" x14ac:dyDescent="0.2">
      <c r="B18" s="3" t="s">
        <v>28</v>
      </c>
      <c r="C18" s="4">
        <v>3.0864750358043178</v>
      </c>
      <c r="D18" s="4">
        <v>2.7199820273481818</v>
      </c>
      <c r="E18" s="6">
        <f t="shared" si="0"/>
        <v>0.36649300845613597</v>
      </c>
      <c r="F18" s="3">
        <f t="shared" si="1"/>
        <v>8</v>
      </c>
      <c r="G18" s="3">
        <f t="shared" si="2"/>
        <v>27</v>
      </c>
      <c r="I18" s="3">
        <f t="shared" si="6"/>
        <v>13</v>
      </c>
      <c r="J18" s="3" t="s">
        <v>28</v>
      </c>
      <c r="K18" s="3" t="s">
        <v>27</v>
      </c>
      <c r="L18" s="3">
        <v>35</v>
      </c>
      <c r="M18" s="3">
        <v>39</v>
      </c>
      <c r="N18" s="3">
        <f t="shared" si="3"/>
        <v>27.206035465193015</v>
      </c>
      <c r="O18" s="3">
        <f t="shared" si="4"/>
        <v>22.875913646776652</v>
      </c>
      <c r="P18" s="3">
        <f t="shared" si="5"/>
        <v>320.73204389603245</v>
      </c>
    </row>
    <row r="19" spans="2:16" x14ac:dyDescent="0.2">
      <c r="B19" s="3" t="s">
        <v>5</v>
      </c>
      <c r="C19" s="4">
        <v>-2.6912059231689613</v>
      </c>
      <c r="D19" s="4">
        <v>2.2766758524667177</v>
      </c>
      <c r="E19" s="6">
        <f t="shared" si="0"/>
        <v>-4.9678817756356786</v>
      </c>
      <c r="F19" s="3">
        <f t="shared" si="1"/>
        <v>25</v>
      </c>
      <c r="G19" s="3">
        <f t="shared" si="2"/>
        <v>25</v>
      </c>
      <c r="I19" s="3">
        <f t="shared" si="6"/>
        <v>14</v>
      </c>
      <c r="J19" s="3" t="s">
        <v>30</v>
      </c>
      <c r="K19" s="3" t="s">
        <v>29</v>
      </c>
      <c r="L19" s="3">
        <v>21</v>
      </c>
      <c r="M19" s="3">
        <v>23</v>
      </c>
      <c r="N19" s="3">
        <f t="shared" si="3"/>
        <v>21.410634925980041</v>
      </c>
      <c r="O19" s="3">
        <f t="shared" si="4"/>
        <v>26.540238908911874</v>
      </c>
      <c r="P19" s="3">
        <f t="shared" si="5"/>
        <v>12.701912574608171</v>
      </c>
    </row>
    <row r="20" spans="2:16" x14ac:dyDescent="0.2">
      <c r="B20" s="3" t="s">
        <v>13</v>
      </c>
      <c r="C20" s="4">
        <v>1.1505055942960458</v>
      </c>
      <c r="D20" s="4">
        <v>-4.4465448573633877</v>
      </c>
      <c r="E20" s="6">
        <f t="shared" si="0"/>
        <v>5.5970504516594337</v>
      </c>
      <c r="F20" s="3">
        <f t="shared" si="1"/>
        <v>14</v>
      </c>
      <c r="G20" s="3">
        <f t="shared" si="2"/>
        <v>5</v>
      </c>
      <c r="I20" s="3">
        <f t="shared" si="6"/>
        <v>15</v>
      </c>
      <c r="J20" s="3" t="s">
        <v>32</v>
      </c>
      <c r="K20" s="3" t="s">
        <v>31</v>
      </c>
      <c r="L20" s="3">
        <v>16</v>
      </c>
      <c r="M20" s="3">
        <v>38</v>
      </c>
      <c r="N20" s="3">
        <f t="shared" si="3"/>
        <v>25.405883512265483</v>
      </c>
      <c r="O20" s="3">
        <f t="shared" si="4"/>
        <v>25.611527944876244</v>
      </c>
      <c r="P20" s="3">
        <f t="shared" si="5"/>
        <v>241.94488450688988</v>
      </c>
    </row>
    <row r="21" spans="2:16" x14ac:dyDescent="0.2">
      <c r="B21" s="3" t="s">
        <v>34</v>
      </c>
      <c r="C21" s="4">
        <v>-9.4584757852195978</v>
      </c>
      <c r="D21" s="4">
        <v>1.6283330348883427</v>
      </c>
      <c r="E21" s="6">
        <f t="shared" si="0"/>
        <v>-11.08680882010794</v>
      </c>
      <c r="F21" s="3">
        <f t="shared" si="1"/>
        <v>32</v>
      </c>
      <c r="G21" s="3">
        <f t="shared" si="2"/>
        <v>19</v>
      </c>
      <c r="I21" s="3">
        <f t="shared" si="6"/>
        <v>16</v>
      </c>
      <c r="J21" s="3" t="s">
        <v>33</v>
      </c>
      <c r="K21" s="3" t="s">
        <v>34</v>
      </c>
      <c r="L21" s="3">
        <v>28</v>
      </c>
      <c r="M21" s="3">
        <v>0</v>
      </c>
      <c r="N21" s="3">
        <f t="shared" si="3"/>
        <v>21.983285194513101</v>
      </c>
      <c r="O21" s="3">
        <f t="shared" si="4"/>
        <v>19.542569470419224</v>
      </c>
      <c r="P21" s="3">
        <f t="shared" si="5"/>
        <v>418.1128785567268</v>
      </c>
    </row>
    <row r="22" spans="2:16" x14ac:dyDescent="0.2">
      <c r="B22" s="3" t="s">
        <v>24</v>
      </c>
      <c r="C22" s="4">
        <v>-0.5951399028924218</v>
      </c>
      <c r="D22" s="4">
        <v>1.8060738443209727</v>
      </c>
      <c r="E22" s="6">
        <f t="shared" si="0"/>
        <v>-2.4012137472133945</v>
      </c>
      <c r="F22" s="3">
        <f t="shared" si="1"/>
        <v>17</v>
      </c>
      <c r="G22" s="3">
        <f t="shared" si="2"/>
        <v>21</v>
      </c>
      <c r="I22" s="3">
        <f t="shared" si="6"/>
        <v>16</v>
      </c>
      <c r="J22" s="3" t="s">
        <v>35</v>
      </c>
      <c r="K22" s="3" t="s">
        <v>36</v>
      </c>
      <c r="L22" s="3" t="s">
        <v>37</v>
      </c>
      <c r="M22" s="3" t="s">
        <v>37</v>
      </c>
      <c r="N22" s="3" t="str">
        <f t="shared" si="3"/>
        <v/>
      </c>
      <c r="O22" s="3" t="str">
        <f t="shared" si="4"/>
        <v/>
      </c>
      <c r="P22" s="3" t="str">
        <f t="shared" si="5"/>
        <v/>
      </c>
    </row>
    <row r="23" spans="2:16" x14ac:dyDescent="0.2">
      <c r="B23" s="3" t="s">
        <v>17</v>
      </c>
      <c r="C23" s="4">
        <v>-2.6491817706924952</v>
      </c>
      <c r="D23" s="4">
        <v>-3.5925834169921051</v>
      </c>
      <c r="E23" s="6">
        <f t="shared" si="0"/>
        <v>0.94340164629960999</v>
      </c>
      <c r="F23" s="3">
        <f t="shared" si="1"/>
        <v>24</v>
      </c>
      <c r="G23" s="3">
        <f t="shared" si="2"/>
        <v>6</v>
      </c>
      <c r="I23" s="3">
        <f t="shared" si="6"/>
        <v>17</v>
      </c>
      <c r="J23" s="3" t="s">
        <v>7</v>
      </c>
      <c r="K23" s="3" t="s">
        <v>22</v>
      </c>
      <c r="L23" s="3">
        <v>31</v>
      </c>
      <c r="M23" s="3">
        <v>37</v>
      </c>
      <c r="N23" s="3">
        <f t="shared" si="3"/>
        <v>28.866127686306683</v>
      </c>
      <c r="O23" s="3">
        <f t="shared" si="4"/>
        <v>18.114651659330288</v>
      </c>
      <c r="P23" s="3">
        <f t="shared" si="5"/>
        <v>361.2097929995831</v>
      </c>
    </row>
    <row r="24" spans="2:16" x14ac:dyDescent="0.2">
      <c r="B24" s="3" t="s">
        <v>29</v>
      </c>
      <c r="C24" s="4">
        <v>4.2681490263350685</v>
      </c>
      <c r="D24" s="4">
        <v>-5.0177896740388235</v>
      </c>
      <c r="E24" s="6">
        <f t="shared" si="0"/>
        <v>9.285938700373892</v>
      </c>
      <c r="F24" s="3">
        <f t="shared" si="1"/>
        <v>4</v>
      </c>
      <c r="G24" s="3">
        <f t="shared" si="2"/>
        <v>3</v>
      </c>
      <c r="I24" s="3">
        <f t="shared" si="6"/>
        <v>18</v>
      </c>
      <c r="J24" s="3" t="s">
        <v>31</v>
      </c>
      <c r="K24" s="3" t="s">
        <v>21</v>
      </c>
      <c r="L24" s="3">
        <v>24</v>
      </c>
      <c r="M24" s="3">
        <v>16</v>
      </c>
      <c r="N24" s="3">
        <f t="shared" si="3"/>
        <v>24.304337925935343</v>
      </c>
      <c r="O24" s="3">
        <f t="shared" si="4"/>
        <v>18.041058472401961</v>
      </c>
      <c r="P24" s="3">
        <f t="shared" si="5"/>
        <v>4.2585412609264512</v>
      </c>
    </row>
    <row r="25" spans="2:16" x14ac:dyDescent="0.2">
      <c r="B25" s="3" t="s">
        <v>20</v>
      </c>
      <c r="C25" s="4">
        <v>6.7945677088940011</v>
      </c>
      <c r="D25" s="4">
        <v>5.2515128093875783</v>
      </c>
      <c r="E25" s="6">
        <f t="shared" si="0"/>
        <v>1.5430548995064228</v>
      </c>
      <c r="F25" s="3">
        <f t="shared" si="1"/>
        <v>2</v>
      </c>
      <c r="G25" s="3">
        <f t="shared" si="2"/>
        <v>31</v>
      </c>
      <c r="I25" s="3">
        <f t="shared" si="6"/>
        <v>19</v>
      </c>
      <c r="J25" s="3" t="s">
        <v>10</v>
      </c>
      <c r="K25" s="3" t="s">
        <v>6</v>
      </c>
      <c r="L25" s="3">
        <v>20</v>
      </c>
      <c r="M25" s="3">
        <v>25</v>
      </c>
      <c r="N25" s="3">
        <f t="shared" si="3"/>
        <v>16.236579589560641</v>
      </c>
      <c r="O25" s="3">
        <f t="shared" si="4"/>
        <v>25.294827738668555</v>
      </c>
      <c r="P25" s="3">
        <f t="shared" si="5"/>
        <v>14.250256581199967</v>
      </c>
    </row>
    <row r="26" spans="2:16" x14ac:dyDescent="0.2">
      <c r="B26" s="3" t="s">
        <v>25</v>
      </c>
      <c r="C26" s="4">
        <v>-3.2290289518961957</v>
      </c>
      <c r="D26" s="4">
        <v>-5.3575020818136529</v>
      </c>
      <c r="E26" s="6">
        <f t="shared" si="0"/>
        <v>2.1284731299174573</v>
      </c>
      <c r="F26" s="3">
        <f t="shared" si="1"/>
        <v>26</v>
      </c>
      <c r="G26" s="3">
        <f t="shared" si="2"/>
        <v>2</v>
      </c>
      <c r="I26" s="3">
        <f t="shared" si="6"/>
        <v>20</v>
      </c>
      <c r="J26" s="3" t="s">
        <v>11</v>
      </c>
      <c r="K26" s="3" t="s">
        <v>13</v>
      </c>
      <c r="L26" s="3">
        <v>19</v>
      </c>
      <c r="M26" s="3">
        <v>12</v>
      </c>
      <c r="N26" s="3">
        <f t="shared" si="3"/>
        <v>14.308220412902131</v>
      </c>
      <c r="O26" s="3">
        <f t="shared" si="4"/>
        <v>19.96647049061751</v>
      </c>
      <c r="P26" s="3">
        <f t="shared" si="5"/>
        <v>85.477447771787851</v>
      </c>
    </row>
    <row r="27" spans="2:16" x14ac:dyDescent="0.2">
      <c r="B27" s="3" t="s">
        <v>22</v>
      </c>
      <c r="C27" s="4">
        <v>-5.5467333182676786</v>
      </c>
      <c r="D27" s="4">
        <v>2.9704543871395166</v>
      </c>
      <c r="E27" s="6">
        <f t="shared" si="0"/>
        <v>-8.5171877054071956</v>
      </c>
      <c r="F27" s="3">
        <f t="shared" si="1"/>
        <v>31</v>
      </c>
      <c r="G27" s="3">
        <f t="shared" si="2"/>
        <v>28</v>
      </c>
      <c r="I27" s="3">
        <f t="shared" si="6"/>
        <v>21</v>
      </c>
      <c r="J27" s="3" t="s">
        <v>29</v>
      </c>
      <c r="K27" s="3" t="s">
        <v>24</v>
      </c>
      <c r="L27" s="3">
        <v>31</v>
      </c>
      <c r="M27" s="3">
        <v>24</v>
      </c>
      <c r="N27" s="3">
        <f t="shared" si="3"/>
        <v>30.13279319755414</v>
      </c>
      <c r="O27" s="3">
        <f t="shared" si="4"/>
        <v>15.879235550039162</v>
      </c>
      <c r="P27" s="3">
        <f t="shared" si="5"/>
        <v>66.698862889956118</v>
      </c>
    </row>
    <row r="28" spans="2:16" x14ac:dyDescent="0.2">
      <c r="B28" s="3" t="s">
        <v>19</v>
      </c>
      <c r="C28" s="4">
        <v>3.5156837422855443</v>
      </c>
      <c r="D28" s="4">
        <v>0.25301061558391491</v>
      </c>
      <c r="E28" s="6">
        <f t="shared" si="0"/>
        <v>3.2626731267016291</v>
      </c>
      <c r="F28" s="3">
        <f t="shared" si="1"/>
        <v>6</v>
      </c>
      <c r="G28" s="3">
        <f t="shared" si="2"/>
        <v>15</v>
      </c>
      <c r="I28" s="3">
        <f t="shared" si="6"/>
        <v>22</v>
      </c>
      <c r="J28" s="3" t="s">
        <v>27</v>
      </c>
      <c r="K28" s="3" t="s">
        <v>18</v>
      </c>
      <c r="L28" s="3">
        <v>15</v>
      </c>
      <c r="M28" s="3">
        <v>16</v>
      </c>
      <c r="N28" s="3">
        <f t="shared" si="3"/>
        <v>24.462855096088454</v>
      </c>
      <c r="O28" s="3">
        <f t="shared" si="4"/>
        <v>22.287249515731872</v>
      </c>
      <c r="P28" s="3">
        <f t="shared" si="5"/>
        <v>129.07513304263787</v>
      </c>
    </row>
    <row r="29" spans="2:16" x14ac:dyDescent="0.2">
      <c r="B29" s="3" t="s">
        <v>9</v>
      </c>
      <c r="C29" s="4">
        <v>1.2719637439188307</v>
      </c>
      <c r="D29" s="4">
        <v>-2.5318562343065998</v>
      </c>
      <c r="E29" s="6">
        <f t="shared" si="0"/>
        <v>3.8038199782254303</v>
      </c>
      <c r="F29" s="3">
        <f t="shared" si="1"/>
        <v>13</v>
      </c>
      <c r="G29" s="3">
        <f t="shared" si="2"/>
        <v>10</v>
      </c>
      <c r="I29" s="3">
        <f t="shared" si="6"/>
        <v>23</v>
      </c>
      <c r="J29" s="3" t="s">
        <v>25</v>
      </c>
      <c r="K29" s="3" t="s">
        <v>20</v>
      </c>
      <c r="L29" s="3">
        <v>16</v>
      </c>
      <c r="M29" s="3">
        <v>13</v>
      </c>
      <c r="N29" s="3">
        <f t="shared" si="3"/>
        <v>26.08105418438948</v>
      </c>
      <c r="O29" s="3">
        <f t="shared" si="4"/>
        <v>22.929230754050753</v>
      </c>
      <c r="P29" s="3">
        <f t="shared" si="5"/>
        <v>200.21727683578393</v>
      </c>
    </row>
    <row r="30" spans="2:16" x14ac:dyDescent="0.2">
      <c r="B30" s="3" t="s">
        <v>31</v>
      </c>
      <c r="C30" s="4">
        <v>2.773292349914235</v>
      </c>
      <c r="D30" s="4">
        <v>-1.9678540867098588</v>
      </c>
      <c r="E30" s="6">
        <f t="shared" si="0"/>
        <v>4.7411464366240939</v>
      </c>
      <c r="F30" s="3">
        <f t="shared" si="1"/>
        <v>10</v>
      </c>
      <c r="G30" s="3">
        <f t="shared" si="2"/>
        <v>12</v>
      </c>
      <c r="I30" s="3">
        <f t="shared" si="6"/>
        <v>24</v>
      </c>
      <c r="J30" s="3" t="s">
        <v>1</v>
      </c>
      <c r="K30" s="3" t="s">
        <v>33</v>
      </c>
      <c r="L30" s="3">
        <v>46</v>
      </c>
      <c r="M30" s="3">
        <v>27</v>
      </c>
      <c r="N30" s="3">
        <f t="shared" si="3"/>
        <v>31.36494871907728</v>
      </c>
      <c r="O30" s="3">
        <f t="shared" si="4"/>
        <v>18.588475697884892</v>
      </c>
      <c r="P30" s="3">
        <f t="shared" si="5"/>
        <v>284.93846708031083</v>
      </c>
    </row>
    <row r="31" spans="2:16" x14ac:dyDescent="0.2">
      <c r="B31" s="3" t="s">
        <v>14</v>
      </c>
      <c r="C31" s="4">
        <v>3.0362214513306496</v>
      </c>
      <c r="D31" s="4">
        <v>2.9787565241723795</v>
      </c>
      <c r="E31" s="6">
        <f t="shared" si="0"/>
        <v>5.7464927158270118E-2</v>
      </c>
      <c r="F31" s="3">
        <f t="shared" si="1"/>
        <v>9</v>
      </c>
      <c r="G31" s="3">
        <f t="shared" si="2"/>
        <v>29</v>
      </c>
      <c r="I31" s="3">
        <f t="shared" si="6"/>
        <v>25</v>
      </c>
      <c r="J31" s="3" t="s">
        <v>32</v>
      </c>
      <c r="K31" s="3" t="s">
        <v>26</v>
      </c>
      <c r="L31" s="3">
        <v>23</v>
      </c>
      <c r="M31" s="3">
        <v>27</v>
      </c>
      <c r="N31" s="3">
        <f t="shared" si="3"/>
        <v>24.461075800476241</v>
      </c>
      <c r="O31" s="3">
        <f t="shared" si="4"/>
        <v>26.895018103516822</v>
      </c>
      <c r="P31" s="3">
        <f t="shared" si="5"/>
        <v>2.1457636933264927</v>
      </c>
    </row>
    <row r="32" spans="2:16" x14ac:dyDescent="0.2">
      <c r="B32" s="3" t="s">
        <v>33</v>
      </c>
      <c r="C32" s="4">
        <v>-3.7036181672733397</v>
      </c>
      <c r="D32" s="4">
        <v>7.5088801286684168</v>
      </c>
      <c r="E32" s="6">
        <f t="shared" si="0"/>
        <v>-11.212498295941757</v>
      </c>
      <c r="F32" s="3">
        <f t="shared" si="1"/>
        <v>27</v>
      </c>
      <c r="G32" s="3">
        <f t="shared" si="2"/>
        <v>32</v>
      </c>
      <c r="I32" s="3">
        <f t="shared" si="6"/>
        <v>26</v>
      </c>
      <c r="J32" s="3" t="s">
        <v>30</v>
      </c>
      <c r="K32" s="3" t="s">
        <v>15</v>
      </c>
      <c r="L32" s="3">
        <v>40</v>
      </c>
      <c r="M32" s="3">
        <v>7</v>
      </c>
      <c r="N32" s="3">
        <f t="shared" si="3"/>
        <v>25.116050958996155</v>
      </c>
      <c r="O32" s="3">
        <f t="shared" si="4"/>
        <v>20.765966307392393</v>
      </c>
      <c r="P32" s="3">
        <f t="shared" si="5"/>
        <v>411.0337674314618</v>
      </c>
    </row>
    <row r="33" spans="2:16" x14ac:dyDescent="0.2">
      <c r="B33" s="3" t="s">
        <v>23</v>
      </c>
      <c r="C33" s="4">
        <v>-2.4039047643848188</v>
      </c>
      <c r="D33" s="4">
        <v>-4.5341144843173975</v>
      </c>
      <c r="E33" s="6">
        <f t="shared" si="0"/>
        <v>2.1302097199325787</v>
      </c>
      <c r="F33" s="3">
        <f t="shared" si="1"/>
        <v>23</v>
      </c>
      <c r="G33" s="3">
        <f t="shared" si="2"/>
        <v>4</v>
      </c>
      <c r="I33" s="3">
        <f t="shared" si="6"/>
        <v>27</v>
      </c>
      <c r="J33" s="3" t="s">
        <v>34</v>
      </c>
      <c r="K33" s="3" t="s">
        <v>23</v>
      </c>
      <c r="L33" s="3">
        <v>9</v>
      </c>
      <c r="M33" s="3">
        <v>3</v>
      </c>
      <c r="N33" s="3">
        <f t="shared" si="3"/>
        <v>10.065980057361104</v>
      </c>
      <c r="O33" s="3">
        <f t="shared" si="4"/>
        <v>20.716593397473929</v>
      </c>
      <c r="P33" s="3">
        <f t="shared" si="5"/>
        <v>315.0139950941084</v>
      </c>
    </row>
    <row r="34" spans="2:16" x14ac:dyDescent="0.2">
      <c r="B34" s="3" t="s">
        <v>15</v>
      </c>
      <c r="C34" s="4">
        <v>-1.5061235751844144</v>
      </c>
      <c r="D34" s="4">
        <v>-1.3123736410227111</v>
      </c>
      <c r="E34" s="6">
        <f t="shared" si="0"/>
        <v>-0.19374993416170327</v>
      </c>
      <c r="F34" s="3">
        <f t="shared" si="1"/>
        <v>21</v>
      </c>
      <c r="G34" s="3">
        <f t="shared" si="2"/>
        <v>13</v>
      </c>
      <c r="I34" s="3">
        <f t="shared" si="6"/>
        <v>28</v>
      </c>
      <c r="J34" s="3" t="s">
        <v>0</v>
      </c>
      <c r="K34" s="3" t="s">
        <v>28</v>
      </c>
      <c r="L34" s="3">
        <v>34</v>
      </c>
      <c r="M34" s="3">
        <v>20</v>
      </c>
      <c r="N34" s="3">
        <f t="shared" si="3"/>
        <v>24.761002372612374</v>
      </c>
      <c r="O34" s="3">
        <f t="shared" si="4"/>
        <v>18.5136922726522</v>
      </c>
      <c r="P34" s="3">
        <f t="shared" si="5"/>
        <v>87.568187819247953</v>
      </c>
    </row>
    <row r="35" spans="2:16" x14ac:dyDescent="0.2">
      <c r="B35" s="3" t="s">
        <v>18</v>
      </c>
      <c r="C35" s="4">
        <v>0.73409428627087048</v>
      </c>
      <c r="D35" s="4">
        <v>1.7405182767322875</v>
      </c>
      <c r="E35" s="6">
        <f t="shared" si="0"/>
        <v>-1.0064239904614172</v>
      </c>
      <c r="F35" s="3">
        <f t="shared" si="1"/>
        <v>15</v>
      </c>
      <c r="G35" s="3">
        <f t="shared" si="2"/>
        <v>20</v>
      </c>
      <c r="I35" s="3">
        <f t="shared" si="6"/>
        <v>29</v>
      </c>
      <c r="J35" s="3" t="s">
        <v>14</v>
      </c>
      <c r="K35" s="3" t="s">
        <v>5</v>
      </c>
      <c r="L35" s="3">
        <v>38</v>
      </c>
      <c r="M35" s="3">
        <v>14</v>
      </c>
      <c r="N35" s="3">
        <f t="shared" si="3"/>
        <v>29.371467630695467</v>
      </c>
      <c r="O35" s="3">
        <f t="shared" si="4"/>
        <v>21.779715727973823</v>
      </c>
      <c r="P35" s="3">
        <f t="shared" si="5"/>
        <v>134.97554765621936</v>
      </c>
    </row>
    <row r="36" spans="2:16" x14ac:dyDescent="0.2">
      <c r="B36" s="3" t="s">
        <v>32</v>
      </c>
      <c r="C36" s="4">
        <v>3.3151672720772427</v>
      </c>
      <c r="D36" s="4">
        <v>1.3460704679916018</v>
      </c>
      <c r="E36" s="6">
        <f t="shared" si="0"/>
        <v>1.9690968040856409</v>
      </c>
      <c r="F36" s="3">
        <f t="shared" si="1"/>
        <v>7</v>
      </c>
      <c r="G36" s="3">
        <f t="shared" si="2"/>
        <v>18</v>
      </c>
      <c r="I36" s="3">
        <f t="shared" si="6"/>
        <v>30</v>
      </c>
      <c r="J36" s="3" t="s">
        <v>19</v>
      </c>
      <c r="K36" s="3" t="s">
        <v>16</v>
      </c>
      <c r="L36" s="3">
        <v>28</v>
      </c>
      <c r="M36" s="3">
        <v>35</v>
      </c>
      <c r="N36" s="3">
        <f t="shared" si="3"/>
        <v>29.623634594399412</v>
      </c>
      <c r="O36" s="3">
        <f t="shared" si="4"/>
        <v>32.276843924389127</v>
      </c>
      <c r="P36" s="3">
        <f t="shared" si="5"/>
        <v>10.051768308266958</v>
      </c>
    </row>
    <row r="37" spans="2:16" x14ac:dyDescent="0.2">
      <c r="I37" s="3">
        <f t="shared" si="6"/>
        <v>31</v>
      </c>
      <c r="J37" s="3" t="s">
        <v>17</v>
      </c>
      <c r="K37" s="3" t="s">
        <v>3</v>
      </c>
      <c r="L37" s="3">
        <v>17</v>
      </c>
      <c r="M37" s="3">
        <v>14</v>
      </c>
      <c r="N37" s="3">
        <f t="shared" si="3"/>
        <v>23.446814869854293</v>
      </c>
      <c r="O37" s="3">
        <f t="shared" si="4"/>
        <v>22.770686742130319</v>
      </c>
      <c r="P37" s="3">
        <f t="shared" si="5"/>
        <v>118.48636789475498</v>
      </c>
    </row>
    <row r="38" spans="2:16" x14ac:dyDescent="0.2">
      <c r="I38" s="3">
        <f t="shared" si="6"/>
        <v>32</v>
      </c>
      <c r="J38" s="3" t="s">
        <v>12</v>
      </c>
      <c r="K38" s="3" t="s">
        <v>9</v>
      </c>
      <c r="L38" s="3">
        <v>14</v>
      </c>
      <c r="M38" s="3">
        <v>29</v>
      </c>
      <c r="N38" s="3">
        <f t="shared" si="3"/>
        <v>16.325498484030042</v>
      </c>
      <c r="O38" s="3">
        <f t="shared" si="4"/>
        <v>25.063609688715644</v>
      </c>
      <c r="P38" s="3">
        <f t="shared" si="5"/>
        <v>20.903111881999372</v>
      </c>
    </row>
    <row r="39" spans="2:16" x14ac:dyDescent="0.2">
      <c r="I39" s="3">
        <f t="shared" si="6"/>
        <v>32</v>
      </c>
      <c r="J39" s="3" t="s">
        <v>35</v>
      </c>
      <c r="K39" s="3" t="s">
        <v>36</v>
      </c>
      <c r="L39" s="3" t="s">
        <v>37</v>
      </c>
      <c r="M39" s="3" t="s">
        <v>37</v>
      </c>
      <c r="N39" s="3" t="str">
        <f t="shared" si="3"/>
        <v/>
      </c>
      <c r="O39" s="3" t="str">
        <f t="shared" si="4"/>
        <v/>
      </c>
      <c r="P39" s="3" t="str">
        <f t="shared" si="5"/>
        <v/>
      </c>
    </row>
    <row r="40" spans="2:16" x14ac:dyDescent="0.2">
      <c r="I40" s="3">
        <f t="shared" si="6"/>
        <v>33</v>
      </c>
      <c r="J40" s="3" t="s">
        <v>29</v>
      </c>
      <c r="K40" s="3" t="s">
        <v>11</v>
      </c>
      <c r="L40" s="3">
        <v>27</v>
      </c>
      <c r="M40" s="3">
        <v>0</v>
      </c>
      <c r="N40" s="3">
        <f t="shared" si="3"/>
        <v>25.650519122584225</v>
      </c>
      <c r="O40" s="3">
        <f t="shared" si="4"/>
        <v>11.170570396299002</v>
      </c>
      <c r="P40" s="3">
        <f t="shared" si="5"/>
        <v>126.60274161718249</v>
      </c>
    </row>
    <row r="41" spans="2:16" x14ac:dyDescent="0.2">
      <c r="I41" s="3">
        <f t="shared" si="6"/>
        <v>34</v>
      </c>
      <c r="J41" s="3" t="s">
        <v>3</v>
      </c>
      <c r="K41" s="3" t="s">
        <v>27</v>
      </c>
      <c r="L41" s="3">
        <v>34</v>
      </c>
      <c r="M41" s="3">
        <v>27</v>
      </c>
      <c r="N41" s="3">
        <f t="shared" si="3"/>
        <v>28.990665461540715</v>
      </c>
      <c r="O41" s="3">
        <f t="shared" si="4"/>
        <v>22.193357933077159</v>
      </c>
      <c r="P41" s="3">
        <f t="shared" si="5"/>
        <v>48.197240477713379</v>
      </c>
    </row>
    <row r="42" spans="2:16" x14ac:dyDescent="0.2">
      <c r="I42" s="3">
        <f t="shared" si="6"/>
        <v>35</v>
      </c>
      <c r="J42" s="3" t="s">
        <v>25</v>
      </c>
      <c r="K42" s="3" t="s">
        <v>32</v>
      </c>
      <c r="L42" s="3">
        <v>27</v>
      </c>
      <c r="M42" s="3">
        <v>29</v>
      </c>
      <c r="N42" s="3">
        <f t="shared" si="3"/>
        <v>22.175611842993504</v>
      </c>
      <c r="O42" s="3">
        <f t="shared" si="4"/>
        <v>19.449830317233996</v>
      </c>
      <c r="P42" s="3">
        <f t="shared" si="5"/>
        <v>114.48046205908746</v>
      </c>
    </row>
    <row r="43" spans="2:16" x14ac:dyDescent="0.2">
      <c r="I43" s="3">
        <f t="shared" si="6"/>
        <v>36</v>
      </c>
      <c r="J43" s="3" t="s">
        <v>21</v>
      </c>
      <c r="K43" s="3" t="s">
        <v>0</v>
      </c>
      <c r="L43" s="3">
        <v>17</v>
      </c>
      <c r="M43" s="3">
        <v>29</v>
      </c>
      <c r="N43" s="3">
        <f t="shared" si="3"/>
        <v>16.510369868916989</v>
      </c>
      <c r="O43" s="3">
        <f t="shared" si="4"/>
        <v>16.947090394459508</v>
      </c>
      <c r="P43" s="3">
        <f t="shared" si="5"/>
        <v>145.51236762459462</v>
      </c>
    </row>
    <row r="44" spans="2:16" x14ac:dyDescent="0.2">
      <c r="I44" s="3">
        <f t="shared" si="6"/>
        <v>37</v>
      </c>
      <c r="J44" s="3" t="s">
        <v>7</v>
      </c>
      <c r="K44" s="3" t="s">
        <v>30</v>
      </c>
      <c r="L44" s="3">
        <v>33</v>
      </c>
      <c r="M44" s="3">
        <v>18</v>
      </c>
      <c r="N44" s="3">
        <f t="shared" si="3"/>
        <v>26.67559805477357</v>
      </c>
      <c r="O44" s="3">
        <f t="shared" si="4"/>
        <v>26.031239250718734</v>
      </c>
      <c r="P44" s="3">
        <f t="shared" si="5"/>
        <v>104.49886386706908</v>
      </c>
    </row>
    <row r="45" spans="2:16" x14ac:dyDescent="0.2">
      <c r="I45" s="3">
        <f t="shared" si="6"/>
        <v>38</v>
      </c>
      <c r="J45" s="3" t="s">
        <v>24</v>
      </c>
      <c r="K45" s="3" t="s">
        <v>10</v>
      </c>
      <c r="L45" s="3">
        <v>30</v>
      </c>
      <c r="M45" s="3">
        <v>24</v>
      </c>
      <c r="N45" s="3">
        <f t="shared" si="3"/>
        <v>28.339127298447877</v>
      </c>
      <c r="O45" s="3">
        <f t="shared" si="4"/>
        <v>18.086610474283962</v>
      </c>
      <c r="P45" s="3">
        <f t="shared" si="5"/>
        <v>37.726673813609203</v>
      </c>
    </row>
    <row r="46" spans="2:16" x14ac:dyDescent="0.2">
      <c r="I46" s="3">
        <f t="shared" si="6"/>
        <v>39</v>
      </c>
      <c r="J46" s="3" t="s">
        <v>18</v>
      </c>
      <c r="K46" s="3" t="s">
        <v>19</v>
      </c>
      <c r="L46" s="3">
        <v>10</v>
      </c>
      <c r="M46" s="3">
        <v>17</v>
      </c>
      <c r="N46" s="3">
        <f t="shared" si="3"/>
        <v>25.045675228752884</v>
      </c>
      <c r="O46" s="3">
        <f t="shared" si="4"/>
        <v>26.74836714598824</v>
      </c>
      <c r="P46" s="3">
        <f t="shared" si="5"/>
        <v>321.40300510209107</v>
      </c>
    </row>
    <row r="47" spans="2:16" x14ac:dyDescent="0.2">
      <c r="I47" s="3">
        <f t="shared" si="6"/>
        <v>40</v>
      </c>
      <c r="J47" s="3" t="s">
        <v>5</v>
      </c>
      <c r="K47" s="3" t="s">
        <v>6</v>
      </c>
      <c r="L47" s="3">
        <v>17</v>
      </c>
      <c r="M47" s="3">
        <v>19</v>
      </c>
      <c r="N47" s="3">
        <f t="shared" si="3"/>
        <v>18.757002163399097</v>
      </c>
      <c r="O47" s="3">
        <f t="shared" si="4"/>
        <v>22.695806716693074</v>
      </c>
      <c r="P47" s="3">
        <f t="shared" si="5"/>
        <v>16.746043889342747</v>
      </c>
    </row>
    <row r="48" spans="2:16" x14ac:dyDescent="0.2">
      <c r="I48" s="3">
        <f t="shared" si="6"/>
        <v>41</v>
      </c>
      <c r="J48" s="3" t="s">
        <v>1</v>
      </c>
      <c r="K48" s="3" t="s">
        <v>17</v>
      </c>
      <c r="L48" s="3">
        <v>10</v>
      </c>
      <c r="M48" s="3">
        <v>22</v>
      </c>
      <c r="N48" s="3">
        <f t="shared" si="3"/>
        <v>20.263485173416758</v>
      </c>
      <c r="O48" s="3">
        <f t="shared" si="4"/>
        <v>19.642912094465739</v>
      </c>
      <c r="P48" s="3">
        <f t="shared" si="5"/>
        <v>110.89499129936151</v>
      </c>
    </row>
    <row r="49" spans="9:16" x14ac:dyDescent="0.2">
      <c r="I49" s="3">
        <f t="shared" si="6"/>
        <v>42</v>
      </c>
      <c r="J49" s="3" t="s">
        <v>15</v>
      </c>
      <c r="K49" s="3" t="s">
        <v>34</v>
      </c>
      <c r="L49" s="3">
        <v>32</v>
      </c>
      <c r="M49" s="3">
        <v>37</v>
      </c>
      <c r="N49" s="3">
        <f t="shared" si="3"/>
        <v>24.180779786602027</v>
      </c>
      <c r="O49" s="3">
        <f t="shared" si="4"/>
        <v>10.721315700728097</v>
      </c>
      <c r="P49" s="3">
        <f t="shared" si="5"/>
        <v>751.70945324641093</v>
      </c>
    </row>
    <row r="50" spans="9:16" x14ac:dyDescent="0.2">
      <c r="I50" s="3">
        <f t="shared" si="6"/>
        <v>43</v>
      </c>
      <c r="J50" s="3" t="s">
        <v>23</v>
      </c>
      <c r="K50" s="3" t="s">
        <v>33</v>
      </c>
      <c r="L50" s="3">
        <v>37</v>
      </c>
      <c r="M50" s="3">
        <v>18</v>
      </c>
      <c r="N50" s="3">
        <f t="shared" si="3"/>
        <v>29.163545691181696</v>
      </c>
      <c r="O50" s="3">
        <f t="shared" si="4"/>
        <v>13.254432475379668</v>
      </c>
      <c r="P50" s="3">
        <f t="shared" si="5"/>
        <v>83.930427264928113</v>
      </c>
    </row>
    <row r="51" spans="9:16" x14ac:dyDescent="0.2">
      <c r="I51" s="3">
        <f t="shared" si="6"/>
        <v>44</v>
      </c>
      <c r="J51" s="3" t="s">
        <v>9</v>
      </c>
      <c r="K51" s="3" t="s">
        <v>31</v>
      </c>
      <c r="L51" s="3">
        <v>34</v>
      </c>
      <c r="M51" s="3">
        <v>3</v>
      </c>
      <c r="N51" s="3">
        <f t="shared" si="3"/>
        <v>23.362679984107071</v>
      </c>
      <c r="O51" s="3">
        <f t="shared" si="4"/>
        <v>21.733601242578043</v>
      </c>
      <c r="P51" s="3">
        <f t="shared" si="5"/>
        <v>464.10039263643796</v>
      </c>
    </row>
    <row r="52" spans="9:16" x14ac:dyDescent="0.2">
      <c r="I52" s="3">
        <f t="shared" si="6"/>
        <v>45</v>
      </c>
      <c r="J52" s="3" t="s">
        <v>28</v>
      </c>
      <c r="K52" s="3" t="s">
        <v>14</v>
      </c>
      <c r="L52" s="3">
        <v>26</v>
      </c>
      <c r="M52" s="3">
        <v>22</v>
      </c>
      <c r="N52" s="3">
        <f t="shared" si="3"/>
        <v>30.123801886874798</v>
      </c>
      <c r="O52" s="3">
        <f t="shared" si="4"/>
        <v>27.248368605649237</v>
      </c>
      <c r="P52" s="3">
        <f t="shared" si="5"/>
        <v>44.551115022956651</v>
      </c>
    </row>
    <row r="53" spans="9:16" x14ac:dyDescent="0.2">
      <c r="I53" s="3">
        <f t="shared" si="6"/>
        <v>46</v>
      </c>
      <c r="J53" s="3" t="s">
        <v>13</v>
      </c>
      <c r="K53" s="3" t="s">
        <v>22</v>
      </c>
      <c r="L53" s="3">
        <v>24</v>
      </c>
      <c r="M53" s="3">
        <v>3</v>
      </c>
      <c r="N53" s="3">
        <f t="shared" si="3"/>
        <v>28.179530308333661</v>
      </c>
      <c r="O53" s="3">
        <f t="shared" si="4"/>
        <v>11.49888695133934</v>
      </c>
      <c r="P53" s="3">
        <f t="shared" si="5"/>
        <v>89.699553009925779</v>
      </c>
    </row>
    <row r="54" spans="9:16" x14ac:dyDescent="0.2">
      <c r="I54" s="3">
        <f t="shared" si="6"/>
        <v>47</v>
      </c>
      <c r="J54" s="3" t="s">
        <v>26</v>
      </c>
      <c r="K54" s="3" t="s">
        <v>12</v>
      </c>
      <c r="L54" s="3">
        <v>31</v>
      </c>
      <c r="M54" s="3">
        <v>17</v>
      </c>
      <c r="N54" s="3">
        <f t="shared" si="3"/>
        <v>30.41483365327932</v>
      </c>
      <c r="O54" s="3">
        <f t="shared" si="4"/>
        <v>13.378287719909846</v>
      </c>
      <c r="P54" s="3">
        <f t="shared" si="5"/>
        <v>13.45921949309025</v>
      </c>
    </row>
    <row r="55" spans="9:16" x14ac:dyDescent="0.2">
      <c r="I55" s="3">
        <f t="shared" si="6"/>
        <v>48</v>
      </c>
      <c r="J55" s="3" t="s">
        <v>20</v>
      </c>
      <c r="K55" s="3" t="s">
        <v>16</v>
      </c>
      <c r="L55" s="3">
        <v>32</v>
      </c>
      <c r="M55" s="3">
        <v>45</v>
      </c>
      <c r="N55" s="3">
        <f t="shared" si="3"/>
        <v>32.902518561007867</v>
      </c>
      <c r="O55" s="3">
        <f t="shared" si="4"/>
        <v>37.275346118192786</v>
      </c>
      <c r="P55" s="3">
        <f t="shared" si="5"/>
        <v>60.484817346682966</v>
      </c>
    </row>
    <row r="56" spans="9:16" x14ac:dyDescent="0.2">
      <c r="I56" s="3">
        <f t="shared" si="6"/>
        <v>48</v>
      </c>
      <c r="J56" s="3" t="s">
        <v>35</v>
      </c>
      <c r="K56" s="3" t="s">
        <v>36</v>
      </c>
      <c r="L56" s="3" t="s">
        <v>37</v>
      </c>
      <c r="M56" s="3" t="s">
        <v>37</v>
      </c>
      <c r="N56" s="3" t="str">
        <f t="shared" si="3"/>
        <v/>
      </c>
      <c r="O56" s="3" t="str">
        <f t="shared" si="4"/>
        <v/>
      </c>
      <c r="P56" s="3" t="str">
        <f t="shared" si="5"/>
        <v/>
      </c>
    </row>
    <row r="57" spans="9:16" x14ac:dyDescent="0.2">
      <c r="I57" s="3">
        <f t="shared" si="6"/>
        <v>49</v>
      </c>
      <c r="J57" s="3" t="s">
        <v>21</v>
      </c>
      <c r="K57" s="3" t="s">
        <v>24</v>
      </c>
      <c r="L57" s="3">
        <v>22</v>
      </c>
      <c r="M57" s="3">
        <v>7</v>
      </c>
      <c r="N57" s="3">
        <f t="shared" si="3"/>
        <v>24.381391603360488</v>
      </c>
      <c r="O57" s="3">
        <f t="shared" si="4"/>
        <v>18.369500473200993</v>
      </c>
      <c r="P57" s="3">
        <f t="shared" si="5"/>
        <v>134.93656697867343</v>
      </c>
    </row>
    <row r="58" spans="9:16" x14ac:dyDescent="0.2">
      <c r="I58" s="3">
        <f t="shared" si="6"/>
        <v>50</v>
      </c>
      <c r="J58" s="3" t="s">
        <v>5</v>
      </c>
      <c r="K58" s="3" t="s">
        <v>28</v>
      </c>
      <c r="L58" s="3">
        <v>30</v>
      </c>
      <c r="M58" s="3">
        <v>27</v>
      </c>
      <c r="N58" s="3">
        <f t="shared" si="3"/>
        <v>24.087346431077318</v>
      </c>
      <c r="O58" s="3">
        <f t="shared" si="4"/>
        <v>26.855316015241442</v>
      </c>
      <c r="P58" s="3">
        <f t="shared" si="5"/>
        <v>34.980405681539743</v>
      </c>
    </row>
    <row r="59" spans="9:16" x14ac:dyDescent="0.2">
      <c r="I59" s="3">
        <f t="shared" si="6"/>
        <v>51</v>
      </c>
      <c r="J59" s="3" t="s">
        <v>12</v>
      </c>
      <c r="K59" s="3" t="s">
        <v>27</v>
      </c>
      <c r="L59" s="3">
        <v>17</v>
      </c>
      <c r="M59" s="3">
        <v>14</v>
      </c>
      <c r="N59" s="3">
        <f t="shared" si="3"/>
        <v>18.918344820827237</v>
      </c>
      <c r="O59" s="3">
        <f t="shared" si="4"/>
        <v>22.455412437254878</v>
      </c>
      <c r="P59" s="3">
        <f t="shared" si="5"/>
        <v>75.174046335679165</v>
      </c>
    </row>
    <row r="60" spans="9:16" x14ac:dyDescent="0.2">
      <c r="I60" s="3">
        <f t="shared" si="6"/>
        <v>52</v>
      </c>
      <c r="J60" s="3" t="s">
        <v>6</v>
      </c>
      <c r="K60" s="3" t="s">
        <v>19</v>
      </c>
      <c r="L60" s="3">
        <v>27</v>
      </c>
      <c r="M60" s="3">
        <v>28</v>
      </c>
      <c r="N60" s="3">
        <f t="shared" si="3"/>
        <v>23.238546679737965</v>
      </c>
      <c r="O60" s="3">
        <f t="shared" si="4"/>
        <v>22.397486628925911</v>
      </c>
      <c r="P60" s="3">
        <f t="shared" si="5"/>
        <v>45.536687153574235</v>
      </c>
    </row>
    <row r="61" spans="9:16" x14ac:dyDescent="0.2">
      <c r="I61" s="3">
        <f t="shared" si="6"/>
        <v>53</v>
      </c>
      <c r="J61" s="3" t="s">
        <v>29</v>
      </c>
      <c r="K61" s="3" t="s">
        <v>7</v>
      </c>
      <c r="L61" s="3">
        <v>0</v>
      </c>
      <c r="M61" s="3">
        <v>16</v>
      </c>
      <c r="N61" s="3">
        <f t="shared" si="3"/>
        <v>30.495939203860729</v>
      </c>
      <c r="O61" s="3">
        <f t="shared" si="4"/>
        <v>18.311478425200651</v>
      </c>
      <c r="P61" s="3">
        <f t="shared" si="5"/>
        <v>935.34524043573788</v>
      </c>
    </row>
    <row r="62" spans="9:16" x14ac:dyDescent="0.2">
      <c r="I62" s="3">
        <f t="shared" si="6"/>
        <v>54</v>
      </c>
      <c r="J62" s="3" t="s">
        <v>11</v>
      </c>
      <c r="K62" s="3" t="s">
        <v>18</v>
      </c>
      <c r="L62" s="3">
        <v>27</v>
      </c>
      <c r="M62" s="3">
        <v>20</v>
      </c>
      <c r="N62" s="3">
        <f t="shared" si="3"/>
        <v>20.495283546997808</v>
      </c>
      <c r="O62" s="3">
        <f t="shared" si="4"/>
        <v>19.550059182592335</v>
      </c>
      <c r="P62" s="3">
        <f t="shared" si="5"/>
        <v>42.5137828731269</v>
      </c>
    </row>
    <row r="63" spans="9:16" x14ac:dyDescent="0.2">
      <c r="I63" s="3">
        <f t="shared" si="6"/>
        <v>55</v>
      </c>
      <c r="J63" s="3" t="s">
        <v>22</v>
      </c>
      <c r="K63" s="3" t="s">
        <v>23</v>
      </c>
      <c r="L63" s="3">
        <v>17</v>
      </c>
      <c r="M63" s="3">
        <v>27</v>
      </c>
      <c r="N63" s="3">
        <f t="shared" si="3"/>
        <v>13.977722524313025</v>
      </c>
      <c r="O63" s="3">
        <f t="shared" si="4"/>
        <v>22.058714749725102</v>
      </c>
      <c r="P63" s="3">
        <f t="shared" si="5"/>
        <v>33.550461064629097</v>
      </c>
    </row>
    <row r="64" spans="9:16" x14ac:dyDescent="0.2">
      <c r="I64" s="3">
        <f t="shared" si="6"/>
        <v>56</v>
      </c>
      <c r="J64" s="3" t="s">
        <v>16</v>
      </c>
      <c r="K64" s="3" t="s">
        <v>1</v>
      </c>
      <c r="L64" s="3">
        <v>48</v>
      </c>
      <c r="M64" s="3">
        <v>33</v>
      </c>
      <c r="N64" s="3">
        <f t="shared" si="3"/>
        <v>35.390167246920733</v>
      </c>
      <c r="O64" s="3">
        <f t="shared" si="4"/>
        <v>23.339043915696937</v>
      </c>
      <c r="P64" s="3">
        <f t="shared" si="5"/>
        <v>252.34195452346302</v>
      </c>
    </row>
    <row r="65" spans="9:16" x14ac:dyDescent="0.2">
      <c r="I65" s="3">
        <f t="shared" si="6"/>
        <v>57</v>
      </c>
      <c r="J65" s="3" t="s">
        <v>32</v>
      </c>
      <c r="K65" s="3" t="s">
        <v>10</v>
      </c>
      <c r="L65" s="3">
        <v>31</v>
      </c>
      <c r="M65" s="3">
        <v>20</v>
      </c>
      <c r="N65" s="3">
        <f t="shared" si="3"/>
        <v>32.249434473417537</v>
      </c>
      <c r="O65" s="3">
        <f t="shared" si="4"/>
        <v>17.62660709795459</v>
      </c>
      <c r="P65" s="3">
        <f t="shared" si="5"/>
        <v>7.1940803708436913</v>
      </c>
    </row>
    <row r="66" spans="9:16" x14ac:dyDescent="0.2">
      <c r="I66" s="3">
        <f t="shared" si="6"/>
        <v>58</v>
      </c>
      <c r="J66" s="3" t="s">
        <v>30</v>
      </c>
      <c r="K66" s="3" t="s">
        <v>34</v>
      </c>
      <c r="L66" s="3">
        <v>13</v>
      </c>
      <c r="M66" s="3">
        <v>17</v>
      </c>
      <c r="N66" s="3">
        <f t="shared" si="3"/>
        <v>28.056757634907207</v>
      </c>
      <c r="O66" s="3">
        <f t="shared" si="4"/>
        <v>12.81361409735721</v>
      </c>
      <c r="P66" s="3">
        <f t="shared" si="5"/>
        <v>244.23177740218279</v>
      </c>
    </row>
    <row r="67" spans="9:16" x14ac:dyDescent="0.2">
      <c r="I67" s="3">
        <f t="shared" si="6"/>
        <v>59</v>
      </c>
      <c r="J67" s="3" t="s">
        <v>15</v>
      </c>
      <c r="K67" s="3" t="s">
        <v>0</v>
      </c>
      <c r="L67" s="3">
        <v>7</v>
      </c>
      <c r="M67" s="3">
        <v>27</v>
      </c>
      <c r="N67" s="3">
        <f t="shared" si="3"/>
        <v>16.48749886159116</v>
      </c>
      <c r="O67" s="3">
        <f t="shared" si="4"/>
        <v>18.162241504313791</v>
      </c>
      <c r="P67" s="3">
        <f t="shared" si="5"/>
        <v>168.11860987676732</v>
      </c>
    </row>
    <row r="68" spans="9:16" x14ac:dyDescent="0.2">
      <c r="I68" s="3">
        <f t="shared" si="6"/>
        <v>60</v>
      </c>
      <c r="J68" s="3" t="s">
        <v>33</v>
      </c>
      <c r="K68" s="3" t="s">
        <v>26</v>
      </c>
      <c r="L68" s="3">
        <v>17</v>
      </c>
      <c r="M68" s="3">
        <v>24</v>
      </c>
      <c r="N68" s="3">
        <f t="shared" si="3"/>
        <v>17.442290361125657</v>
      </c>
      <c r="O68" s="3">
        <f t="shared" si="4"/>
        <v>33.05782776419364</v>
      </c>
      <c r="P68" s="3">
        <f t="shared" si="5"/>
        <v>82.239864569341819</v>
      </c>
    </row>
    <row r="69" spans="9:16" x14ac:dyDescent="0.2">
      <c r="I69" s="3">
        <f t="shared" si="6"/>
        <v>61</v>
      </c>
      <c r="J69" s="3" t="s">
        <v>14</v>
      </c>
      <c r="K69" s="3" t="s">
        <v>20</v>
      </c>
      <c r="L69" s="3">
        <v>34</v>
      </c>
      <c r="M69" s="3">
        <v>35</v>
      </c>
      <c r="N69" s="3">
        <f t="shared" si="3"/>
        <v>32.346304587616331</v>
      </c>
      <c r="O69" s="3">
        <f t="shared" si="4"/>
        <v>31.265489360036785</v>
      </c>
      <c r="P69" s="3">
        <f t="shared" si="5"/>
        <v>16.681278236937256</v>
      </c>
    </row>
    <row r="70" spans="9:16" x14ac:dyDescent="0.2">
      <c r="I70" s="3">
        <f t="shared" si="6"/>
        <v>62</v>
      </c>
      <c r="J70" s="3" t="s">
        <v>31</v>
      </c>
      <c r="K70" s="3" t="s">
        <v>13</v>
      </c>
      <c r="L70" s="3">
        <v>43</v>
      </c>
      <c r="M70" s="3">
        <v>14</v>
      </c>
      <c r="N70" s="3">
        <f t="shared" ref="N70:N133" si="7">IFERROR(mean+0.5*Home_edge+VLOOKUP(J70,$B$5:$D$36,2,FALSE)+VLOOKUP(K70,$B$5:$D$36,3,FALSE),"")</f>
        <v>22.385317819448947</v>
      </c>
      <c r="O70" s="3">
        <f t="shared" ref="O70:O133" si="8">IFERROR(mean-0.5*Home_edge+VLOOKUP(K70,$B$5:$D$36,2,FALSE)+VLOOKUP(J70,$B$5:$D$36,3,FALSE),"")</f>
        <v>20.674816634556592</v>
      </c>
      <c r="P70" s="3">
        <f t="shared" si="5"/>
        <v>469.51829851008256</v>
      </c>
    </row>
    <row r="71" spans="9:16" x14ac:dyDescent="0.2">
      <c r="I71" s="3">
        <f t="shared" si="6"/>
        <v>63</v>
      </c>
      <c r="J71" s="3" t="s">
        <v>17</v>
      </c>
      <c r="K71" s="3" t="s">
        <v>25</v>
      </c>
      <c r="L71" s="3">
        <v>24</v>
      </c>
      <c r="M71" s="3">
        <v>10</v>
      </c>
      <c r="N71" s="3">
        <f t="shared" si="7"/>
        <v>16.051886474391953</v>
      </c>
      <c r="O71" s="3">
        <f t="shared" si="8"/>
        <v>14.670552758082103</v>
      </c>
      <c r="P71" s="3">
        <f t="shared" ref="P71:P134" si="9">IFERROR((N71-L71)^2+(O71-M71)^2,"")</f>
        <v>84.986571681981914</v>
      </c>
    </row>
    <row r="72" spans="9:16" x14ac:dyDescent="0.2">
      <c r="I72" s="3">
        <f t="shared" ref="I72:I135" si="10">IF(COUNT(L72)&gt;0,I71+1,I71)</f>
        <v>63</v>
      </c>
      <c r="J72" s="3" t="s">
        <v>35</v>
      </c>
      <c r="K72" s="3" t="s">
        <v>36</v>
      </c>
      <c r="L72" s="3" t="s">
        <v>37</v>
      </c>
      <c r="M72" s="3" t="s">
        <v>37</v>
      </c>
      <c r="N72" s="3" t="str">
        <f t="shared" si="7"/>
        <v/>
      </c>
      <c r="O72" s="3" t="str">
        <f t="shared" si="8"/>
        <v/>
      </c>
      <c r="P72" s="3" t="str">
        <f t="shared" si="9"/>
        <v/>
      </c>
    </row>
    <row r="73" spans="9:16" x14ac:dyDescent="0.2">
      <c r="I73" s="3">
        <f t="shared" si="10"/>
        <v>64</v>
      </c>
      <c r="J73" s="3" t="s">
        <v>33</v>
      </c>
      <c r="K73" s="3" t="s">
        <v>30</v>
      </c>
      <c r="L73" s="3">
        <v>21</v>
      </c>
      <c r="M73" s="3">
        <v>33</v>
      </c>
      <c r="N73" s="3">
        <f t="shared" si="7"/>
        <v>21.13487691523116</v>
      </c>
      <c r="O73" s="3">
        <f t="shared" si="8"/>
        <v>31.370899528759587</v>
      </c>
      <c r="P73" s="3">
        <f t="shared" si="9"/>
        <v>2.6721601276580098</v>
      </c>
    </row>
    <row r="74" spans="9:16" x14ac:dyDescent="0.2">
      <c r="I74" s="3">
        <f t="shared" si="10"/>
        <v>65</v>
      </c>
      <c r="J74" s="3" t="s">
        <v>10</v>
      </c>
      <c r="K74" s="3" t="s">
        <v>29</v>
      </c>
      <c r="L74" s="3">
        <v>13</v>
      </c>
      <c r="M74" s="3">
        <v>33</v>
      </c>
      <c r="N74" s="3">
        <f t="shared" si="7"/>
        <v>13.829152155851858</v>
      </c>
      <c r="O74" s="3">
        <f t="shared" si="8"/>
        <v>30.636011027747671</v>
      </c>
      <c r="P74" s="3">
        <f t="shared" si="9"/>
        <v>6.2759371584844086</v>
      </c>
    </row>
    <row r="75" spans="9:16" x14ac:dyDescent="0.2">
      <c r="I75" s="3">
        <f t="shared" si="10"/>
        <v>66</v>
      </c>
      <c r="J75" s="3" t="s">
        <v>28</v>
      </c>
      <c r="K75" s="3" t="s">
        <v>12</v>
      </c>
      <c r="L75" s="3">
        <v>29</v>
      </c>
      <c r="M75" s="3">
        <v>23</v>
      </c>
      <c r="N75" s="3">
        <f t="shared" si="7"/>
        <v>29.444526180528825</v>
      </c>
      <c r="O75" s="3">
        <f t="shared" si="8"/>
        <v>19.010931545757128</v>
      </c>
      <c r="P75" s="3">
        <f t="shared" si="9"/>
        <v>16.110270657811164</v>
      </c>
    </row>
    <row r="76" spans="9:16" x14ac:dyDescent="0.2">
      <c r="I76" s="3">
        <f t="shared" si="10"/>
        <v>67</v>
      </c>
      <c r="J76" s="3" t="s">
        <v>27</v>
      </c>
      <c r="K76" s="3" t="s">
        <v>9</v>
      </c>
      <c r="L76" s="3">
        <v>24</v>
      </c>
      <c r="M76" s="3">
        <v>23</v>
      </c>
      <c r="N76" s="3">
        <f t="shared" si="7"/>
        <v>20.190480585049567</v>
      </c>
      <c r="O76" s="3">
        <f t="shared" si="8"/>
        <v>22.825118973379833</v>
      </c>
      <c r="P76" s="3">
        <f t="shared" si="9"/>
        <v>14.543021546356012</v>
      </c>
    </row>
    <row r="77" spans="9:16" x14ac:dyDescent="0.2">
      <c r="I77" s="3">
        <f t="shared" si="10"/>
        <v>68</v>
      </c>
      <c r="J77" s="3" t="s">
        <v>31</v>
      </c>
      <c r="K77" s="3" t="s">
        <v>22</v>
      </c>
      <c r="L77" s="3">
        <v>31</v>
      </c>
      <c r="M77" s="3">
        <v>13</v>
      </c>
      <c r="N77" s="3">
        <f t="shared" si="7"/>
        <v>29.80231706395185</v>
      </c>
      <c r="O77" s="3">
        <f t="shared" si="8"/>
        <v>13.977577721992869</v>
      </c>
      <c r="P77" s="3">
        <f t="shared" si="9"/>
        <v>2.3901026178376834</v>
      </c>
    </row>
    <row r="78" spans="9:16" x14ac:dyDescent="0.2">
      <c r="I78" s="3">
        <f t="shared" si="10"/>
        <v>69</v>
      </c>
      <c r="J78" s="3" t="s">
        <v>24</v>
      </c>
      <c r="K78" s="3" t="s">
        <v>18</v>
      </c>
      <c r="L78" s="3">
        <v>17</v>
      </c>
      <c r="M78" s="3">
        <v>30</v>
      </c>
      <c r="N78" s="3">
        <f t="shared" si="7"/>
        <v>25.203948700737968</v>
      </c>
      <c r="O78" s="3">
        <f t="shared" si="8"/>
        <v>24.03233325756225</v>
      </c>
      <c r="P78" s="3">
        <f t="shared" si="9"/>
        <v>102.91782063313777</v>
      </c>
    </row>
    <row r="79" spans="9:16" x14ac:dyDescent="0.2">
      <c r="I79" s="3">
        <f t="shared" si="10"/>
        <v>70</v>
      </c>
      <c r="J79" s="3" t="s">
        <v>6</v>
      </c>
      <c r="K79" s="3" t="s">
        <v>32</v>
      </c>
      <c r="L79" s="3">
        <v>10</v>
      </c>
      <c r="M79" s="3">
        <v>16</v>
      </c>
      <c r="N79" s="3">
        <f t="shared" si="7"/>
        <v>24.331606532145653</v>
      </c>
      <c r="O79" s="3">
        <f t="shared" si="8"/>
        <v>22.196970158717608</v>
      </c>
      <c r="P79" s="3">
        <f t="shared" si="9"/>
        <v>243.79738494027649</v>
      </c>
    </row>
    <row r="80" spans="9:16" x14ac:dyDescent="0.2">
      <c r="I80" s="3">
        <f t="shared" si="10"/>
        <v>71</v>
      </c>
      <c r="J80" s="3" t="s">
        <v>17</v>
      </c>
      <c r="K80" s="3" t="s">
        <v>11</v>
      </c>
      <c r="L80" s="3">
        <v>31</v>
      </c>
      <c r="M80" s="3">
        <v>13</v>
      </c>
      <c r="N80" s="3">
        <f t="shared" si="7"/>
        <v>18.733188325556664</v>
      </c>
      <c r="O80" s="3">
        <f t="shared" si="8"/>
        <v>12.59577665334572</v>
      </c>
      <c r="P80" s="3">
        <f t="shared" si="9"/>
        <v>150.63806517023968</v>
      </c>
    </row>
    <row r="81" spans="9:16" x14ac:dyDescent="0.2">
      <c r="I81" s="3">
        <f t="shared" si="10"/>
        <v>72</v>
      </c>
      <c r="J81" s="3" t="s">
        <v>0</v>
      </c>
      <c r="K81" s="3" t="s">
        <v>16</v>
      </c>
      <c r="L81" s="3">
        <v>16</v>
      </c>
      <c r="M81" s="3">
        <v>23</v>
      </c>
      <c r="N81" s="3">
        <f t="shared" si="7"/>
        <v>24.090400870479961</v>
      </c>
      <c r="O81" s="3">
        <f t="shared" si="8"/>
        <v>25.958885418682684</v>
      </c>
      <c r="P81" s="3">
        <f t="shared" si="9"/>
        <v>74.209589165955919</v>
      </c>
    </row>
    <row r="82" spans="9:16" x14ac:dyDescent="0.2">
      <c r="I82" s="3">
        <f t="shared" si="10"/>
        <v>73</v>
      </c>
      <c r="J82" s="3" t="s">
        <v>34</v>
      </c>
      <c r="K82" s="3" t="s">
        <v>7</v>
      </c>
      <c r="L82" s="3">
        <v>19</v>
      </c>
      <c r="M82" s="3">
        <v>30</v>
      </c>
      <c r="N82" s="3">
        <f t="shared" si="7"/>
        <v>16.769314392306065</v>
      </c>
      <c r="O82" s="3">
        <f t="shared" si="8"/>
        <v>24.957601134127817</v>
      </c>
      <c r="P82" s="3">
        <f t="shared" si="9"/>
        <v>30.401744602921941</v>
      </c>
    </row>
    <row r="83" spans="9:16" x14ac:dyDescent="0.2">
      <c r="I83" s="3">
        <f t="shared" si="10"/>
        <v>74</v>
      </c>
      <c r="J83" s="3" t="s">
        <v>19</v>
      </c>
      <c r="K83" s="3" t="s">
        <v>14</v>
      </c>
      <c r="L83" s="3">
        <v>34</v>
      </c>
      <c r="M83" s="3">
        <v>31</v>
      </c>
      <c r="N83" s="3">
        <f t="shared" si="7"/>
        <v>30.553010593356024</v>
      </c>
      <c r="O83" s="3">
        <f t="shared" si="8"/>
        <v>24.78139719388497</v>
      </c>
      <c r="P83" s="3">
        <f t="shared" si="9"/>
        <v>50.552756829737511</v>
      </c>
    </row>
    <row r="84" spans="9:16" x14ac:dyDescent="0.2">
      <c r="I84" s="3">
        <f t="shared" si="10"/>
        <v>75</v>
      </c>
      <c r="J84" s="3" t="s">
        <v>26</v>
      </c>
      <c r="K84" s="3" t="s">
        <v>21</v>
      </c>
      <c r="L84" s="3">
        <v>28</v>
      </c>
      <c r="M84" s="3">
        <v>14</v>
      </c>
      <c r="N84" s="3">
        <f t="shared" si="7"/>
        <v>25.587828084575921</v>
      </c>
      <c r="O84" s="3">
        <f t="shared" si="8"/>
        <v>17.096250760612719</v>
      </c>
      <c r="P84" s="3">
        <f t="shared" si="9"/>
        <v>15.40534212215551</v>
      </c>
    </row>
    <row r="85" spans="9:16" x14ac:dyDescent="0.2">
      <c r="I85" s="3">
        <f t="shared" si="10"/>
        <v>76</v>
      </c>
      <c r="J85" s="3" t="s">
        <v>3</v>
      </c>
      <c r="K85" s="3" t="s">
        <v>25</v>
      </c>
      <c r="L85" s="3">
        <v>23</v>
      </c>
      <c r="M85" s="3">
        <v>16</v>
      </c>
      <c r="N85" s="3">
        <f t="shared" si="7"/>
        <v>23.572173277236466</v>
      </c>
      <c r="O85" s="3">
        <f t="shared" si="8"/>
        <v>20.300562488722896</v>
      </c>
      <c r="P85" s="3">
        <f t="shared" si="9"/>
        <v>18.822219978593989</v>
      </c>
    </row>
    <row r="86" spans="9:16" x14ac:dyDescent="0.2">
      <c r="I86" s="3">
        <f t="shared" si="10"/>
        <v>77</v>
      </c>
      <c r="J86" s="3" t="s">
        <v>1</v>
      </c>
      <c r="K86" s="3" t="s">
        <v>15</v>
      </c>
      <c r="L86" s="3">
        <v>14</v>
      </c>
      <c r="M86" s="3">
        <v>17</v>
      </c>
      <c r="N86" s="3">
        <f t="shared" si="7"/>
        <v>22.543694949386154</v>
      </c>
      <c r="O86" s="3">
        <f t="shared" si="8"/>
        <v>20.785970289973818</v>
      </c>
      <c r="P86" s="3">
        <f t="shared" si="9"/>
        <v>87.328294424730913</v>
      </c>
    </row>
    <row r="87" spans="9:16" x14ac:dyDescent="0.2">
      <c r="I87" s="3">
        <f t="shared" si="10"/>
        <v>77</v>
      </c>
      <c r="J87" s="3" t="s">
        <v>35</v>
      </c>
      <c r="K87" s="3" t="s">
        <v>36</v>
      </c>
      <c r="L87" s="3" t="s">
        <v>37</v>
      </c>
      <c r="M87" s="3" t="s">
        <v>37</v>
      </c>
      <c r="N87" s="3" t="str">
        <f t="shared" si="7"/>
        <v/>
      </c>
      <c r="O87" s="3" t="str">
        <f t="shared" si="8"/>
        <v/>
      </c>
      <c r="P87" s="3" t="str">
        <f t="shared" si="9"/>
        <v/>
      </c>
    </row>
    <row r="88" spans="9:16" x14ac:dyDescent="0.2">
      <c r="I88" s="3">
        <f t="shared" si="10"/>
        <v>78</v>
      </c>
      <c r="J88" s="3" t="s">
        <v>14</v>
      </c>
      <c r="K88" s="3" t="s">
        <v>0</v>
      </c>
      <c r="L88" s="3">
        <v>21</v>
      </c>
      <c r="M88" s="3">
        <v>13</v>
      </c>
      <c r="N88" s="3">
        <f t="shared" si="7"/>
        <v>21.029843888106225</v>
      </c>
      <c r="O88" s="3">
        <f t="shared" si="8"/>
        <v>22.453371669508879</v>
      </c>
      <c r="P88" s="3">
        <f t="shared" si="9"/>
        <v>89.367126579530392</v>
      </c>
    </row>
    <row r="89" spans="9:16" x14ac:dyDescent="0.2">
      <c r="I89" s="3">
        <f t="shared" si="10"/>
        <v>79</v>
      </c>
      <c r="J89" s="3" t="s">
        <v>24</v>
      </c>
      <c r="K89" s="3" t="s">
        <v>31</v>
      </c>
      <c r="L89" s="3">
        <v>30</v>
      </c>
      <c r="M89" s="3">
        <v>15</v>
      </c>
      <c r="N89" s="3">
        <f t="shared" si="7"/>
        <v>21.49557633729582</v>
      </c>
      <c r="O89" s="3">
        <f t="shared" si="8"/>
        <v>26.071531321205615</v>
      </c>
      <c r="P89" s="3">
        <f t="shared" si="9"/>
        <v>194.90402763119974</v>
      </c>
    </row>
    <row r="90" spans="9:16" x14ac:dyDescent="0.2">
      <c r="I90" s="3">
        <f t="shared" si="10"/>
        <v>80</v>
      </c>
      <c r="J90" s="3" t="s">
        <v>29</v>
      </c>
      <c r="K90" s="3" t="s">
        <v>21</v>
      </c>
      <c r="L90" s="3">
        <v>35</v>
      </c>
      <c r="M90" s="3">
        <v>17</v>
      </c>
      <c r="N90" s="3">
        <f t="shared" si="7"/>
        <v>25.799194602356174</v>
      </c>
      <c r="O90" s="3">
        <f t="shared" si="8"/>
        <v>14.991122885072997</v>
      </c>
      <c r="P90" s="3">
        <f t="shared" si="9"/>
        <v>88.690407228189216</v>
      </c>
    </row>
    <row r="91" spans="9:16" x14ac:dyDescent="0.2">
      <c r="I91" s="3">
        <f t="shared" si="10"/>
        <v>81</v>
      </c>
      <c r="J91" s="3" t="s">
        <v>7</v>
      </c>
      <c r="K91" s="3" t="s">
        <v>33</v>
      </c>
      <c r="L91" s="3">
        <v>45</v>
      </c>
      <c r="M91" s="3">
        <v>16</v>
      </c>
      <c r="N91" s="3">
        <f t="shared" si="7"/>
        <v>33.404553427835587</v>
      </c>
      <c r="O91" s="3">
        <f t="shared" si="8"/>
        <v>19.957766810324628</v>
      </c>
      <c r="P91" s="3">
        <f t="shared" si="9"/>
        <v>150.11829933282661</v>
      </c>
    </row>
    <row r="92" spans="9:16" x14ac:dyDescent="0.2">
      <c r="I92" s="3">
        <f t="shared" si="10"/>
        <v>82</v>
      </c>
      <c r="J92" s="3" t="s">
        <v>18</v>
      </c>
      <c r="K92" s="3" t="s">
        <v>10</v>
      </c>
      <c r="L92" s="3">
        <v>28</v>
      </c>
      <c r="M92" s="3">
        <v>26</v>
      </c>
      <c r="N92" s="3">
        <f t="shared" si="7"/>
        <v>29.668361487611168</v>
      </c>
      <c r="O92" s="3">
        <f t="shared" si="8"/>
        <v>18.021054906695277</v>
      </c>
      <c r="P92" s="3">
        <f t="shared" si="9"/>
        <v>66.44699485531568</v>
      </c>
    </row>
    <row r="93" spans="9:16" x14ac:dyDescent="0.2">
      <c r="I93" s="3">
        <f t="shared" si="10"/>
        <v>83</v>
      </c>
      <c r="J93" s="3" t="s">
        <v>25</v>
      </c>
      <c r="K93" s="3" t="s">
        <v>6</v>
      </c>
      <c r="L93" s="3">
        <v>27</v>
      </c>
      <c r="M93" s="3">
        <v>23</v>
      </c>
      <c r="N93" s="3">
        <f t="shared" si="7"/>
        <v>18.219179134671862</v>
      </c>
      <c r="O93" s="3">
        <f t="shared" si="8"/>
        <v>15.061628782412704</v>
      </c>
      <c r="P93" s="3">
        <f t="shared" si="9"/>
        <v>140.12055265720039</v>
      </c>
    </row>
    <row r="94" spans="9:16" x14ac:dyDescent="0.2">
      <c r="I94" s="3">
        <f t="shared" si="10"/>
        <v>84</v>
      </c>
      <c r="J94" s="3" t="s">
        <v>12</v>
      </c>
      <c r="K94" s="3" t="s">
        <v>5</v>
      </c>
      <c r="L94" s="3">
        <v>16</v>
      </c>
      <c r="M94" s="3">
        <v>17</v>
      </c>
      <c r="N94" s="3">
        <f t="shared" si="7"/>
        <v>21.134030570803358</v>
      </c>
      <c r="O94" s="3">
        <f t="shared" si="8"/>
        <v>21.10044002162785</v>
      </c>
      <c r="P94" s="3">
        <f t="shared" si="9"/>
        <v>43.17187827291086</v>
      </c>
    </row>
    <row r="95" spans="9:16" x14ac:dyDescent="0.2">
      <c r="I95" s="3">
        <f t="shared" si="10"/>
        <v>85</v>
      </c>
      <c r="J95" s="3" t="s">
        <v>27</v>
      </c>
      <c r="K95" s="3" t="s">
        <v>34</v>
      </c>
      <c r="L95" s="3">
        <v>31</v>
      </c>
      <c r="M95" s="3">
        <v>28</v>
      </c>
      <c r="N95" s="3">
        <f t="shared" si="7"/>
        <v>24.350669854244508</v>
      </c>
      <c r="O95" s="3">
        <f t="shared" si="8"/>
        <v>12.094679444241404</v>
      </c>
      <c r="P95" s="3">
        <f t="shared" si="9"/>
        <v>297.19281336868971</v>
      </c>
    </row>
    <row r="96" spans="9:16" x14ac:dyDescent="0.2">
      <c r="I96" s="3">
        <f t="shared" si="10"/>
        <v>86</v>
      </c>
      <c r="J96" s="3" t="s">
        <v>32</v>
      </c>
      <c r="K96" s="3" t="s">
        <v>9</v>
      </c>
      <c r="L96" s="3">
        <v>27</v>
      </c>
      <c r="M96" s="3">
        <v>20</v>
      </c>
      <c r="N96" s="3">
        <f t="shared" si="7"/>
        <v>24.841881364668744</v>
      </c>
      <c r="O96" s="3">
        <f t="shared" si="8"/>
        <v>24.11019933888084</v>
      </c>
      <c r="P96" s="3">
        <f t="shared" si="9"/>
        <v>21.551214649500533</v>
      </c>
    </row>
    <row r="97" spans="9:16" x14ac:dyDescent="0.2">
      <c r="I97" s="3">
        <f t="shared" si="10"/>
        <v>87</v>
      </c>
      <c r="J97" s="3" t="s">
        <v>20</v>
      </c>
      <c r="K97" s="3" t="s">
        <v>1</v>
      </c>
      <c r="L97" s="3">
        <v>41</v>
      </c>
      <c r="M97" s="3">
        <v>38</v>
      </c>
      <c r="N97" s="3">
        <f t="shared" si="7"/>
        <v>31.653066773979926</v>
      </c>
      <c r="O97" s="3">
        <f t="shared" si="8"/>
        <v>26.541176199868747</v>
      </c>
      <c r="P97" s="3">
        <f t="shared" si="9"/>
        <v>218.66980361413243</v>
      </c>
    </row>
    <row r="98" spans="9:16" x14ac:dyDescent="0.2">
      <c r="I98" s="3">
        <f t="shared" si="10"/>
        <v>88</v>
      </c>
      <c r="J98" s="3" t="s">
        <v>19</v>
      </c>
      <c r="K98" s="3" t="s">
        <v>13</v>
      </c>
      <c r="L98" s="3">
        <v>10</v>
      </c>
      <c r="M98" s="3">
        <v>26</v>
      </c>
      <c r="N98" s="3">
        <f t="shared" si="7"/>
        <v>23.127709211820257</v>
      </c>
      <c r="O98" s="3">
        <f t="shared" si="8"/>
        <v>22.895681336850366</v>
      </c>
      <c r="P98" s="3">
        <f t="shared" si="9"/>
        <v>181.97354351248956</v>
      </c>
    </row>
    <row r="99" spans="9:16" x14ac:dyDescent="0.2">
      <c r="I99" s="3">
        <f t="shared" si="10"/>
        <v>89</v>
      </c>
      <c r="J99" s="3" t="s">
        <v>3</v>
      </c>
      <c r="K99" s="3" t="s">
        <v>26</v>
      </c>
      <c r="L99" s="3">
        <v>16</v>
      </c>
      <c r="M99" s="3">
        <v>30</v>
      </c>
      <c r="N99" s="3">
        <f t="shared" si="7"/>
        <v>26.017013560551018</v>
      </c>
      <c r="O99" s="3">
        <f t="shared" si="8"/>
        <v>27.586373949173908</v>
      </c>
      <c r="P99" s="3">
        <f t="shared" si="9"/>
        <v>106.16615138548933</v>
      </c>
    </row>
    <row r="100" spans="9:16" x14ac:dyDescent="0.2">
      <c r="I100" s="3">
        <f t="shared" si="10"/>
        <v>90</v>
      </c>
      <c r="J100" s="3" t="s">
        <v>23</v>
      </c>
      <c r="K100" s="3" t="s">
        <v>16</v>
      </c>
      <c r="L100" s="3">
        <v>26</v>
      </c>
      <c r="M100" s="3">
        <v>24</v>
      </c>
      <c r="N100" s="3">
        <f t="shared" si="7"/>
        <v>23.704046087729047</v>
      </c>
      <c r="O100" s="3">
        <f t="shared" si="8"/>
        <v>27.489718824487809</v>
      </c>
      <c r="P100" s="3">
        <f t="shared" si="9"/>
        <v>17.449541841256874</v>
      </c>
    </row>
    <row r="101" spans="9:16" x14ac:dyDescent="0.2">
      <c r="I101" s="3">
        <f t="shared" si="10"/>
        <v>91</v>
      </c>
      <c r="J101" s="3" t="s">
        <v>11</v>
      </c>
      <c r="K101" s="3" t="s">
        <v>28</v>
      </c>
      <c r="L101" s="3">
        <v>26</v>
      </c>
      <c r="M101" s="3">
        <v>23</v>
      </c>
      <c r="N101" s="3">
        <f t="shared" si="7"/>
        <v>21.4747472976137</v>
      </c>
      <c r="O101" s="3">
        <f t="shared" si="8"/>
        <v>21.902439932125784</v>
      </c>
      <c r="P101" s="3">
        <f t="shared" si="9"/>
        <v>21.682550123046568</v>
      </c>
    </row>
    <row r="102" spans="9:16" x14ac:dyDescent="0.2">
      <c r="I102" s="3">
        <f t="shared" si="10"/>
        <v>92</v>
      </c>
      <c r="J102" s="3" t="s">
        <v>30</v>
      </c>
      <c r="K102" s="3" t="s">
        <v>22</v>
      </c>
      <c r="L102" s="3">
        <v>28</v>
      </c>
      <c r="M102" s="3">
        <v>3</v>
      </c>
      <c r="N102" s="3">
        <f t="shared" si="7"/>
        <v>29.39887898715838</v>
      </c>
      <c r="O102" s="3">
        <f t="shared" si="8"/>
        <v>16.725356564309127</v>
      </c>
      <c r="P102" s="3">
        <f t="shared" si="9"/>
        <v>190.34227523813692</v>
      </c>
    </row>
    <row r="103" spans="9:16" x14ac:dyDescent="0.2">
      <c r="I103" s="3">
        <f t="shared" si="10"/>
        <v>92</v>
      </c>
      <c r="J103" s="3" t="s">
        <v>35</v>
      </c>
      <c r="K103" s="3" t="s">
        <v>36</v>
      </c>
      <c r="L103" s="3" t="s">
        <v>37</v>
      </c>
      <c r="M103" s="3" t="s">
        <v>37</v>
      </c>
      <c r="N103" s="3" t="str">
        <f t="shared" si="7"/>
        <v/>
      </c>
      <c r="O103" s="3" t="str">
        <f t="shared" si="8"/>
        <v/>
      </c>
      <c r="P103" s="3" t="str">
        <f t="shared" si="9"/>
        <v/>
      </c>
    </row>
    <row r="104" spans="9:16" x14ac:dyDescent="0.2">
      <c r="I104" s="3">
        <f t="shared" si="10"/>
        <v>93</v>
      </c>
      <c r="J104" s="3" t="s">
        <v>3</v>
      </c>
      <c r="K104" s="3" t="s">
        <v>12</v>
      </c>
      <c r="L104" s="3">
        <v>26</v>
      </c>
      <c r="M104" s="3">
        <v>10</v>
      </c>
      <c r="N104" s="3">
        <f t="shared" si="7"/>
        <v>31.229156176876526</v>
      </c>
      <c r="O104" s="3">
        <f t="shared" si="8"/>
        <v>18.328375832057635</v>
      </c>
      <c r="P104" s="3">
        <f t="shared" si="9"/>
        <v>96.705918322167619</v>
      </c>
    </row>
    <row r="105" spans="9:16" x14ac:dyDescent="0.2">
      <c r="I105" s="3">
        <f t="shared" si="10"/>
        <v>94</v>
      </c>
      <c r="J105" s="3" t="s">
        <v>34</v>
      </c>
      <c r="K105" s="3" t="s">
        <v>25</v>
      </c>
      <c r="L105" s="3">
        <v>10</v>
      </c>
      <c r="M105" s="3">
        <v>17</v>
      </c>
      <c r="N105" s="3">
        <f t="shared" si="7"/>
        <v>9.2425924598648486</v>
      </c>
      <c r="O105" s="3">
        <f t="shared" si="8"/>
        <v>19.891469209962551</v>
      </c>
      <c r="P105" s="3">
        <f t="shared" si="9"/>
        <v>8.9342603740150413</v>
      </c>
    </row>
    <row r="106" spans="9:16" x14ac:dyDescent="0.2">
      <c r="I106" s="3">
        <f t="shared" si="10"/>
        <v>95</v>
      </c>
      <c r="J106" s="3" t="s">
        <v>5</v>
      </c>
      <c r="K106" s="3" t="s">
        <v>19</v>
      </c>
      <c r="L106" s="3">
        <v>16</v>
      </c>
      <c r="M106" s="3">
        <v>33</v>
      </c>
      <c r="N106" s="3">
        <f t="shared" si="7"/>
        <v>21.620375019313052</v>
      </c>
      <c r="O106" s="3">
        <f t="shared" si="8"/>
        <v>27.284524721722669</v>
      </c>
      <c r="P106" s="3">
        <f t="shared" si="9"/>
        <v>64.255273014317524</v>
      </c>
    </row>
    <row r="107" spans="9:16" x14ac:dyDescent="0.2">
      <c r="I107" s="3">
        <f t="shared" si="10"/>
        <v>96</v>
      </c>
      <c r="J107" s="3" t="s">
        <v>9</v>
      </c>
      <c r="K107" s="3" t="s">
        <v>17</v>
      </c>
      <c r="L107" s="3">
        <v>21</v>
      </c>
      <c r="M107" s="3">
        <v>10</v>
      </c>
      <c r="N107" s="3">
        <f t="shared" si="7"/>
        <v>21.737950653824825</v>
      </c>
      <c r="O107" s="3">
        <f t="shared" si="8"/>
        <v>16.311127121971314</v>
      </c>
      <c r="P107" s="3">
        <f t="shared" si="9"/>
        <v>40.3748967171624</v>
      </c>
    </row>
    <row r="108" spans="9:16" x14ac:dyDescent="0.2">
      <c r="I108" s="3">
        <f t="shared" si="10"/>
        <v>97</v>
      </c>
      <c r="J108" s="3" t="s">
        <v>27</v>
      </c>
      <c r="K108" s="3" t="s">
        <v>32</v>
      </c>
      <c r="L108" s="3">
        <v>20</v>
      </c>
      <c r="M108" s="3">
        <v>17</v>
      </c>
      <c r="N108" s="3">
        <f t="shared" si="7"/>
        <v>24.068407287347767</v>
      </c>
      <c r="O108" s="3">
        <f t="shared" si="8"/>
        <v>24.868322501538245</v>
      </c>
      <c r="P108" s="3">
        <f t="shared" si="9"/>
        <v>78.462436843957477</v>
      </c>
    </row>
    <row r="109" spans="9:16" x14ac:dyDescent="0.2">
      <c r="I109" s="3">
        <f t="shared" si="10"/>
        <v>98</v>
      </c>
      <c r="J109" s="3" t="s">
        <v>18</v>
      </c>
      <c r="K109" s="3" t="s">
        <v>28</v>
      </c>
      <c r="L109" s="3">
        <v>26</v>
      </c>
      <c r="M109" s="3">
        <v>34</v>
      </c>
      <c r="N109" s="3">
        <f t="shared" si="7"/>
        <v>27.512646640517151</v>
      </c>
      <c r="O109" s="3">
        <f t="shared" si="8"/>
        <v>26.319158439507014</v>
      </c>
      <c r="P109" s="3">
        <f t="shared" si="9"/>
        <v>61.283426936464153</v>
      </c>
    </row>
    <row r="110" spans="9:16" x14ac:dyDescent="0.2">
      <c r="I110" s="3">
        <f t="shared" si="10"/>
        <v>99</v>
      </c>
      <c r="J110" s="3" t="s">
        <v>21</v>
      </c>
      <c r="K110" s="3" t="s">
        <v>10</v>
      </c>
      <c r="L110" s="3">
        <v>31</v>
      </c>
      <c r="M110" s="3">
        <v>17</v>
      </c>
      <c r="N110" s="3">
        <f t="shared" si="7"/>
        <v>27.451014633481712</v>
      </c>
      <c r="O110" s="3">
        <f t="shared" si="8"/>
        <v>13.753011879085998</v>
      </c>
      <c r="P110" s="3">
        <f t="shared" si="9"/>
        <v>23.138228989117589</v>
      </c>
    </row>
    <row r="111" spans="9:16" x14ac:dyDescent="0.2">
      <c r="I111" s="3">
        <f t="shared" si="10"/>
        <v>100</v>
      </c>
      <c r="J111" s="3" t="s">
        <v>24</v>
      </c>
      <c r="K111" s="3" t="s">
        <v>7</v>
      </c>
      <c r="L111" s="3">
        <v>28</v>
      </c>
      <c r="M111" s="3">
        <v>25</v>
      </c>
      <c r="N111" s="3">
        <f t="shared" si="7"/>
        <v>25.632650274633242</v>
      </c>
      <c r="O111" s="3">
        <f t="shared" si="8"/>
        <v>25.135341943560448</v>
      </c>
      <c r="P111" s="3">
        <f t="shared" si="9"/>
        <v>5.6226621638807828</v>
      </c>
    </row>
    <row r="112" spans="9:16" x14ac:dyDescent="0.2">
      <c r="I112" s="3">
        <f t="shared" si="10"/>
        <v>101</v>
      </c>
      <c r="J112" s="3" t="s">
        <v>13</v>
      </c>
      <c r="K112" s="3" t="s">
        <v>20</v>
      </c>
      <c r="L112" s="3">
        <v>27</v>
      </c>
      <c r="M112" s="3">
        <v>21</v>
      </c>
      <c r="N112" s="3">
        <f t="shared" si="7"/>
        <v>30.460588730581723</v>
      </c>
      <c r="O112" s="3">
        <f t="shared" si="8"/>
        <v>23.840187978501017</v>
      </c>
      <c r="P112" s="3">
        <f t="shared" si="9"/>
        <v>20.042342115450914</v>
      </c>
    </row>
    <row r="113" spans="9:16" x14ac:dyDescent="0.2">
      <c r="I113" s="3">
        <f t="shared" si="10"/>
        <v>102</v>
      </c>
      <c r="J113" s="3" t="s">
        <v>22</v>
      </c>
      <c r="K113" s="3" t="s">
        <v>6</v>
      </c>
      <c r="L113" s="3">
        <v>24</v>
      </c>
      <c r="M113" s="3">
        <v>16</v>
      </c>
      <c r="N113" s="3">
        <f t="shared" si="7"/>
        <v>15.901474768300382</v>
      </c>
      <c r="O113" s="3">
        <f t="shared" si="8"/>
        <v>23.389585251365872</v>
      </c>
      <c r="P113" s="3">
        <f t="shared" si="9"/>
        <v>120.19208111567937</v>
      </c>
    </row>
    <row r="114" spans="9:16" x14ac:dyDescent="0.2">
      <c r="I114" s="3">
        <f t="shared" si="10"/>
        <v>103</v>
      </c>
      <c r="J114" s="3" t="s">
        <v>16</v>
      </c>
      <c r="K114" s="3" t="s">
        <v>14</v>
      </c>
      <c r="L114" s="3">
        <v>30</v>
      </c>
      <c r="M114" s="3">
        <v>33</v>
      </c>
      <c r="N114" s="3">
        <f t="shared" si="7"/>
        <v>37.568995032905285</v>
      </c>
      <c r="O114" s="3">
        <f t="shared" si="8"/>
        <v>26.577767103516823</v>
      </c>
      <c r="P114" s="3">
        <f t="shared" si="9"/>
        <v>98.534761184815565</v>
      </c>
    </row>
    <row r="115" spans="9:16" x14ac:dyDescent="0.2">
      <c r="I115" s="3">
        <f t="shared" si="10"/>
        <v>104</v>
      </c>
      <c r="J115" s="3" t="s">
        <v>33</v>
      </c>
      <c r="K115" s="3" t="s">
        <v>15</v>
      </c>
      <c r="L115" s="3">
        <v>17</v>
      </c>
      <c r="M115" s="3">
        <v>34</v>
      </c>
      <c r="N115" s="3">
        <f t="shared" si="7"/>
        <v>19.042578518602049</v>
      </c>
      <c r="O115" s="3">
        <f t="shared" si="8"/>
        <v>27.494921680454407</v>
      </c>
      <c r="P115" s="3">
        <f t="shared" si="9"/>
        <v>46.488170948076657</v>
      </c>
    </row>
    <row r="116" spans="9:16" x14ac:dyDescent="0.2">
      <c r="I116" s="3">
        <f t="shared" si="10"/>
        <v>105</v>
      </c>
      <c r="J116" s="3" t="s">
        <v>31</v>
      </c>
      <c r="K116" s="3" t="s">
        <v>29</v>
      </c>
      <c r="L116" s="3">
        <v>16</v>
      </c>
      <c r="M116" s="3">
        <v>27</v>
      </c>
      <c r="N116" s="3">
        <f t="shared" si="7"/>
        <v>21.814073002773512</v>
      </c>
      <c r="O116" s="3">
        <f t="shared" si="8"/>
        <v>23.792460066595613</v>
      </c>
      <c r="P116" s="3">
        <f t="shared" si="9"/>
        <v>44.091757305963625</v>
      </c>
    </row>
    <row r="117" spans="9:16" x14ac:dyDescent="0.2">
      <c r="I117" s="3">
        <f t="shared" si="10"/>
        <v>106</v>
      </c>
      <c r="J117" s="3" t="s">
        <v>30</v>
      </c>
      <c r="K117" s="3" t="s">
        <v>23</v>
      </c>
      <c r="L117" s="3">
        <v>6</v>
      </c>
      <c r="M117" s="3">
        <v>6</v>
      </c>
      <c r="N117" s="3">
        <f t="shared" si="7"/>
        <v>21.894310115701465</v>
      </c>
      <c r="O117" s="3">
        <f t="shared" si="8"/>
        <v>19.868185118191988</v>
      </c>
      <c r="P117" s="3">
        <f t="shared" si="9"/>
        <v>444.95565252653165</v>
      </c>
    </row>
    <row r="118" spans="9:16" x14ac:dyDescent="0.2">
      <c r="I118" s="3">
        <f t="shared" si="10"/>
        <v>107</v>
      </c>
      <c r="J118" s="3" t="s">
        <v>0</v>
      </c>
      <c r="K118" s="3" t="s">
        <v>11</v>
      </c>
      <c r="L118" s="3">
        <v>27</v>
      </c>
      <c r="M118" s="3">
        <v>9</v>
      </c>
      <c r="N118" s="3">
        <f t="shared" si="7"/>
        <v>19.364820114615252</v>
      </c>
      <c r="O118" s="3">
        <f t="shared" si="8"/>
        <v>10.123412180215301</v>
      </c>
      <c r="P118" s="3">
        <f t="shared" si="9"/>
        <v>59.558026808839941</v>
      </c>
    </row>
    <row r="119" spans="9:16" x14ac:dyDescent="0.2">
      <c r="I119" s="3">
        <f t="shared" si="10"/>
        <v>107</v>
      </c>
      <c r="J119" s="3" t="s">
        <v>35</v>
      </c>
      <c r="K119" s="3" t="s">
        <v>36</v>
      </c>
      <c r="L119" s="3" t="s">
        <v>37</v>
      </c>
      <c r="M119" s="3" t="s">
        <v>37</v>
      </c>
      <c r="N119" s="3" t="str">
        <f t="shared" si="7"/>
        <v/>
      </c>
      <c r="O119" s="3" t="str">
        <f t="shared" si="8"/>
        <v/>
      </c>
      <c r="P119" s="3" t="str">
        <f t="shared" si="9"/>
        <v/>
      </c>
    </row>
    <row r="120" spans="9:16" x14ac:dyDescent="0.2">
      <c r="I120" s="3">
        <f t="shared" si="10"/>
        <v>108</v>
      </c>
      <c r="J120" s="3" t="s">
        <v>18</v>
      </c>
      <c r="K120" s="3" t="s">
        <v>5</v>
      </c>
      <c r="L120" s="3">
        <v>36</v>
      </c>
      <c r="M120" s="3">
        <v>22</v>
      </c>
      <c r="N120" s="3">
        <f t="shared" si="7"/>
        <v>27.069340465635687</v>
      </c>
      <c r="O120" s="3">
        <f t="shared" si="8"/>
        <v>20.541477480533732</v>
      </c>
      <c r="P120" s="3">
        <f t="shared" si="9"/>
        <v>81.883967658522451</v>
      </c>
    </row>
    <row r="121" spans="9:16" x14ac:dyDescent="0.2">
      <c r="I121" s="3">
        <f t="shared" si="10"/>
        <v>109</v>
      </c>
      <c r="J121" s="3" t="s">
        <v>21</v>
      </c>
      <c r="K121" s="3" t="s">
        <v>32</v>
      </c>
      <c r="L121" s="3">
        <v>27</v>
      </c>
      <c r="M121" s="3">
        <v>27</v>
      </c>
      <c r="N121" s="3">
        <f t="shared" si="7"/>
        <v>23.921388227031116</v>
      </c>
      <c r="O121" s="3">
        <f t="shared" si="8"/>
        <v>22.279807648170657</v>
      </c>
      <c r="P121" s="3">
        <f t="shared" si="9"/>
        <v>31.758066286930841</v>
      </c>
    </row>
    <row r="122" spans="9:16" x14ac:dyDescent="0.2">
      <c r="I122" s="3">
        <f t="shared" si="10"/>
        <v>110</v>
      </c>
      <c r="J122" s="3" t="s">
        <v>1</v>
      </c>
      <c r="K122" s="3" t="s">
        <v>30</v>
      </c>
      <c r="L122" s="3">
        <v>30</v>
      </c>
      <c r="M122" s="3">
        <v>20</v>
      </c>
      <c r="N122" s="3">
        <f t="shared" si="7"/>
        <v>24.635993346015265</v>
      </c>
      <c r="O122" s="3">
        <f t="shared" si="8"/>
        <v>24.661948138278998</v>
      </c>
      <c r="P122" s="3">
        <f t="shared" si="9"/>
        <v>50.50632782799552</v>
      </c>
    </row>
    <row r="123" spans="9:16" x14ac:dyDescent="0.2">
      <c r="I123" s="3">
        <f t="shared" si="10"/>
        <v>111</v>
      </c>
      <c r="J123" s="3" t="s">
        <v>15</v>
      </c>
      <c r="K123" s="3" t="s">
        <v>19</v>
      </c>
      <c r="L123" s="3">
        <v>24</v>
      </c>
      <c r="M123" s="3">
        <v>30</v>
      </c>
      <c r="N123" s="3">
        <f t="shared" si="7"/>
        <v>22.805457367297599</v>
      </c>
      <c r="O123" s="3">
        <f t="shared" si="8"/>
        <v>23.695475228233242</v>
      </c>
      <c r="P123" s="3">
        <f t="shared" si="9"/>
        <v>41.173964699164273</v>
      </c>
    </row>
    <row r="124" spans="9:16" x14ac:dyDescent="0.2">
      <c r="I124" s="3">
        <f t="shared" si="10"/>
        <v>112</v>
      </c>
      <c r="J124" s="3" t="s">
        <v>28</v>
      </c>
      <c r="K124" s="3" t="s">
        <v>13</v>
      </c>
      <c r="L124" s="3">
        <v>14</v>
      </c>
      <c r="M124" s="3">
        <v>30</v>
      </c>
      <c r="N124" s="3">
        <f t="shared" si="7"/>
        <v>22.69850050533903</v>
      </c>
      <c r="O124" s="3">
        <f t="shared" si="8"/>
        <v>25.362652748614632</v>
      </c>
      <c r="P124" s="3">
        <f t="shared" si="9"/>
        <v>97.168900571314794</v>
      </c>
    </row>
    <row r="125" spans="9:16" x14ac:dyDescent="0.2">
      <c r="I125" s="3">
        <f t="shared" si="10"/>
        <v>113</v>
      </c>
      <c r="J125" s="3" t="s">
        <v>10</v>
      </c>
      <c r="K125" s="3" t="s">
        <v>22</v>
      </c>
      <c r="L125" s="3">
        <v>28</v>
      </c>
      <c r="M125" s="3">
        <v>31</v>
      </c>
      <c r="N125" s="3">
        <f t="shared" si="7"/>
        <v>21.817396217030197</v>
      </c>
      <c r="O125" s="3">
        <f t="shared" si="8"/>
        <v>20.821128683144927</v>
      </c>
      <c r="P125" s="3">
        <f t="shared" si="9"/>
        <v>141.83401082228744</v>
      </c>
    </row>
    <row r="126" spans="9:16" x14ac:dyDescent="0.2">
      <c r="I126" s="3">
        <f t="shared" si="10"/>
        <v>114</v>
      </c>
      <c r="J126" s="3" t="s">
        <v>7</v>
      </c>
      <c r="K126" s="3" t="s">
        <v>29</v>
      </c>
      <c r="L126" s="3">
        <v>25</v>
      </c>
      <c r="M126" s="3">
        <v>41</v>
      </c>
      <c r="N126" s="3">
        <f t="shared" si="7"/>
        <v>20.877883625128344</v>
      </c>
      <c r="O126" s="3">
        <f t="shared" si="8"/>
        <v>27.929534003933036</v>
      </c>
      <c r="P126" s="3">
        <f t="shared" si="9"/>
        <v>187.82892476232783</v>
      </c>
    </row>
    <row r="127" spans="9:16" x14ac:dyDescent="0.2">
      <c r="I127" s="3">
        <f t="shared" si="10"/>
        <v>115</v>
      </c>
      <c r="J127" s="3" t="s">
        <v>20</v>
      </c>
      <c r="K127" s="3" t="s">
        <v>23</v>
      </c>
      <c r="L127" s="3">
        <v>25</v>
      </c>
      <c r="M127" s="3">
        <v>20</v>
      </c>
      <c r="N127" s="3">
        <f t="shared" si="7"/>
        <v>26.3190235514747</v>
      </c>
      <c r="O127" s="3">
        <f t="shared" si="8"/>
        <v>24.339773171973164</v>
      </c>
      <c r="P127" s="3">
        <f t="shared" si="9"/>
        <v>20.573454313522948</v>
      </c>
    </row>
    <row r="128" spans="9:16" x14ac:dyDescent="0.2">
      <c r="I128" s="3">
        <f t="shared" si="10"/>
        <v>116</v>
      </c>
      <c r="J128" s="3" t="s">
        <v>11</v>
      </c>
      <c r="K128" s="3" t="s">
        <v>27</v>
      </c>
      <c r="L128" s="3">
        <v>20</v>
      </c>
      <c r="M128" s="3">
        <v>13</v>
      </c>
      <c r="N128" s="3">
        <f t="shared" si="7"/>
        <v>18.815755372756115</v>
      </c>
      <c r="O128" s="3">
        <f t="shared" si="8"/>
        <v>17.47973138877953</v>
      </c>
      <c r="P128" s="3">
        <f t="shared" si="9"/>
        <v>21.470428652772586</v>
      </c>
    </row>
    <row r="129" spans="9:16" x14ac:dyDescent="0.2">
      <c r="I129" s="3">
        <f t="shared" si="10"/>
        <v>117</v>
      </c>
      <c r="J129" s="3" t="s">
        <v>0</v>
      </c>
      <c r="K129" s="3" t="s">
        <v>14</v>
      </c>
      <c r="L129" s="3">
        <v>27</v>
      </c>
      <c r="M129" s="3">
        <v>19</v>
      </c>
      <c r="N129" s="3">
        <f t="shared" si="7"/>
        <v>25.019776869436573</v>
      </c>
      <c r="O129" s="3">
        <f t="shared" si="8"/>
        <v>18.463438688178531</v>
      </c>
      <c r="P129" s="3">
        <f t="shared" si="9"/>
        <v>4.2091816881619959</v>
      </c>
    </row>
    <row r="130" spans="9:16" x14ac:dyDescent="0.2">
      <c r="I130" s="3">
        <f t="shared" si="10"/>
        <v>118</v>
      </c>
      <c r="J130" s="3" t="s">
        <v>16</v>
      </c>
      <c r="K130" s="3" t="s">
        <v>3</v>
      </c>
      <c r="L130" s="3">
        <v>33</v>
      </c>
      <c r="M130" s="3">
        <v>32</v>
      </c>
      <c r="N130" s="3">
        <f t="shared" si="7"/>
        <v>36.62766482238159</v>
      </c>
      <c r="O130" s="3">
        <f t="shared" si="8"/>
        <v>28.412650684338193</v>
      </c>
      <c r="P130" s="3">
        <f t="shared" si="9"/>
        <v>26.029027176124089</v>
      </c>
    </row>
    <row r="131" spans="9:16" x14ac:dyDescent="0.2">
      <c r="I131" s="3">
        <f t="shared" si="10"/>
        <v>119</v>
      </c>
      <c r="J131" s="3" t="s">
        <v>26</v>
      </c>
      <c r="K131" s="3" t="s">
        <v>9</v>
      </c>
      <c r="L131" s="3">
        <v>29</v>
      </c>
      <c r="M131" s="3">
        <v>23</v>
      </c>
      <c r="N131" s="3">
        <f t="shared" si="7"/>
        <v>25.583496601146315</v>
      </c>
      <c r="O131" s="3">
        <f t="shared" si="8"/>
        <v>19.851467072390136</v>
      </c>
      <c r="P131" s="3">
        <f t="shared" si="9"/>
        <v>21.585755070622319</v>
      </c>
    </row>
    <row r="132" spans="9:16" x14ac:dyDescent="0.2">
      <c r="I132" s="3">
        <f t="shared" si="10"/>
        <v>120</v>
      </c>
      <c r="J132" s="3" t="s">
        <v>12</v>
      </c>
      <c r="K132" s="3" t="s">
        <v>17</v>
      </c>
      <c r="L132" s="3">
        <v>20</v>
      </c>
      <c r="M132" s="3">
        <v>10</v>
      </c>
      <c r="N132" s="3">
        <f t="shared" si="7"/>
        <v>15.264771301344535</v>
      </c>
      <c r="O132" s="3">
        <f t="shared" si="8"/>
        <v>21.142464174104319</v>
      </c>
      <c r="P132" s="3">
        <f t="shared" si="9"/>
        <v>146.57689869976858</v>
      </c>
    </row>
    <row r="133" spans="9:16" x14ac:dyDescent="0.2">
      <c r="I133" s="3">
        <f t="shared" si="10"/>
        <v>120</v>
      </c>
      <c r="J133" s="3" t="s">
        <v>35</v>
      </c>
      <c r="K133" s="3" t="s">
        <v>36</v>
      </c>
      <c r="L133" s="3" t="s">
        <v>37</v>
      </c>
      <c r="M133" s="3" t="s">
        <v>37</v>
      </c>
      <c r="N133" s="3" t="str">
        <f t="shared" si="7"/>
        <v/>
      </c>
      <c r="O133" s="3" t="str">
        <f t="shared" si="8"/>
        <v/>
      </c>
      <c r="P133" s="3" t="str">
        <f t="shared" si="9"/>
        <v/>
      </c>
    </row>
    <row r="134" spans="9:16" x14ac:dyDescent="0.2">
      <c r="I134" s="3">
        <f t="shared" si="10"/>
        <v>121</v>
      </c>
      <c r="J134" s="3" t="s">
        <v>15</v>
      </c>
      <c r="K134" s="3" t="s">
        <v>16</v>
      </c>
      <c r="L134" s="3">
        <v>28</v>
      </c>
      <c r="M134" s="3">
        <v>43</v>
      </c>
      <c r="N134" s="3">
        <f t="shared" ref="N134:N197" si="11">IFERROR(mean+0.5*Home_edge+VLOOKUP(J134,$B$5:$D$36,2,FALSE)+VLOOKUP(K134,$B$5:$D$36,3,FALSE),"")</f>
        <v>24.601827276929452</v>
      </c>
      <c r="O134" s="3">
        <f t="shared" ref="O134:O197" si="12">IFERROR(mean-0.5*Home_edge+VLOOKUP(K134,$B$5:$D$36,2,FALSE)+VLOOKUP(J134,$B$5:$D$36,3,FALSE),"")</f>
        <v>30.711459667782499</v>
      </c>
      <c r="P134" s="3">
        <f t="shared" si="9"/>
        <v>162.55580135235689</v>
      </c>
    </row>
    <row r="135" spans="9:16" x14ac:dyDescent="0.2">
      <c r="I135" s="3">
        <f t="shared" si="10"/>
        <v>122</v>
      </c>
      <c r="J135" s="3" t="s">
        <v>25</v>
      </c>
      <c r="K135" s="3" t="s">
        <v>9</v>
      </c>
      <c r="L135" s="3">
        <v>28</v>
      </c>
      <c r="M135" s="3">
        <v>23</v>
      </c>
      <c r="N135" s="3">
        <f t="shared" si="11"/>
        <v>18.297685140695304</v>
      </c>
      <c r="O135" s="3">
        <f t="shared" si="12"/>
        <v>17.406626789075585</v>
      </c>
      <c r="P135" s="3">
        <f t="shared" ref="P135:P198" si="13">IFERROR((N135-L135)^2+(O135-M135)^2,"")</f>
        <v>125.42073750577161</v>
      </c>
    </row>
    <row r="136" spans="9:16" x14ac:dyDescent="0.2">
      <c r="I136" s="3">
        <f t="shared" ref="I136:I199" si="14">IF(COUNT(L136)&gt;0,I135+1,I135)</f>
        <v>123</v>
      </c>
      <c r="J136" s="3" t="s">
        <v>24</v>
      </c>
      <c r="K136" s="3" t="s">
        <v>22</v>
      </c>
      <c r="L136" s="3">
        <v>27</v>
      </c>
      <c r="M136" s="3">
        <v>23</v>
      </c>
      <c r="N136" s="3">
        <f t="shared" si="11"/>
        <v>26.433884811145195</v>
      </c>
      <c r="O136" s="3">
        <f t="shared" si="12"/>
        <v>17.751505653023699</v>
      </c>
      <c r="P136" s="3">
        <f t="shared" si="13"/>
        <v>27.867179317294301</v>
      </c>
    </row>
    <row r="137" spans="9:16" x14ac:dyDescent="0.2">
      <c r="I137" s="3">
        <f t="shared" si="14"/>
        <v>124</v>
      </c>
      <c r="J137" s="3" t="s">
        <v>13</v>
      </c>
      <c r="K137" s="3" t="s">
        <v>5</v>
      </c>
      <c r="L137" s="3">
        <v>19</v>
      </c>
      <c r="M137" s="3">
        <v>14</v>
      </c>
      <c r="N137" s="3">
        <f t="shared" si="11"/>
        <v>27.485751773660862</v>
      </c>
      <c r="O137" s="3">
        <f t="shared" si="12"/>
        <v>14.354414346438055</v>
      </c>
      <c r="P137" s="3">
        <f t="shared" si="13"/>
        <v>72.133592693149595</v>
      </c>
    </row>
    <row r="138" spans="9:16" x14ac:dyDescent="0.2">
      <c r="I138" s="3">
        <f t="shared" si="14"/>
        <v>125</v>
      </c>
      <c r="J138" s="3" t="s">
        <v>6</v>
      </c>
      <c r="K138" s="3" t="s">
        <v>31</v>
      </c>
      <c r="L138" s="3">
        <v>21</v>
      </c>
      <c r="M138" s="3">
        <v>14</v>
      </c>
      <c r="N138" s="3">
        <f t="shared" si="11"/>
        <v>21.017681977444191</v>
      </c>
      <c r="O138" s="3">
        <f t="shared" si="12"/>
        <v>21.655095236554601</v>
      </c>
      <c r="P138" s="3">
        <f t="shared" si="13"/>
        <v>58.600795733047278</v>
      </c>
    </row>
    <row r="139" spans="9:16" x14ac:dyDescent="0.2">
      <c r="I139" s="3">
        <f t="shared" si="14"/>
        <v>126</v>
      </c>
      <c r="J139" s="3" t="s">
        <v>10</v>
      </c>
      <c r="K139" s="3" t="s">
        <v>26</v>
      </c>
      <c r="L139" s="3">
        <v>10</v>
      </c>
      <c r="M139" s="3">
        <v>35</v>
      </c>
      <c r="N139" s="3">
        <f t="shared" si="11"/>
        <v>15.93428003139158</v>
      </c>
      <c r="O139" s="3">
        <f t="shared" si="12"/>
        <v>30.424644509967418</v>
      </c>
      <c r="P139" s="3">
        <f t="shared" si="13"/>
        <v>56.149557351144139</v>
      </c>
    </row>
    <row r="140" spans="9:16" x14ac:dyDescent="0.2">
      <c r="I140" s="3">
        <f t="shared" si="14"/>
        <v>127</v>
      </c>
      <c r="J140" s="3" t="s">
        <v>17</v>
      </c>
      <c r="K140" s="3" t="s">
        <v>27</v>
      </c>
      <c r="L140" s="3">
        <v>16</v>
      </c>
      <c r="M140" s="3">
        <v>22</v>
      </c>
      <c r="N140" s="3">
        <f t="shared" si="11"/>
        <v>21.470378658696202</v>
      </c>
      <c r="O140" s="3">
        <f t="shared" si="12"/>
        <v>16.563348202436366</v>
      </c>
      <c r="P140" s="3">
        <f t="shared" si="13"/>
        <v>59.482225437470746</v>
      </c>
    </row>
    <row r="141" spans="9:16" x14ac:dyDescent="0.2">
      <c r="I141" s="3">
        <f t="shared" si="14"/>
        <v>128</v>
      </c>
      <c r="J141" s="3" t="s">
        <v>34</v>
      </c>
      <c r="K141" s="3" t="s">
        <v>1</v>
      </c>
      <c r="L141" s="3">
        <v>10</v>
      </c>
      <c r="M141" s="3">
        <v>13</v>
      </c>
      <c r="N141" s="3">
        <f t="shared" si="11"/>
        <v>15.400023279866328</v>
      </c>
      <c r="O141" s="3">
        <f t="shared" si="12"/>
        <v>22.917996425369513</v>
      </c>
      <c r="P141" s="3">
        <f t="shared" si="13"/>
        <v>127.52690451674073</v>
      </c>
    </row>
    <row r="142" spans="9:16" x14ac:dyDescent="0.2">
      <c r="I142" s="3">
        <f t="shared" si="14"/>
        <v>129</v>
      </c>
      <c r="J142" s="3" t="s">
        <v>33</v>
      </c>
      <c r="K142" s="3" t="s">
        <v>20</v>
      </c>
      <c r="L142" s="3">
        <v>23</v>
      </c>
      <c r="M142" s="3">
        <v>41</v>
      </c>
      <c r="N142" s="3">
        <f t="shared" si="11"/>
        <v>25.606464969012336</v>
      </c>
      <c r="O142" s="3">
        <f t="shared" si="12"/>
        <v>35.795612964532822</v>
      </c>
      <c r="P142" s="3">
        <f t="shared" si="13"/>
        <v>33.879304049627322</v>
      </c>
    </row>
    <row r="143" spans="9:16" x14ac:dyDescent="0.2">
      <c r="I143" s="3">
        <f t="shared" si="14"/>
        <v>130</v>
      </c>
      <c r="J143" s="3" t="s">
        <v>3</v>
      </c>
      <c r="K143" s="3" t="s">
        <v>28</v>
      </c>
      <c r="L143" s="3">
        <v>26</v>
      </c>
      <c r="M143" s="3">
        <v>31</v>
      </c>
      <c r="N143" s="3">
        <f t="shared" si="11"/>
        <v>31.6496573863983</v>
      </c>
      <c r="O143" s="3">
        <f t="shared" si="12"/>
        <v>26.616066476423413</v>
      </c>
      <c r="P143" s="3">
        <f t="shared" si="13"/>
        <v>51.137501722823501</v>
      </c>
    </row>
    <row r="144" spans="9:16" x14ac:dyDescent="0.2">
      <c r="I144" s="3">
        <f t="shared" si="14"/>
        <v>131</v>
      </c>
      <c r="J144" s="3" t="s">
        <v>14</v>
      </c>
      <c r="K144" s="3" t="s">
        <v>18</v>
      </c>
      <c r="L144" s="3">
        <v>43</v>
      </c>
      <c r="M144" s="3">
        <v>35</v>
      </c>
      <c r="N144" s="3">
        <f t="shared" si="11"/>
        <v>28.835310054961038</v>
      </c>
      <c r="O144" s="3">
        <f t="shared" si="12"/>
        <v>25.205015937413656</v>
      </c>
      <c r="P144" s="3">
        <f t="shared" si="13"/>
        <v>296.58015402540832</v>
      </c>
    </row>
    <row r="145" spans="9:16" x14ac:dyDescent="0.2">
      <c r="I145" s="3">
        <f t="shared" si="14"/>
        <v>132</v>
      </c>
      <c r="J145" s="3" t="s">
        <v>19</v>
      </c>
      <c r="K145" s="3" t="s">
        <v>0</v>
      </c>
      <c r="L145" s="3">
        <v>30</v>
      </c>
      <c r="M145" s="3">
        <v>20</v>
      </c>
      <c r="N145" s="3">
        <f t="shared" si="11"/>
        <v>21.50930617906112</v>
      </c>
      <c r="O145" s="3">
        <f t="shared" si="12"/>
        <v>19.727625760920414</v>
      </c>
      <c r="P145" s="3">
        <f t="shared" si="13"/>
        <v>72.166069287043868</v>
      </c>
    </row>
    <row r="146" spans="9:16" x14ac:dyDescent="0.2">
      <c r="I146" s="3">
        <f t="shared" si="14"/>
        <v>133</v>
      </c>
      <c r="J146" s="3" t="s">
        <v>23</v>
      </c>
      <c r="K146" s="3" t="s">
        <v>7</v>
      </c>
      <c r="L146" s="3">
        <v>31</v>
      </c>
      <c r="M146" s="3">
        <v>25</v>
      </c>
      <c r="N146" s="3">
        <f t="shared" si="11"/>
        <v>23.823885413140843</v>
      </c>
      <c r="O146" s="3">
        <f t="shared" si="12"/>
        <v>18.795153614922079</v>
      </c>
      <c r="P146" s="3">
        <f t="shared" si="13"/>
        <v>89.996739226147326</v>
      </c>
    </row>
    <row r="147" spans="9:16" x14ac:dyDescent="0.2">
      <c r="I147" s="3">
        <f t="shared" si="14"/>
        <v>133</v>
      </c>
      <c r="J147" s="3" t="s">
        <v>35</v>
      </c>
      <c r="K147" s="3" t="s">
        <v>36</v>
      </c>
      <c r="L147" s="3" t="s">
        <v>37</v>
      </c>
      <c r="M147" s="3" t="s">
        <v>37</v>
      </c>
      <c r="N147" s="3" t="str">
        <f t="shared" si="11"/>
        <v/>
      </c>
      <c r="O147" s="3" t="str">
        <f t="shared" si="12"/>
        <v/>
      </c>
      <c r="P147" s="3" t="str">
        <f t="shared" si="13"/>
        <v/>
      </c>
    </row>
    <row r="148" spans="9:16" x14ac:dyDescent="0.2">
      <c r="I148" s="3">
        <f t="shared" si="14"/>
        <v>134</v>
      </c>
      <c r="J148" s="3" t="s">
        <v>6</v>
      </c>
      <c r="K148" s="3" t="s">
        <v>10</v>
      </c>
      <c r="L148" s="3">
        <v>28</v>
      </c>
      <c r="M148" s="3">
        <v>7</v>
      </c>
      <c r="N148" s="3">
        <f t="shared" si="11"/>
        <v>27.861232938596249</v>
      </c>
      <c r="O148" s="3">
        <f t="shared" si="12"/>
        <v>13.670174389632948</v>
      </c>
      <c r="P148" s="3">
        <f t="shared" si="13"/>
        <v>44.510482685445901</v>
      </c>
    </row>
    <row r="149" spans="9:16" x14ac:dyDescent="0.2">
      <c r="I149" s="3">
        <f t="shared" si="14"/>
        <v>135</v>
      </c>
      <c r="J149" s="3" t="s">
        <v>1</v>
      </c>
      <c r="K149" s="3" t="s">
        <v>13</v>
      </c>
      <c r="L149" s="3">
        <v>17</v>
      </c>
      <c r="M149" s="3">
        <v>20</v>
      </c>
      <c r="N149" s="3">
        <f t="shared" si="11"/>
        <v>19.409523733045475</v>
      </c>
      <c r="O149" s="3">
        <f t="shared" si="12"/>
        <v>23.442599459454279</v>
      </c>
      <c r="P149" s="3">
        <f t="shared" si="13"/>
        <v>17.657295658344296</v>
      </c>
    </row>
    <row r="150" spans="9:16" x14ac:dyDescent="0.2">
      <c r="I150" s="3">
        <f t="shared" si="14"/>
        <v>136</v>
      </c>
      <c r="J150" s="3" t="s">
        <v>18</v>
      </c>
      <c r="K150" s="3" t="s">
        <v>3</v>
      </c>
      <c r="L150" s="3">
        <v>47</v>
      </c>
      <c r="M150" s="3">
        <v>25</v>
      </c>
      <c r="N150" s="3">
        <f t="shared" si="11"/>
        <v>26.830090926817658</v>
      </c>
      <c r="O150" s="3">
        <f t="shared" si="12"/>
        <v>28.103788435854714</v>
      </c>
      <c r="P150" s="3">
        <f t="shared" si="13"/>
        <v>416.45873467498882</v>
      </c>
    </row>
    <row r="151" spans="9:16" x14ac:dyDescent="0.2">
      <c r="I151" s="3">
        <f t="shared" si="14"/>
        <v>137</v>
      </c>
      <c r="J151" s="3" t="s">
        <v>32</v>
      </c>
      <c r="K151" s="3" t="s">
        <v>17</v>
      </c>
      <c r="L151" s="3">
        <v>26</v>
      </c>
      <c r="M151" s="3">
        <v>20</v>
      </c>
      <c r="N151" s="3">
        <f t="shared" si="11"/>
        <v>23.781154181983236</v>
      </c>
      <c r="O151" s="3">
        <f t="shared" si="12"/>
        <v>20.189053824269514</v>
      </c>
      <c r="P151" s="3">
        <f t="shared" si="13"/>
        <v>4.9590181126014095</v>
      </c>
    </row>
    <row r="152" spans="9:16" x14ac:dyDescent="0.2">
      <c r="I152" s="3">
        <f t="shared" si="14"/>
        <v>138</v>
      </c>
      <c r="J152" s="3" t="s">
        <v>5</v>
      </c>
      <c r="K152" s="3" t="s">
        <v>11</v>
      </c>
      <c r="L152" s="3">
        <v>21</v>
      </c>
      <c r="M152" s="3">
        <v>24</v>
      </c>
      <c r="N152" s="3">
        <f t="shared" si="11"/>
        <v>18.691164173080196</v>
      </c>
      <c r="O152" s="3">
        <f t="shared" si="12"/>
        <v>18.465035922804542</v>
      </c>
      <c r="P152" s="3">
        <f t="shared" si="13"/>
        <v>35.966550211512619</v>
      </c>
    </row>
    <row r="153" spans="9:16" x14ac:dyDescent="0.2">
      <c r="I153" s="3">
        <f t="shared" si="14"/>
        <v>139</v>
      </c>
      <c r="J153" s="3" t="s">
        <v>15</v>
      </c>
      <c r="K153" s="3" t="s">
        <v>12</v>
      </c>
      <c r="L153" s="3">
        <v>36</v>
      </c>
      <c r="M153" s="3">
        <v>10</v>
      </c>
      <c r="N153" s="3">
        <f t="shared" si="11"/>
        <v>24.851927569540091</v>
      </c>
      <c r="O153" s="3">
        <f t="shared" si="12"/>
        <v>14.978575877386236</v>
      </c>
      <c r="P153" s="3">
        <f t="shared" si="13"/>
        <v>149.06573668167243</v>
      </c>
    </row>
    <row r="154" spans="9:16" x14ac:dyDescent="0.2">
      <c r="I154" s="3">
        <f t="shared" si="14"/>
        <v>140</v>
      </c>
      <c r="J154" s="3" t="s">
        <v>22</v>
      </c>
      <c r="K154" s="3" t="s">
        <v>34</v>
      </c>
      <c r="L154" s="3">
        <v>6</v>
      </c>
      <c r="M154" s="3">
        <v>9</v>
      </c>
      <c r="N154" s="3">
        <f t="shared" si="11"/>
        <v>20.140170043518765</v>
      </c>
      <c r="O154" s="3">
        <f t="shared" si="12"/>
        <v>15.004143728890325</v>
      </c>
      <c r="P154" s="3">
        <f t="shared" si="13"/>
        <v>235.99415077679848</v>
      </c>
    </row>
    <row r="155" spans="9:16" x14ac:dyDescent="0.2">
      <c r="I155" s="3">
        <f t="shared" si="14"/>
        <v>141</v>
      </c>
      <c r="J155" s="3" t="s">
        <v>9</v>
      </c>
      <c r="K155" s="3" t="s">
        <v>16</v>
      </c>
      <c r="L155" s="3">
        <v>24</v>
      </c>
      <c r="M155" s="3">
        <v>15</v>
      </c>
      <c r="N155" s="3">
        <f t="shared" si="11"/>
        <v>27.379914596032698</v>
      </c>
      <c r="O155" s="3">
        <f t="shared" si="12"/>
        <v>29.49197707449861</v>
      </c>
      <c r="P155" s="3">
        <f t="shared" si="13"/>
        <v>221.44122220426817</v>
      </c>
    </row>
    <row r="156" spans="9:16" x14ac:dyDescent="0.2">
      <c r="I156" s="3">
        <f t="shared" si="14"/>
        <v>142</v>
      </c>
      <c r="J156" s="3" t="s">
        <v>20</v>
      </c>
      <c r="K156" s="3" t="s">
        <v>0</v>
      </c>
      <c r="L156" s="3">
        <v>23</v>
      </c>
      <c r="M156" s="3">
        <v>25</v>
      </c>
      <c r="N156" s="3">
        <f t="shared" si="11"/>
        <v>24.788190145669574</v>
      </c>
      <c r="O156" s="3">
        <f t="shared" si="12"/>
        <v>24.726127954724078</v>
      </c>
      <c r="P156" s="3">
        <f t="shared" si="13"/>
        <v>3.2726298942533902</v>
      </c>
    </row>
    <row r="157" spans="9:16" x14ac:dyDescent="0.2">
      <c r="I157" s="3">
        <f t="shared" si="14"/>
        <v>143</v>
      </c>
      <c r="J157" s="3" t="s">
        <v>14</v>
      </c>
      <c r="K157" s="3" t="s">
        <v>24</v>
      </c>
      <c r="L157" s="3">
        <v>24</v>
      </c>
      <c r="M157" s="3">
        <v>31</v>
      </c>
      <c r="N157" s="3">
        <f t="shared" si="11"/>
        <v>28.900865622549723</v>
      </c>
      <c r="O157" s="3">
        <f t="shared" si="12"/>
        <v>23.875781748250365</v>
      </c>
      <c r="P157" s="3">
        <f t="shared" si="13"/>
        <v>74.772969548852316</v>
      </c>
    </row>
    <row r="158" spans="9:16" x14ac:dyDescent="0.2">
      <c r="I158" s="3">
        <f t="shared" si="14"/>
        <v>144</v>
      </c>
      <c r="J158" s="3" t="s">
        <v>31</v>
      </c>
      <c r="K158" s="3" t="s">
        <v>26</v>
      </c>
      <c r="L158" s="3">
        <v>30</v>
      </c>
      <c r="M158" s="3">
        <v>35</v>
      </c>
      <c r="N158" s="3">
        <f t="shared" si="11"/>
        <v>23.919200878313234</v>
      </c>
      <c r="O158" s="3">
        <f t="shared" si="12"/>
        <v>23.58109354881536</v>
      </c>
      <c r="P158" s="3">
        <f t="shared" si="13"/>
        <v>167.36754249921273</v>
      </c>
    </row>
    <row r="159" spans="9:16" x14ac:dyDescent="0.2">
      <c r="I159" s="3">
        <f t="shared" si="14"/>
        <v>145</v>
      </c>
      <c r="J159" s="3" t="s">
        <v>30</v>
      </c>
      <c r="K159" s="3" t="s">
        <v>33</v>
      </c>
      <c r="L159" s="3">
        <v>23</v>
      </c>
      <c r="M159" s="3">
        <v>20</v>
      </c>
      <c r="N159" s="3">
        <f t="shared" si="11"/>
        <v>33.93730472868728</v>
      </c>
      <c r="O159" s="3">
        <f t="shared" si="12"/>
        <v>18.568471715303467</v>
      </c>
      <c r="P159" s="3">
        <f t="shared" si="13"/>
        <v>121.67390795805134</v>
      </c>
    </row>
    <row r="160" spans="9:16" x14ac:dyDescent="0.2">
      <c r="I160" s="3">
        <f t="shared" si="14"/>
        <v>146</v>
      </c>
      <c r="J160" s="3" t="s">
        <v>29</v>
      </c>
      <c r="K160" s="3" t="s">
        <v>23</v>
      </c>
      <c r="L160" s="3">
        <v>24</v>
      </c>
      <c r="M160" s="3">
        <v>31</v>
      </c>
      <c r="N160" s="3">
        <f t="shared" si="11"/>
        <v>23.792604868915767</v>
      </c>
      <c r="O160" s="3">
        <f t="shared" si="12"/>
        <v>14.070470688546763</v>
      </c>
      <c r="P160" s="3">
        <f t="shared" si="13"/>
        <v>286.65197544775174</v>
      </c>
    </row>
    <row r="161" spans="9:16" x14ac:dyDescent="0.2">
      <c r="I161" s="3">
        <f t="shared" si="14"/>
        <v>147</v>
      </c>
      <c r="J161" s="3" t="s">
        <v>25</v>
      </c>
      <c r="K161" s="3" t="s">
        <v>21</v>
      </c>
      <c r="L161" s="3">
        <v>21</v>
      </c>
      <c r="M161" s="3">
        <v>20</v>
      </c>
      <c r="N161" s="3">
        <f t="shared" si="11"/>
        <v>18.30201662412491</v>
      </c>
      <c r="O161" s="3">
        <f t="shared" si="12"/>
        <v>14.651410477298167</v>
      </c>
      <c r="P161" s="3">
        <f t="shared" si="13"/>
        <v>35.886524178854167</v>
      </c>
    </row>
    <row r="162" spans="9:16" x14ac:dyDescent="0.2">
      <c r="I162" s="3">
        <f t="shared" si="14"/>
        <v>147</v>
      </c>
      <c r="J162" s="3" t="s">
        <v>35</v>
      </c>
      <c r="K162" s="3" t="s">
        <v>36</v>
      </c>
      <c r="L162" s="3" t="s">
        <v>37</v>
      </c>
      <c r="M162" s="3" t="s">
        <v>37</v>
      </c>
      <c r="N162" s="3" t="str">
        <f t="shared" si="11"/>
        <v/>
      </c>
      <c r="O162" s="3" t="str">
        <f t="shared" si="12"/>
        <v/>
      </c>
      <c r="P162" s="3" t="str">
        <f t="shared" si="13"/>
        <v/>
      </c>
    </row>
    <row r="163" spans="9:16" x14ac:dyDescent="0.2">
      <c r="I163" s="3">
        <f t="shared" si="14"/>
        <v>148</v>
      </c>
      <c r="J163" s="3" t="s">
        <v>1</v>
      </c>
      <c r="K163" s="3" t="s">
        <v>20</v>
      </c>
      <c r="L163" s="3">
        <v>23</v>
      </c>
      <c r="M163" s="3">
        <v>20</v>
      </c>
      <c r="N163" s="3">
        <f t="shared" si="11"/>
        <v>29.107581399796441</v>
      </c>
      <c r="O163" s="3">
        <f t="shared" si="12"/>
        <v>29.086661574052233</v>
      </c>
      <c r="P163" s="3">
        <f t="shared" si="13"/>
        <v>119.86996911649686</v>
      </c>
    </row>
    <row r="164" spans="9:16" x14ac:dyDescent="0.2">
      <c r="I164" s="3">
        <f t="shared" si="14"/>
        <v>149</v>
      </c>
      <c r="J164" s="3" t="s">
        <v>26</v>
      </c>
      <c r="K164" s="3" t="s">
        <v>6</v>
      </c>
      <c r="L164" s="3">
        <v>27</v>
      </c>
      <c r="M164" s="3">
        <v>17</v>
      </c>
      <c r="N164" s="3">
        <f t="shared" si="11"/>
        <v>25.504990595122873</v>
      </c>
      <c r="O164" s="3">
        <f t="shared" si="12"/>
        <v>17.506469065727256</v>
      </c>
      <c r="P164" s="3">
        <f t="shared" si="13"/>
        <v>2.4915640352097004</v>
      </c>
    </row>
    <row r="165" spans="9:16" x14ac:dyDescent="0.2">
      <c r="I165" s="3">
        <f t="shared" si="14"/>
        <v>150</v>
      </c>
      <c r="J165" s="3" t="s">
        <v>21</v>
      </c>
      <c r="K165" s="3" t="s">
        <v>7</v>
      </c>
      <c r="L165" s="3">
        <v>12</v>
      </c>
      <c r="M165" s="3">
        <v>16</v>
      </c>
      <c r="N165" s="3">
        <f t="shared" si="11"/>
        <v>24.744537609667077</v>
      </c>
      <c r="O165" s="3">
        <f t="shared" si="12"/>
        <v>20.801743348362482</v>
      </c>
      <c r="P165" s="3">
        <f t="shared" si="13"/>
        <v>185.47997806776195</v>
      </c>
    </row>
    <row r="166" spans="9:16" x14ac:dyDescent="0.2">
      <c r="I166" s="3">
        <f t="shared" si="14"/>
        <v>151</v>
      </c>
      <c r="J166" s="3" t="s">
        <v>13</v>
      </c>
      <c r="K166" s="3" t="s">
        <v>15</v>
      </c>
      <c r="L166" s="3">
        <v>17</v>
      </c>
      <c r="M166" s="3">
        <v>19</v>
      </c>
      <c r="N166" s="3">
        <f t="shared" si="11"/>
        <v>23.896702280171436</v>
      </c>
      <c r="O166" s="3">
        <f t="shared" si="12"/>
        <v>15.539496694422603</v>
      </c>
      <c r="P166" s="3">
        <f t="shared" si="13"/>
        <v>59.539585469233977</v>
      </c>
    </row>
    <row r="167" spans="9:16" x14ac:dyDescent="0.2">
      <c r="I167" s="3">
        <f t="shared" si="14"/>
        <v>152</v>
      </c>
      <c r="J167" s="3" t="s">
        <v>25</v>
      </c>
      <c r="K167" s="3" t="s">
        <v>12</v>
      </c>
      <c r="L167" s="3">
        <v>22</v>
      </c>
      <c r="M167" s="3">
        <v>16</v>
      </c>
      <c r="N167" s="3">
        <f t="shared" si="11"/>
        <v>23.129022192828309</v>
      </c>
      <c r="O167" s="3">
        <f t="shared" si="12"/>
        <v>10.933447436595294</v>
      </c>
      <c r="P167" s="3">
        <f t="shared" si="13"/>
        <v>26.944645989641636</v>
      </c>
    </row>
    <row r="168" spans="9:16" x14ac:dyDescent="0.2">
      <c r="I168" s="3">
        <f t="shared" si="14"/>
        <v>153</v>
      </c>
      <c r="J168" s="3" t="s">
        <v>27</v>
      </c>
      <c r="K168" s="3" t="s">
        <v>5</v>
      </c>
      <c r="L168" s="3">
        <v>26</v>
      </c>
      <c r="M168" s="3">
        <v>19</v>
      </c>
      <c r="N168" s="3">
        <f t="shared" si="11"/>
        <v>24.999012671822882</v>
      </c>
      <c r="O168" s="3">
        <f t="shared" si="12"/>
        <v>18.86194930629204</v>
      </c>
      <c r="P168" s="3">
        <f t="shared" si="13"/>
        <v>1.0210336252044141</v>
      </c>
    </row>
    <row r="169" spans="9:16" x14ac:dyDescent="0.2">
      <c r="I169" s="3">
        <f t="shared" si="14"/>
        <v>154</v>
      </c>
      <c r="J169" s="3" t="s">
        <v>17</v>
      </c>
      <c r="K169" s="3" t="s">
        <v>30</v>
      </c>
      <c r="L169" s="3">
        <v>30</v>
      </c>
      <c r="M169" s="3">
        <v>24</v>
      </c>
      <c r="N169" s="3">
        <f t="shared" si="11"/>
        <v>22.189313311812008</v>
      </c>
      <c r="O169" s="3">
        <f t="shared" si="12"/>
        <v>20.269435983099065</v>
      </c>
      <c r="P169" s="3">
        <f t="shared" si="13"/>
        <v>74.923934425233142</v>
      </c>
    </row>
    <row r="170" spans="9:16" x14ac:dyDescent="0.2">
      <c r="I170" s="3">
        <f t="shared" si="14"/>
        <v>155</v>
      </c>
      <c r="J170" s="3" t="s">
        <v>28</v>
      </c>
      <c r="K170" s="3" t="s">
        <v>18</v>
      </c>
      <c r="L170" s="3">
        <v>24</v>
      </c>
      <c r="M170" s="3">
        <v>17</v>
      </c>
      <c r="N170" s="3">
        <f t="shared" si="11"/>
        <v>28.885563639434707</v>
      </c>
      <c r="O170" s="3">
        <f t="shared" si="12"/>
        <v>24.946241440589457</v>
      </c>
      <c r="P170" s="3">
        <f t="shared" si="13"/>
        <v>87.011485107107717</v>
      </c>
    </row>
    <row r="171" spans="9:16" x14ac:dyDescent="0.2">
      <c r="I171" s="3">
        <f t="shared" si="14"/>
        <v>156</v>
      </c>
      <c r="J171" s="3" t="s">
        <v>10</v>
      </c>
      <c r="K171" s="3" t="s">
        <v>31</v>
      </c>
      <c r="L171" s="3">
        <v>9</v>
      </c>
      <c r="M171" s="3">
        <v>24</v>
      </c>
      <c r="N171" s="3">
        <f t="shared" si="11"/>
        <v>16.879087743180822</v>
      </c>
      <c r="O171" s="3">
        <f t="shared" si="12"/>
        <v>29.14115435132684</v>
      </c>
      <c r="P171" s="3">
        <f t="shared" si="13"/>
        <v>88.511491728909164</v>
      </c>
    </row>
    <row r="172" spans="9:16" x14ac:dyDescent="0.2">
      <c r="I172" s="3">
        <f t="shared" si="14"/>
        <v>157</v>
      </c>
      <c r="J172" s="3" t="s">
        <v>34</v>
      </c>
      <c r="K172" s="3" t="s">
        <v>24</v>
      </c>
      <c r="L172" s="3">
        <v>10</v>
      </c>
      <c r="M172" s="3">
        <v>14</v>
      </c>
      <c r="N172" s="3">
        <f t="shared" si="11"/>
        <v>16.406168385999475</v>
      </c>
      <c r="O172" s="3">
        <f t="shared" si="12"/>
        <v>22.525358258966328</v>
      </c>
      <c r="P172" s="3">
        <f t="shared" si="13"/>
        <v>113.7207268335045</v>
      </c>
    </row>
    <row r="173" spans="9:16" x14ac:dyDescent="0.2">
      <c r="I173" s="3">
        <f t="shared" si="14"/>
        <v>158</v>
      </c>
      <c r="J173" s="3" t="s">
        <v>33</v>
      </c>
      <c r="K173" s="3" t="s">
        <v>29</v>
      </c>
      <c r="L173" s="3">
        <v>17</v>
      </c>
      <c r="M173" s="3">
        <v>30</v>
      </c>
      <c r="N173" s="3">
        <f t="shared" si="11"/>
        <v>15.337162485585935</v>
      </c>
      <c r="O173" s="3">
        <f t="shared" si="12"/>
        <v>33.269194281973888</v>
      </c>
      <c r="P173" s="3">
        <f t="shared" si="13"/>
        <v>13.452659852633513</v>
      </c>
    </row>
    <row r="174" spans="9:16" x14ac:dyDescent="0.2">
      <c r="I174" s="3">
        <f t="shared" si="14"/>
        <v>159</v>
      </c>
      <c r="J174" s="3" t="s">
        <v>23</v>
      </c>
      <c r="K174" s="3" t="s">
        <v>9</v>
      </c>
      <c r="L174" s="3">
        <v>26</v>
      </c>
      <c r="M174" s="3">
        <v>15</v>
      </c>
      <c r="N174" s="3">
        <f t="shared" si="11"/>
        <v>19.122809328206682</v>
      </c>
      <c r="O174" s="3">
        <f t="shared" si="12"/>
        <v>18.230014386571838</v>
      </c>
      <c r="P174" s="3">
        <f t="shared" si="13"/>
        <v>57.728744473662076</v>
      </c>
    </row>
    <row r="175" spans="9:16" x14ac:dyDescent="0.2">
      <c r="I175" s="3">
        <f t="shared" si="14"/>
        <v>160</v>
      </c>
      <c r="J175" s="3" t="s">
        <v>32</v>
      </c>
      <c r="K175" s="3" t="s">
        <v>3</v>
      </c>
      <c r="L175" s="3">
        <v>42</v>
      </c>
      <c r="M175" s="3">
        <v>24</v>
      </c>
      <c r="N175" s="3">
        <f t="shared" si="11"/>
        <v>29.41116391262403</v>
      </c>
      <c r="O175" s="3">
        <f t="shared" si="12"/>
        <v>27.709340627114027</v>
      </c>
      <c r="P175" s="3">
        <f t="shared" si="13"/>
        <v>172.23800192277821</v>
      </c>
    </row>
    <row r="176" spans="9:16" x14ac:dyDescent="0.2">
      <c r="I176" s="3">
        <f t="shared" si="14"/>
        <v>161</v>
      </c>
      <c r="J176" s="3" t="s">
        <v>19</v>
      </c>
      <c r="K176" s="3" t="s">
        <v>11</v>
      </c>
      <c r="L176" s="3">
        <v>27</v>
      </c>
      <c r="M176" s="3">
        <v>20</v>
      </c>
      <c r="N176" s="3">
        <f t="shared" si="11"/>
        <v>24.898053838534704</v>
      </c>
      <c r="O176" s="3">
        <f t="shared" si="12"/>
        <v>16.44137068592174</v>
      </c>
      <c r="P176" s="3">
        <f t="shared" si="13"/>
        <v>17.082020260715801</v>
      </c>
    </row>
    <row r="177" spans="9:16" x14ac:dyDescent="0.2">
      <c r="I177" s="3">
        <f t="shared" si="14"/>
        <v>161</v>
      </c>
      <c r="J177" s="3" t="s">
        <v>35</v>
      </c>
      <c r="K177" s="3" t="s">
        <v>36</v>
      </c>
      <c r="L177" s="3" t="s">
        <v>37</v>
      </c>
      <c r="M177" s="3" t="s">
        <v>37</v>
      </c>
      <c r="N177" s="3" t="str">
        <f t="shared" si="11"/>
        <v/>
      </c>
      <c r="O177" s="3" t="str">
        <f t="shared" si="12"/>
        <v/>
      </c>
      <c r="P177" s="3" t="str">
        <f t="shared" si="13"/>
        <v/>
      </c>
    </row>
    <row r="178" spans="9:16" x14ac:dyDescent="0.2">
      <c r="I178" s="3">
        <f t="shared" si="14"/>
        <v>162</v>
      </c>
      <c r="J178" s="3" t="s">
        <v>27</v>
      </c>
      <c r="K178" s="3" t="s">
        <v>17</v>
      </c>
      <c r="L178" s="3">
        <v>16</v>
      </c>
      <c r="M178" s="3">
        <v>13</v>
      </c>
      <c r="N178" s="3">
        <f t="shared" si="11"/>
        <v>19.129753402364059</v>
      </c>
      <c r="O178" s="3">
        <f t="shared" si="12"/>
        <v>18.903973458768508</v>
      </c>
      <c r="P178" s="3">
        <f t="shared" si="13"/>
        <v>44.652258961452389</v>
      </c>
    </row>
    <row r="179" spans="9:16" x14ac:dyDescent="0.2">
      <c r="I179" s="3">
        <f t="shared" si="14"/>
        <v>163</v>
      </c>
      <c r="J179" s="3" t="s">
        <v>26</v>
      </c>
      <c r="K179" s="3" t="s">
        <v>32</v>
      </c>
      <c r="L179" s="3">
        <v>31</v>
      </c>
      <c r="M179" s="3">
        <v>26</v>
      </c>
      <c r="N179" s="3">
        <f t="shared" si="11"/>
        <v>29.461423303444516</v>
      </c>
      <c r="O179" s="3">
        <f t="shared" si="12"/>
        <v>21.894670600548547</v>
      </c>
      <c r="P179" s="3">
        <f t="shared" si="13"/>
        <v>19.220947729184012</v>
      </c>
    </row>
    <row r="180" spans="9:16" x14ac:dyDescent="0.2">
      <c r="I180" s="3">
        <f t="shared" si="14"/>
        <v>164</v>
      </c>
      <c r="J180" s="3" t="s">
        <v>28</v>
      </c>
      <c r="K180" s="3" t="s">
        <v>31</v>
      </c>
      <c r="L180" s="3">
        <v>7</v>
      </c>
      <c r="M180" s="3">
        <v>28</v>
      </c>
      <c r="N180" s="3">
        <f t="shared" si="11"/>
        <v>25.177191275992559</v>
      </c>
      <c r="O180" s="3">
        <f t="shared" si="12"/>
        <v>26.985439504232822</v>
      </c>
      <c r="P180" s="3">
        <f t="shared" si="13"/>
        <v>331.43961568359134</v>
      </c>
    </row>
    <row r="181" spans="9:16" x14ac:dyDescent="0.2">
      <c r="I181" s="3">
        <f t="shared" si="14"/>
        <v>165</v>
      </c>
      <c r="J181" s="3" t="s">
        <v>11</v>
      </c>
      <c r="K181" s="3" t="s">
        <v>14</v>
      </c>
      <c r="L181" s="3">
        <v>13</v>
      </c>
      <c r="M181" s="3">
        <v>21</v>
      </c>
      <c r="N181" s="3">
        <f t="shared" si="11"/>
        <v>21.733521794437898</v>
      </c>
      <c r="O181" s="3">
        <f t="shared" si="12"/>
        <v>21.852186347652115</v>
      </c>
      <c r="P181" s="3">
        <f t="shared" si="13"/>
        <v>77.000624505046417</v>
      </c>
    </row>
    <row r="182" spans="9:16" x14ac:dyDescent="0.2">
      <c r="I182" s="3">
        <f t="shared" si="14"/>
        <v>166</v>
      </c>
      <c r="J182" s="3" t="s">
        <v>12</v>
      </c>
      <c r="K182" s="3" t="s">
        <v>18</v>
      </c>
      <c r="L182" s="3">
        <v>21</v>
      </c>
      <c r="M182" s="3">
        <v>27</v>
      </c>
      <c r="N182" s="3">
        <f t="shared" si="11"/>
        <v>20.597872995068929</v>
      </c>
      <c r="O182" s="3">
        <f t="shared" si="12"/>
        <v>24.525740231067683</v>
      </c>
      <c r="P182" s="3">
        <f t="shared" si="13"/>
        <v>6.2836675322518358</v>
      </c>
    </row>
    <row r="183" spans="9:16" x14ac:dyDescent="0.2">
      <c r="I183" s="3">
        <f t="shared" si="14"/>
        <v>167</v>
      </c>
      <c r="J183" s="3" t="s">
        <v>20</v>
      </c>
      <c r="K183" s="3" t="s">
        <v>34</v>
      </c>
      <c r="L183" s="3">
        <v>49</v>
      </c>
      <c r="M183" s="3">
        <v>21</v>
      </c>
      <c r="N183" s="3">
        <f t="shared" si="11"/>
        <v>32.481471070680442</v>
      </c>
      <c r="O183" s="3">
        <f t="shared" si="12"/>
        <v>17.285202151138385</v>
      </c>
      <c r="P183" s="3">
        <f t="shared" si="13"/>
        <v>286.66152104667401</v>
      </c>
    </row>
    <row r="184" spans="9:16" x14ac:dyDescent="0.2">
      <c r="I184" s="3">
        <f t="shared" si="14"/>
        <v>168</v>
      </c>
      <c r="J184" s="3" t="s">
        <v>24</v>
      </c>
      <c r="K184" s="3" t="s">
        <v>33</v>
      </c>
      <c r="L184" s="3">
        <v>31</v>
      </c>
      <c r="M184" s="3">
        <v>24</v>
      </c>
      <c r="N184" s="3">
        <f t="shared" si="11"/>
        <v>30.972310552674095</v>
      </c>
      <c r="O184" s="3">
        <f t="shared" si="12"/>
        <v>19.594620804018039</v>
      </c>
      <c r="P184" s="3">
        <f t="shared" si="13"/>
        <v>19.408132565883886</v>
      </c>
    </row>
    <row r="185" spans="9:16" x14ac:dyDescent="0.2">
      <c r="I185" s="3">
        <f t="shared" si="14"/>
        <v>169</v>
      </c>
      <c r="J185" s="3" t="s">
        <v>6</v>
      </c>
      <c r="K185" s="3" t="s">
        <v>21</v>
      </c>
      <c r="L185" s="3">
        <v>19</v>
      </c>
      <c r="M185" s="3">
        <v>14</v>
      </c>
      <c r="N185" s="3">
        <f t="shared" si="11"/>
        <v>20.458011313277058</v>
      </c>
      <c r="O185" s="3">
        <f t="shared" si="12"/>
        <v>17.39855031878178</v>
      </c>
      <c r="P185" s="3">
        <f t="shared" si="13"/>
        <v>13.67594125893563</v>
      </c>
    </row>
    <row r="186" spans="9:16" x14ac:dyDescent="0.2">
      <c r="I186" s="3">
        <f t="shared" si="14"/>
        <v>170</v>
      </c>
      <c r="J186" s="3" t="s">
        <v>16</v>
      </c>
      <c r="K186" s="3" t="s">
        <v>30</v>
      </c>
      <c r="L186" s="3">
        <v>38</v>
      </c>
      <c r="M186" s="3">
        <v>19</v>
      </c>
      <c r="N186" s="3">
        <f t="shared" si="11"/>
        <v>35.370163264339304</v>
      </c>
      <c r="O186" s="3">
        <f t="shared" si="12"/>
        <v>25.911399925306938</v>
      </c>
      <c r="P186" s="3">
        <f t="shared" si="13"/>
        <v>54.683490183763254</v>
      </c>
    </row>
    <row r="187" spans="9:16" x14ac:dyDescent="0.2">
      <c r="I187" s="3">
        <f t="shared" si="14"/>
        <v>171</v>
      </c>
      <c r="J187" s="3" t="s">
        <v>7</v>
      </c>
      <c r="K187" s="3" t="s">
        <v>5</v>
      </c>
      <c r="L187" s="3">
        <v>28</v>
      </c>
      <c r="M187" s="3">
        <v>21</v>
      </c>
      <c r="N187" s="3">
        <f t="shared" si="11"/>
        <v>28.172349151633885</v>
      </c>
      <c r="O187" s="3">
        <f t="shared" si="12"/>
        <v>20.970179054429007</v>
      </c>
      <c r="P187" s="3">
        <f t="shared" si="13"/>
        <v>3.0593518863667891E-2</v>
      </c>
    </row>
    <row r="188" spans="9:16" x14ac:dyDescent="0.2">
      <c r="I188" s="3">
        <f t="shared" si="14"/>
        <v>172</v>
      </c>
      <c r="J188" s="3" t="s">
        <v>10</v>
      </c>
      <c r="K188" s="3" t="s">
        <v>25</v>
      </c>
      <c r="L188" s="3">
        <v>13</v>
      </c>
      <c r="M188" s="3">
        <v>27</v>
      </c>
      <c r="N188" s="3">
        <f t="shared" si="11"/>
        <v>13.489439748077029</v>
      </c>
      <c r="O188" s="3">
        <f t="shared" si="12"/>
        <v>23.138833049516407</v>
      </c>
      <c r="P188" s="3">
        <f t="shared" si="13"/>
        <v>15.148161486504474</v>
      </c>
    </row>
    <row r="189" spans="9:16" x14ac:dyDescent="0.2">
      <c r="I189" s="3">
        <f t="shared" si="14"/>
        <v>173</v>
      </c>
      <c r="J189" s="3" t="s">
        <v>15</v>
      </c>
      <c r="K189" s="3" t="s">
        <v>23</v>
      </c>
      <c r="L189" s="3">
        <v>14</v>
      </c>
      <c r="M189" s="3">
        <v>5</v>
      </c>
      <c r="N189" s="3">
        <f t="shared" si="11"/>
        <v>18.018332267396289</v>
      </c>
      <c r="O189" s="3">
        <f t="shared" si="12"/>
        <v>17.775886721562877</v>
      </c>
      <c r="P189" s="3">
        <f t="shared" si="13"/>
        <v>179.37027573340484</v>
      </c>
    </row>
    <row r="190" spans="9:16" x14ac:dyDescent="0.2">
      <c r="I190" s="3">
        <f t="shared" si="14"/>
        <v>174</v>
      </c>
      <c r="J190" s="3" t="s">
        <v>22</v>
      </c>
      <c r="K190" s="3" t="s">
        <v>29</v>
      </c>
      <c r="L190" s="3">
        <v>17</v>
      </c>
      <c r="M190" s="3">
        <v>22</v>
      </c>
      <c r="N190" s="3">
        <f t="shared" si="11"/>
        <v>13.494047334591599</v>
      </c>
      <c r="O190" s="3">
        <f t="shared" si="12"/>
        <v>28.730768540444988</v>
      </c>
      <c r="P190" s="3">
        <f t="shared" si="13"/>
        <v>57.594949237128226</v>
      </c>
    </row>
    <row r="191" spans="9:16" x14ac:dyDescent="0.2">
      <c r="I191" s="3">
        <f t="shared" si="14"/>
        <v>175</v>
      </c>
      <c r="J191" s="3" t="s">
        <v>19</v>
      </c>
      <c r="K191" s="3" t="s">
        <v>1</v>
      </c>
      <c r="L191" s="3">
        <v>35</v>
      </c>
      <c r="M191" s="3">
        <v>32</v>
      </c>
      <c r="N191" s="3">
        <f t="shared" si="11"/>
        <v>28.374182807371472</v>
      </c>
      <c r="O191" s="3">
        <f t="shared" si="12"/>
        <v>21.542674006065084</v>
      </c>
      <c r="P191" s="3">
        <f t="shared" si="13"/>
        <v>153.25712041355865</v>
      </c>
    </row>
    <row r="192" spans="9:16" x14ac:dyDescent="0.2">
      <c r="I192" s="3">
        <f t="shared" si="14"/>
        <v>176</v>
      </c>
      <c r="J192" s="3" t="s">
        <v>0</v>
      </c>
      <c r="K192" s="3" t="s">
        <v>13</v>
      </c>
      <c r="L192" s="3">
        <v>27</v>
      </c>
      <c r="M192" s="3">
        <v>30</v>
      </c>
      <c r="N192" s="3">
        <f t="shared" si="11"/>
        <v>17.594475487900805</v>
      </c>
      <c r="O192" s="3">
        <f t="shared" si="12"/>
        <v>16.577722831143927</v>
      </c>
      <c r="P192" s="3">
        <f t="shared" si="13"/>
        <v>268.6214157452938</v>
      </c>
    </row>
    <row r="193" spans="9:16" x14ac:dyDescent="0.2">
      <c r="I193" s="3">
        <f t="shared" si="14"/>
        <v>177</v>
      </c>
      <c r="J193" s="3" t="s">
        <v>9</v>
      </c>
      <c r="K193" s="3" t="s">
        <v>3</v>
      </c>
      <c r="L193" s="3">
        <v>13</v>
      </c>
      <c r="M193" s="3">
        <v>27</v>
      </c>
      <c r="N193" s="3">
        <f t="shared" si="11"/>
        <v>27.367960384465619</v>
      </c>
      <c r="O193" s="3">
        <f t="shared" si="12"/>
        <v>23.831413924815827</v>
      </c>
      <c r="P193" s="3">
        <f t="shared" si="13"/>
        <v>216.47822332542444</v>
      </c>
    </row>
    <row r="194" spans="9:16" x14ac:dyDescent="0.2">
      <c r="I194" s="3">
        <f t="shared" si="14"/>
        <v>177</v>
      </c>
      <c r="J194" s="3" t="s">
        <v>35</v>
      </c>
      <c r="K194" s="3" t="s">
        <v>36</v>
      </c>
      <c r="L194" s="3" t="s">
        <v>37</v>
      </c>
      <c r="M194" s="3" t="s">
        <v>37</v>
      </c>
      <c r="N194" s="3" t="str">
        <f t="shared" si="11"/>
        <v/>
      </c>
      <c r="O194" s="3" t="str">
        <f t="shared" si="12"/>
        <v/>
      </c>
      <c r="P194" s="3" t="str">
        <f t="shared" si="13"/>
        <v/>
      </c>
    </row>
    <row r="195" spans="9:16" x14ac:dyDescent="0.2">
      <c r="I195" s="3">
        <f t="shared" si="14"/>
        <v>178</v>
      </c>
      <c r="J195" s="3" t="s">
        <v>17</v>
      </c>
      <c r="K195" s="3" t="s">
        <v>26</v>
      </c>
      <c r="L195" s="3">
        <v>15</v>
      </c>
      <c r="M195" s="3">
        <v>17</v>
      </c>
      <c r="N195" s="3">
        <f t="shared" si="11"/>
        <v>18.496726757706504</v>
      </c>
      <c r="O195" s="3">
        <f t="shared" si="12"/>
        <v>21.956364218533114</v>
      </c>
      <c r="P195" s="3">
        <f t="shared" si="13"/>
        <v>36.792644284816006</v>
      </c>
    </row>
    <row r="196" spans="9:16" x14ac:dyDescent="0.2">
      <c r="I196" s="3">
        <f t="shared" si="14"/>
        <v>179</v>
      </c>
      <c r="J196" s="3" t="s">
        <v>29</v>
      </c>
      <c r="K196" s="3" t="s">
        <v>34</v>
      </c>
      <c r="L196" s="3">
        <v>26</v>
      </c>
      <c r="M196" s="3">
        <v>10</v>
      </c>
      <c r="N196" s="3">
        <f t="shared" si="11"/>
        <v>29.955052388121508</v>
      </c>
      <c r="O196" s="3">
        <f t="shared" si="12"/>
        <v>7.0158996677119845</v>
      </c>
      <c r="P196" s="3">
        <f t="shared" si="13"/>
        <v>24.547294185947091</v>
      </c>
    </row>
    <row r="197" spans="9:16" x14ac:dyDescent="0.2">
      <c r="I197" s="3">
        <f t="shared" si="14"/>
        <v>180</v>
      </c>
      <c r="J197" s="3" t="s">
        <v>3</v>
      </c>
      <c r="K197" s="3" t="s">
        <v>11</v>
      </c>
      <c r="L197" s="3">
        <v>21</v>
      </c>
      <c r="M197" s="3">
        <v>13</v>
      </c>
      <c r="N197" s="3">
        <f t="shared" si="11"/>
        <v>26.253475128401178</v>
      </c>
      <c r="O197" s="3">
        <f t="shared" si="12"/>
        <v>18.225786383986513</v>
      </c>
      <c r="P197" s="3">
        <f t="shared" si="13"/>
        <v>54.907844255788604</v>
      </c>
    </row>
    <row r="198" spans="9:16" x14ac:dyDescent="0.2">
      <c r="I198" s="3">
        <f t="shared" si="14"/>
        <v>181</v>
      </c>
      <c r="J198" s="3" t="s">
        <v>12</v>
      </c>
      <c r="K198" s="3" t="s">
        <v>33</v>
      </c>
      <c r="L198" s="3">
        <v>26</v>
      </c>
      <c r="M198" s="3">
        <v>6</v>
      </c>
      <c r="N198" s="3">
        <f t="shared" ref="N198:N261" si="15">IFERROR(mean+0.5*Home_edge+VLOOKUP(J198,$B$5:$D$36,2,FALSE)+VLOOKUP(K198,$B$5:$D$36,3,FALSE),"")</f>
        <v>26.366234847005057</v>
      </c>
      <c r="O198" s="3">
        <f t="shared" ref="O198:O261" si="16">IFERROR(mean-0.5*Home_edge+VLOOKUP(K198,$B$5:$D$36,2,FALSE)+VLOOKUP(J198,$B$5:$D$36,3,FALSE),"")</f>
        <v>20.088027777523472</v>
      </c>
      <c r="P198" s="3">
        <f t="shared" si="13"/>
        <v>198.60665462343374</v>
      </c>
    </row>
    <row r="199" spans="9:16" x14ac:dyDescent="0.2">
      <c r="I199" s="3">
        <f t="shared" si="14"/>
        <v>182</v>
      </c>
      <c r="J199" s="3" t="s">
        <v>20</v>
      </c>
      <c r="K199" s="3" t="s">
        <v>27</v>
      </c>
      <c r="L199" s="3">
        <v>13</v>
      </c>
      <c r="M199" s="3">
        <v>28</v>
      </c>
      <c r="N199" s="3">
        <f t="shared" si="15"/>
        <v>30.914128138282695</v>
      </c>
      <c r="O199" s="3">
        <f t="shared" si="16"/>
        <v>25.407444428816049</v>
      </c>
      <c r="P199" s="3">
        <f t="shared" ref="P199:P262" si="17">IFERROR((N199-L199)^2+(O199-M199)^2,"")</f>
        <v>327.63733134448876</v>
      </c>
    </row>
    <row r="200" spans="9:16" x14ac:dyDescent="0.2">
      <c r="I200" s="3">
        <f t="shared" ref="I200:I263" si="18">IF(COUNT(L200)&gt;0,I199+1,I199)</f>
        <v>183</v>
      </c>
      <c r="J200" s="3" t="s">
        <v>5</v>
      </c>
      <c r="K200" s="3" t="s">
        <v>0</v>
      </c>
      <c r="L200" s="3">
        <v>10</v>
      </c>
      <c r="M200" s="3">
        <v>20</v>
      </c>
      <c r="N200" s="3">
        <f t="shared" si="15"/>
        <v>15.302416513606612</v>
      </c>
      <c r="O200" s="3">
        <f t="shared" si="16"/>
        <v>21.751290997803217</v>
      </c>
      <c r="P200" s="3">
        <f t="shared" si="17"/>
        <v>31.182641042754689</v>
      </c>
    </row>
    <row r="201" spans="9:16" x14ac:dyDescent="0.2">
      <c r="I201" s="3">
        <f t="shared" si="18"/>
        <v>184</v>
      </c>
      <c r="J201" s="3" t="s">
        <v>6</v>
      </c>
      <c r="K201" s="3" t="s">
        <v>24</v>
      </c>
      <c r="L201" s="3">
        <v>38</v>
      </c>
      <c r="M201" s="3">
        <v>6</v>
      </c>
      <c r="N201" s="3">
        <f t="shared" si="15"/>
        <v>24.791609908475024</v>
      </c>
      <c r="O201" s="3">
        <f t="shared" si="16"/>
        <v>18.286662983747945</v>
      </c>
      <c r="P201" s="3">
        <f t="shared" si="17"/>
        <v>325.42365608609714</v>
      </c>
    </row>
    <row r="202" spans="9:16" x14ac:dyDescent="0.2">
      <c r="I202" s="3">
        <f t="shared" si="18"/>
        <v>185</v>
      </c>
      <c r="J202" s="3" t="s">
        <v>21</v>
      </c>
      <c r="K202" s="3" t="s">
        <v>9</v>
      </c>
      <c r="L202" s="3">
        <v>32</v>
      </c>
      <c r="M202" s="3">
        <v>14</v>
      </c>
      <c r="N202" s="3">
        <f t="shared" si="15"/>
        <v>20.043461524732916</v>
      </c>
      <c r="O202" s="3">
        <f t="shared" si="16"/>
        <v>20.236604120012245</v>
      </c>
      <c r="P202" s="3">
        <f t="shared" si="17"/>
        <v>181.85404326029584</v>
      </c>
    </row>
    <row r="203" spans="9:16" x14ac:dyDescent="0.2">
      <c r="I203" s="3">
        <f t="shared" si="18"/>
        <v>186</v>
      </c>
      <c r="J203" s="3" t="s">
        <v>16</v>
      </c>
      <c r="K203" s="3" t="s">
        <v>13</v>
      </c>
      <c r="L203" s="3">
        <v>28</v>
      </c>
      <c r="M203" s="3">
        <v>29</v>
      </c>
      <c r="N203" s="3">
        <f t="shared" si="15"/>
        <v>30.143693651369514</v>
      </c>
      <c r="O203" s="3">
        <f t="shared" si="16"/>
        <v>24.692051246482219</v>
      </c>
      <c r="P203" s="3">
        <f t="shared" si="17"/>
        <v>23.153844933857364</v>
      </c>
    </row>
    <row r="204" spans="9:16" x14ac:dyDescent="0.2">
      <c r="I204" s="3">
        <f t="shared" si="18"/>
        <v>187</v>
      </c>
      <c r="J204" s="3" t="s">
        <v>19</v>
      </c>
      <c r="K204" s="3" t="s">
        <v>7</v>
      </c>
      <c r="L204" s="3">
        <v>38</v>
      </c>
      <c r="M204" s="3">
        <v>24</v>
      </c>
      <c r="N204" s="3">
        <f t="shared" si="15"/>
        <v>29.743473919811208</v>
      </c>
      <c r="O204" s="3">
        <f t="shared" si="16"/>
        <v>23.582278714823389</v>
      </c>
      <c r="P204" s="3">
        <f t="shared" si="17"/>
        <v>68.344713984927282</v>
      </c>
    </row>
    <row r="205" spans="9:16" x14ac:dyDescent="0.2">
      <c r="I205" s="3">
        <f t="shared" si="18"/>
        <v>188</v>
      </c>
      <c r="J205" s="3" t="s">
        <v>30</v>
      </c>
      <c r="K205" s="3" t="s">
        <v>32</v>
      </c>
      <c r="L205" s="3">
        <v>31</v>
      </c>
      <c r="M205" s="3">
        <v>23</v>
      </c>
      <c r="N205" s="3">
        <f t="shared" si="15"/>
        <v>27.774495068010467</v>
      </c>
      <c r="O205" s="3">
        <f t="shared" si="16"/>
        <v>25.587257154654051</v>
      </c>
      <c r="P205" s="3">
        <f t="shared" si="17"/>
        <v>17.09778165059738</v>
      </c>
    </row>
    <row r="206" spans="9:16" x14ac:dyDescent="0.2">
      <c r="I206" s="3">
        <f t="shared" si="18"/>
        <v>189</v>
      </c>
      <c r="J206" s="3" t="s">
        <v>14</v>
      </c>
      <c r="K206" s="3" t="s">
        <v>15</v>
      </c>
      <c r="L206" s="3">
        <v>21</v>
      </c>
      <c r="M206" s="3">
        <v>28</v>
      </c>
      <c r="N206" s="3">
        <f t="shared" si="15"/>
        <v>25.78241813720604</v>
      </c>
      <c r="O206" s="3">
        <f t="shared" si="16"/>
        <v>22.96479807595837</v>
      </c>
      <c r="P206" s="3">
        <f t="shared" si="17"/>
        <v>48.224781654949822</v>
      </c>
    </row>
    <row r="207" spans="9:16" x14ac:dyDescent="0.2">
      <c r="I207" s="3">
        <f t="shared" si="18"/>
        <v>190</v>
      </c>
      <c r="J207" s="3" t="s">
        <v>31</v>
      </c>
      <c r="K207" s="3" t="s">
        <v>25</v>
      </c>
      <c r="L207" s="3">
        <v>24</v>
      </c>
      <c r="M207" s="3">
        <v>14</v>
      </c>
      <c r="N207" s="3">
        <f t="shared" si="15"/>
        <v>21.474360594998682</v>
      </c>
      <c r="O207" s="3">
        <f t="shared" si="16"/>
        <v>16.295282088364349</v>
      </c>
      <c r="P207" s="3">
        <f t="shared" si="17"/>
        <v>11.647174269261619</v>
      </c>
    </row>
    <row r="208" spans="9:16" x14ac:dyDescent="0.2">
      <c r="I208" s="3">
        <f t="shared" si="18"/>
        <v>191</v>
      </c>
      <c r="J208" s="3" t="s">
        <v>23</v>
      </c>
      <c r="K208" s="3" t="s">
        <v>1</v>
      </c>
      <c r="L208" s="3">
        <v>40</v>
      </c>
      <c r="M208" s="3">
        <v>7</v>
      </c>
      <c r="N208" s="3">
        <f t="shared" si="15"/>
        <v>22.454594300701107</v>
      </c>
      <c r="O208" s="3">
        <f t="shared" si="16"/>
        <v>16.755548906163774</v>
      </c>
      <c r="P208" s="3">
        <f t="shared" si="17"/>
        <v>403.01199561354326</v>
      </c>
    </row>
    <row r="209" spans="9:16" x14ac:dyDescent="0.2">
      <c r="I209" s="3">
        <f t="shared" si="18"/>
        <v>192</v>
      </c>
      <c r="J209" s="3" t="s">
        <v>22</v>
      </c>
      <c r="K209" s="3" t="s">
        <v>28</v>
      </c>
      <c r="L209" s="3">
        <v>10</v>
      </c>
      <c r="M209" s="3">
        <v>41</v>
      </c>
      <c r="N209" s="3">
        <f t="shared" si="15"/>
        <v>21.231819035978603</v>
      </c>
      <c r="O209" s="3">
        <f t="shared" si="16"/>
        <v>27.549094549914241</v>
      </c>
      <c r="P209" s="3">
        <f t="shared" si="17"/>
        <v>307.08061628411809</v>
      </c>
    </row>
    <row r="210" spans="9:16" x14ac:dyDescent="0.2">
      <c r="I210" s="3">
        <f t="shared" si="18"/>
        <v>192</v>
      </c>
      <c r="J210" s="3" t="s">
        <v>35</v>
      </c>
      <c r="K210" s="3" t="s">
        <v>36</v>
      </c>
      <c r="L210" s="3" t="s">
        <v>37</v>
      </c>
      <c r="M210" s="3" t="s">
        <v>37</v>
      </c>
      <c r="N210" s="3" t="str">
        <f t="shared" si="15"/>
        <v/>
      </c>
      <c r="O210" s="3" t="str">
        <f t="shared" si="16"/>
        <v/>
      </c>
      <c r="P210" s="3" t="str">
        <f t="shared" si="17"/>
        <v/>
      </c>
    </row>
    <row r="211" spans="9:16" x14ac:dyDescent="0.2">
      <c r="I211" s="3">
        <f t="shared" si="18"/>
        <v>193</v>
      </c>
      <c r="J211" s="3" t="s">
        <v>13</v>
      </c>
      <c r="K211" s="3" t="s">
        <v>19</v>
      </c>
      <c r="L211" s="3">
        <v>21</v>
      </c>
      <c r="M211" s="3">
        <v>13</v>
      </c>
      <c r="N211" s="3">
        <f t="shared" si="15"/>
        <v>25.46208653677806</v>
      </c>
      <c r="O211" s="3">
        <f t="shared" si="16"/>
        <v>20.561304011892563</v>
      </c>
      <c r="P211" s="3">
        <f t="shared" si="17"/>
        <v>77.083534621958592</v>
      </c>
    </row>
    <row r="212" spans="9:16" x14ac:dyDescent="0.2">
      <c r="I212" s="3">
        <f t="shared" si="18"/>
        <v>194</v>
      </c>
      <c r="J212" s="3" t="s">
        <v>9</v>
      </c>
      <c r="K212" s="3" t="s">
        <v>32</v>
      </c>
      <c r="L212" s="3">
        <v>22</v>
      </c>
      <c r="M212" s="3">
        <v>27</v>
      </c>
      <c r="N212" s="3">
        <f t="shared" si="15"/>
        <v>26.676604538808533</v>
      </c>
      <c r="O212" s="3">
        <f t="shared" si="16"/>
        <v>22.27547616474105</v>
      </c>
      <c r="P212" s="3">
        <f t="shared" si="17"/>
        <v>44.191755482334507</v>
      </c>
    </row>
    <row r="213" spans="9:16" x14ac:dyDescent="0.2">
      <c r="I213" s="3">
        <f t="shared" si="18"/>
        <v>195</v>
      </c>
      <c r="J213" s="3" t="s">
        <v>7</v>
      </c>
      <c r="K213" s="3" t="s">
        <v>31</v>
      </c>
      <c r="L213" s="3">
        <v>20</v>
      </c>
      <c r="M213" s="3">
        <v>27</v>
      </c>
      <c r="N213" s="3">
        <f t="shared" si="15"/>
        <v>23.927819212457308</v>
      </c>
      <c r="O213" s="3">
        <f t="shared" si="16"/>
        <v>26.434677327512205</v>
      </c>
      <c r="P213" s="3">
        <f t="shared" si="17"/>
        <v>15.747353489777492</v>
      </c>
    </row>
    <row r="214" spans="9:16" x14ac:dyDescent="0.2">
      <c r="I214" s="3">
        <f t="shared" si="18"/>
        <v>196</v>
      </c>
      <c r="J214" s="3" t="s">
        <v>24</v>
      </c>
      <c r="K214" s="3" t="s">
        <v>30</v>
      </c>
      <c r="L214" s="3">
        <v>26</v>
      </c>
      <c r="M214" s="3">
        <v>23</v>
      </c>
      <c r="N214" s="3">
        <f t="shared" si="15"/>
        <v>24.243355179612081</v>
      </c>
      <c r="O214" s="3">
        <f t="shared" si="16"/>
        <v>25.668093244412145</v>
      </c>
      <c r="P214" s="3">
        <f t="shared" si="17"/>
        <v>10.204522585873427</v>
      </c>
    </row>
    <row r="215" spans="9:16" x14ac:dyDescent="0.2">
      <c r="I215" s="3">
        <f t="shared" si="18"/>
        <v>197</v>
      </c>
      <c r="J215" s="3" t="s">
        <v>1</v>
      </c>
      <c r="K215" s="3" t="s">
        <v>14</v>
      </c>
      <c r="L215" s="3">
        <v>28</v>
      </c>
      <c r="M215" s="3">
        <v>16</v>
      </c>
      <c r="N215" s="3">
        <f t="shared" si="15"/>
        <v>26.834825114581243</v>
      </c>
      <c r="O215" s="3">
        <f t="shared" si="16"/>
        <v>25.328315316488883</v>
      </c>
      <c r="P215" s="3">
        <f t="shared" si="17"/>
        <v>88.3750991574517</v>
      </c>
    </row>
    <row r="216" spans="9:16" x14ac:dyDescent="0.2">
      <c r="I216" s="3">
        <f t="shared" si="18"/>
        <v>198</v>
      </c>
      <c r="J216" s="3" t="s">
        <v>27</v>
      </c>
      <c r="K216" s="3" t="s">
        <v>12</v>
      </c>
      <c r="L216" s="3">
        <v>20</v>
      </c>
      <c r="M216" s="3">
        <v>17</v>
      </c>
      <c r="N216" s="3">
        <f t="shared" si="15"/>
        <v>25.021817637182572</v>
      </c>
      <c r="O216" s="3">
        <f t="shared" si="16"/>
        <v>16.351939620899543</v>
      </c>
      <c r="P216" s="3">
        <f t="shared" si="17"/>
        <v>25.638634636077779</v>
      </c>
    </row>
    <row r="217" spans="9:16" x14ac:dyDescent="0.2">
      <c r="I217" s="3">
        <f t="shared" si="18"/>
        <v>199</v>
      </c>
      <c r="J217" s="3" t="s">
        <v>18</v>
      </c>
      <c r="K217" s="3" t="s">
        <v>0</v>
      </c>
      <c r="L217" s="3">
        <v>13</v>
      </c>
      <c r="M217" s="3">
        <v>10</v>
      </c>
      <c r="N217" s="3">
        <f t="shared" si="15"/>
        <v>18.727716723046445</v>
      </c>
      <c r="O217" s="3">
        <f t="shared" si="16"/>
        <v>21.215133422068789</v>
      </c>
      <c r="P217" s="3">
        <f t="shared" si="17"/>
        <v>158.58595653427028</v>
      </c>
    </row>
    <row r="218" spans="9:16" x14ac:dyDescent="0.2">
      <c r="I218" s="3">
        <f t="shared" si="18"/>
        <v>200</v>
      </c>
      <c r="J218" s="3" t="s">
        <v>28</v>
      </c>
      <c r="K218" s="3" t="s">
        <v>11</v>
      </c>
      <c r="L218" s="3">
        <v>17</v>
      </c>
      <c r="M218" s="3">
        <v>22</v>
      </c>
      <c r="N218" s="3">
        <f t="shared" si="15"/>
        <v>24.468845132053477</v>
      </c>
      <c r="O218" s="3">
        <f t="shared" si="16"/>
        <v>18.908342097686006</v>
      </c>
      <c r="P218" s="3">
        <f t="shared" si="17"/>
        <v>65.341996191539494</v>
      </c>
    </row>
    <row r="219" spans="9:16" x14ac:dyDescent="0.2">
      <c r="I219" s="3">
        <f t="shared" si="18"/>
        <v>201</v>
      </c>
      <c r="J219" s="3" t="s">
        <v>5</v>
      </c>
      <c r="K219" s="3" t="s">
        <v>17</v>
      </c>
      <c r="L219" s="3">
        <v>16</v>
      </c>
      <c r="M219" s="3">
        <v>25</v>
      </c>
      <c r="N219" s="3">
        <f t="shared" si="15"/>
        <v>17.774780986737031</v>
      </c>
      <c r="O219" s="3">
        <f t="shared" si="16"/>
        <v>21.119659208744629</v>
      </c>
      <c r="P219" s="3">
        <f t="shared" si="17"/>
        <v>18.206892207163627</v>
      </c>
    </row>
    <row r="220" spans="9:16" x14ac:dyDescent="0.2">
      <c r="I220" s="3">
        <f t="shared" si="18"/>
        <v>202</v>
      </c>
      <c r="J220" s="3" t="s">
        <v>10</v>
      </c>
      <c r="K220" s="3" t="s">
        <v>21</v>
      </c>
      <c r="L220" s="3">
        <v>10</v>
      </c>
      <c r="M220" s="3">
        <v>23</v>
      </c>
      <c r="N220" s="3">
        <f t="shared" si="15"/>
        <v>16.319417079013689</v>
      </c>
      <c r="O220" s="3">
        <f t="shared" si="16"/>
        <v>24.884609433554019</v>
      </c>
      <c r="P220" s="3">
        <f t="shared" si="17"/>
        <v>43.486784935570711</v>
      </c>
    </row>
    <row r="221" spans="9:16" x14ac:dyDescent="0.2">
      <c r="I221" s="3">
        <f t="shared" si="18"/>
        <v>203</v>
      </c>
      <c r="J221" s="3" t="s">
        <v>33</v>
      </c>
      <c r="K221" s="3" t="s">
        <v>22</v>
      </c>
      <c r="L221" s="3">
        <v>17</v>
      </c>
      <c r="M221" s="3">
        <v>23</v>
      </c>
      <c r="N221" s="3">
        <f t="shared" si="15"/>
        <v>23.325406546764274</v>
      </c>
      <c r="O221" s="3">
        <f t="shared" si="16"/>
        <v>23.454311937371145</v>
      </c>
      <c r="P221" s="3">
        <f t="shared" si="17"/>
        <v>40.217167318286265</v>
      </c>
    </row>
    <row r="222" spans="9:16" x14ac:dyDescent="0.2">
      <c r="I222" s="3">
        <f t="shared" si="18"/>
        <v>204</v>
      </c>
      <c r="J222" s="3" t="s">
        <v>15</v>
      </c>
      <c r="K222" s="3" t="s">
        <v>20</v>
      </c>
      <c r="L222" s="3">
        <v>16</v>
      </c>
      <c r="M222" s="3">
        <v>11</v>
      </c>
      <c r="N222" s="3">
        <f t="shared" si="15"/>
        <v>27.803959561101262</v>
      </c>
      <c r="O222" s="3">
        <f t="shared" si="16"/>
        <v>26.974359194841696</v>
      </c>
      <c r="P222" s="3">
        <f t="shared" si="17"/>
        <v>394.51361300593737</v>
      </c>
    </row>
    <row r="223" spans="9:16" x14ac:dyDescent="0.2">
      <c r="I223" s="3">
        <f t="shared" si="18"/>
        <v>205</v>
      </c>
      <c r="J223" s="3" t="s">
        <v>3</v>
      </c>
      <c r="K223" s="3" t="s">
        <v>23</v>
      </c>
      <c r="L223" s="3">
        <v>38</v>
      </c>
      <c r="M223" s="3">
        <v>10</v>
      </c>
      <c r="N223" s="3">
        <f t="shared" si="15"/>
        <v>24.395560874732723</v>
      </c>
      <c r="O223" s="3">
        <f t="shared" si="16"/>
        <v>21.125686676234274</v>
      </c>
      <c r="P223" s="3">
        <f t="shared" si="17"/>
        <v>308.86166793083987</v>
      </c>
    </row>
    <row r="224" spans="9:16" x14ac:dyDescent="0.2">
      <c r="I224" s="3">
        <f t="shared" si="18"/>
        <v>206</v>
      </c>
      <c r="J224" s="3" t="s">
        <v>34</v>
      </c>
      <c r="K224" s="3" t="s">
        <v>16</v>
      </c>
      <c r="L224" s="3">
        <v>14</v>
      </c>
      <c r="M224" s="3">
        <v>42</v>
      </c>
      <c r="N224" s="3">
        <f t="shared" si="15"/>
        <v>16.649475066894269</v>
      </c>
      <c r="O224" s="3">
        <f t="shared" si="16"/>
        <v>33.652166343693551</v>
      </c>
      <c r="P224" s="3">
        <f t="shared" si="17"/>
        <v>76.706044883457082</v>
      </c>
    </row>
    <row r="225" spans="9:16" x14ac:dyDescent="0.2">
      <c r="I225" s="3">
        <f t="shared" si="18"/>
        <v>207</v>
      </c>
      <c r="J225" s="3" t="s">
        <v>25</v>
      </c>
      <c r="K225" s="3" t="s">
        <v>26</v>
      </c>
      <c r="L225" s="3">
        <v>10</v>
      </c>
      <c r="M225" s="3">
        <v>7</v>
      </c>
      <c r="N225" s="3">
        <f t="shared" si="15"/>
        <v>17.916879576502801</v>
      </c>
      <c r="O225" s="3">
        <f t="shared" si="16"/>
        <v>20.191445553711567</v>
      </c>
      <c r="P225" s="3">
        <f t="shared" si="17"/>
        <v>236.69121802538382</v>
      </c>
    </row>
    <row r="226" spans="9:16" x14ac:dyDescent="0.2">
      <c r="I226" s="3">
        <f t="shared" si="18"/>
        <v>208</v>
      </c>
      <c r="J226" s="3" t="s">
        <v>29</v>
      </c>
      <c r="K226" s="3" t="s">
        <v>6</v>
      </c>
      <c r="L226" s="3">
        <v>30</v>
      </c>
      <c r="M226" s="3">
        <v>23</v>
      </c>
      <c r="N226" s="3">
        <f t="shared" si="15"/>
        <v>25.716357112903125</v>
      </c>
      <c r="O226" s="3">
        <f t="shared" si="16"/>
        <v>15.401341190187534</v>
      </c>
      <c r="P226" s="3">
        <f t="shared" si="17"/>
        <v>76.089212092116256</v>
      </c>
    </row>
    <row r="227" spans="9:16" x14ac:dyDescent="0.2">
      <c r="I227" s="3">
        <f t="shared" si="18"/>
        <v>208</v>
      </c>
      <c r="J227" s="3" t="s">
        <v>35</v>
      </c>
      <c r="K227" s="3" t="s">
        <v>36</v>
      </c>
      <c r="L227" s="3" t="s">
        <v>37</v>
      </c>
      <c r="M227" s="3" t="s">
        <v>37</v>
      </c>
      <c r="N227" s="3" t="str">
        <f t="shared" si="15"/>
        <v/>
      </c>
      <c r="O227" s="3" t="str">
        <f t="shared" si="16"/>
        <v/>
      </c>
      <c r="P227" s="3" t="str">
        <f t="shared" si="17"/>
        <v/>
      </c>
    </row>
    <row r="228" spans="9:16" x14ac:dyDescent="0.2">
      <c r="I228" s="3">
        <f t="shared" si="18"/>
        <v>209</v>
      </c>
      <c r="J228" s="3" t="s">
        <v>23</v>
      </c>
      <c r="K228" s="3" t="s">
        <v>34</v>
      </c>
      <c r="L228" s="3">
        <v>24</v>
      </c>
      <c r="M228" s="3">
        <v>3</v>
      </c>
      <c r="N228" s="3">
        <f t="shared" si="15"/>
        <v>23.282998597401622</v>
      </c>
      <c r="O228" s="3">
        <f t="shared" si="16"/>
        <v>7.4995748574334105</v>
      </c>
      <c r="P228" s="3">
        <f t="shared" si="17"/>
        <v>20.760264908974936</v>
      </c>
    </row>
    <row r="229" spans="9:16" x14ac:dyDescent="0.2">
      <c r="I229" s="3">
        <f t="shared" si="18"/>
        <v>210</v>
      </c>
      <c r="J229" s="3" t="s">
        <v>22</v>
      </c>
      <c r="K229" s="3" t="s">
        <v>24</v>
      </c>
      <c r="L229" s="3">
        <v>13</v>
      </c>
      <c r="M229" s="3">
        <v>34</v>
      </c>
      <c r="N229" s="3">
        <f t="shared" si="15"/>
        <v>20.317910852951396</v>
      </c>
      <c r="O229" s="3">
        <f t="shared" si="16"/>
        <v>23.867479611217501</v>
      </c>
      <c r="P229" s="3">
        <f t="shared" si="17"/>
        <v>156.21978868083687</v>
      </c>
    </row>
    <row r="230" spans="9:16" x14ac:dyDescent="0.2">
      <c r="I230" s="3">
        <f t="shared" si="18"/>
        <v>211</v>
      </c>
      <c r="J230" s="3" t="s">
        <v>12</v>
      </c>
      <c r="K230" s="3" t="s">
        <v>3</v>
      </c>
      <c r="L230" s="3">
        <v>27</v>
      </c>
      <c r="M230" s="3">
        <v>30</v>
      </c>
      <c r="N230" s="3">
        <f t="shared" si="15"/>
        <v>20.894781031985328</v>
      </c>
      <c r="O230" s="3">
        <f t="shared" si="16"/>
        <v>28.662750976948832</v>
      </c>
      <c r="P230" s="3">
        <f t="shared" si="17"/>
        <v>39.06193359705744</v>
      </c>
    </row>
    <row r="231" spans="9:16" x14ac:dyDescent="0.2">
      <c r="I231" s="3">
        <f t="shared" si="18"/>
        <v>212</v>
      </c>
      <c r="J231" s="3" t="s">
        <v>17</v>
      </c>
      <c r="K231" s="3" t="s">
        <v>28</v>
      </c>
      <c r="L231" s="3">
        <v>6</v>
      </c>
      <c r="M231" s="3">
        <v>34</v>
      </c>
      <c r="N231" s="3">
        <f t="shared" si="15"/>
        <v>24.129370583553786</v>
      </c>
      <c r="O231" s="3">
        <f t="shared" si="16"/>
        <v>20.986056745782619</v>
      </c>
      <c r="P231" s="3">
        <f t="shared" si="17"/>
        <v>498.0367967798154</v>
      </c>
    </row>
    <row r="232" spans="9:16" x14ac:dyDescent="0.2">
      <c r="I232" s="3">
        <f t="shared" si="18"/>
        <v>213</v>
      </c>
      <c r="J232" s="3" t="s">
        <v>21</v>
      </c>
      <c r="K232" s="3" t="s">
        <v>31</v>
      </c>
      <c r="L232" s="3">
        <v>20</v>
      </c>
      <c r="M232" s="3">
        <v>24</v>
      </c>
      <c r="N232" s="3">
        <f t="shared" si="15"/>
        <v>20.607463672329654</v>
      </c>
      <c r="O232" s="3">
        <f t="shared" si="16"/>
        <v>21.737932726007649</v>
      </c>
      <c r="P232" s="3">
        <f t="shared" si="17"/>
        <v>5.4859604652674134</v>
      </c>
    </row>
    <row r="233" spans="9:16" x14ac:dyDescent="0.2">
      <c r="I233" s="3">
        <f t="shared" si="18"/>
        <v>214</v>
      </c>
      <c r="J233" s="3" t="s">
        <v>6</v>
      </c>
      <c r="K233" s="3" t="s">
        <v>9</v>
      </c>
      <c r="L233" s="3">
        <v>27</v>
      </c>
      <c r="M233" s="3">
        <v>26</v>
      </c>
      <c r="N233" s="3">
        <f t="shared" si="15"/>
        <v>20.453679829847452</v>
      </c>
      <c r="O233" s="3">
        <f t="shared" si="16"/>
        <v>20.153766630559197</v>
      </c>
      <c r="P233" s="3">
        <f t="shared" si="17"/>
        <v>77.032752380109244</v>
      </c>
    </row>
    <row r="234" spans="9:16" x14ac:dyDescent="0.2">
      <c r="I234" s="3">
        <f t="shared" si="18"/>
        <v>215</v>
      </c>
      <c r="J234" s="3" t="s">
        <v>11</v>
      </c>
      <c r="K234" s="3" t="s">
        <v>5</v>
      </c>
      <c r="L234" s="3">
        <v>21</v>
      </c>
      <c r="M234" s="3">
        <v>20</v>
      </c>
      <c r="N234" s="3">
        <f t="shared" si="15"/>
        <v>21.031441122732236</v>
      </c>
      <c r="O234" s="3">
        <f t="shared" si="16"/>
        <v>16.124758973152503</v>
      </c>
      <c r="P234" s="3">
        <f t="shared" si="17"/>
        <v>15.018481560360712</v>
      </c>
    </row>
    <row r="235" spans="9:16" x14ac:dyDescent="0.2">
      <c r="I235" s="3">
        <f t="shared" si="18"/>
        <v>216</v>
      </c>
      <c r="J235" s="3" t="s">
        <v>13</v>
      </c>
      <c r="K235" s="3" t="s">
        <v>18</v>
      </c>
      <c r="L235" s="3">
        <v>17</v>
      </c>
      <c r="M235" s="3">
        <v>19</v>
      </c>
      <c r="N235" s="3">
        <f t="shared" si="15"/>
        <v>26.949594197926434</v>
      </c>
      <c r="O235" s="3">
        <f t="shared" si="16"/>
        <v>17.779714555877888</v>
      </c>
      <c r="P235" s="3">
        <f t="shared" si="17"/>
        <v>100.48352126854765</v>
      </c>
    </row>
    <row r="236" spans="9:16" x14ac:dyDescent="0.2">
      <c r="I236" s="3">
        <f t="shared" si="18"/>
        <v>217</v>
      </c>
      <c r="J236" s="3" t="s">
        <v>7</v>
      </c>
      <c r="K236" s="3" t="s">
        <v>10</v>
      </c>
      <c r="L236" s="3">
        <v>33</v>
      </c>
      <c r="M236" s="3">
        <v>13</v>
      </c>
      <c r="N236" s="3">
        <f t="shared" si="15"/>
        <v>30.771370173609366</v>
      </c>
      <c r="O236" s="3">
        <f t="shared" si="16"/>
        <v>18.449756480590551</v>
      </c>
      <c r="P236" s="3">
        <f t="shared" si="17"/>
        <v>34.666636600816659</v>
      </c>
    </row>
    <row r="237" spans="9:16" x14ac:dyDescent="0.2">
      <c r="I237" s="3">
        <f t="shared" si="18"/>
        <v>218</v>
      </c>
      <c r="J237" s="3" t="s">
        <v>25</v>
      </c>
      <c r="K237" s="3" t="s">
        <v>27</v>
      </c>
      <c r="L237" s="3">
        <v>17</v>
      </c>
      <c r="M237" s="3">
        <v>6</v>
      </c>
      <c r="N237" s="3">
        <f t="shared" si="15"/>
        <v>20.890531477492498</v>
      </c>
      <c r="O237" s="3">
        <f t="shared" si="16"/>
        <v>14.798429537614819</v>
      </c>
      <c r="P237" s="3">
        <f t="shared" si="17"/>
        <v>92.548597505732886</v>
      </c>
    </row>
    <row r="238" spans="9:16" x14ac:dyDescent="0.2">
      <c r="I238" s="3">
        <f t="shared" si="18"/>
        <v>219</v>
      </c>
      <c r="J238" s="3" t="s">
        <v>16</v>
      </c>
      <c r="K238" s="3" t="s">
        <v>33</v>
      </c>
      <c r="L238" s="3">
        <v>41</v>
      </c>
      <c r="M238" s="3">
        <v>13</v>
      </c>
      <c r="N238" s="3">
        <f t="shared" si="15"/>
        <v>42.099118637401318</v>
      </c>
      <c r="O238" s="3">
        <f t="shared" si="16"/>
        <v>19.837927484912832</v>
      </c>
      <c r="P238" s="3">
        <f t="shared" si="17"/>
        <v>47.965314068009263</v>
      </c>
    </row>
    <row r="239" spans="9:16" x14ac:dyDescent="0.2">
      <c r="I239" s="3">
        <f t="shared" si="18"/>
        <v>220</v>
      </c>
      <c r="J239" s="3" t="s">
        <v>30</v>
      </c>
      <c r="K239" s="3" t="s">
        <v>20</v>
      </c>
      <c r="L239" s="3">
        <v>41</v>
      </c>
      <c r="M239" s="3">
        <v>48</v>
      </c>
      <c r="N239" s="3">
        <f t="shared" si="15"/>
        <v>31.679937409406442</v>
      </c>
      <c r="O239" s="3">
        <f t="shared" si="16"/>
        <v>29.066657591470808</v>
      </c>
      <c r="P239" s="3">
        <f t="shared" si="17"/>
        <v>445.33502145119149</v>
      </c>
    </row>
    <row r="240" spans="9:16" x14ac:dyDescent="0.2">
      <c r="I240" s="3">
        <f t="shared" si="18"/>
        <v>221</v>
      </c>
      <c r="J240" s="3" t="s">
        <v>0</v>
      </c>
      <c r="K240" s="3" t="s">
        <v>29</v>
      </c>
      <c r="L240" s="3">
        <v>3</v>
      </c>
      <c r="M240" s="3">
        <v>16</v>
      </c>
      <c r="N240" s="3">
        <f t="shared" si="15"/>
        <v>17.02323067122537</v>
      </c>
      <c r="O240" s="3">
        <f t="shared" si="16"/>
        <v>19.695366263182947</v>
      </c>
      <c r="P240" s="3">
        <f t="shared" si="17"/>
        <v>210.30673027746664</v>
      </c>
    </row>
    <row r="241" spans="9:16" x14ac:dyDescent="0.2">
      <c r="I241" s="3">
        <f t="shared" si="18"/>
        <v>222</v>
      </c>
      <c r="J241" s="3" t="s">
        <v>14</v>
      </c>
      <c r="K241" s="3" t="s">
        <v>19</v>
      </c>
      <c r="L241" s="3">
        <v>16</v>
      </c>
      <c r="M241" s="3">
        <v>19</v>
      </c>
      <c r="N241" s="3">
        <f t="shared" si="15"/>
        <v>27.347802393812664</v>
      </c>
      <c r="O241" s="3">
        <f t="shared" si="16"/>
        <v>27.986605393428331</v>
      </c>
      <c r="P241" s="3">
        <f t="shared" si="17"/>
        <v>209.5316956662156</v>
      </c>
    </row>
    <row r="242" spans="9:16" x14ac:dyDescent="0.2">
      <c r="I242" s="3">
        <f t="shared" si="18"/>
        <v>223</v>
      </c>
      <c r="J242" s="3" t="s">
        <v>26</v>
      </c>
      <c r="K242" s="3" t="s">
        <v>15</v>
      </c>
      <c r="L242" s="3">
        <v>26</v>
      </c>
      <c r="M242" s="3">
        <v>20</v>
      </c>
      <c r="N242" s="3">
        <f t="shared" si="15"/>
        <v>26.802979194430204</v>
      </c>
      <c r="O242" s="3">
        <f t="shared" si="16"/>
        <v>17.07337975328689</v>
      </c>
      <c r="P242" s="3">
        <f t="shared" si="17"/>
        <v>9.2098816551588865</v>
      </c>
    </row>
    <row r="243" spans="9:16" x14ac:dyDescent="0.2">
      <c r="I243" s="3">
        <f t="shared" si="18"/>
        <v>224</v>
      </c>
      <c r="J243" s="3" t="s">
        <v>32</v>
      </c>
      <c r="K243" s="3" t="s">
        <v>1</v>
      </c>
      <c r="L243" s="3">
        <v>15</v>
      </c>
      <c r="M243" s="3">
        <v>26</v>
      </c>
      <c r="N243" s="3">
        <f t="shared" si="15"/>
        <v>28.173666337163169</v>
      </c>
      <c r="O243" s="3">
        <f t="shared" si="16"/>
        <v>22.635733858472772</v>
      </c>
      <c r="P243" s="3">
        <f t="shared" si="17"/>
        <v>184.86377143393258</v>
      </c>
    </row>
    <row r="244" spans="9:16" x14ac:dyDescent="0.2">
      <c r="I244" s="3">
        <f t="shared" si="18"/>
        <v>224</v>
      </c>
      <c r="J244" s="3" t="s">
        <v>35</v>
      </c>
      <c r="K244" s="3" t="s">
        <v>36</v>
      </c>
      <c r="L244" s="3" t="s">
        <v>37</v>
      </c>
      <c r="M244" s="3" t="s">
        <v>37</v>
      </c>
      <c r="N244" s="3" t="str">
        <f t="shared" si="15"/>
        <v/>
      </c>
      <c r="O244" s="3" t="str">
        <f t="shared" si="16"/>
        <v/>
      </c>
      <c r="P244" s="3" t="str">
        <f t="shared" si="17"/>
        <v/>
      </c>
    </row>
    <row r="245" spans="9:16" x14ac:dyDescent="0.2">
      <c r="I245" s="3">
        <f t="shared" si="18"/>
        <v>225</v>
      </c>
      <c r="J245" s="3" t="s">
        <v>9</v>
      </c>
      <c r="K245" s="3" t="s">
        <v>25</v>
      </c>
      <c r="L245" s="3">
        <v>24</v>
      </c>
      <c r="M245" s="3">
        <v>19</v>
      </c>
      <c r="N245" s="3">
        <f t="shared" si="15"/>
        <v>19.973031989003278</v>
      </c>
      <c r="O245" s="3">
        <f t="shared" si="16"/>
        <v>15.731279940767608</v>
      </c>
      <c r="P245" s="3">
        <f t="shared" si="17"/>
        <v>26.901002187219106</v>
      </c>
    </row>
    <row r="246" spans="9:16" x14ac:dyDescent="0.2">
      <c r="I246" s="3">
        <f t="shared" si="18"/>
        <v>226</v>
      </c>
      <c r="J246" s="3" t="s">
        <v>10</v>
      </c>
      <c r="K246" s="3" t="s">
        <v>14</v>
      </c>
      <c r="L246" s="3">
        <v>20</v>
      </c>
      <c r="M246" s="3">
        <v>17</v>
      </c>
      <c r="N246" s="3">
        <f t="shared" si="15"/>
        <v>21.825698354063061</v>
      </c>
      <c r="O246" s="3">
        <f t="shared" si="16"/>
        <v>29.404083452743254</v>
      </c>
      <c r="P246" s="3">
        <f t="shared" si="17"/>
        <v>157.19446078264758</v>
      </c>
    </row>
    <row r="247" spans="9:16" x14ac:dyDescent="0.2">
      <c r="I247" s="3">
        <f t="shared" si="18"/>
        <v>227</v>
      </c>
      <c r="J247" s="3" t="s">
        <v>5</v>
      </c>
      <c r="K247" s="3" t="s">
        <v>18</v>
      </c>
      <c r="L247" s="3">
        <v>38</v>
      </c>
      <c r="M247" s="3">
        <v>17</v>
      </c>
      <c r="N247" s="3">
        <f t="shared" si="15"/>
        <v>23.107882680461426</v>
      </c>
      <c r="O247" s="3">
        <f t="shared" si="16"/>
        <v>24.502935265707993</v>
      </c>
      <c r="P247" s="3">
        <f t="shared" si="17"/>
        <v>278.06919586030546</v>
      </c>
    </row>
    <row r="248" spans="9:16" x14ac:dyDescent="0.2">
      <c r="I248" s="3">
        <f t="shared" si="18"/>
        <v>228</v>
      </c>
      <c r="J248" s="3" t="s">
        <v>12</v>
      </c>
      <c r="K248" s="3" t="s">
        <v>32</v>
      </c>
      <c r="L248" s="3">
        <v>21</v>
      </c>
      <c r="M248" s="3">
        <v>41</v>
      </c>
      <c r="N248" s="3">
        <f t="shared" si="15"/>
        <v>20.203425186328243</v>
      </c>
      <c r="O248" s="3">
        <f t="shared" si="16"/>
        <v>27.106813216874055</v>
      </c>
      <c r="P248" s="3">
        <f t="shared" si="17"/>
        <v>193.65517042460164</v>
      </c>
    </row>
    <row r="249" spans="9:16" x14ac:dyDescent="0.2">
      <c r="I249" s="3">
        <f t="shared" si="18"/>
        <v>229</v>
      </c>
      <c r="J249" s="3" t="s">
        <v>1</v>
      </c>
      <c r="K249" s="3" t="s">
        <v>16</v>
      </c>
      <c r="L249" s="3">
        <v>16</v>
      </c>
      <c r="M249" s="3">
        <v>33</v>
      </c>
      <c r="N249" s="3">
        <f t="shared" si="15"/>
        <v>25.905449115624631</v>
      </c>
      <c r="O249" s="3">
        <f t="shared" si="16"/>
        <v>32.823762046993039</v>
      </c>
      <c r="P249" s="3">
        <f t="shared" si="17"/>
        <v>98.148981998308869</v>
      </c>
    </row>
    <row r="250" spans="9:16" x14ac:dyDescent="0.2">
      <c r="I250" s="3">
        <f t="shared" si="18"/>
        <v>230</v>
      </c>
      <c r="J250" s="3" t="s">
        <v>29</v>
      </c>
      <c r="K250" s="3" t="s">
        <v>22</v>
      </c>
      <c r="L250" s="3">
        <v>41</v>
      </c>
      <c r="M250" s="3">
        <v>3</v>
      </c>
      <c r="N250" s="3">
        <f t="shared" si="15"/>
        <v>31.297173740372681</v>
      </c>
      <c r="O250" s="3">
        <f t="shared" si="16"/>
        <v>10.927642134663904</v>
      </c>
      <c r="P250" s="3">
        <f t="shared" si="17"/>
        <v>156.99234723981192</v>
      </c>
    </row>
    <row r="251" spans="9:16" x14ac:dyDescent="0.2">
      <c r="I251" s="3">
        <f t="shared" si="18"/>
        <v>231</v>
      </c>
      <c r="J251" s="3" t="s">
        <v>3</v>
      </c>
      <c r="K251" s="3" t="s">
        <v>17</v>
      </c>
      <c r="L251" s="3">
        <v>38</v>
      </c>
      <c r="M251" s="3">
        <v>25</v>
      </c>
      <c r="N251" s="3">
        <f t="shared" si="15"/>
        <v>25.337091942058013</v>
      </c>
      <c r="O251" s="3">
        <f t="shared" si="16"/>
        <v>20.8804096699266</v>
      </c>
      <c r="P251" s="3">
        <f t="shared" si="17"/>
        <v>177.3202649715264</v>
      </c>
    </row>
    <row r="252" spans="9:16" x14ac:dyDescent="0.2">
      <c r="I252" s="3">
        <f t="shared" si="18"/>
        <v>232</v>
      </c>
      <c r="J252" s="3" t="s">
        <v>7</v>
      </c>
      <c r="K252" s="3" t="s">
        <v>24</v>
      </c>
      <c r="L252" s="3">
        <v>31</v>
      </c>
      <c r="M252" s="3">
        <v>34</v>
      </c>
      <c r="N252" s="3">
        <f t="shared" si="15"/>
        <v>27.701747143488141</v>
      </c>
      <c r="O252" s="3">
        <f t="shared" si="16"/>
        <v>23.066245074705549</v>
      </c>
      <c r="P252" s="3">
        <f t="shared" si="17"/>
        <v>130.42546867188929</v>
      </c>
    </row>
    <row r="253" spans="9:16" x14ac:dyDescent="0.2">
      <c r="I253" s="3">
        <f t="shared" si="18"/>
        <v>233</v>
      </c>
      <c r="J253" s="3" t="s">
        <v>19</v>
      </c>
      <c r="K253" s="3" t="s">
        <v>28</v>
      </c>
      <c r="L253" s="3">
        <v>33</v>
      </c>
      <c r="M253" s="3">
        <v>25</v>
      </c>
      <c r="N253" s="3">
        <f t="shared" si="15"/>
        <v>30.294236096531826</v>
      </c>
      <c r="O253" s="3">
        <f t="shared" si="16"/>
        <v>24.83165077835864</v>
      </c>
      <c r="P253" s="3">
        <f t="shared" si="17"/>
        <v>7.3494997617385831</v>
      </c>
    </row>
    <row r="254" spans="9:16" x14ac:dyDescent="0.2">
      <c r="I254" s="3">
        <f t="shared" si="18"/>
        <v>234</v>
      </c>
      <c r="J254" s="3" t="s">
        <v>23</v>
      </c>
      <c r="K254" s="3" t="s">
        <v>30</v>
      </c>
      <c r="L254" s="3">
        <v>31</v>
      </c>
      <c r="M254" s="3">
        <v>34</v>
      </c>
      <c r="N254" s="3">
        <f t="shared" si="15"/>
        <v>22.434590318119682</v>
      </c>
      <c r="O254" s="3">
        <f t="shared" si="16"/>
        <v>19.327904915773772</v>
      </c>
      <c r="P254" s="3">
        <f t="shared" si="17"/>
        <v>288.63661717902454</v>
      </c>
    </row>
    <row r="255" spans="9:16" x14ac:dyDescent="0.2">
      <c r="I255" s="3">
        <f t="shared" si="18"/>
        <v>235</v>
      </c>
      <c r="J255" s="3" t="s">
        <v>34</v>
      </c>
      <c r="K255" s="3" t="s">
        <v>33</v>
      </c>
      <c r="L255" s="3">
        <v>21</v>
      </c>
      <c r="M255" s="3">
        <v>22</v>
      </c>
      <c r="N255" s="3">
        <f t="shared" si="15"/>
        <v>22.108974670346917</v>
      </c>
      <c r="O255" s="3">
        <f t="shared" si="16"/>
        <v>19.416879994585408</v>
      </c>
      <c r="P255" s="3">
        <f t="shared" si="17"/>
        <v>7.9023337818441384</v>
      </c>
    </row>
    <row r="256" spans="9:16" x14ac:dyDescent="0.2">
      <c r="I256" s="3">
        <f t="shared" si="18"/>
        <v>236</v>
      </c>
      <c r="J256" s="3" t="s">
        <v>20</v>
      </c>
      <c r="K256" s="3" t="s">
        <v>15</v>
      </c>
      <c r="L256" s="3">
        <v>31</v>
      </c>
      <c r="M256" s="3">
        <v>24</v>
      </c>
      <c r="N256" s="3">
        <f t="shared" si="15"/>
        <v>29.54076439476939</v>
      </c>
      <c r="O256" s="3">
        <f t="shared" si="16"/>
        <v>25.237554361173569</v>
      </c>
      <c r="P256" s="3">
        <f t="shared" si="17"/>
        <v>3.6609093484324648</v>
      </c>
    </row>
    <row r="257" spans="9:16" x14ac:dyDescent="0.2">
      <c r="I257" s="3">
        <f t="shared" si="18"/>
        <v>237</v>
      </c>
      <c r="J257" s="3" t="s">
        <v>11</v>
      </c>
      <c r="K257" s="3" t="s">
        <v>21</v>
      </c>
      <c r="L257" s="3">
        <v>12</v>
      </c>
      <c r="M257" s="3">
        <v>10</v>
      </c>
      <c r="N257" s="3">
        <f t="shared" si="15"/>
        <v>16.227240519388527</v>
      </c>
      <c r="O257" s="3">
        <f t="shared" si="16"/>
        <v>17.332712328462879</v>
      </c>
      <c r="P257" s="3">
        <f t="shared" si="17"/>
        <v>71.638232500751684</v>
      </c>
    </row>
    <row r="258" spans="9:16" x14ac:dyDescent="0.2">
      <c r="I258" s="3">
        <f t="shared" si="18"/>
        <v>238</v>
      </c>
      <c r="J258" s="3" t="s">
        <v>31</v>
      </c>
      <c r="K258" s="3" t="s">
        <v>6</v>
      </c>
      <c r="L258" s="3">
        <v>31</v>
      </c>
      <c r="M258" s="3">
        <v>27</v>
      </c>
      <c r="N258" s="3">
        <f t="shared" si="15"/>
        <v>24.221500436482295</v>
      </c>
      <c r="O258" s="3">
        <f t="shared" si="16"/>
        <v>18.451276777516497</v>
      </c>
      <c r="P258" s="3">
        <f t="shared" si="17"/>
        <v>119.02872506723844</v>
      </c>
    </row>
    <row r="259" spans="9:16" x14ac:dyDescent="0.2">
      <c r="I259" s="3">
        <f t="shared" si="18"/>
        <v>239</v>
      </c>
      <c r="J259" s="3" t="s">
        <v>13</v>
      </c>
      <c r="K259" s="3" t="s">
        <v>0</v>
      </c>
      <c r="L259" s="3">
        <v>33</v>
      </c>
      <c r="M259" s="3">
        <v>10</v>
      </c>
      <c r="N259" s="3">
        <f t="shared" si="15"/>
        <v>19.14412803107162</v>
      </c>
      <c r="O259" s="3">
        <f t="shared" si="16"/>
        <v>15.028070287973112</v>
      </c>
      <c r="P259" s="3">
        <f t="shared" si="17"/>
        <v>217.26667884013324</v>
      </c>
    </row>
    <row r="260" spans="9:16" x14ac:dyDescent="0.2">
      <c r="I260" s="3">
        <f t="shared" si="18"/>
        <v>240</v>
      </c>
      <c r="J260" s="3" t="s">
        <v>26</v>
      </c>
      <c r="K260" s="3" t="s">
        <v>27</v>
      </c>
      <c r="L260" s="3">
        <v>42</v>
      </c>
      <c r="M260" s="3">
        <v>21</v>
      </c>
      <c r="N260" s="3">
        <f t="shared" si="15"/>
        <v>28.17634293794351</v>
      </c>
      <c r="O260" s="3">
        <f t="shared" si="16"/>
        <v>17.24326982092937</v>
      </c>
      <c r="P260" s="3">
        <f t="shared" si="17"/>
        <v>205.20651620768433</v>
      </c>
    </row>
    <row r="261" spans="9:16" x14ac:dyDescent="0.2">
      <c r="I261" s="3">
        <f t="shared" si="18"/>
        <v>240</v>
      </c>
      <c r="J261" s="3" t="s">
        <v>35</v>
      </c>
      <c r="K261" s="3" t="s">
        <v>36</v>
      </c>
      <c r="L261" s="3" t="s">
        <v>37</v>
      </c>
      <c r="M261" s="3" t="s">
        <v>37</v>
      </c>
      <c r="N261" s="3" t="str">
        <f t="shared" si="15"/>
        <v/>
      </c>
      <c r="O261" s="3" t="str">
        <f t="shared" si="16"/>
        <v/>
      </c>
      <c r="P261" s="3" t="str">
        <f t="shared" si="17"/>
        <v/>
      </c>
    </row>
    <row r="262" spans="9:16" x14ac:dyDescent="0.2">
      <c r="I262" s="3">
        <f t="shared" si="18"/>
        <v>241</v>
      </c>
      <c r="J262" s="3" t="s">
        <v>24</v>
      </c>
      <c r="K262" s="3" t="s">
        <v>29</v>
      </c>
      <c r="L262" s="3">
        <v>14</v>
      </c>
      <c r="M262" s="3">
        <v>35</v>
      </c>
      <c r="N262" s="3">
        <f t="shared" ref="N262:N277" si="19">IFERROR(mean+0.5*Home_edge+VLOOKUP(J262,$B$5:$D$36,2,FALSE)+VLOOKUP(K262,$B$5:$D$36,3,FALSE),"")</f>
        <v>18.445640749966856</v>
      </c>
      <c r="O262" s="3">
        <f t="shared" ref="O262:O277" si="20">IFERROR(mean-0.5*Home_edge+VLOOKUP(K262,$B$5:$D$36,2,FALSE)+VLOOKUP(J262,$B$5:$D$36,3,FALSE),"")</f>
        <v>27.566387997626446</v>
      </c>
      <c r="P262" s="3">
        <f t="shared" si="17"/>
        <v>75.022309079598031</v>
      </c>
    </row>
    <row r="263" spans="9:16" x14ac:dyDescent="0.2">
      <c r="I263" s="3">
        <f t="shared" si="18"/>
        <v>242</v>
      </c>
      <c r="J263" s="3" t="s">
        <v>15</v>
      </c>
      <c r="K263" s="3" t="s">
        <v>1</v>
      </c>
      <c r="L263" s="3">
        <v>17</v>
      </c>
      <c r="M263" s="3">
        <v>16</v>
      </c>
      <c r="N263" s="3">
        <f t="shared" si="19"/>
        <v>23.352375489901512</v>
      </c>
      <c r="O263" s="3">
        <f t="shared" si="20"/>
        <v>19.97728974945846</v>
      </c>
      <c r="P263" s="3">
        <f t="shared" ref="P263:P277" si="21">IFERROR((N263-L263)^2+(O263-M263)^2,"")</f>
        <v>56.171508115848816</v>
      </c>
    </row>
    <row r="264" spans="9:16" x14ac:dyDescent="0.2">
      <c r="I264" s="3">
        <f t="shared" ref="I264:I277" si="22">IF(COUNT(L264)&gt;0,I263+1,I263)</f>
        <v>243</v>
      </c>
      <c r="J264" s="3" t="s">
        <v>22</v>
      </c>
      <c r="K264" s="3" t="s">
        <v>7</v>
      </c>
      <c r="L264" s="3">
        <v>30</v>
      </c>
      <c r="M264" s="3">
        <v>10</v>
      </c>
      <c r="N264" s="3">
        <f t="shared" si="19"/>
        <v>20.681056859257986</v>
      </c>
      <c r="O264" s="3">
        <f t="shared" si="20"/>
        <v>26.29972248637899</v>
      </c>
      <c r="P264" s="3">
        <f t="shared" si="21"/>
        <v>352.52365439335148</v>
      </c>
    </row>
    <row r="265" spans="9:16" x14ac:dyDescent="0.2">
      <c r="I265" s="3">
        <f t="shared" si="22"/>
        <v>244</v>
      </c>
      <c r="J265" s="3" t="s">
        <v>31</v>
      </c>
      <c r="K265" s="3" t="s">
        <v>10</v>
      </c>
      <c r="L265" s="3">
        <v>27</v>
      </c>
      <c r="M265" s="3">
        <v>24</v>
      </c>
      <c r="N265" s="3">
        <f t="shared" si="19"/>
        <v>31.707559551254533</v>
      </c>
      <c r="O265" s="3">
        <f t="shared" si="20"/>
        <v>14.312682543253128</v>
      </c>
      <c r="P265" s="3">
        <f t="shared" si="21"/>
        <v>116.00523643640047</v>
      </c>
    </row>
    <row r="266" spans="9:16" x14ac:dyDescent="0.2">
      <c r="I266" s="3">
        <f t="shared" si="22"/>
        <v>245</v>
      </c>
      <c r="J266" s="3" t="s">
        <v>17</v>
      </c>
      <c r="K266" s="3" t="s">
        <v>12</v>
      </c>
      <c r="L266" s="3">
        <v>38</v>
      </c>
      <c r="M266" s="3">
        <v>10</v>
      </c>
      <c r="N266" s="3">
        <f t="shared" si="19"/>
        <v>23.708869374032012</v>
      </c>
      <c r="O266" s="3">
        <f t="shared" si="20"/>
        <v>12.698366101416841</v>
      </c>
      <c r="P266" s="3">
        <f t="shared" si="21"/>
        <v>211.51759418575568</v>
      </c>
    </row>
    <row r="267" spans="9:16" x14ac:dyDescent="0.2">
      <c r="I267" s="3">
        <f t="shared" si="22"/>
        <v>246</v>
      </c>
      <c r="J267" s="3" t="s">
        <v>18</v>
      </c>
      <c r="K267" s="3" t="s">
        <v>11</v>
      </c>
      <c r="L267" s="3">
        <v>24</v>
      </c>
      <c r="M267" s="3">
        <v>17</v>
      </c>
      <c r="N267" s="3">
        <f t="shared" si="19"/>
        <v>22.116464382520029</v>
      </c>
      <c r="O267" s="3">
        <f t="shared" si="20"/>
        <v>17.928878347070114</v>
      </c>
      <c r="P267" s="3">
        <f t="shared" si="21"/>
        <v>4.4105214059713642</v>
      </c>
    </row>
    <row r="268" spans="9:16" x14ac:dyDescent="0.2">
      <c r="I268" s="3">
        <f t="shared" si="22"/>
        <v>247</v>
      </c>
      <c r="J268" s="3" t="s">
        <v>28</v>
      </c>
      <c r="K268" s="3" t="s">
        <v>5</v>
      </c>
      <c r="L268" s="3">
        <v>24</v>
      </c>
      <c r="M268" s="3">
        <v>20</v>
      </c>
      <c r="N268" s="3">
        <f t="shared" si="19"/>
        <v>29.421721215169136</v>
      </c>
      <c r="O268" s="3">
        <f t="shared" si="20"/>
        <v>21.520941231149624</v>
      </c>
      <c r="P268" s="3">
        <f t="shared" si="21"/>
        <v>31.708323163626023</v>
      </c>
    </row>
    <row r="269" spans="9:16" x14ac:dyDescent="0.2">
      <c r="I269" s="3">
        <f t="shared" si="22"/>
        <v>248</v>
      </c>
      <c r="J269" s="3" t="s">
        <v>21</v>
      </c>
      <c r="K269" s="3" t="s">
        <v>6</v>
      </c>
      <c r="L269" s="3">
        <v>27</v>
      </c>
      <c r="M269" s="3">
        <v>10</v>
      </c>
      <c r="N269" s="3">
        <f t="shared" si="19"/>
        <v>19.964955518709473</v>
      </c>
      <c r="O269" s="3">
        <f t="shared" si="20"/>
        <v>17.891606113349365</v>
      </c>
      <c r="P269" s="3">
        <f t="shared" si="21"/>
        <v>111.76929790198936</v>
      </c>
    </row>
    <row r="270" spans="9:16" x14ac:dyDescent="0.2">
      <c r="I270" s="3">
        <f t="shared" si="22"/>
        <v>249</v>
      </c>
      <c r="J270" s="3" t="s">
        <v>9</v>
      </c>
      <c r="K270" s="3" t="s">
        <v>26</v>
      </c>
      <c r="L270" s="3">
        <v>27</v>
      </c>
      <c r="M270" s="3">
        <v>13</v>
      </c>
      <c r="N270" s="3">
        <f t="shared" si="19"/>
        <v>22.41787227231783</v>
      </c>
      <c r="O270" s="3">
        <f t="shared" si="20"/>
        <v>23.017091401218622</v>
      </c>
      <c r="P270" s="3">
        <f t="shared" si="21"/>
        <v>121.33801465316182</v>
      </c>
    </row>
    <row r="271" spans="9:16" x14ac:dyDescent="0.2">
      <c r="I271" s="3">
        <f t="shared" si="22"/>
        <v>250</v>
      </c>
      <c r="J271" s="3" t="s">
        <v>33</v>
      </c>
      <c r="K271" s="3" t="s">
        <v>23</v>
      </c>
      <c r="L271" s="3">
        <v>23</v>
      </c>
      <c r="M271" s="3">
        <v>25</v>
      </c>
      <c r="N271" s="3">
        <f t="shared" si="19"/>
        <v>15.820837675307361</v>
      </c>
      <c r="O271" s="3">
        <f t="shared" si="20"/>
        <v>26.597140491254002</v>
      </c>
      <c r="P271" s="3">
        <f t="shared" si="21"/>
        <v>54.091229433089289</v>
      </c>
    </row>
    <row r="272" spans="9:16" x14ac:dyDescent="0.2">
      <c r="I272" s="3">
        <f t="shared" si="22"/>
        <v>251</v>
      </c>
      <c r="J272" s="3" t="s">
        <v>34</v>
      </c>
      <c r="K272" s="3" t="s">
        <v>30</v>
      </c>
      <c r="L272" s="3">
        <v>6</v>
      </c>
      <c r="M272" s="3">
        <v>44</v>
      </c>
      <c r="N272" s="3">
        <f t="shared" si="19"/>
        <v>15.380019297284903</v>
      </c>
      <c r="O272" s="3">
        <f t="shared" si="20"/>
        <v>25.490352434979513</v>
      </c>
      <c r="P272" s="3">
        <f t="shared" si="21"/>
        <v>430.59181499870601</v>
      </c>
    </row>
    <row r="273" spans="9:16" x14ac:dyDescent="0.2">
      <c r="I273" s="3">
        <f t="shared" si="22"/>
        <v>252</v>
      </c>
      <c r="J273" s="3" t="s">
        <v>0</v>
      </c>
      <c r="K273" s="3" t="s">
        <v>19</v>
      </c>
      <c r="L273" s="3">
        <v>24</v>
      </c>
      <c r="M273" s="3">
        <v>6</v>
      </c>
      <c r="N273" s="3">
        <f t="shared" si="19"/>
        <v>22.294030960848108</v>
      </c>
      <c r="O273" s="3">
        <f t="shared" si="20"/>
        <v>18.942900979133427</v>
      </c>
      <c r="P273" s="3">
        <f t="shared" si="21"/>
        <v>170.42901611819786</v>
      </c>
    </row>
    <row r="274" spans="9:16" x14ac:dyDescent="0.2">
      <c r="I274" s="3">
        <f t="shared" si="22"/>
        <v>253</v>
      </c>
      <c r="J274" s="3" t="s">
        <v>14</v>
      </c>
      <c r="K274" s="3" t="s">
        <v>13</v>
      </c>
      <c r="L274" s="3">
        <v>27</v>
      </c>
      <c r="M274" s="3">
        <v>37</v>
      </c>
      <c r="N274" s="3">
        <f t="shared" si="19"/>
        <v>22.648246920865361</v>
      </c>
      <c r="O274" s="3">
        <f t="shared" si="20"/>
        <v>25.621427245438831</v>
      </c>
      <c r="P274" s="3">
        <f t="shared" si="21"/>
        <v>148.40967279259957</v>
      </c>
    </row>
    <row r="275" spans="9:16" x14ac:dyDescent="0.2">
      <c r="I275" s="3">
        <f t="shared" si="22"/>
        <v>254</v>
      </c>
      <c r="J275" s="3" t="s">
        <v>16</v>
      </c>
      <c r="K275" s="3" t="s">
        <v>20</v>
      </c>
      <c r="L275" s="3">
        <v>38</v>
      </c>
      <c r="M275" s="3">
        <v>32</v>
      </c>
      <c r="N275" s="3">
        <f t="shared" si="19"/>
        <v>39.84175131812048</v>
      </c>
      <c r="O275" s="3">
        <f t="shared" si="20"/>
        <v>30.336113361080173</v>
      </c>
      <c r="P275" s="3">
        <f t="shared" si="21"/>
        <v>6.1605666649744428</v>
      </c>
    </row>
    <row r="276" spans="9:16" x14ac:dyDescent="0.2">
      <c r="I276" s="3">
        <f t="shared" si="22"/>
        <v>255</v>
      </c>
      <c r="J276" s="3" t="s">
        <v>32</v>
      </c>
      <c r="K276" s="3" t="s">
        <v>25</v>
      </c>
      <c r="L276" s="3">
        <v>10</v>
      </c>
      <c r="M276" s="3">
        <v>19</v>
      </c>
      <c r="N276" s="3">
        <f t="shared" si="19"/>
        <v>22.016235517161689</v>
      </c>
      <c r="O276" s="3">
        <f t="shared" si="20"/>
        <v>19.609206643065811</v>
      </c>
      <c r="P276" s="3">
        <f t="shared" si="21"/>
        <v>144.76104873785357</v>
      </c>
    </row>
    <row r="277" spans="9:16" x14ac:dyDescent="0.2">
      <c r="I277" s="3">
        <f t="shared" si="22"/>
        <v>256</v>
      </c>
      <c r="J277" s="3" t="s">
        <v>27</v>
      </c>
      <c r="K277" s="3" t="s">
        <v>3</v>
      </c>
      <c r="L277" s="3">
        <v>24</v>
      </c>
      <c r="M277" s="3">
        <v>31</v>
      </c>
      <c r="N277" s="3">
        <f t="shared" si="19"/>
        <v>24.759763133004853</v>
      </c>
      <c r="O277" s="3">
        <f t="shared" si="20"/>
        <v>26.424260261613021</v>
      </c>
      <c r="P277" s="3">
        <f t="shared" si="21"/>
        <v>21.514634171727085</v>
      </c>
    </row>
  </sheetData>
  <printOptions headings="1" gridLines="1"/>
  <pageMargins left="0.7" right="0.7" top="0.75" bottom="0.75" header="0.3" footer="0.3"/>
  <pageSetup scale="1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P277"/>
  <sheetViews>
    <sheetView topLeftCell="B1" zoomScale="85" zoomScaleNormal="85" zoomScalePageLayoutView="85" workbookViewId="0">
      <selection activeCell="R15" sqref="R15"/>
    </sheetView>
  </sheetViews>
  <sheetFormatPr baseColWidth="10" defaultColWidth="8.59765625" defaultRowHeight="15" x14ac:dyDescent="0.2"/>
  <cols>
    <col min="1" max="1" width="8.59765625" style="3"/>
    <col min="2" max="2" width="21.59765625" style="3" customWidth="1"/>
    <col min="3" max="3" width="12.19921875" style="3" bestFit="1" customWidth="1"/>
    <col min="4" max="4" width="11.19921875" style="3" customWidth="1"/>
    <col min="5" max="6" width="8.796875" style="3" bestFit="1" customWidth="1"/>
    <col min="7" max="7" width="11.796875" style="3" customWidth="1"/>
    <col min="8" max="8" width="17.3984375" style="3" customWidth="1"/>
    <col min="9" max="9" width="20.3984375" style="3" customWidth="1"/>
    <col min="10" max="10" width="14" style="3" customWidth="1"/>
    <col min="11" max="11" width="13.59765625" style="3" customWidth="1"/>
    <col min="12" max="12" width="12.3984375" style="3" customWidth="1"/>
    <col min="13" max="13" width="11.3984375" style="3" customWidth="1"/>
    <col min="14" max="14" width="8.796875" style="3" bestFit="1" customWidth="1"/>
    <col min="15" max="15" width="13.796875" style="3" customWidth="1"/>
    <col min="16" max="16384" width="8.59765625" style="3"/>
  </cols>
  <sheetData>
    <row r="1" spans="2:16" x14ac:dyDescent="0.2">
      <c r="D1" s="3" t="s">
        <v>48</v>
      </c>
      <c r="E1" s="4">
        <v>0.45612862768847773</v>
      </c>
    </row>
    <row r="3" spans="2:16" x14ac:dyDescent="0.2">
      <c r="B3" s="3" t="s">
        <v>49</v>
      </c>
      <c r="C3" s="3">
        <f>AVERAGE(C5:C36)</f>
        <v>-4.5742385365588056E-9</v>
      </c>
      <c r="D3" s="5" t="s">
        <v>50</v>
      </c>
      <c r="E3" s="3">
        <v>0</v>
      </c>
      <c r="P3" s="3" t="s">
        <v>74</v>
      </c>
    </row>
    <row r="4" spans="2:16" x14ac:dyDescent="0.2">
      <c r="B4" s="3" t="s">
        <v>46</v>
      </c>
      <c r="C4" s="3" t="s">
        <v>47</v>
      </c>
      <c r="D4" s="3" t="s">
        <v>60</v>
      </c>
      <c r="P4" s="3">
        <f>SUM(P6:P277)</f>
        <v>-129.41711806983781</v>
      </c>
    </row>
    <row r="5" spans="2:16" x14ac:dyDescent="0.2">
      <c r="B5" s="3" t="s">
        <v>30</v>
      </c>
      <c r="C5" s="4">
        <v>-0.47367515067546911</v>
      </c>
      <c r="D5" s="3">
        <f>RANK(C5,$C$5:$C$36,0)</f>
        <v>23</v>
      </c>
      <c r="G5" s="3" t="s">
        <v>55</v>
      </c>
      <c r="H5" s="3" t="s">
        <v>51</v>
      </c>
      <c r="I5" s="3" t="s">
        <v>52</v>
      </c>
      <c r="J5" s="3" t="s">
        <v>53</v>
      </c>
      <c r="K5" s="3" t="s">
        <v>54</v>
      </c>
      <c r="L5" s="3" t="s">
        <v>57</v>
      </c>
      <c r="M5" s="3" t="s">
        <v>70</v>
      </c>
      <c r="N5" s="3" t="s">
        <v>71</v>
      </c>
      <c r="O5" s="3" t="s">
        <v>72</v>
      </c>
      <c r="P5" s="3" t="s">
        <v>73</v>
      </c>
    </row>
    <row r="6" spans="2:16" x14ac:dyDescent="0.2">
      <c r="B6" s="3" t="s">
        <v>16</v>
      </c>
      <c r="C6" s="4">
        <v>0.95749227060842235</v>
      </c>
      <c r="D6" s="3">
        <f t="shared" ref="D6:D36" si="0">RANK(C6,$C$5:$C$36,0)</f>
        <v>7</v>
      </c>
      <c r="G6" s="3">
        <v>1</v>
      </c>
      <c r="H6" s="3" t="s">
        <v>0</v>
      </c>
      <c r="I6" s="3" t="s">
        <v>1</v>
      </c>
      <c r="J6" s="3">
        <v>21</v>
      </c>
      <c r="K6" s="3">
        <v>20</v>
      </c>
      <c r="L6" s="3">
        <f>IFERROR(J6-K6,"")</f>
        <v>1</v>
      </c>
      <c r="M6" s="3">
        <f>IFERROR(IF(L6&gt;0,1,IF(L6&lt;0,0,0.5)),"")</f>
        <v>1</v>
      </c>
      <c r="N6" s="3">
        <f t="shared" ref="N6:N69" si="1">IFERROR(Home_edge+VLOOKUP(H6,$B$5:$C$36,2,FALSE)-VLOOKUP(I6,$B$5:$C$36,2,FALSE),"")</f>
        <v>1.642297278422062</v>
      </c>
      <c r="O6" s="3">
        <f>IFERROR(EXP(N6)/(1+EXP(N6)),"")</f>
        <v>0.83784728613936221</v>
      </c>
      <c r="P6" s="3">
        <f>IFERROR(IF(M6=1,LN(O6),IF(M6=0,LN(1-O6),0.5*LN(O6)+0.5*LN(1-O6))),"")</f>
        <v>-0.17691943121761791</v>
      </c>
    </row>
    <row r="7" spans="2:16" x14ac:dyDescent="0.2">
      <c r="B7" s="3" t="s">
        <v>6</v>
      </c>
      <c r="C7" s="4">
        <v>-1.2082260127299011E-2</v>
      </c>
      <c r="D7" s="3">
        <f t="shared" si="0"/>
        <v>20</v>
      </c>
      <c r="G7" s="3">
        <f>IF(COUNT(J7)&gt;0,G6+1,G6)</f>
        <v>2</v>
      </c>
      <c r="H7" s="3" t="s">
        <v>5</v>
      </c>
      <c r="I7" s="3" t="s">
        <v>3</v>
      </c>
      <c r="J7" s="3">
        <v>23</v>
      </c>
      <c r="K7" s="3">
        <v>27</v>
      </c>
      <c r="L7" s="3">
        <f t="shared" ref="L7:L70" si="2">IFERROR(J7-K7,"")</f>
        <v>-4</v>
      </c>
      <c r="M7" s="3">
        <f t="shared" ref="M7:M70" si="3">IFERROR(IF(L7&gt;0,1,IF(L7&lt;0,0,0.5)),"")</f>
        <v>0</v>
      </c>
      <c r="N7" s="3">
        <f t="shared" si="1"/>
        <v>-1.6615605019823909</v>
      </c>
      <c r="O7" s="3">
        <f t="shared" ref="O7:O70" si="4">IFERROR(EXP(N7)/(1+EXP(N7)),"")</f>
        <v>0.15955262932508069</v>
      </c>
      <c r="P7" s="3">
        <f t="shared" ref="P7:P70" si="5">IFERROR(IF(M7=1,LN(O7),IF(M7=0,LN(1-O7),0.5*LN(O7)+0.5*LN(1-O7))),"")</f>
        <v>-0.17382094478056537</v>
      </c>
    </row>
    <row r="8" spans="2:16" x14ac:dyDescent="0.2">
      <c r="B8" s="3" t="s">
        <v>7</v>
      </c>
      <c r="C8" s="4">
        <v>-0.57975169010315775</v>
      </c>
      <c r="D8" s="3">
        <f t="shared" si="0"/>
        <v>25</v>
      </c>
      <c r="G8" s="3">
        <f t="shared" ref="G8:G71" si="6">IF(COUNT(J8)&gt;0,G7+1,G7)</f>
        <v>3</v>
      </c>
      <c r="H8" s="3" t="s">
        <v>6</v>
      </c>
      <c r="I8" s="3" t="s">
        <v>7</v>
      </c>
      <c r="J8" s="3">
        <v>13</v>
      </c>
      <c r="K8" s="3">
        <v>7</v>
      </c>
      <c r="L8" s="3">
        <f t="shared" si="2"/>
        <v>6</v>
      </c>
      <c r="M8" s="3">
        <f t="shared" si="3"/>
        <v>1</v>
      </c>
      <c r="N8" s="3">
        <f t="shared" si="1"/>
        <v>1.0237980576643364</v>
      </c>
      <c r="O8" s="3">
        <f t="shared" si="4"/>
        <v>0.73571175451788529</v>
      </c>
      <c r="P8" s="3">
        <f t="shared" si="5"/>
        <v>-0.30691687484671371</v>
      </c>
    </row>
    <row r="9" spans="2:16" x14ac:dyDescent="0.2">
      <c r="B9" s="3" t="s">
        <v>1</v>
      </c>
      <c r="C9" s="4">
        <v>-0.49668393192245508</v>
      </c>
      <c r="D9" s="3">
        <f t="shared" si="0"/>
        <v>24</v>
      </c>
      <c r="G9" s="3">
        <f t="shared" si="6"/>
        <v>4</v>
      </c>
      <c r="H9" s="3" t="s">
        <v>9</v>
      </c>
      <c r="I9" s="3" t="s">
        <v>10</v>
      </c>
      <c r="J9" s="3">
        <v>29</v>
      </c>
      <c r="K9" s="3">
        <v>10</v>
      </c>
      <c r="L9" s="3">
        <f t="shared" si="2"/>
        <v>19</v>
      </c>
      <c r="M9" s="3">
        <f t="shared" si="3"/>
        <v>1</v>
      </c>
      <c r="N9" s="3">
        <f t="shared" si="1"/>
        <v>3.3459545517097702</v>
      </c>
      <c r="O9" s="3">
        <f t="shared" si="4"/>
        <v>0.96597211236749791</v>
      </c>
      <c r="P9" s="3">
        <f t="shared" si="5"/>
        <v>-3.4620314371126761E-2</v>
      </c>
    </row>
    <row r="10" spans="2:16" x14ac:dyDescent="0.2">
      <c r="B10" s="3" t="s">
        <v>12</v>
      </c>
      <c r="C10" s="4">
        <v>-1.6419146447699504</v>
      </c>
      <c r="D10" s="3">
        <f t="shared" si="0"/>
        <v>30</v>
      </c>
      <c r="G10" s="3">
        <f t="shared" si="6"/>
        <v>5</v>
      </c>
      <c r="H10" s="3" t="s">
        <v>11</v>
      </c>
      <c r="I10" s="3" t="s">
        <v>12</v>
      </c>
      <c r="J10" s="3">
        <v>23</v>
      </c>
      <c r="K10" s="3">
        <v>14</v>
      </c>
      <c r="L10" s="3">
        <f t="shared" si="2"/>
        <v>9</v>
      </c>
      <c r="M10" s="3">
        <f t="shared" si="3"/>
        <v>1</v>
      </c>
      <c r="N10" s="3">
        <f t="shared" si="1"/>
        <v>2.5662304804778593</v>
      </c>
      <c r="O10" s="3">
        <f t="shared" si="4"/>
        <v>0.928656354376029</v>
      </c>
      <c r="P10" s="3">
        <f t="shared" si="5"/>
        <v>-7.4016517777000412E-2</v>
      </c>
    </row>
    <row r="11" spans="2:16" x14ac:dyDescent="0.2">
      <c r="B11" s="3" t="s">
        <v>21</v>
      </c>
      <c r="C11" s="4">
        <v>-0.37379248353901351</v>
      </c>
      <c r="D11" s="3">
        <f t="shared" si="0"/>
        <v>22</v>
      </c>
      <c r="G11" s="3">
        <f t="shared" si="6"/>
        <v>6</v>
      </c>
      <c r="H11" s="3" t="s">
        <v>13</v>
      </c>
      <c r="I11" s="3" t="s">
        <v>14</v>
      </c>
      <c r="J11" s="3">
        <v>33</v>
      </c>
      <c r="K11" s="3">
        <v>27</v>
      </c>
      <c r="L11" s="3">
        <f t="shared" si="2"/>
        <v>6</v>
      </c>
      <c r="M11" s="3">
        <f t="shared" si="3"/>
        <v>1</v>
      </c>
      <c r="N11" s="3">
        <f t="shared" si="1"/>
        <v>2.649385754009062</v>
      </c>
      <c r="O11" s="3">
        <f t="shared" si="4"/>
        <v>0.9339731216945123</v>
      </c>
      <c r="P11" s="3">
        <f t="shared" si="5"/>
        <v>-6.8307618796380157E-2</v>
      </c>
    </row>
    <row r="12" spans="2:16" x14ac:dyDescent="0.2">
      <c r="B12" s="3" t="s">
        <v>10</v>
      </c>
      <c r="C12" s="4">
        <v>-2.7792116185188545</v>
      </c>
      <c r="D12" s="3">
        <f t="shared" si="0"/>
        <v>32</v>
      </c>
      <c r="G12" s="3">
        <f t="shared" si="6"/>
        <v>7</v>
      </c>
      <c r="H12" s="3" t="s">
        <v>16</v>
      </c>
      <c r="I12" s="3" t="s">
        <v>15</v>
      </c>
      <c r="J12" s="3">
        <v>24</v>
      </c>
      <c r="K12" s="3">
        <v>31</v>
      </c>
      <c r="L12" s="3">
        <f t="shared" si="2"/>
        <v>-7</v>
      </c>
      <c r="M12" s="3">
        <f t="shared" si="3"/>
        <v>0</v>
      </c>
      <c r="N12" s="3">
        <f t="shared" si="1"/>
        <v>1.0938586995989044</v>
      </c>
      <c r="O12" s="3">
        <f t="shared" si="4"/>
        <v>0.7491076432555599</v>
      </c>
      <c r="P12" s="3">
        <f t="shared" si="5"/>
        <v>-1.3827312894279424</v>
      </c>
    </row>
    <row r="13" spans="2:16" x14ac:dyDescent="0.2">
      <c r="B13" s="3" t="s">
        <v>26</v>
      </c>
      <c r="C13" s="4">
        <v>1.7294195682618434</v>
      </c>
      <c r="D13" s="3">
        <f t="shared" si="0"/>
        <v>2</v>
      </c>
      <c r="G13" s="3">
        <f t="shared" si="6"/>
        <v>8</v>
      </c>
      <c r="H13" s="3" t="s">
        <v>18</v>
      </c>
      <c r="I13" s="3" t="s">
        <v>17</v>
      </c>
      <c r="J13" s="3">
        <v>16</v>
      </c>
      <c r="K13" s="3">
        <v>25</v>
      </c>
      <c r="L13" s="3">
        <f t="shared" si="2"/>
        <v>-9</v>
      </c>
      <c r="M13" s="3">
        <f t="shared" si="3"/>
        <v>0</v>
      </c>
      <c r="N13" s="3">
        <f t="shared" si="1"/>
        <v>0.66898387904008216</v>
      </c>
      <c r="O13" s="3">
        <f t="shared" si="4"/>
        <v>0.66127559539558689</v>
      </c>
      <c r="P13" s="3">
        <f t="shared" si="5"/>
        <v>-1.0825684680062595</v>
      </c>
    </row>
    <row r="14" spans="2:16" x14ac:dyDescent="0.2">
      <c r="B14" s="3" t="s">
        <v>0</v>
      </c>
      <c r="C14" s="4">
        <v>0.68948471881112905</v>
      </c>
      <c r="D14" s="3">
        <f t="shared" si="0"/>
        <v>9</v>
      </c>
      <c r="G14" s="3">
        <f t="shared" si="6"/>
        <v>9</v>
      </c>
      <c r="H14" s="3" t="s">
        <v>20</v>
      </c>
      <c r="I14" s="3" t="s">
        <v>19</v>
      </c>
      <c r="J14" s="3">
        <v>34</v>
      </c>
      <c r="K14" s="3">
        <v>35</v>
      </c>
      <c r="L14" s="3">
        <f t="shared" si="2"/>
        <v>-1</v>
      </c>
      <c r="M14" s="3">
        <f t="shared" si="3"/>
        <v>0</v>
      </c>
      <c r="N14" s="3">
        <f t="shared" si="1"/>
        <v>-1.1495206054655984</v>
      </c>
      <c r="O14" s="3">
        <f t="shared" si="4"/>
        <v>0.24057665731370889</v>
      </c>
      <c r="P14" s="3">
        <f t="shared" si="5"/>
        <v>-0.27519589332883743</v>
      </c>
    </row>
    <row r="15" spans="2:16" x14ac:dyDescent="0.2">
      <c r="B15" s="3" t="s">
        <v>27</v>
      </c>
      <c r="C15" s="4">
        <v>0.30831641675015414</v>
      </c>
      <c r="D15" s="3">
        <f t="shared" si="0"/>
        <v>15</v>
      </c>
      <c r="F15" s="3">
        <f>EXP(1.85)-EXP(0.96)</f>
        <v>3.7481230491787141</v>
      </c>
      <c r="G15" s="3">
        <f t="shared" si="6"/>
        <v>10</v>
      </c>
      <c r="H15" s="3" t="s">
        <v>22</v>
      </c>
      <c r="I15" s="3" t="s">
        <v>21</v>
      </c>
      <c r="J15" s="3">
        <v>22</v>
      </c>
      <c r="K15" s="3">
        <v>23</v>
      </c>
      <c r="L15" s="3">
        <f t="shared" si="2"/>
        <v>-1</v>
      </c>
      <c r="M15" s="3">
        <f t="shared" si="3"/>
        <v>0</v>
      </c>
      <c r="N15" s="3">
        <f t="shared" si="1"/>
        <v>-0.34619006909031558</v>
      </c>
      <c r="O15" s="3">
        <f t="shared" si="4"/>
        <v>0.41430662327872664</v>
      </c>
      <c r="P15" s="3">
        <f t="shared" si="5"/>
        <v>-0.53495887426300281</v>
      </c>
    </row>
    <row r="16" spans="2:16" x14ac:dyDescent="0.2">
      <c r="B16" s="3" t="s">
        <v>3</v>
      </c>
      <c r="C16" s="4">
        <v>0.72297793224860507</v>
      </c>
      <c r="D16" s="3">
        <f t="shared" si="0"/>
        <v>8</v>
      </c>
      <c r="F16" s="3">
        <f>F15/(1+F15)</f>
        <v>0.78939046236955235</v>
      </c>
      <c r="G16" s="3">
        <f t="shared" si="6"/>
        <v>11</v>
      </c>
      <c r="H16" s="3" t="s">
        <v>23</v>
      </c>
      <c r="I16" s="3" t="s">
        <v>24</v>
      </c>
      <c r="J16" s="3">
        <v>12</v>
      </c>
      <c r="K16" s="3">
        <v>10</v>
      </c>
      <c r="L16" s="3">
        <f t="shared" si="2"/>
        <v>2</v>
      </c>
      <c r="M16" s="3">
        <f t="shared" si="3"/>
        <v>1</v>
      </c>
      <c r="N16" s="3">
        <f t="shared" si="1"/>
        <v>0.51949583692763457</v>
      </c>
      <c r="O16" s="3">
        <f t="shared" si="4"/>
        <v>0.62702986856975329</v>
      </c>
      <c r="P16" s="3">
        <f t="shared" si="5"/>
        <v>-0.46676110221150141</v>
      </c>
    </row>
    <row r="17" spans="2:16" x14ac:dyDescent="0.2">
      <c r="B17" s="3" t="s">
        <v>11</v>
      </c>
      <c r="C17" s="4">
        <v>0.46818720801943092</v>
      </c>
      <c r="D17" s="3">
        <f t="shared" si="0"/>
        <v>10</v>
      </c>
      <c r="G17" s="3">
        <f t="shared" si="6"/>
        <v>12</v>
      </c>
      <c r="H17" s="3" t="s">
        <v>26</v>
      </c>
      <c r="I17" s="3" t="s">
        <v>25</v>
      </c>
      <c r="J17" s="3">
        <v>19</v>
      </c>
      <c r="K17" s="3">
        <v>20</v>
      </c>
      <c r="L17" s="3">
        <f t="shared" si="2"/>
        <v>-1</v>
      </c>
      <c r="M17" s="3">
        <f t="shared" si="3"/>
        <v>0</v>
      </c>
      <c r="N17" s="3">
        <f t="shared" si="1"/>
        <v>1.1449081561763843</v>
      </c>
      <c r="O17" s="3">
        <f t="shared" si="4"/>
        <v>0.75857964231569142</v>
      </c>
      <c r="P17" s="3">
        <f t="shared" si="5"/>
        <v>-1.4212156421250137</v>
      </c>
    </row>
    <row r="18" spans="2:16" x14ac:dyDescent="0.2">
      <c r="B18" s="3" t="s">
        <v>28</v>
      </c>
      <c r="C18" s="4">
        <v>8.6662667247772746E-2</v>
      </c>
      <c r="D18" s="3">
        <f t="shared" si="0"/>
        <v>18</v>
      </c>
      <c r="G18" s="3">
        <f t="shared" si="6"/>
        <v>13</v>
      </c>
      <c r="H18" s="3" t="s">
        <v>28</v>
      </c>
      <c r="I18" s="3" t="s">
        <v>27</v>
      </c>
      <c r="J18" s="3">
        <v>35</v>
      </c>
      <c r="K18" s="3">
        <v>39</v>
      </c>
      <c r="L18" s="3">
        <f t="shared" si="2"/>
        <v>-4</v>
      </c>
      <c r="M18" s="3">
        <f t="shared" si="3"/>
        <v>0</v>
      </c>
      <c r="N18" s="3">
        <f t="shared" si="1"/>
        <v>0.2344748781860963</v>
      </c>
      <c r="O18" s="3">
        <f t="shared" si="4"/>
        <v>0.55835162394898463</v>
      </c>
      <c r="P18" s="3">
        <f t="shared" si="5"/>
        <v>-0.8172412428021365</v>
      </c>
    </row>
    <row r="19" spans="2:16" x14ac:dyDescent="0.2">
      <c r="B19" s="3" t="s">
        <v>5</v>
      </c>
      <c r="C19" s="4">
        <v>-1.3947111974222637</v>
      </c>
      <c r="D19" s="3">
        <f t="shared" si="0"/>
        <v>28</v>
      </c>
      <c r="G19" s="3">
        <f t="shared" si="6"/>
        <v>14</v>
      </c>
      <c r="H19" s="3" t="s">
        <v>30</v>
      </c>
      <c r="I19" s="3" t="s">
        <v>29</v>
      </c>
      <c r="J19" s="3">
        <v>21</v>
      </c>
      <c r="K19" s="3">
        <v>23</v>
      </c>
      <c r="L19" s="3">
        <f t="shared" si="2"/>
        <v>-2</v>
      </c>
      <c r="M19" s="3">
        <f t="shared" si="3"/>
        <v>0</v>
      </c>
      <c r="N19" s="3">
        <f t="shared" si="1"/>
        <v>-1.8706630148743744</v>
      </c>
      <c r="O19" s="3">
        <f t="shared" si="4"/>
        <v>0.13346502482659606</v>
      </c>
      <c r="P19" s="3">
        <f t="shared" si="5"/>
        <v>-0.14325280690950146</v>
      </c>
    </row>
    <row r="20" spans="2:16" x14ac:dyDescent="0.2">
      <c r="B20" s="3" t="s">
        <v>13</v>
      </c>
      <c r="C20" s="4">
        <v>1.5471915068817033</v>
      </c>
      <c r="D20" s="3">
        <f t="shared" si="0"/>
        <v>3</v>
      </c>
      <c r="G20" s="3">
        <f t="shared" si="6"/>
        <v>15</v>
      </c>
      <c r="H20" s="3" t="s">
        <v>32</v>
      </c>
      <c r="I20" s="3" t="s">
        <v>31</v>
      </c>
      <c r="J20" s="3">
        <v>16</v>
      </c>
      <c r="K20" s="3">
        <v>38</v>
      </c>
      <c r="L20" s="3">
        <f t="shared" si="2"/>
        <v>-22</v>
      </c>
      <c r="M20" s="3">
        <f t="shared" si="3"/>
        <v>0</v>
      </c>
      <c r="N20" s="3">
        <f t="shared" si="1"/>
        <v>-0.2190658664464521</v>
      </c>
      <c r="O20" s="3">
        <f t="shared" si="4"/>
        <v>0.44545150695682539</v>
      </c>
      <c r="P20" s="3">
        <f t="shared" si="5"/>
        <v>-0.58960102237593248</v>
      </c>
    </row>
    <row r="21" spans="2:16" x14ac:dyDescent="0.2">
      <c r="B21" s="3" t="s">
        <v>34</v>
      </c>
      <c r="C21" s="4">
        <v>-1.5431686611641575</v>
      </c>
      <c r="D21" s="3">
        <f t="shared" si="0"/>
        <v>29</v>
      </c>
      <c r="G21" s="3">
        <f t="shared" si="6"/>
        <v>16</v>
      </c>
      <c r="H21" s="3" t="s">
        <v>33</v>
      </c>
      <c r="I21" s="3" t="s">
        <v>34</v>
      </c>
      <c r="J21" s="3">
        <v>28</v>
      </c>
      <c r="K21" s="3">
        <v>0</v>
      </c>
      <c r="L21" s="3">
        <f t="shared" si="2"/>
        <v>28</v>
      </c>
      <c r="M21" s="3">
        <f t="shared" si="3"/>
        <v>1</v>
      </c>
      <c r="N21" s="3">
        <f t="shared" si="1"/>
        <v>-0.45196213297846666</v>
      </c>
      <c r="O21" s="3">
        <f t="shared" si="4"/>
        <v>0.38889435275739404</v>
      </c>
      <c r="P21" s="3">
        <f t="shared" si="5"/>
        <v>-0.94444755899196631</v>
      </c>
    </row>
    <row r="22" spans="2:16" x14ac:dyDescent="0.2">
      <c r="B22" s="3" t="s">
        <v>24</v>
      </c>
      <c r="C22" s="4">
        <v>0.32456828529788478</v>
      </c>
      <c r="D22" s="3">
        <f t="shared" si="0"/>
        <v>13</v>
      </c>
      <c r="G22" s="3">
        <f t="shared" si="6"/>
        <v>16</v>
      </c>
      <c r="H22" s="3" t="s">
        <v>35</v>
      </c>
      <c r="I22" s="3" t="s">
        <v>36</v>
      </c>
      <c r="J22" s="3" t="s">
        <v>37</v>
      </c>
      <c r="K22" s="3" t="s">
        <v>37</v>
      </c>
      <c r="L22" s="3" t="str">
        <f t="shared" si="2"/>
        <v/>
      </c>
      <c r="M22" s="3">
        <f t="shared" si="3"/>
        <v>1</v>
      </c>
      <c r="N22" s="3" t="str">
        <f t="shared" si="1"/>
        <v/>
      </c>
      <c r="O22" s="3" t="str">
        <f t="shared" si="4"/>
        <v/>
      </c>
      <c r="P22" s="3" t="str">
        <f t="shared" si="5"/>
        <v/>
      </c>
    </row>
    <row r="23" spans="2:16" x14ac:dyDescent="0.2">
      <c r="B23" s="3" t="s">
        <v>17</v>
      </c>
      <c r="C23" s="4">
        <v>7.2950548364356799E-2</v>
      </c>
      <c r="D23" s="3">
        <f t="shared" si="0"/>
        <v>19</v>
      </c>
      <c r="G23" s="3">
        <f t="shared" si="6"/>
        <v>17</v>
      </c>
      <c r="H23" s="3" t="s">
        <v>7</v>
      </c>
      <c r="I23" s="3" t="s">
        <v>22</v>
      </c>
      <c r="J23" s="3">
        <v>31</v>
      </c>
      <c r="K23" s="3">
        <v>37</v>
      </c>
      <c r="L23" s="3">
        <f t="shared" si="2"/>
        <v>-6</v>
      </c>
      <c r="M23" s="3">
        <f t="shared" si="3"/>
        <v>0</v>
      </c>
      <c r="N23" s="3">
        <f t="shared" si="1"/>
        <v>1.0524881179031267</v>
      </c>
      <c r="O23" s="3">
        <f t="shared" si="4"/>
        <v>0.74125239980755953</v>
      </c>
      <c r="P23" s="3">
        <f t="shared" si="5"/>
        <v>-1.3519022090641553</v>
      </c>
    </row>
    <row r="24" spans="2:16" x14ac:dyDescent="0.2">
      <c r="B24" s="3" t="s">
        <v>29</v>
      </c>
      <c r="C24" s="4">
        <v>1.853116491887383</v>
      </c>
      <c r="D24" s="3">
        <f t="shared" si="0"/>
        <v>1</v>
      </c>
      <c r="G24" s="3">
        <f t="shared" si="6"/>
        <v>18</v>
      </c>
      <c r="H24" s="3" t="s">
        <v>31</v>
      </c>
      <c r="I24" s="3" t="s">
        <v>21</v>
      </c>
      <c r="J24" s="3">
        <v>24</v>
      </c>
      <c r="K24" s="3">
        <v>16</v>
      </c>
      <c r="L24" s="3">
        <f t="shared" si="2"/>
        <v>8</v>
      </c>
      <c r="M24" s="3">
        <f t="shared" si="3"/>
        <v>1</v>
      </c>
      <c r="N24" s="3">
        <f t="shared" si="1"/>
        <v>1.8660441738104026</v>
      </c>
      <c r="O24" s="3">
        <f t="shared" si="4"/>
        <v>0.8659998915219016</v>
      </c>
      <c r="P24" s="3">
        <f t="shared" si="5"/>
        <v>-0.14387049568310281</v>
      </c>
    </row>
    <row r="25" spans="2:16" x14ac:dyDescent="0.2">
      <c r="B25" s="3" t="s">
        <v>20</v>
      </c>
      <c r="C25" s="4">
        <v>-0.16969930166812505</v>
      </c>
      <c r="D25" s="3">
        <f t="shared" si="0"/>
        <v>21</v>
      </c>
      <c r="G25" s="3">
        <f t="shared" si="6"/>
        <v>19</v>
      </c>
      <c r="H25" s="3" t="s">
        <v>10</v>
      </c>
      <c r="I25" s="3" t="s">
        <v>6</v>
      </c>
      <c r="J25" s="3">
        <v>20</v>
      </c>
      <c r="K25" s="3">
        <v>25</v>
      </c>
      <c r="L25" s="3">
        <f t="shared" si="2"/>
        <v>-5</v>
      </c>
      <c r="M25" s="3">
        <f t="shared" si="3"/>
        <v>0</v>
      </c>
      <c r="N25" s="3">
        <f t="shared" si="1"/>
        <v>-2.3110007307030775</v>
      </c>
      <c r="O25" s="3">
        <f t="shared" si="4"/>
        <v>9.0215973986947154E-2</v>
      </c>
      <c r="P25" s="3">
        <f t="shared" si="5"/>
        <v>-9.454804169101455E-2</v>
      </c>
    </row>
    <row r="26" spans="2:16" x14ac:dyDescent="0.2">
      <c r="B26" s="3" t="s">
        <v>25</v>
      </c>
      <c r="C26" s="4">
        <v>1.0406400397739368</v>
      </c>
      <c r="D26" s="3">
        <f t="shared" si="0"/>
        <v>5</v>
      </c>
      <c r="G26" s="3">
        <f t="shared" si="6"/>
        <v>20</v>
      </c>
      <c r="H26" s="3" t="s">
        <v>11</v>
      </c>
      <c r="I26" s="3" t="s">
        <v>13</v>
      </c>
      <c r="J26" s="3">
        <v>19</v>
      </c>
      <c r="K26" s="3">
        <v>12</v>
      </c>
      <c r="L26" s="3">
        <f t="shared" si="2"/>
        <v>7</v>
      </c>
      <c r="M26" s="3">
        <f t="shared" si="3"/>
        <v>1</v>
      </c>
      <c r="N26" s="3">
        <f t="shared" si="1"/>
        <v>-0.62287567117379461</v>
      </c>
      <c r="O26" s="3">
        <f t="shared" si="4"/>
        <v>0.34912770776777691</v>
      </c>
      <c r="P26" s="3">
        <f t="shared" si="5"/>
        <v>-1.0523174988778377</v>
      </c>
    </row>
    <row r="27" spans="2:16" x14ac:dyDescent="0.2">
      <c r="B27" s="3" t="s">
        <v>22</v>
      </c>
      <c r="C27" s="4">
        <v>-1.1761111803178068</v>
      </c>
      <c r="D27" s="3">
        <f t="shared" si="0"/>
        <v>27</v>
      </c>
      <c r="G27" s="3">
        <f t="shared" si="6"/>
        <v>21</v>
      </c>
      <c r="H27" s="3" t="s">
        <v>29</v>
      </c>
      <c r="I27" s="3" t="s">
        <v>24</v>
      </c>
      <c r="J27" s="3">
        <v>31</v>
      </c>
      <c r="K27" s="3">
        <v>24</v>
      </c>
      <c r="L27" s="3">
        <f t="shared" si="2"/>
        <v>7</v>
      </c>
      <c r="M27" s="3">
        <f t="shared" si="3"/>
        <v>1</v>
      </c>
      <c r="N27" s="3">
        <f t="shared" si="1"/>
        <v>1.9846768342779761</v>
      </c>
      <c r="O27" s="3">
        <f t="shared" si="4"/>
        <v>0.87917883304619704</v>
      </c>
      <c r="P27" s="3">
        <f t="shared" si="5"/>
        <v>-0.12876695142571776</v>
      </c>
    </row>
    <row r="28" spans="2:16" x14ac:dyDescent="0.2">
      <c r="B28" s="3" t="s">
        <v>19</v>
      </c>
      <c r="C28" s="4">
        <v>1.435949931485951</v>
      </c>
      <c r="D28" s="3">
        <f t="shared" si="0"/>
        <v>4</v>
      </c>
      <c r="G28" s="3">
        <f t="shared" si="6"/>
        <v>22</v>
      </c>
      <c r="H28" s="3" t="s">
        <v>27</v>
      </c>
      <c r="I28" s="3" t="s">
        <v>18</v>
      </c>
      <c r="J28" s="3">
        <v>15</v>
      </c>
      <c r="K28" s="3">
        <v>16</v>
      </c>
      <c r="L28" s="3">
        <f t="shared" si="2"/>
        <v>-1</v>
      </c>
      <c r="M28" s="3">
        <f t="shared" si="3"/>
        <v>0</v>
      </c>
      <c r="N28" s="3">
        <f t="shared" si="1"/>
        <v>0.47863924472267072</v>
      </c>
      <c r="O28" s="3">
        <f t="shared" si="4"/>
        <v>0.61742650078295092</v>
      </c>
      <c r="P28" s="3">
        <f t="shared" si="5"/>
        <v>-0.96083448935910387</v>
      </c>
    </row>
    <row r="29" spans="2:16" x14ac:dyDescent="0.2">
      <c r="B29" s="3" t="s">
        <v>9</v>
      </c>
      <c r="C29" s="4">
        <v>0.11061430550243782</v>
      </c>
      <c r="D29" s="3">
        <f t="shared" si="0"/>
        <v>17</v>
      </c>
      <c r="G29" s="3">
        <f t="shared" si="6"/>
        <v>23</v>
      </c>
      <c r="H29" s="3" t="s">
        <v>25</v>
      </c>
      <c r="I29" s="3" t="s">
        <v>20</v>
      </c>
      <c r="J29" s="3">
        <v>16</v>
      </c>
      <c r="K29" s="3">
        <v>13</v>
      </c>
      <c r="L29" s="3">
        <f t="shared" si="2"/>
        <v>3</v>
      </c>
      <c r="M29" s="3">
        <f t="shared" si="3"/>
        <v>1</v>
      </c>
      <c r="N29" s="3">
        <f t="shared" si="1"/>
        <v>1.6664679691305395</v>
      </c>
      <c r="O29" s="3">
        <f t="shared" si="4"/>
        <v>0.84110434142470691</v>
      </c>
      <c r="P29" s="3">
        <f t="shared" si="5"/>
        <v>-0.17303955842356283</v>
      </c>
    </row>
    <row r="30" spans="2:16" x14ac:dyDescent="0.2">
      <c r="B30" s="3" t="s">
        <v>31</v>
      </c>
      <c r="C30" s="4">
        <v>1.0361230625829114</v>
      </c>
      <c r="D30" s="3">
        <f t="shared" si="0"/>
        <v>6</v>
      </c>
      <c r="G30" s="3">
        <f t="shared" si="6"/>
        <v>24</v>
      </c>
      <c r="H30" s="3" t="s">
        <v>1</v>
      </c>
      <c r="I30" s="3" t="s">
        <v>33</v>
      </c>
      <c r="J30" s="3">
        <v>46</v>
      </c>
      <c r="K30" s="3">
        <v>27</v>
      </c>
      <c r="L30" s="3">
        <f t="shared" si="2"/>
        <v>19</v>
      </c>
      <c r="M30" s="3">
        <f t="shared" si="3"/>
        <v>1</v>
      </c>
      <c r="N30" s="3">
        <f t="shared" si="1"/>
        <v>2.4107041175971244</v>
      </c>
      <c r="O30" s="3">
        <f t="shared" si="4"/>
        <v>0.917639912550958</v>
      </c>
      <c r="P30" s="3">
        <f t="shared" si="5"/>
        <v>-8.5950217435773524E-2</v>
      </c>
    </row>
    <row r="31" spans="2:16" x14ac:dyDescent="0.2">
      <c r="B31" s="3" t="s">
        <v>14</v>
      </c>
      <c r="C31" s="4">
        <v>-0.64606561943888052</v>
      </c>
      <c r="D31" s="3">
        <f t="shared" si="0"/>
        <v>26</v>
      </c>
      <c r="G31" s="3">
        <f t="shared" si="6"/>
        <v>25</v>
      </c>
      <c r="H31" s="3" t="s">
        <v>32</v>
      </c>
      <c r="I31" s="3" t="s">
        <v>26</v>
      </c>
      <c r="J31" s="3">
        <v>23</v>
      </c>
      <c r="K31" s="3">
        <v>27</v>
      </c>
      <c r="L31" s="3">
        <f t="shared" si="2"/>
        <v>-4</v>
      </c>
      <c r="M31" s="3">
        <f t="shared" si="3"/>
        <v>0</v>
      </c>
      <c r="N31" s="3">
        <f t="shared" si="1"/>
        <v>-0.91236237212538407</v>
      </c>
      <c r="O31" s="3">
        <f t="shared" si="4"/>
        <v>0.28651666619056598</v>
      </c>
      <c r="P31" s="3">
        <f t="shared" si="5"/>
        <v>-0.33759620069904622</v>
      </c>
    </row>
    <row r="32" spans="2:16" x14ac:dyDescent="0.2">
      <c r="B32" s="3" t="s">
        <v>33</v>
      </c>
      <c r="C32" s="4">
        <v>-2.4512594218311019</v>
      </c>
      <c r="D32" s="3">
        <f t="shared" si="0"/>
        <v>31</v>
      </c>
      <c r="G32" s="3">
        <f t="shared" si="6"/>
        <v>26</v>
      </c>
      <c r="H32" s="3" t="s">
        <v>30</v>
      </c>
      <c r="I32" s="3" t="s">
        <v>15</v>
      </c>
      <c r="J32" s="3">
        <v>40</v>
      </c>
      <c r="K32" s="3">
        <v>7</v>
      </c>
      <c r="L32" s="3">
        <f t="shared" si="2"/>
        <v>33</v>
      </c>
      <c r="M32" s="3">
        <f t="shared" si="3"/>
        <v>1</v>
      </c>
      <c r="N32" s="3">
        <f t="shared" si="1"/>
        <v>-0.3373087216849871</v>
      </c>
      <c r="O32" s="3">
        <f t="shared" si="4"/>
        <v>0.41646336850795396</v>
      </c>
      <c r="P32" s="3">
        <f t="shared" si="5"/>
        <v>-0.87595677200434963</v>
      </c>
    </row>
    <row r="33" spans="2:16" x14ac:dyDescent="0.2">
      <c r="B33" s="3" t="s">
        <v>23</v>
      </c>
      <c r="C33" s="4">
        <v>0.38793549453704168</v>
      </c>
      <c r="D33" s="3">
        <f t="shared" si="0"/>
        <v>11</v>
      </c>
      <c r="G33" s="3">
        <f t="shared" si="6"/>
        <v>27</v>
      </c>
      <c r="H33" s="3" t="s">
        <v>34</v>
      </c>
      <c r="I33" s="3" t="s">
        <v>23</v>
      </c>
      <c r="J33" s="3">
        <v>9</v>
      </c>
      <c r="K33" s="3">
        <v>3</v>
      </c>
      <c r="L33" s="3">
        <f t="shared" si="2"/>
        <v>6</v>
      </c>
      <c r="M33" s="3">
        <f t="shared" si="3"/>
        <v>1</v>
      </c>
      <c r="N33" s="3">
        <f t="shared" si="1"/>
        <v>-1.4749755280127215</v>
      </c>
      <c r="O33" s="3">
        <f t="shared" si="4"/>
        <v>0.18618753591106191</v>
      </c>
      <c r="P33" s="3">
        <f t="shared" si="5"/>
        <v>-1.6810008556328606</v>
      </c>
    </row>
    <row r="34" spans="2:16" x14ac:dyDescent="0.2">
      <c r="B34" s="3" t="s">
        <v>15</v>
      </c>
      <c r="C34" s="4">
        <v>0.31976219869799571</v>
      </c>
      <c r="D34" s="3">
        <f t="shared" si="0"/>
        <v>14</v>
      </c>
      <c r="G34" s="3">
        <f t="shared" si="6"/>
        <v>28</v>
      </c>
      <c r="H34" s="3" t="s">
        <v>0</v>
      </c>
      <c r="I34" s="3" t="s">
        <v>28</v>
      </c>
      <c r="J34" s="3">
        <v>34</v>
      </c>
      <c r="K34" s="3">
        <v>20</v>
      </c>
      <c r="L34" s="3">
        <f t="shared" si="2"/>
        <v>14</v>
      </c>
      <c r="M34" s="3">
        <f t="shared" si="3"/>
        <v>1</v>
      </c>
      <c r="N34" s="3">
        <f t="shared" si="1"/>
        <v>1.0589506792518339</v>
      </c>
      <c r="O34" s="3">
        <f t="shared" si="4"/>
        <v>0.7424899676836747</v>
      </c>
      <c r="P34" s="3">
        <f t="shared" si="5"/>
        <v>-0.29774591993370247</v>
      </c>
    </row>
    <row r="35" spans="2:16" x14ac:dyDescent="0.2">
      <c r="B35" s="3" t="s">
        <v>18</v>
      </c>
      <c r="C35" s="4">
        <v>0.28580579971596121</v>
      </c>
      <c r="D35" s="3">
        <f t="shared" si="0"/>
        <v>16</v>
      </c>
      <c r="G35" s="3">
        <f t="shared" si="6"/>
        <v>29</v>
      </c>
      <c r="H35" s="3" t="s">
        <v>14</v>
      </c>
      <c r="I35" s="3" t="s">
        <v>5</v>
      </c>
      <c r="J35" s="3">
        <v>38</v>
      </c>
      <c r="K35" s="3">
        <v>14</v>
      </c>
      <c r="L35" s="3">
        <f t="shared" si="2"/>
        <v>24</v>
      </c>
      <c r="M35" s="3">
        <f t="shared" si="3"/>
        <v>1</v>
      </c>
      <c r="N35" s="3">
        <f t="shared" si="1"/>
        <v>1.2047742056718609</v>
      </c>
      <c r="O35" s="3">
        <f t="shared" si="4"/>
        <v>0.76937299912931489</v>
      </c>
      <c r="P35" s="3">
        <f t="shared" si="5"/>
        <v>-0.26217938269107061</v>
      </c>
    </row>
    <row r="36" spans="2:16" x14ac:dyDescent="0.2">
      <c r="B36" s="3" t="s">
        <v>32</v>
      </c>
      <c r="C36" s="4">
        <v>0.3609285684479816</v>
      </c>
      <c r="D36" s="3">
        <f t="shared" si="0"/>
        <v>12</v>
      </c>
      <c r="G36" s="3">
        <f t="shared" si="6"/>
        <v>30</v>
      </c>
      <c r="H36" s="3" t="s">
        <v>19</v>
      </c>
      <c r="I36" s="3" t="s">
        <v>16</v>
      </c>
      <c r="J36" s="3">
        <v>28</v>
      </c>
      <c r="K36" s="3">
        <v>35</v>
      </c>
      <c r="L36" s="3">
        <f t="shared" si="2"/>
        <v>-7</v>
      </c>
      <c r="M36" s="3">
        <f t="shared" si="3"/>
        <v>0</v>
      </c>
      <c r="N36" s="3">
        <f t="shared" si="1"/>
        <v>0.93458628856600634</v>
      </c>
      <c r="O36" s="3">
        <f t="shared" si="4"/>
        <v>0.71800481697136542</v>
      </c>
      <c r="P36" s="3">
        <f t="shared" si="5"/>
        <v>-1.265865289648656</v>
      </c>
    </row>
    <row r="37" spans="2:16" x14ac:dyDescent="0.2">
      <c r="G37" s="3">
        <f t="shared" si="6"/>
        <v>31</v>
      </c>
      <c r="H37" s="3" t="s">
        <v>17</v>
      </c>
      <c r="I37" s="3" t="s">
        <v>3</v>
      </c>
      <c r="J37" s="3">
        <v>17</v>
      </c>
      <c r="K37" s="3">
        <v>14</v>
      </c>
      <c r="L37" s="3">
        <f t="shared" si="2"/>
        <v>3</v>
      </c>
      <c r="M37" s="3">
        <f t="shared" si="3"/>
        <v>1</v>
      </c>
      <c r="N37" s="3">
        <f t="shared" si="1"/>
        <v>-0.19389875619577057</v>
      </c>
      <c r="O37" s="3">
        <f t="shared" si="4"/>
        <v>0.4516766162582565</v>
      </c>
      <c r="P37" s="3">
        <f t="shared" si="5"/>
        <v>-0.79478880596300583</v>
      </c>
    </row>
    <row r="38" spans="2:16" x14ac:dyDescent="0.2">
      <c r="G38" s="3">
        <f t="shared" si="6"/>
        <v>32</v>
      </c>
      <c r="H38" s="3" t="s">
        <v>12</v>
      </c>
      <c r="I38" s="3" t="s">
        <v>9</v>
      </c>
      <c r="J38" s="3">
        <v>14</v>
      </c>
      <c r="K38" s="3">
        <v>29</v>
      </c>
      <c r="L38" s="3">
        <f t="shared" si="2"/>
        <v>-15</v>
      </c>
      <c r="M38" s="3">
        <f t="shared" si="3"/>
        <v>0</v>
      </c>
      <c r="N38" s="3">
        <f t="shared" si="1"/>
        <v>-1.2964003225839105</v>
      </c>
      <c r="O38" s="3">
        <f t="shared" si="4"/>
        <v>0.21477146009481751</v>
      </c>
      <c r="P38" s="3">
        <f t="shared" si="5"/>
        <v>-0.24178046993372723</v>
      </c>
    </row>
    <row r="39" spans="2:16" x14ac:dyDescent="0.2">
      <c r="G39" s="3">
        <f t="shared" si="6"/>
        <v>32</v>
      </c>
      <c r="H39" s="3" t="s">
        <v>35</v>
      </c>
      <c r="I39" s="3" t="s">
        <v>36</v>
      </c>
      <c r="J39" s="3" t="s">
        <v>37</v>
      </c>
      <c r="K39" s="3" t="s">
        <v>37</v>
      </c>
      <c r="L39" s="3" t="str">
        <f t="shared" si="2"/>
        <v/>
      </c>
      <c r="M39" s="3">
        <f t="shared" si="3"/>
        <v>1</v>
      </c>
      <c r="N39" s="3" t="str">
        <f t="shared" si="1"/>
        <v/>
      </c>
      <c r="O39" s="3" t="str">
        <f t="shared" si="4"/>
        <v/>
      </c>
      <c r="P39" s="3" t="str">
        <f t="shared" si="5"/>
        <v/>
      </c>
    </row>
    <row r="40" spans="2:16" x14ac:dyDescent="0.2">
      <c r="G40" s="3">
        <f t="shared" si="6"/>
        <v>33</v>
      </c>
      <c r="H40" s="3" t="s">
        <v>29</v>
      </c>
      <c r="I40" s="3" t="s">
        <v>11</v>
      </c>
      <c r="J40" s="3">
        <v>27</v>
      </c>
      <c r="K40" s="3">
        <v>0</v>
      </c>
      <c r="L40" s="3">
        <f t="shared" si="2"/>
        <v>27</v>
      </c>
      <c r="M40" s="3">
        <f t="shared" si="3"/>
        <v>1</v>
      </c>
      <c r="N40" s="3">
        <f t="shared" si="1"/>
        <v>1.8410579115564301</v>
      </c>
      <c r="O40" s="3">
        <f t="shared" si="4"/>
        <v>0.86307377672370222</v>
      </c>
      <c r="P40" s="3">
        <f t="shared" si="5"/>
        <v>-0.14725510288092825</v>
      </c>
    </row>
    <row r="41" spans="2:16" x14ac:dyDescent="0.2">
      <c r="G41" s="3">
        <f t="shared" si="6"/>
        <v>34</v>
      </c>
      <c r="H41" s="3" t="s">
        <v>3</v>
      </c>
      <c r="I41" s="3" t="s">
        <v>27</v>
      </c>
      <c r="J41" s="3">
        <v>34</v>
      </c>
      <c r="K41" s="3">
        <v>27</v>
      </c>
      <c r="L41" s="3">
        <f t="shared" si="2"/>
        <v>7</v>
      </c>
      <c r="M41" s="3">
        <f t="shared" si="3"/>
        <v>1</v>
      </c>
      <c r="N41" s="3">
        <f t="shared" si="1"/>
        <v>0.87079014318692871</v>
      </c>
      <c r="O41" s="3">
        <f t="shared" si="4"/>
        <v>0.70491008375702136</v>
      </c>
      <c r="P41" s="3">
        <f t="shared" si="5"/>
        <v>-0.34968502507406651</v>
      </c>
    </row>
    <row r="42" spans="2:16" x14ac:dyDescent="0.2">
      <c r="G42" s="3">
        <f t="shared" si="6"/>
        <v>35</v>
      </c>
      <c r="H42" s="3" t="s">
        <v>25</v>
      </c>
      <c r="I42" s="3" t="s">
        <v>32</v>
      </c>
      <c r="J42" s="3">
        <v>27</v>
      </c>
      <c r="K42" s="3">
        <v>29</v>
      </c>
      <c r="L42" s="3">
        <f t="shared" si="2"/>
        <v>-2</v>
      </c>
      <c r="M42" s="3">
        <f t="shared" si="3"/>
        <v>0</v>
      </c>
      <c r="N42" s="3">
        <f t="shared" si="1"/>
        <v>1.1358400990144331</v>
      </c>
      <c r="O42" s="3">
        <f t="shared" si="4"/>
        <v>0.75691505770694689</v>
      </c>
      <c r="P42" s="3">
        <f t="shared" si="5"/>
        <v>-1.4143443399607842</v>
      </c>
    </row>
    <row r="43" spans="2:16" x14ac:dyDescent="0.2">
      <c r="G43" s="3">
        <f t="shared" si="6"/>
        <v>36</v>
      </c>
      <c r="H43" s="3" t="s">
        <v>21</v>
      </c>
      <c r="I43" s="3" t="s">
        <v>0</v>
      </c>
      <c r="J43" s="3">
        <v>17</v>
      </c>
      <c r="K43" s="3">
        <v>29</v>
      </c>
      <c r="L43" s="3">
        <f t="shared" si="2"/>
        <v>-12</v>
      </c>
      <c r="M43" s="3">
        <f t="shared" si="3"/>
        <v>0</v>
      </c>
      <c r="N43" s="3">
        <f t="shared" si="1"/>
        <v>-0.60714857466166483</v>
      </c>
      <c r="O43" s="3">
        <f t="shared" si="4"/>
        <v>0.35270992064904833</v>
      </c>
      <c r="P43" s="3">
        <f t="shared" si="5"/>
        <v>-0.43496073974779287</v>
      </c>
    </row>
    <row r="44" spans="2:16" x14ac:dyDescent="0.2">
      <c r="G44" s="3">
        <f t="shared" si="6"/>
        <v>37</v>
      </c>
      <c r="H44" s="3" t="s">
        <v>7</v>
      </c>
      <c r="I44" s="3" t="s">
        <v>30</v>
      </c>
      <c r="J44" s="3">
        <v>33</v>
      </c>
      <c r="K44" s="3">
        <v>18</v>
      </c>
      <c r="L44" s="3">
        <f t="shared" si="2"/>
        <v>15</v>
      </c>
      <c r="M44" s="3">
        <f t="shared" si="3"/>
        <v>1</v>
      </c>
      <c r="N44" s="3">
        <f t="shared" si="1"/>
        <v>0.3500520882607891</v>
      </c>
      <c r="O44" s="3">
        <f t="shared" si="4"/>
        <v>0.58663021012789074</v>
      </c>
      <c r="P44" s="3">
        <f t="shared" si="5"/>
        <v>-0.53336062337639156</v>
      </c>
    </row>
    <row r="45" spans="2:16" x14ac:dyDescent="0.2">
      <c r="G45" s="3">
        <f t="shared" si="6"/>
        <v>38</v>
      </c>
      <c r="H45" s="3" t="s">
        <v>24</v>
      </c>
      <c r="I45" s="3" t="s">
        <v>10</v>
      </c>
      <c r="J45" s="3">
        <v>30</v>
      </c>
      <c r="K45" s="3">
        <v>24</v>
      </c>
      <c r="L45" s="3">
        <f t="shared" si="2"/>
        <v>6</v>
      </c>
      <c r="M45" s="3">
        <f t="shared" si="3"/>
        <v>1</v>
      </c>
      <c r="N45" s="3">
        <f t="shared" si="1"/>
        <v>3.5599085315052168</v>
      </c>
      <c r="O45" s="3">
        <f t="shared" si="4"/>
        <v>0.97234511818744496</v>
      </c>
      <c r="P45" s="3">
        <f t="shared" si="5"/>
        <v>-2.8044477676908326E-2</v>
      </c>
    </row>
    <row r="46" spans="2:16" x14ac:dyDescent="0.2">
      <c r="G46" s="3">
        <f t="shared" si="6"/>
        <v>39</v>
      </c>
      <c r="H46" s="3" t="s">
        <v>18</v>
      </c>
      <c r="I46" s="3" t="s">
        <v>19</v>
      </c>
      <c r="J46" s="3">
        <v>10</v>
      </c>
      <c r="K46" s="3">
        <v>17</v>
      </c>
      <c r="L46" s="3">
        <f t="shared" si="2"/>
        <v>-7</v>
      </c>
      <c r="M46" s="3">
        <f t="shared" si="3"/>
        <v>0</v>
      </c>
      <c r="N46" s="3">
        <f t="shared" si="1"/>
        <v>-0.69401550408151202</v>
      </c>
      <c r="O46" s="3">
        <f t="shared" si="4"/>
        <v>0.33314040048424048</v>
      </c>
      <c r="P46" s="3">
        <f t="shared" si="5"/>
        <v>-0.40517575070241729</v>
      </c>
    </row>
    <row r="47" spans="2:16" x14ac:dyDescent="0.2">
      <c r="G47" s="3">
        <f t="shared" si="6"/>
        <v>40</v>
      </c>
      <c r="H47" s="3" t="s">
        <v>5</v>
      </c>
      <c r="I47" s="3" t="s">
        <v>6</v>
      </c>
      <c r="J47" s="3">
        <v>17</v>
      </c>
      <c r="K47" s="3">
        <v>19</v>
      </c>
      <c r="L47" s="3">
        <f t="shared" si="2"/>
        <v>-2</v>
      </c>
      <c r="M47" s="3">
        <f t="shared" si="3"/>
        <v>0</v>
      </c>
      <c r="N47" s="3">
        <f t="shared" si="1"/>
        <v>-0.92650030960648699</v>
      </c>
      <c r="O47" s="3">
        <f t="shared" si="4"/>
        <v>0.28363526489335011</v>
      </c>
      <c r="P47" s="3">
        <f t="shared" si="5"/>
        <v>-0.33356583515144067</v>
      </c>
    </row>
    <row r="48" spans="2:16" x14ac:dyDescent="0.2">
      <c r="G48" s="3">
        <f t="shared" si="6"/>
        <v>41</v>
      </c>
      <c r="H48" s="3" t="s">
        <v>1</v>
      </c>
      <c r="I48" s="3" t="s">
        <v>17</v>
      </c>
      <c r="J48" s="3">
        <v>10</v>
      </c>
      <c r="K48" s="3">
        <v>22</v>
      </c>
      <c r="L48" s="3">
        <f t="shared" si="2"/>
        <v>-12</v>
      </c>
      <c r="M48" s="3">
        <f t="shared" si="3"/>
        <v>0</v>
      </c>
      <c r="N48" s="3">
        <f t="shared" si="1"/>
        <v>-0.11350585259833415</v>
      </c>
      <c r="O48" s="3">
        <f t="shared" si="4"/>
        <v>0.47165396351663663</v>
      </c>
      <c r="P48" s="3">
        <f t="shared" si="5"/>
        <v>-0.63800383781082204</v>
      </c>
    </row>
    <row r="49" spans="7:16" x14ac:dyDescent="0.2">
      <c r="G49" s="3">
        <f t="shared" si="6"/>
        <v>42</v>
      </c>
      <c r="H49" s="3" t="s">
        <v>15</v>
      </c>
      <c r="I49" s="3" t="s">
        <v>34</v>
      </c>
      <c r="J49" s="3">
        <v>32</v>
      </c>
      <c r="K49" s="3">
        <v>37</v>
      </c>
      <c r="L49" s="3">
        <f t="shared" si="2"/>
        <v>-5</v>
      </c>
      <c r="M49" s="3">
        <f t="shared" si="3"/>
        <v>0</v>
      </c>
      <c r="N49" s="3">
        <f t="shared" si="1"/>
        <v>2.3190594875506312</v>
      </c>
      <c r="O49" s="3">
        <f t="shared" si="4"/>
        <v>0.91044328434855515</v>
      </c>
      <c r="P49" s="3">
        <f t="shared" si="5"/>
        <v>-2.4128831599713072</v>
      </c>
    </row>
    <row r="50" spans="7:16" x14ac:dyDescent="0.2">
      <c r="G50" s="3">
        <f t="shared" si="6"/>
        <v>43</v>
      </c>
      <c r="H50" s="3" t="s">
        <v>23</v>
      </c>
      <c r="I50" s="3" t="s">
        <v>33</v>
      </c>
      <c r="J50" s="3">
        <v>37</v>
      </c>
      <c r="K50" s="3">
        <v>18</v>
      </c>
      <c r="L50" s="3">
        <f t="shared" si="2"/>
        <v>19</v>
      </c>
      <c r="M50" s="3">
        <f t="shared" si="3"/>
        <v>1</v>
      </c>
      <c r="N50" s="3">
        <f t="shared" si="1"/>
        <v>3.2953235440566213</v>
      </c>
      <c r="O50" s="3">
        <f t="shared" si="4"/>
        <v>0.96426803189257082</v>
      </c>
      <c r="P50" s="3">
        <f t="shared" si="5"/>
        <v>-3.638598163559835E-2</v>
      </c>
    </row>
    <row r="51" spans="7:16" x14ac:dyDescent="0.2">
      <c r="G51" s="3">
        <f t="shared" si="6"/>
        <v>44</v>
      </c>
      <c r="H51" s="3" t="s">
        <v>9</v>
      </c>
      <c r="I51" s="3" t="s">
        <v>31</v>
      </c>
      <c r="J51" s="3">
        <v>34</v>
      </c>
      <c r="K51" s="3">
        <v>3</v>
      </c>
      <c r="L51" s="3">
        <f t="shared" si="2"/>
        <v>31</v>
      </c>
      <c r="M51" s="3">
        <f t="shared" si="3"/>
        <v>1</v>
      </c>
      <c r="N51" s="3">
        <f t="shared" si="1"/>
        <v>-0.46938012939199592</v>
      </c>
      <c r="O51" s="3">
        <f t="shared" si="4"/>
        <v>0.38476296915805275</v>
      </c>
      <c r="P51" s="3">
        <f t="shared" si="5"/>
        <v>-0.95512779881811816</v>
      </c>
    </row>
    <row r="52" spans="7:16" x14ac:dyDescent="0.2">
      <c r="G52" s="3">
        <f t="shared" si="6"/>
        <v>45</v>
      </c>
      <c r="H52" s="3" t="s">
        <v>28</v>
      </c>
      <c r="I52" s="3" t="s">
        <v>14</v>
      </c>
      <c r="J52" s="3">
        <v>26</v>
      </c>
      <c r="K52" s="3">
        <v>22</v>
      </c>
      <c r="L52" s="3">
        <f t="shared" si="2"/>
        <v>4</v>
      </c>
      <c r="M52" s="3">
        <f t="shared" si="3"/>
        <v>1</v>
      </c>
      <c r="N52" s="3">
        <f t="shared" si="1"/>
        <v>1.1888569143751311</v>
      </c>
      <c r="O52" s="3">
        <f t="shared" si="4"/>
        <v>0.76653656194159303</v>
      </c>
      <c r="P52" s="3">
        <f t="shared" si="5"/>
        <v>-0.26587288194930148</v>
      </c>
    </row>
    <row r="53" spans="7:16" x14ac:dyDescent="0.2">
      <c r="G53" s="3">
        <f t="shared" si="6"/>
        <v>46</v>
      </c>
      <c r="H53" s="3" t="s">
        <v>13</v>
      </c>
      <c r="I53" s="3" t="s">
        <v>22</v>
      </c>
      <c r="J53" s="3">
        <v>24</v>
      </c>
      <c r="K53" s="3">
        <v>3</v>
      </c>
      <c r="L53" s="3">
        <f t="shared" si="2"/>
        <v>21</v>
      </c>
      <c r="M53" s="3">
        <f t="shared" si="3"/>
        <v>1</v>
      </c>
      <c r="N53" s="3">
        <f t="shared" si="1"/>
        <v>3.1794313148879878</v>
      </c>
      <c r="O53" s="3">
        <f t="shared" si="4"/>
        <v>0.96005286190241046</v>
      </c>
      <c r="P53" s="3">
        <f t="shared" si="5"/>
        <v>-4.0766931554570486E-2</v>
      </c>
    </row>
    <row r="54" spans="7:16" x14ac:dyDescent="0.2">
      <c r="G54" s="3">
        <f t="shared" si="6"/>
        <v>47</v>
      </c>
      <c r="H54" s="3" t="s">
        <v>26</v>
      </c>
      <c r="I54" s="3" t="s">
        <v>12</v>
      </c>
      <c r="J54" s="3">
        <v>31</v>
      </c>
      <c r="K54" s="3">
        <v>17</v>
      </c>
      <c r="L54" s="3">
        <f t="shared" si="2"/>
        <v>14</v>
      </c>
      <c r="M54" s="3">
        <f t="shared" si="3"/>
        <v>1</v>
      </c>
      <c r="N54" s="3">
        <f t="shared" si="1"/>
        <v>3.8274628407202718</v>
      </c>
      <c r="O54" s="3">
        <f t="shared" si="4"/>
        <v>0.97869884827353315</v>
      </c>
      <c r="P54" s="3">
        <f t="shared" si="5"/>
        <v>-2.1531295343195068E-2</v>
      </c>
    </row>
    <row r="55" spans="7:16" x14ac:dyDescent="0.2">
      <c r="G55" s="3">
        <f t="shared" si="6"/>
        <v>48</v>
      </c>
      <c r="H55" s="3" t="s">
        <v>20</v>
      </c>
      <c r="I55" s="3" t="s">
        <v>16</v>
      </c>
      <c r="J55" s="3">
        <v>32</v>
      </c>
      <c r="K55" s="3">
        <v>45</v>
      </c>
      <c r="L55" s="3">
        <f t="shared" si="2"/>
        <v>-13</v>
      </c>
      <c r="M55" s="3">
        <f t="shared" si="3"/>
        <v>0</v>
      </c>
      <c r="N55" s="3">
        <f t="shared" si="1"/>
        <v>-0.6710629445880697</v>
      </c>
      <c r="O55" s="3">
        <f t="shared" si="4"/>
        <v>0.33825887059566628</v>
      </c>
      <c r="P55" s="3">
        <f t="shared" si="5"/>
        <v>-0.41288084271832781</v>
      </c>
    </row>
    <row r="56" spans="7:16" x14ac:dyDescent="0.2">
      <c r="G56" s="3">
        <f t="shared" si="6"/>
        <v>48</v>
      </c>
      <c r="H56" s="3" t="s">
        <v>35</v>
      </c>
      <c r="I56" s="3" t="s">
        <v>36</v>
      </c>
      <c r="J56" s="3" t="s">
        <v>37</v>
      </c>
      <c r="K56" s="3" t="s">
        <v>37</v>
      </c>
      <c r="L56" s="3" t="str">
        <f t="shared" si="2"/>
        <v/>
      </c>
      <c r="M56" s="3">
        <f t="shared" si="3"/>
        <v>1</v>
      </c>
      <c r="N56" s="3" t="str">
        <f t="shared" si="1"/>
        <v/>
      </c>
      <c r="O56" s="3" t="str">
        <f t="shared" si="4"/>
        <v/>
      </c>
      <c r="P56" s="3" t="str">
        <f t="shared" si="5"/>
        <v/>
      </c>
    </row>
    <row r="57" spans="7:16" x14ac:dyDescent="0.2">
      <c r="G57" s="3">
        <f t="shared" si="6"/>
        <v>49</v>
      </c>
      <c r="H57" s="3" t="s">
        <v>21</v>
      </c>
      <c r="I57" s="3" t="s">
        <v>24</v>
      </c>
      <c r="J57" s="3">
        <v>22</v>
      </c>
      <c r="K57" s="3">
        <v>7</v>
      </c>
      <c r="L57" s="3">
        <f t="shared" si="2"/>
        <v>15</v>
      </c>
      <c r="M57" s="3">
        <f t="shared" si="3"/>
        <v>1</v>
      </c>
      <c r="N57" s="3">
        <f t="shared" si="1"/>
        <v>-0.24223214114842057</v>
      </c>
      <c r="O57" s="3">
        <f t="shared" si="4"/>
        <v>0.43973634817365026</v>
      </c>
      <c r="P57" s="3">
        <f t="shared" si="5"/>
        <v>-0.82157994036335824</v>
      </c>
    </row>
    <row r="58" spans="7:16" x14ac:dyDescent="0.2">
      <c r="G58" s="3">
        <f t="shared" si="6"/>
        <v>50</v>
      </c>
      <c r="H58" s="3" t="s">
        <v>5</v>
      </c>
      <c r="I58" s="3" t="s">
        <v>28</v>
      </c>
      <c r="J58" s="3">
        <v>30</v>
      </c>
      <c r="K58" s="3">
        <v>27</v>
      </c>
      <c r="L58" s="3">
        <f t="shared" si="2"/>
        <v>3</v>
      </c>
      <c r="M58" s="3">
        <f t="shared" si="3"/>
        <v>1</v>
      </c>
      <c r="N58" s="3">
        <f t="shared" si="1"/>
        <v>-1.0252452369815588</v>
      </c>
      <c r="O58" s="3">
        <f t="shared" si="4"/>
        <v>0.26400695198398905</v>
      </c>
      <c r="P58" s="3">
        <f t="shared" si="5"/>
        <v>-1.3317798429098497</v>
      </c>
    </row>
    <row r="59" spans="7:16" x14ac:dyDescent="0.2">
      <c r="G59" s="3">
        <f t="shared" si="6"/>
        <v>51</v>
      </c>
      <c r="H59" s="3" t="s">
        <v>12</v>
      </c>
      <c r="I59" s="3" t="s">
        <v>27</v>
      </c>
      <c r="J59" s="3">
        <v>17</v>
      </c>
      <c r="K59" s="3">
        <v>14</v>
      </c>
      <c r="L59" s="3">
        <f t="shared" si="2"/>
        <v>3</v>
      </c>
      <c r="M59" s="3">
        <f t="shared" si="3"/>
        <v>1</v>
      </c>
      <c r="N59" s="3">
        <f t="shared" si="1"/>
        <v>-1.4941024338316269</v>
      </c>
      <c r="O59" s="3">
        <f t="shared" si="4"/>
        <v>0.18330677282779398</v>
      </c>
      <c r="P59" s="3">
        <f t="shared" si="5"/>
        <v>-1.6965941754039571</v>
      </c>
    </row>
    <row r="60" spans="7:16" x14ac:dyDescent="0.2">
      <c r="G60" s="3">
        <f t="shared" si="6"/>
        <v>52</v>
      </c>
      <c r="H60" s="3" t="s">
        <v>6</v>
      </c>
      <c r="I60" s="3" t="s">
        <v>19</v>
      </c>
      <c r="J60" s="3">
        <v>27</v>
      </c>
      <c r="K60" s="3">
        <v>28</v>
      </c>
      <c r="L60" s="3">
        <f t="shared" si="2"/>
        <v>-1</v>
      </c>
      <c r="M60" s="3">
        <f t="shared" si="3"/>
        <v>0</v>
      </c>
      <c r="N60" s="3">
        <f t="shared" si="1"/>
        <v>-0.99190356392477219</v>
      </c>
      <c r="O60" s="3">
        <f t="shared" si="4"/>
        <v>0.2705362521383286</v>
      </c>
      <c r="P60" s="3">
        <f t="shared" si="5"/>
        <v>-0.31544560675490241</v>
      </c>
    </row>
    <row r="61" spans="7:16" x14ac:dyDescent="0.2">
      <c r="G61" s="3">
        <f t="shared" si="6"/>
        <v>53</v>
      </c>
      <c r="H61" s="3" t="s">
        <v>29</v>
      </c>
      <c r="I61" s="3" t="s">
        <v>7</v>
      </c>
      <c r="J61" s="3">
        <v>0</v>
      </c>
      <c r="K61" s="3">
        <v>16</v>
      </c>
      <c r="L61" s="3">
        <f t="shared" si="2"/>
        <v>-16</v>
      </c>
      <c r="M61" s="3">
        <f t="shared" si="3"/>
        <v>0</v>
      </c>
      <c r="N61" s="3">
        <f t="shared" si="1"/>
        <v>2.8889968096790186</v>
      </c>
      <c r="O61" s="3">
        <f t="shared" si="4"/>
        <v>0.94729982189270212</v>
      </c>
      <c r="P61" s="3">
        <f t="shared" si="5"/>
        <v>-2.9431364437954102</v>
      </c>
    </row>
    <row r="62" spans="7:16" x14ac:dyDescent="0.2">
      <c r="G62" s="3">
        <f t="shared" si="6"/>
        <v>54</v>
      </c>
      <c r="H62" s="3" t="s">
        <v>11</v>
      </c>
      <c r="I62" s="3" t="s">
        <v>18</v>
      </c>
      <c r="J62" s="3">
        <v>27</v>
      </c>
      <c r="K62" s="3">
        <v>20</v>
      </c>
      <c r="L62" s="3">
        <f t="shared" si="2"/>
        <v>7</v>
      </c>
      <c r="M62" s="3">
        <f t="shared" si="3"/>
        <v>1</v>
      </c>
      <c r="N62" s="3">
        <f t="shared" si="1"/>
        <v>0.63851003599194744</v>
      </c>
      <c r="O62" s="3">
        <f t="shared" si="4"/>
        <v>0.65441657459049463</v>
      </c>
      <c r="P62" s="3">
        <f t="shared" si="5"/>
        <v>-0.42401116609488609</v>
      </c>
    </row>
    <row r="63" spans="7:16" x14ac:dyDescent="0.2">
      <c r="G63" s="3">
        <f t="shared" si="6"/>
        <v>55</v>
      </c>
      <c r="H63" s="3" t="s">
        <v>22</v>
      </c>
      <c r="I63" s="3" t="s">
        <v>23</v>
      </c>
      <c r="J63" s="3">
        <v>17</v>
      </c>
      <c r="K63" s="3">
        <v>27</v>
      </c>
      <c r="L63" s="3">
        <f t="shared" si="2"/>
        <v>-10</v>
      </c>
      <c r="M63" s="3">
        <f t="shared" si="3"/>
        <v>0</v>
      </c>
      <c r="N63" s="3">
        <f t="shared" si="1"/>
        <v>-1.1079180471663708</v>
      </c>
      <c r="O63" s="3">
        <f t="shared" si="4"/>
        <v>0.2482592326338588</v>
      </c>
      <c r="P63" s="3">
        <f t="shared" si="5"/>
        <v>-0.28536373871051185</v>
      </c>
    </row>
    <row r="64" spans="7:16" x14ac:dyDescent="0.2">
      <c r="G64" s="3">
        <f t="shared" si="6"/>
        <v>56</v>
      </c>
      <c r="H64" s="3" t="s">
        <v>16</v>
      </c>
      <c r="I64" s="3" t="s">
        <v>1</v>
      </c>
      <c r="J64" s="3">
        <v>48</v>
      </c>
      <c r="K64" s="3">
        <v>33</v>
      </c>
      <c r="L64" s="3">
        <f t="shared" si="2"/>
        <v>15</v>
      </c>
      <c r="M64" s="3">
        <f t="shared" si="3"/>
        <v>1</v>
      </c>
      <c r="N64" s="3">
        <f t="shared" si="1"/>
        <v>1.910304830219355</v>
      </c>
      <c r="O64" s="3">
        <f t="shared" si="4"/>
        <v>0.87105339006834448</v>
      </c>
      <c r="P64" s="3">
        <f t="shared" si="5"/>
        <v>-0.13805200657042169</v>
      </c>
    </row>
    <row r="65" spans="7:16" x14ac:dyDescent="0.2">
      <c r="G65" s="3">
        <f t="shared" si="6"/>
        <v>57</v>
      </c>
      <c r="H65" s="3" t="s">
        <v>32</v>
      </c>
      <c r="I65" s="3" t="s">
        <v>10</v>
      </c>
      <c r="J65" s="3">
        <v>31</v>
      </c>
      <c r="K65" s="3">
        <v>20</v>
      </c>
      <c r="L65" s="3">
        <f t="shared" si="2"/>
        <v>11</v>
      </c>
      <c r="M65" s="3">
        <f t="shared" si="3"/>
        <v>1</v>
      </c>
      <c r="N65" s="3">
        <f t="shared" si="1"/>
        <v>3.5962688146553137</v>
      </c>
      <c r="O65" s="3">
        <f t="shared" si="4"/>
        <v>0.973306236733956</v>
      </c>
      <c r="P65" s="3">
        <f t="shared" si="5"/>
        <v>-2.7056511747393697E-2</v>
      </c>
    </row>
    <row r="66" spans="7:16" x14ac:dyDescent="0.2">
      <c r="G66" s="3">
        <f t="shared" si="6"/>
        <v>58</v>
      </c>
      <c r="H66" s="3" t="s">
        <v>30</v>
      </c>
      <c r="I66" s="3" t="s">
        <v>34</v>
      </c>
      <c r="J66" s="3">
        <v>13</v>
      </c>
      <c r="K66" s="3">
        <v>17</v>
      </c>
      <c r="L66" s="3">
        <f t="shared" si="2"/>
        <v>-4</v>
      </c>
      <c r="M66" s="3">
        <f t="shared" si="3"/>
        <v>0</v>
      </c>
      <c r="N66" s="3">
        <f t="shared" si="1"/>
        <v>1.5256221381771662</v>
      </c>
      <c r="O66" s="3">
        <f t="shared" si="4"/>
        <v>0.82136487757717502</v>
      </c>
      <c r="P66" s="3">
        <f t="shared" si="5"/>
        <v>-1.7224099757704585</v>
      </c>
    </row>
    <row r="67" spans="7:16" x14ac:dyDescent="0.2">
      <c r="G67" s="3">
        <f t="shared" si="6"/>
        <v>59</v>
      </c>
      <c r="H67" s="3" t="s">
        <v>15</v>
      </c>
      <c r="I67" s="3" t="s">
        <v>0</v>
      </c>
      <c r="J67" s="3">
        <v>7</v>
      </c>
      <c r="K67" s="3">
        <v>27</v>
      </c>
      <c r="L67" s="3">
        <f t="shared" si="2"/>
        <v>-20</v>
      </c>
      <c r="M67" s="3">
        <f t="shared" si="3"/>
        <v>0</v>
      </c>
      <c r="N67" s="3">
        <f t="shared" si="1"/>
        <v>8.6406107575344393E-2</v>
      </c>
      <c r="O67" s="3">
        <f t="shared" si="4"/>
        <v>0.52158809714266818</v>
      </c>
      <c r="P67" s="3">
        <f t="shared" si="5"/>
        <v>-0.73728319610060755</v>
      </c>
    </row>
    <row r="68" spans="7:16" x14ac:dyDescent="0.2">
      <c r="G68" s="3">
        <f t="shared" si="6"/>
        <v>60</v>
      </c>
      <c r="H68" s="3" t="s">
        <v>33</v>
      </c>
      <c r="I68" s="3" t="s">
        <v>26</v>
      </c>
      <c r="J68" s="3">
        <v>17</v>
      </c>
      <c r="K68" s="3">
        <v>24</v>
      </c>
      <c r="L68" s="3">
        <f t="shared" si="2"/>
        <v>-7</v>
      </c>
      <c r="M68" s="3">
        <f t="shared" si="3"/>
        <v>0</v>
      </c>
      <c r="N68" s="3">
        <f t="shared" si="1"/>
        <v>-3.7245503624044676</v>
      </c>
      <c r="O68" s="3">
        <f t="shared" si="4"/>
        <v>2.3555688877775632E-2</v>
      </c>
      <c r="P68" s="3">
        <f t="shared" si="5"/>
        <v>-2.383755935232423E-2</v>
      </c>
    </row>
    <row r="69" spans="7:16" x14ac:dyDescent="0.2">
      <c r="G69" s="3">
        <f t="shared" si="6"/>
        <v>61</v>
      </c>
      <c r="H69" s="3" t="s">
        <v>14</v>
      </c>
      <c r="I69" s="3" t="s">
        <v>20</v>
      </c>
      <c r="J69" s="3">
        <v>34</v>
      </c>
      <c r="K69" s="3">
        <v>35</v>
      </c>
      <c r="L69" s="3">
        <f t="shared" si="2"/>
        <v>-1</v>
      </c>
      <c r="M69" s="3">
        <f t="shared" si="3"/>
        <v>0</v>
      </c>
      <c r="N69" s="3">
        <f t="shared" si="1"/>
        <v>-2.0237690082277743E-2</v>
      </c>
      <c r="O69" s="3">
        <f t="shared" si="4"/>
        <v>0.4949407501521777</v>
      </c>
      <c r="P69" s="3">
        <f t="shared" si="5"/>
        <v>-0.68307953015765321</v>
      </c>
    </row>
    <row r="70" spans="7:16" x14ac:dyDescent="0.2">
      <c r="G70" s="3">
        <f t="shared" si="6"/>
        <v>62</v>
      </c>
      <c r="H70" s="3" t="s">
        <v>31</v>
      </c>
      <c r="I70" s="3" t="s">
        <v>13</v>
      </c>
      <c r="J70" s="3">
        <v>43</v>
      </c>
      <c r="K70" s="3">
        <v>14</v>
      </c>
      <c r="L70" s="3">
        <f t="shared" si="2"/>
        <v>29</v>
      </c>
      <c r="M70" s="3">
        <f t="shared" si="3"/>
        <v>1</v>
      </c>
      <c r="N70" s="3">
        <f t="shared" ref="N70:N133" si="7">IFERROR(Home_edge+VLOOKUP(H70,$B$5:$C$36,2,FALSE)-VLOOKUP(I70,$B$5:$C$36,2,FALSE),"")</f>
        <v>-5.4939816610314107E-2</v>
      </c>
      <c r="O70" s="3">
        <f t="shared" si="4"/>
        <v>0.48626849958481227</v>
      </c>
      <c r="P70" s="3">
        <f t="shared" si="5"/>
        <v>-0.72099433935455248</v>
      </c>
    </row>
    <row r="71" spans="7:16" x14ac:dyDescent="0.2">
      <c r="G71" s="3">
        <f t="shared" si="6"/>
        <v>63</v>
      </c>
      <c r="H71" s="3" t="s">
        <v>17</v>
      </c>
      <c r="I71" s="3" t="s">
        <v>25</v>
      </c>
      <c r="J71" s="3">
        <v>24</v>
      </c>
      <c r="K71" s="3">
        <v>10</v>
      </c>
      <c r="L71" s="3">
        <f t="shared" ref="L71:L134" si="8">IFERROR(J71-K71,"")</f>
        <v>14</v>
      </c>
      <c r="M71" s="3">
        <f t="shared" ref="M71:M134" si="9">IFERROR(IF(L71&gt;0,1,IF(L71&lt;0,0,0.5)),"")</f>
        <v>1</v>
      </c>
      <c r="N71" s="3">
        <f t="shared" si="7"/>
        <v>-0.51156086372110232</v>
      </c>
      <c r="O71" s="3">
        <f t="shared" ref="O71:O134" si="10">IFERROR(EXP(N71)/(1+EXP(N71)),"")</f>
        <v>0.37482769397906668</v>
      </c>
      <c r="P71" s="3">
        <f t="shared" ref="P71:P134" si="11">IFERROR(IF(M71=1,LN(O71),IF(M71=0,LN(1-O71),0.5*LN(O71)+0.5*LN(1-O71))),"")</f>
        <v>-0.98128884132874838</v>
      </c>
    </row>
    <row r="72" spans="7:16" x14ac:dyDescent="0.2">
      <c r="G72" s="3">
        <f t="shared" ref="G72:G135" si="12">IF(COUNT(J72)&gt;0,G71+1,G71)</f>
        <v>63</v>
      </c>
      <c r="H72" s="3" t="s">
        <v>35</v>
      </c>
      <c r="I72" s="3" t="s">
        <v>36</v>
      </c>
      <c r="J72" s="3" t="s">
        <v>37</v>
      </c>
      <c r="K72" s="3" t="s">
        <v>37</v>
      </c>
      <c r="L72" s="3" t="str">
        <f t="shared" si="8"/>
        <v/>
      </c>
      <c r="M72" s="3">
        <f t="shared" si="9"/>
        <v>1</v>
      </c>
      <c r="N72" s="3" t="str">
        <f t="shared" si="7"/>
        <v/>
      </c>
      <c r="O72" s="3" t="str">
        <f t="shared" si="10"/>
        <v/>
      </c>
      <c r="P72" s="3" t="str">
        <f t="shared" si="11"/>
        <v/>
      </c>
    </row>
    <row r="73" spans="7:16" x14ac:dyDescent="0.2">
      <c r="G73" s="3">
        <f t="shared" si="12"/>
        <v>64</v>
      </c>
      <c r="H73" s="3" t="s">
        <v>33</v>
      </c>
      <c r="I73" s="3" t="s">
        <v>30</v>
      </c>
      <c r="J73" s="3">
        <v>21</v>
      </c>
      <c r="K73" s="3">
        <v>33</v>
      </c>
      <c r="L73" s="3">
        <f t="shared" si="8"/>
        <v>-12</v>
      </c>
      <c r="M73" s="3">
        <f t="shared" si="9"/>
        <v>0</v>
      </c>
      <c r="N73" s="3">
        <f t="shared" si="7"/>
        <v>-1.5214556434671551</v>
      </c>
      <c r="O73" s="3">
        <f t="shared" si="10"/>
        <v>0.1792472685136407</v>
      </c>
      <c r="P73" s="3">
        <f t="shared" si="11"/>
        <v>-0.19753339456898319</v>
      </c>
    </row>
    <row r="74" spans="7:16" x14ac:dyDescent="0.2">
      <c r="G74" s="3">
        <f t="shared" si="12"/>
        <v>65</v>
      </c>
      <c r="H74" s="3" t="s">
        <v>10</v>
      </c>
      <c r="I74" s="3" t="s">
        <v>29</v>
      </c>
      <c r="J74" s="3">
        <v>13</v>
      </c>
      <c r="K74" s="3">
        <v>33</v>
      </c>
      <c r="L74" s="3">
        <f t="shared" si="8"/>
        <v>-20</v>
      </c>
      <c r="M74" s="3">
        <f t="shared" si="9"/>
        <v>0</v>
      </c>
      <c r="N74" s="3">
        <f t="shared" si="7"/>
        <v>-4.1761994827177595</v>
      </c>
      <c r="O74" s="3">
        <f t="shared" si="10"/>
        <v>1.5124497155021748E-2</v>
      </c>
      <c r="P74" s="3">
        <f t="shared" si="11"/>
        <v>-1.5240038849106415E-2</v>
      </c>
    </row>
    <row r="75" spans="7:16" x14ac:dyDescent="0.2">
      <c r="G75" s="3">
        <f t="shared" si="12"/>
        <v>66</v>
      </c>
      <c r="H75" s="3" t="s">
        <v>28</v>
      </c>
      <c r="I75" s="3" t="s">
        <v>12</v>
      </c>
      <c r="J75" s="3">
        <v>29</v>
      </c>
      <c r="K75" s="3">
        <v>23</v>
      </c>
      <c r="L75" s="3">
        <f t="shared" si="8"/>
        <v>6</v>
      </c>
      <c r="M75" s="3">
        <f t="shared" si="9"/>
        <v>1</v>
      </c>
      <c r="N75" s="3">
        <f t="shared" si="7"/>
        <v>2.184705939706201</v>
      </c>
      <c r="O75" s="3">
        <f t="shared" si="10"/>
        <v>0.89886766729605561</v>
      </c>
      <c r="P75" s="3">
        <f t="shared" si="11"/>
        <v>-0.10661945523863717</v>
      </c>
    </row>
    <row r="76" spans="7:16" x14ac:dyDescent="0.2">
      <c r="G76" s="3">
        <f t="shared" si="12"/>
        <v>67</v>
      </c>
      <c r="H76" s="3" t="s">
        <v>27</v>
      </c>
      <c r="I76" s="3" t="s">
        <v>9</v>
      </c>
      <c r="J76" s="3">
        <v>24</v>
      </c>
      <c r="K76" s="3">
        <v>23</v>
      </c>
      <c r="L76" s="3">
        <f t="shared" si="8"/>
        <v>1</v>
      </c>
      <c r="M76" s="3">
        <f t="shared" si="9"/>
        <v>1</v>
      </c>
      <c r="N76" s="3">
        <f t="shared" si="7"/>
        <v>0.65383073893619414</v>
      </c>
      <c r="O76" s="3">
        <f t="shared" si="10"/>
        <v>0.65787319098120434</v>
      </c>
      <c r="P76" s="3">
        <f t="shared" si="11"/>
        <v>-0.41874308510303782</v>
      </c>
    </row>
    <row r="77" spans="7:16" x14ac:dyDescent="0.2">
      <c r="G77" s="3">
        <f t="shared" si="12"/>
        <v>68</v>
      </c>
      <c r="H77" s="3" t="s">
        <v>31</v>
      </c>
      <c r="I77" s="3" t="s">
        <v>22</v>
      </c>
      <c r="J77" s="3">
        <v>31</v>
      </c>
      <c r="K77" s="3">
        <v>13</v>
      </c>
      <c r="L77" s="3">
        <f t="shared" si="8"/>
        <v>18</v>
      </c>
      <c r="M77" s="3">
        <f t="shared" si="9"/>
        <v>1</v>
      </c>
      <c r="N77" s="3">
        <f t="shared" si="7"/>
        <v>2.668362870589196</v>
      </c>
      <c r="O77" s="3">
        <f t="shared" si="10"/>
        <v>0.93513379616319947</v>
      </c>
      <c r="P77" s="3">
        <f t="shared" si="11"/>
        <v>-6.7065662430172687E-2</v>
      </c>
    </row>
    <row r="78" spans="7:16" x14ac:dyDescent="0.2">
      <c r="G78" s="3">
        <f t="shared" si="12"/>
        <v>69</v>
      </c>
      <c r="H78" s="3" t="s">
        <v>24</v>
      </c>
      <c r="I78" s="3" t="s">
        <v>18</v>
      </c>
      <c r="J78" s="3">
        <v>17</v>
      </c>
      <c r="K78" s="3">
        <v>30</v>
      </c>
      <c r="L78" s="3">
        <f t="shared" si="8"/>
        <v>-13</v>
      </c>
      <c r="M78" s="3">
        <f t="shared" si="9"/>
        <v>0</v>
      </c>
      <c r="N78" s="3">
        <f t="shared" si="7"/>
        <v>0.49489111327040136</v>
      </c>
      <c r="O78" s="3">
        <f t="shared" si="10"/>
        <v>0.62125797486261258</v>
      </c>
      <c r="P78" s="3">
        <f t="shared" si="11"/>
        <v>-0.97089997812310491</v>
      </c>
    </row>
    <row r="79" spans="7:16" x14ac:dyDescent="0.2">
      <c r="G79" s="3">
        <f t="shared" si="12"/>
        <v>70</v>
      </c>
      <c r="H79" s="3" t="s">
        <v>6</v>
      </c>
      <c r="I79" s="3" t="s">
        <v>32</v>
      </c>
      <c r="J79" s="3">
        <v>10</v>
      </c>
      <c r="K79" s="3">
        <v>16</v>
      </c>
      <c r="L79" s="3">
        <f t="shared" si="8"/>
        <v>-6</v>
      </c>
      <c r="M79" s="3">
        <f t="shared" si="9"/>
        <v>0</v>
      </c>
      <c r="N79" s="3">
        <f t="shared" si="7"/>
        <v>8.3117799113197111E-2</v>
      </c>
      <c r="O79" s="3">
        <f t="shared" si="10"/>
        <v>0.52076749501619424</v>
      </c>
      <c r="P79" s="3">
        <f t="shared" si="11"/>
        <v>-0.73556940271215721</v>
      </c>
    </row>
    <row r="80" spans="7:16" x14ac:dyDescent="0.2">
      <c r="G80" s="3">
        <f t="shared" si="12"/>
        <v>71</v>
      </c>
      <c r="H80" s="3" t="s">
        <v>17</v>
      </c>
      <c r="I80" s="3" t="s">
        <v>11</v>
      </c>
      <c r="J80" s="3">
        <v>31</v>
      </c>
      <c r="K80" s="3">
        <v>13</v>
      </c>
      <c r="L80" s="3">
        <f t="shared" si="8"/>
        <v>18</v>
      </c>
      <c r="M80" s="3">
        <f t="shared" si="9"/>
        <v>1</v>
      </c>
      <c r="N80" s="3">
        <f t="shared" si="7"/>
        <v>6.0891968033403576E-2</v>
      </c>
      <c r="O80" s="3">
        <f t="shared" si="10"/>
        <v>0.51521829006062825</v>
      </c>
      <c r="P80" s="3">
        <f t="shared" si="11"/>
        <v>-0.66316460392805843</v>
      </c>
    </row>
    <row r="81" spans="7:16" x14ac:dyDescent="0.2">
      <c r="G81" s="3">
        <f t="shared" si="12"/>
        <v>72</v>
      </c>
      <c r="H81" s="3" t="s">
        <v>0</v>
      </c>
      <c r="I81" s="3" t="s">
        <v>16</v>
      </c>
      <c r="J81" s="3">
        <v>16</v>
      </c>
      <c r="K81" s="3">
        <v>23</v>
      </c>
      <c r="L81" s="3">
        <f t="shared" si="8"/>
        <v>-7</v>
      </c>
      <c r="M81" s="3">
        <f t="shared" si="9"/>
        <v>0</v>
      </c>
      <c r="N81" s="3">
        <f t="shared" si="7"/>
        <v>0.18812107589118443</v>
      </c>
      <c r="O81" s="3">
        <f t="shared" si="10"/>
        <v>0.54689205977259348</v>
      </c>
      <c r="P81" s="3">
        <f t="shared" si="11"/>
        <v>-0.7916249032352547</v>
      </c>
    </row>
    <row r="82" spans="7:16" x14ac:dyDescent="0.2">
      <c r="G82" s="3">
        <f t="shared" si="12"/>
        <v>73</v>
      </c>
      <c r="H82" s="3" t="s">
        <v>34</v>
      </c>
      <c r="I82" s="3" t="s">
        <v>7</v>
      </c>
      <c r="J82" s="3">
        <v>19</v>
      </c>
      <c r="K82" s="3">
        <v>30</v>
      </c>
      <c r="L82" s="3">
        <f t="shared" si="8"/>
        <v>-11</v>
      </c>
      <c r="M82" s="3">
        <f t="shared" si="9"/>
        <v>0</v>
      </c>
      <c r="N82" s="3">
        <f t="shared" si="7"/>
        <v>-0.50728834337252204</v>
      </c>
      <c r="O82" s="3">
        <f t="shared" si="10"/>
        <v>0.37582941596199315</v>
      </c>
      <c r="P82" s="3">
        <f t="shared" si="11"/>
        <v>-0.47133157611620646</v>
      </c>
    </row>
    <row r="83" spans="7:16" x14ac:dyDescent="0.2">
      <c r="G83" s="3">
        <f t="shared" si="12"/>
        <v>74</v>
      </c>
      <c r="H83" s="3" t="s">
        <v>19</v>
      </c>
      <c r="I83" s="3" t="s">
        <v>14</v>
      </c>
      <c r="J83" s="3">
        <v>34</v>
      </c>
      <c r="K83" s="3">
        <v>31</v>
      </c>
      <c r="L83" s="3">
        <f t="shared" si="8"/>
        <v>3</v>
      </c>
      <c r="M83" s="3">
        <f t="shared" si="9"/>
        <v>1</v>
      </c>
      <c r="N83" s="3">
        <f t="shared" si="7"/>
        <v>2.538144178613309</v>
      </c>
      <c r="O83" s="3">
        <f t="shared" si="10"/>
        <v>0.9267729812961385</v>
      </c>
      <c r="P83" s="3">
        <f t="shared" si="11"/>
        <v>-7.6046639528904017E-2</v>
      </c>
    </row>
    <row r="84" spans="7:16" x14ac:dyDescent="0.2">
      <c r="G84" s="3">
        <f t="shared" si="12"/>
        <v>75</v>
      </c>
      <c r="H84" s="3" t="s">
        <v>26</v>
      </c>
      <c r="I84" s="3" t="s">
        <v>21</v>
      </c>
      <c r="J84" s="3">
        <v>28</v>
      </c>
      <c r="K84" s="3">
        <v>14</v>
      </c>
      <c r="L84" s="3">
        <f t="shared" si="8"/>
        <v>14</v>
      </c>
      <c r="M84" s="3">
        <f t="shared" si="9"/>
        <v>1</v>
      </c>
      <c r="N84" s="3">
        <f t="shared" si="7"/>
        <v>2.5593406794893347</v>
      </c>
      <c r="O84" s="3">
        <f t="shared" si="10"/>
        <v>0.92819852905203526</v>
      </c>
      <c r="P84" s="3">
        <f t="shared" si="11"/>
        <v>-7.4509636908018165E-2</v>
      </c>
    </row>
    <row r="85" spans="7:16" x14ac:dyDescent="0.2">
      <c r="G85" s="3">
        <f t="shared" si="12"/>
        <v>76</v>
      </c>
      <c r="H85" s="3" t="s">
        <v>3</v>
      </c>
      <c r="I85" s="3" t="s">
        <v>25</v>
      </c>
      <c r="J85" s="3">
        <v>23</v>
      </c>
      <c r="K85" s="3">
        <v>16</v>
      </c>
      <c r="L85" s="3">
        <f t="shared" si="8"/>
        <v>7</v>
      </c>
      <c r="M85" s="3">
        <f t="shared" si="9"/>
        <v>1</v>
      </c>
      <c r="N85" s="3">
        <f t="shared" si="7"/>
        <v>0.13846652016314609</v>
      </c>
      <c r="O85" s="3">
        <f t="shared" si="10"/>
        <v>0.53456142722371291</v>
      </c>
      <c r="P85" s="3">
        <f t="shared" si="11"/>
        <v>-0.62630863047357155</v>
      </c>
    </row>
    <row r="86" spans="7:16" x14ac:dyDescent="0.2">
      <c r="G86" s="3">
        <f t="shared" si="12"/>
        <v>77</v>
      </c>
      <c r="H86" s="3" t="s">
        <v>1</v>
      </c>
      <c r="I86" s="3" t="s">
        <v>15</v>
      </c>
      <c r="J86" s="3">
        <v>14</v>
      </c>
      <c r="K86" s="3">
        <v>17</v>
      </c>
      <c r="L86" s="3">
        <f t="shared" si="8"/>
        <v>-3</v>
      </c>
      <c r="M86" s="3">
        <f t="shared" si="9"/>
        <v>0</v>
      </c>
      <c r="N86" s="3">
        <f t="shared" si="7"/>
        <v>-0.36031750293197307</v>
      </c>
      <c r="O86" s="3">
        <f t="shared" si="10"/>
        <v>0.41088270960815704</v>
      </c>
      <c r="P86" s="3">
        <f t="shared" si="11"/>
        <v>-0.52912998036434622</v>
      </c>
    </row>
    <row r="87" spans="7:16" x14ac:dyDescent="0.2">
      <c r="G87" s="3">
        <f t="shared" si="12"/>
        <v>77</v>
      </c>
      <c r="H87" s="3" t="s">
        <v>35</v>
      </c>
      <c r="I87" s="3" t="s">
        <v>36</v>
      </c>
      <c r="J87" s="3" t="s">
        <v>37</v>
      </c>
      <c r="K87" s="3" t="s">
        <v>37</v>
      </c>
      <c r="L87" s="3" t="str">
        <f t="shared" si="8"/>
        <v/>
      </c>
      <c r="M87" s="3">
        <f t="shared" si="9"/>
        <v>1</v>
      </c>
      <c r="N87" s="3" t="str">
        <f t="shared" si="7"/>
        <v/>
      </c>
      <c r="O87" s="3" t="str">
        <f t="shared" si="10"/>
        <v/>
      </c>
      <c r="P87" s="3" t="str">
        <f t="shared" si="11"/>
        <v/>
      </c>
    </row>
    <row r="88" spans="7:16" x14ac:dyDescent="0.2">
      <c r="G88" s="3">
        <f t="shared" si="12"/>
        <v>78</v>
      </c>
      <c r="H88" s="3" t="s">
        <v>14</v>
      </c>
      <c r="I88" s="3" t="s">
        <v>0</v>
      </c>
      <c r="J88" s="3">
        <v>21</v>
      </c>
      <c r="K88" s="3">
        <v>13</v>
      </c>
      <c r="L88" s="3">
        <f t="shared" si="8"/>
        <v>8</v>
      </c>
      <c r="M88" s="3">
        <f t="shared" si="9"/>
        <v>1</v>
      </c>
      <c r="N88" s="3">
        <f t="shared" si="7"/>
        <v>-0.87942171056153184</v>
      </c>
      <c r="O88" s="3">
        <f t="shared" si="10"/>
        <v>0.29329762901710188</v>
      </c>
      <c r="P88" s="3">
        <f t="shared" si="11"/>
        <v>-1.2265673868462648</v>
      </c>
    </row>
    <row r="89" spans="7:16" x14ac:dyDescent="0.2">
      <c r="G89" s="3">
        <f t="shared" si="12"/>
        <v>79</v>
      </c>
      <c r="H89" s="3" t="s">
        <v>24</v>
      </c>
      <c r="I89" s="3" t="s">
        <v>31</v>
      </c>
      <c r="J89" s="3">
        <v>30</v>
      </c>
      <c r="K89" s="3">
        <v>15</v>
      </c>
      <c r="L89" s="3">
        <f t="shared" si="8"/>
        <v>15</v>
      </c>
      <c r="M89" s="3">
        <f t="shared" si="9"/>
        <v>1</v>
      </c>
      <c r="N89" s="3">
        <f t="shared" si="7"/>
        <v>-0.25542614959654886</v>
      </c>
      <c r="O89" s="3">
        <f t="shared" si="10"/>
        <v>0.4364883924732002</v>
      </c>
      <c r="P89" s="3">
        <f t="shared" si="11"/>
        <v>-0.82899349632822539</v>
      </c>
    </row>
    <row r="90" spans="7:16" x14ac:dyDescent="0.2">
      <c r="G90" s="3">
        <f t="shared" si="12"/>
        <v>80</v>
      </c>
      <c r="H90" s="3" t="s">
        <v>29</v>
      </c>
      <c r="I90" s="3" t="s">
        <v>21</v>
      </c>
      <c r="J90" s="3">
        <v>35</v>
      </c>
      <c r="K90" s="3">
        <v>17</v>
      </c>
      <c r="L90" s="3">
        <f t="shared" si="8"/>
        <v>18</v>
      </c>
      <c r="M90" s="3">
        <f t="shared" si="9"/>
        <v>1</v>
      </c>
      <c r="N90" s="3">
        <f t="shared" si="7"/>
        <v>2.6830376031148746</v>
      </c>
      <c r="O90" s="3">
        <f t="shared" si="10"/>
        <v>0.93601828086685224</v>
      </c>
      <c r="P90" s="3">
        <f t="shared" si="11"/>
        <v>-6.612027185461529E-2</v>
      </c>
    </row>
    <row r="91" spans="7:16" x14ac:dyDescent="0.2">
      <c r="G91" s="3">
        <f t="shared" si="12"/>
        <v>81</v>
      </c>
      <c r="H91" s="3" t="s">
        <v>7</v>
      </c>
      <c r="I91" s="3" t="s">
        <v>33</v>
      </c>
      <c r="J91" s="3">
        <v>45</v>
      </c>
      <c r="K91" s="3">
        <v>16</v>
      </c>
      <c r="L91" s="3">
        <f t="shared" si="8"/>
        <v>29</v>
      </c>
      <c r="M91" s="3">
        <f t="shared" si="9"/>
        <v>1</v>
      </c>
      <c r="N91" s="3">
        <f t="shared" si="7"/>
        <v>2.327636359416422</v>
      </c>
      <c r="O91" s="3">
        <f t="shared" si="10"/>
        <v>0.91114015336118681</v>
      </c>
      <c r="P91" s="3">
        <f t="shared" si="11"/>
        <v>-9.3058547933702399E-2</v>
      </c>
    </row>
    <row r="92" spans="7:16" x14ac:dyDescent="0.2">
      <c r="G92" s="3">
        <f t="shared" si="12"/>
        <v>82</v>
      </c>
      <c r="H92" s="3" t="s">
        <v>18</v>
      </c>
      <c r="I92" s="3" t="s">
        <v>10</v>
      </c>
      <c r="J92" s="3">
        <v>28</v>
      </c>
      <c r="K92" s="3">
        <v>26</v>
      </c>
      <c r="L92" s="3">
        <f t="shared" si="8"/>
        <v>2</v>
      </c>
      <c r="M92" s="3">
        <f t="shared" si="9"/>
        <v>1</v>
      </c>
      <c r="N92" s="3">
        <f t="shared" si="7"/>
        <v>3.5211460459232935</v>
      </c>
      <c r="O92" s="3">
        <f t="shared" si="10"/>
        <v>0.97128348671399345</v>
      </c>
      <c r="P92" s="3">
        <f t="shared" si="11"/>
        <v>-2.9136899939425281E-2</v>
      </c>
    </row>
    <row r="93" spans="7:16" x14ac:dyDescent="0.2">
      <c r="G93" s="3">
        <f t="shared" si="12"/>
        <v>83</v>
      </c>
      <c r="H93" s="3" t="s">
        <v>25</v>
      </c>
      <c r="I93" s="3" t="s">
        <v>6</v>
      </c>
      <c r="J93" s="3">
        <v>27</v>
      </c>
      <c r="K93" s="3">
        <v>23</v>
      </c>
      <c r="L93" s="3">
        <f t="shared" si="8"/>
        <v>4</v>
      </c>
      <c r="M93" s="3">
        <f t="shared" si="9"/>
        <v>1</v>
      </c>
      <c r="N93" s="3">
        <f t="shared" si="7"/>
        <v>1.5088509275897135</v>
      </c>
      <c r="O93" s="3">
        <f t="shared" si="10"/>
        <v>0.81889085194084976</v>
      </c>
      <c r="P93" s="3">
        <f t="shared" si="11"/>
        <v>-0.19980447392378398</v>
      </c>
    </row>
    <row r="94" spans="7:16" x14ac:dyDescent="0.2">
      <c r="G94" s="3">
        <f t="shared" si="12"/>
        <v>84</v>
      </c>
      <c r="H94" s="3" t="s">
        <v>12</v>
      </c>
      <c r="I94" s="3" t="s">
        <v>5</v>
      </c>
      <c r="J94" s="3">
        <v>16</v>
      </c>
      <c r="K94" s="3">
        <v>17</v>
      </c>
      <c r="L94" s="3">
        <f t="shared" si="8"/>
        <v>-1</v>
      </c>
      <c r="M94" s="3">
        <f t="shared" si="9"/>
        <v>0</v>
      </c>
      <c r="N94" s="3">
        <f t="shared" si="7"/>
        <v>0.20892518034079099</v>
      </c>
      <c r="O94" s="3">
        <f t="shared" si="10"/>
        <v>0.55204213057537277</v>
      </c>
      <c r="P94" s="3">
        <f t="shared" si="11"/>
        <v>-0.8030560924522131</v>
      </c>
    </row>
    <row r="95" spans="7:16" x14ac:dyDescent="0.2">
      <c r="G95" s="3">
        <f t="shared" si="12"/>
        <v>85</v>
      </c>
      <c r="H95" s="3" t="s">
        <v>27</v>
      </c>
      <c r="I95" s="3" t="s">
        <v>34</v>
      </c>
      <c r="J95" s="3">
        <v>31</v>
      </c>
      <c r="K95" s="3">
        <v>28</v>
      </c>
      <c r="L95" s="3">
        <f t="shared" si="8"/>
        <v>3</v>
      </c>
      <c r="M95" s="3">
        <f t="shared" si="9"/>
        <v>1</v>
      </c>
      <c r="N95" s="3">
        <f t="shared" si="7"/>
        <v>2.3076137056027894</v>
      </c>
      <c r="O95" s="3">
        <f t="shared" si="10"/>
        <v>0.90950564286226587</v>
      </c>
      <c r="P95" s="3">
        <f t="shared" si="11"/>
        <v>-9.4854076686675032E-2</v>
      </c>
    </row>
    <row r="96" spans="7:16" x14ac:dyDescent="0.2">
      <c r="G96" s="3">
        <f t="shared" si="12"/>
        <v>86</v>
      </c>
      <c r="H96" s="3" t="s">
        <v>32</v>
      </c>
      <c r="I96" s="3" t="s">
        <v>9</v>
      </c>
      <c r="J96" s="3">
        <v>27</v>
      </c>
      <c r="K96" s="3">
        <v>20</v>
      </c>
      <c r="L96" s="3">
        <f t="shared" si="8"/>
        <v>7</v>
      </c>
      <c r="M96" s="3">
        <f t="shared" si="9"/>
        <v>1</v>
      </c>
      <c r="N96" s="3">
        <f t="shared" si="7"/>
        <v>0.70644289063402155</v>
      </c>
      <c r="O96" s="3">
        <f t="shared" si="10"/>
        <v>0.66961469279369967</v>
      </c>
      <c r="P96" s="3">
        <f t="shared" si="11"/>
        <v>-0.40105281740468712</v>
      </c>
    </row>
    <row r="97" spans="7:16" x14ac:dyDescent="0.2">
      <c r="G97" s="3">
        <f t="shared" si="12"/>
        <v>87</v>
      </c>
      <c r="H97" s="3" t="s">
        <v>20</v>
      </c>
      <c r="I97" s="3" t="s">
        <v>1</v>
      </c>
      <c r="J97" s="3">
        <v>41</v>
      </c>
      <c r="K97" s="3">
        <v>38</v>
      </c>
      <c r="L97" s="3">
        <f t="shared" si="8"/>
        <v>3</v>
      </c>
      <c r="M97" s="3">
        <f t="shared" si="9"/>
        <v>1</v>
      </c>
      <c r="N97" s="3">
        <f t="shared" si="7"/>
        <v>0.78311325794280773</v>
      </c>
      <c r="O97" s="3">
        <f t="shared" si="10"/>
        <v>0.68635070411410859</v>
      </c>
      <c r="P97" s="3">
        <f t="shared" si="11"/>
        <v>-0.37636655140299774</v>
      </c>
    </row>
    <row r="98" spans="7:16" x14ac:dyDescent="0.2">
      <c r="G98" s="3">
        <f t="shared" si="12"/>
        <v>88</v>
      </c>
      <c r="H98" s="3" t="s">
        <v>19</v>
      </c>
      <c r="I98" s="3" t="s">
        <v>13</v>
      </c>
      <c r="J98" s="3">
        <v>10</v>
      </c>
      <c r="K98" s="3">
        <v>26</v>
      </c>
      <c r="L98" s="3">
        <f t="shared" si="8"/>
        <v>-16</v>
      </c>
      <c r="M98" s="3">
        <f t="shared" si="9"/>
        <v>0</v>
      </c>
      <c r="N98" s="3">
        <f t="shared" si="7"/>
        <v>0.34488705229272543</v>
      </c>
      <c r="O98" s="3">
        <f t="shared" si="10"/>
        <v>0.58537715577208782</v>
      </c>
      <c r="P98" s="3">
        <f t="shared" si="11"/>
        <v>-0.88038598105816357</v>
      </c>
    </row>
    <row r="99" spans="7:16" x14ac:dyDescent="0.2">
      <c r="G99" s="3">
        <f t="shared" si="12"/>
        <v>89</v>
      </c>
      <c r="H99" s="3" t="s">
        <v>3</v>
      </c>
      <c r="I99" s="3" t="s">
        <v>26</v>
      </c>
      <c r="J99" s="3">
        <v>16</v>
      </c>
      <c r="K99" s="3">
        <v>30</v>
      </c>
      <c r="L99" s="3">
        <f t="shared" si="8"/>
        <v>-14</v>
      </c>
      <c r="M99" s="3">
        <f t="shared" si="9"/>
        <v>0</v>
      </c>
      <c r="N99" s="3">
        <f t="shared" si="7"/>
        <v>-0.55031300832476049</v>
      </c>
      <c r="O99" s="3">
        <f t="shared" si="10"/>
        <v>0.36579179171493165</v>
      </c>
      <c r="P99" s="3">
        <f t="shared" si="11"/>
        <v>-0.45537797422265514</v>
      </c>
    </row>
    <row r="100" spans="7:16" x14ac:dyDescent="0.2">
      <c r="G100" s="3">
        <f t="shared" si="12"/>
        <v>90</v>
      </c>
      <c r="H100" s="3" t="s">
        <v>23</v>
      </c>
      <c r="I100" s="3" t="s">
        <v>16</v>
      </c>
      <c r="J100" s="3">
        <v>26</v>
      </c>
      <c r="K100" s="3">
        <v>24</v>
      </c>
      <c r="L100" s="3">
        <f t="shared" si="8"/>
        <v>2</v>
      </c>
      <c r="M100" s="3">
        <f t="shared" si="9"/>
        <v>1</v>
      </c>
      <c r="N100" s="3">
        <f t="shared" si="7"/>
        <v>-0.11342814838290294</v>
      </c>
      <c r="O100" s="3">
        <f t="shared" si="10"/>
        <v>0.47167332717797028</v>
      </c>
      <c r="P100" s="3">
        <f t="shared" si="11"/>
        <v>-0.75146863644723361</v>
      </c>
    </row>
    <row r="101" spans="7:16" x14ac:dyDescent="0.2">
      <c r="G101" s="3">
        <f t="shared" si="12"/>
        <v>91</v>
      </c>
      <c r="H101" s="3" t="s">
        <v>11</v>
      </c>
      <c r="I101" s="3" t="s">
        <v>28</v>
      </c>
      <c r="J101" s="3">
        <v>26</v>
      </c>
      <c r="K101" s="3">
        <v>23</v>
      </c>
      <c r="L101" s="3">
        <f t="shared" si="8"/>
        <v>3</v>
      </c>
      <c r="M101" s="3">
        <f t="shared" si="9"/>
        <v>1</v>
      </c>
      <c r="N101" s="3">
        <f t="shared" si="7"/>
        <v>0.83765316846013593</v>
      </c>
      <c r="O101" s="3">
        <f t="shared" si="10"/>
        <v>0.69797071606195504</v>
      </c>
      <c r="P101" s="3">
        <f t="shared" si="11"/>
        <v>-0.35957813116582799</v>
      </c>
    </row>
    <row r="102" spans="7:16" x14ac:dyDescent="0.2">
      <c r="G102" s="3">
        <f t="shared" si="12"/>
        <v>92</v>
      </c>
      <c r="H102" s="3" t="s">
        <v>30</v>
      </c>
      <c r="I102" s="3" t="s">
        <v>22</v>
      </c>
      <c r="J102" s="3">
        <v>28</v>
      </c>
      <c r="K102" s="3">
        <v>3</v>
      </c>
      <c r="L102" s="3">
        <f t="shared" si="8"/>
        <v>25</v>
      </c>
      <c r="M102" s="3">
        <f t="shared" si="9"/>
        <v>1</v>
      </c>
      <c r="N102" s="3">
        <f t="shared" si="7"/>
        <v>1.1585646573308155</v>
      </c>
      <c r="O102" s="3">
        <f t="shared" si="10"/>
        <v>0.76107180777672634</v>
      </c>
      <c r="P102" s="3">
        <f t="shared" si="11"/>
        <v>-0.27302756581288595</v>
      </c>
    </row>
    <row r="103" spans="7:16" x14ac:dyDescent="0.2">
      <c r="G103" s="3">
        <f t="shared" si="12"/>
        <v>92</v>
      </c>
      <c r="H103" s="3" t="s">
        <v>35</v>
      </c>
      <c r="I103" s="3" t="s">
        <v>36</v>
      </c>
      <c r="J103" s="3" t="s">
        <v>37</v>
      </c>
      <c r="K103" s="3" t="s">
        <v>37</v>
      </c>
      <c r="L103" s="3" t="str">
        <f t="shared" si="8"/>
        <v/>
      </c>
      <c r="M103" s="3">
        <f t="shared" si="9"/>
        <v>1</v>
      </c>
      <c r="N103" s="3" t="str">
        <f t="shared" si="7"/>
        <v/>
      </c>
      <c r="O103" s="3" t="str">
        <f t="shared" si="10"/>
        <v/>
      </c>
      <c r="P103" s="3" t="str">
        <f t="shared" si="11"/>
        <v/>
      </c>
    </row>
    <row r="104" spans="7:16" x14ac:dyDescent="0.2">
      <c r="G104" s="3">
        <f t="shared" si="12"/>
        <v>93</v>
      </c>
      <c r="H104" s="3" t="s">
        <v>3</v>
      </c>
      <c r="I104" s="3" t="s">
        <v>12</v>
      </c>
      <c r="J104" s="3">
        <v>26</v>
      </c>
      <c r="K104" s="3">
        <v>10</v>
      </c>
      <c r="L104" s="3">
        <f t="shared" si="8"/>
        <v>16</v>
      </c>
      <c r="M104" s="3">
        <f t="shared" si="9"/>
        <v>1</v>
      </c>
      <c r="N104" s="3">
        <f t="shared" si="7"/>
        <v>2.8210212047070335</v>
      </c>
      <c r="O104" s="3">
        <f t="shared" si="10"/>
        <v>0.94380125613369747</v>
      </c>
      <c r="P104" s="3">
        <f t="shared" si="11"/>
        <v>-5.7839668758655205E-2</v>
      </c>
    </row>
    <row r="105" spans="7:16" x14ac:dyDescent="0.2">
      <c r="G105" s="3">
        <f t="shared" si="12"/>
        <v>94</v>
      </c>
      <c r="H105" s="3" t="s">
        <v>34</v>
      </c>
      <c r="I105" s="3" t="s">
        <v>25</v>
      </c>
      <c r="J105" s="3">
        <v>10</v>
      </c>
      <c r="K105" s="3">
        <v>17</v>
      </c>
      <c r="L105" s="3">
        <f t="shared" si="8"/>
        <v>-7</v>
      </c>
      <c r="M105" s="3">
        <f t="shared" si="9"/>
        <v>0</v>
      </c>
      <c r="N105" s="3">
        <f t="shared" si="7"/>
        <v>-2.1276800732496168</v>
      </c>
      <c r="O105" s="3">
        <f t="shared" si="10"/>
        <v>0.10643543141767191</v>
      </c>
      <c r="P105" s="3">
        <f t="shared" si="11"/>
        <v>-0.11253668221206307</v>
      </c>
    </row>
    <row r="106" spans="7:16" x14ac:dyDescent="0.2">
      <c r="G106" s="3">
        <f t="shared" si="12"/>
        <v>95</v>
      </c>
      <c r="H106" s="3" t="s">
        <v>5</v>
      </c>
      <c r="I106" s="3" t="s">
        <v>19</v>
      </c>
      <c r="J106" s="3">
        <v>16</v>
      </c>
      <c r="K106" s="3">
        <v>33</v>
      </c>
      <c r="L106" s="3">
        <f t="shared" si="8"/>
        <v>-17</v>
      </c>
      <c r="M106" s="3">
        <f t="shared" si="9"/>
        <v>0</v>
      </c>
      <c r="N106" s="3">
        <f t="shared" si="7"/>
        <v>-2.3745325012197371</v>
      </c>
      <c r="O106" s="3">
        <f t="shared" si="10"/>
        <v>8.5135450212605421E-2</v>
      </c>
      <c r="P106" s="3">
        <f t="shared" si="11"/>
        <v>-8.8979257683825419E-2</v>
      </c>
    </row>
    <row r="107" spans="7:16" x14ac:dyDescent="0.2">
      <c r="G107" s="3">
        <f t="shared" si="12"/>
        <v>96</v>
      </c>
      <c r="H107" s="3" t="s">
        <v>9</v>
      </c>
      <c r="I107" s="3" t="s">
        <v>17</v>
      </c>
      <c r="J107" s="3">
        <v>21</v>
      </c>
      <c r="K107" s="3">
        <v>10</v>
      </c>
      <c r="L107" s="3">
        <f t="shared" si="8"/>
        <v>11</v>
      </c>
      <c r="M107" s="3">
        <f t="shared" si="9"/>
        <v>1</v>
      </c>
      <c r="N107" s="3">
        <f t="shared" si="7"/>
        <v>0.49379238482655874</v>
      </c>
      <c r="O107" s="3">
        <f t="shared" si="10"/>
        <v>0.62099941347943044</v>
      </c>
      <c r="P107" s="3">
        <f t="shared" si="11"/>
        <v>-0.47642514152667204</v>
      </c>
    </row>
    <row r="108" spans="7:16" x14ac:dyDescent="0.2">
      <c r="G108" s="3">
        <f t="shared" si="12"/>
        <v>97</v>
      </c>
      <c r="H108" s="3" t="s">
        <v>27</v>
      </c>
      <c r="I108" s="3" t="s">
        <v>32</v>
      </c>
      <c r="J108" s="3">
        <v>20</v>
      </c>
      <c r="K108" s="3">
        <v>17</v>
      </c>
      <c r="L108" s="3">
        <f t="shared" si="8"/>
        <v>3</v>
      </c>
      <c r="M108" s="3">
        <f t="shared" si="9"/>
        <v>1</v>
      </c>
      <c r="N108" s="3">
        <f t="shared" si="7"/>
        <v>0.40351647599065033</v>
      </c>
      <c r="O108" s="3">
        <f t="shared" si="10"/>
        <v>0.59953223729006699</v>
      </c>
      <c r="P108" s="3">
        <f t="shared" si="11"/>
        <v>-0.51160553233218276</v>
      </c>
    </row>
    <row r="109" spans="7:16" x14ac:dyDescent="0.2">
      <c r="G109" s="3">
        <f t="shared" si="12"/>
        <v>98</v>
      </c>
      <c r="H109" s="3" t="s">
        <v>18</v>
      </c>
      <c r="I109" s="3" t="s">
        <v>28</v>
      </c>
      <c r="J109" s="3">
        <v>26</v>
      </c>
      <c r="K109" s="3">
        <v>34</v>
      </c>
      <c r="L109" s="3">
        <f t="shared" si="8"/>
        <v>-8</v>
      </c>
      <c r="M109" s="3">
        <f t="shared" si="9"/>
        <v>0</v>
      </c>
      <c r="N109" s="3">
        <f t="shared" si="7"/>
        <v>0.65527176015666622</v>
      </c>
      <c r="O109" s="3">
        <f t="shared" si="10"/>
        <v>0.65819745652742379</v>
      </c>
      <c r="P109" s="3">
        <f t="shared" si="11"/>
        <v>-1.0735220669223178</v>
      </c>
    </row>
    <row r="110" spans="7:16" x14ac:dyDescent="0.2">
      <c r="G110" s="3">
        <f t="shared" si="12"/>
        <v>99</v>
      </c>
      <c r="H110" s="3" t="s">
        <v>21</v>
      </c>
      <c r="I110" s="3" t="s">
        <v>10</v>
      </c>
      <c r="J110" s="3">
        <v>31</v>
      </c>
      <c r="K110" s="3">
        <v>17</v>
      </c>
      <c r="L110" s="3">
        <f t="shared" si="8"/>
        <v>14</v>
      </c>
      <c r="M110" s="3">
        <f t="shared" si="9"/>
        <v>1</v>
      </c>
      <c r="N110" s="3">
        <f t="shared" si="7"/>
        <v>2.8615477626683186</v>
      </c>
      <c r="O110" s="3">
        <f t="shared" si="10"/>
        <v>0.94591254083547771</v>
      </c>
      <c r="P110" s="3">
        <f t="shared" si="11"/>
        <v>-5.5605165752287383E-2</v>
      </c>
    </row>
    <row r="111" spans="7:16" x14ac:dyDescent="0.2">
      <c r="G111" s="3">
        <f t="shared" si="12"/>
        <v>100</v>
      </c>
      <c r="H111" s="3" t="s">
        <v>24</v>
      </c>
      <c r="I111" s="3" t="s">
        <v>7</v>
      </c>
      <c r="J111" s="3">
        <v>28</v>
      </c>
      <c r="K111" s="3">
        <v>25</v>
      </c>
      <c r="L111" s="3">
        <f t="shared" si="8"/>
        <v>3</v>
      </c>
      <c r="M111" s="3">
        <f t="shared" si="9"/>
        <v>1</v>
      </c>
      <c r="N111" s="3">
        <f t="shared" si="7"/>
        <v>1.3604486030895204</v>
      </c>
      <c r="O111" s="3">
        <f t="shared" si="10"/>
        <v>0.79583259779838589</v>
      </c>
      <c r="P111" s="3">
        <f t="shared" si="11"/>
        <v>-0.22836641952818323</v>
      </c>
    </row>
    <row r="112" spans="7:16" x14ac:dyDescent="0.2">
      <c r="G112" s="3">
        <f t="shared" si="12"/>
        <v>101</v>
      </c>
      <c r="H112" s="3" t="s">
        <v>13</v>
      </c>
      <c r="I112" s="3" t="s">
        <v>20</v>
      </c>
      <c r="J112" s="3">
        <v>27</v>
      </c>
      <c r="K112" s="3">
        <v>21</v>
      </c>
      <c r="L112" s="3">
        <f t="shared" si="8"/>
        <v>6</v>
      </c>
      <c r="M112" s="3">
        <f t="shared" si="9"/>
        <v>1</v>
      </c>
      <c r="N112" s="3">
        <f t="shared" si="7"/>
        <v>2.1730194362383064</v>
      </c>
      <c r="O112" s="3">
        <f t="shared" si="10"/>
        <v>0.89780034753683291</v>
      </c>
      <c r="P112" s="3">
        <f t="shared" si="11"/>
        <v>-0.10780756553610343</v>
      </c>
    </row>
    <row r="113" spans="7:16" x14ac:dyDescent="0.2">
      <c r="G113" s="3">
        <f t="shared" si="12"/>
        <v>102</v>
      </c>
      <c r="H113" s="3" t="s">
        <v>22</v>
      </c>
      <c r="I113" s="3" t="s">
        <v>6</v>
      </c>
      <c r="J113" s="3">
        <v>24</v>
      </c>
      <c r="K113" s="3">
        <v>16</v>
      </c>
      <c r="L113" s="3">
        <f t="shared" si="8"/>
        <v>8</v>
      </c>
      <c r="M113" s="3">
        <f t="shared" si="9"/>
        <v>1</v>
      </c>
      <c r="N113" s="3">
        <f t="shared" si="7"/>
        <v>-0.70790029250203013</v>
      </c>
      <c r="O113" s="3">
        <f t="shared" si="10"/>
        <v>0.33006296468260743</v>
      </c>
      <c r="P113" s="3">
        <f t="shared" si="11"/>
        <v>-1.1084718406535035</v>
      </c>
    </row>
    <row r="114" spans="7:16" x14ac:dyDescent="0.2">
      <c r="G114" s="3">
        <f t="shared" si="12"/>
        <v>103</v>
      </c>
      <c r="H114" s="3" t="s">
        <v>16</v>
      </c>
      <c r="I114" s="3" t="s">
        <v>14</v>
      </c>
      <c r="J114" s="3">
        <v>30</v>
      </c>
      <c r="K114" s="3">
        <v>33</v>
      </c>
      <c r="L114" s="3">
        <f t="shared" si="8"/>
        <v>-3</v>
      </c>
      <c r="M114" s="3">
        <f t="shared" si="9"/>
        <v>0</v>
      </c>
      <c r="N114" s="3">
        <f t="shared" si="7"/>
        <v>2.0596865177357806</v>
      </c>
      <c r="O114" s="3">
        <f t="shared" si="10"/>
        <v>0.88692273435478208</v>
      </c>
      <c r="P114" s="3">
        <f t="shared" si="11"/>
        <v>-2.1796839271599482</v>
      </c>
    </row>
    <row r="115" spans="7:16" x14ac:dyDescent="0.2">
      <c r="G115" s="3">
        <f t="shared" si="12"/>
        <v>104</v>
      </c>
      <c r="H115" s="3" t="s">
        <v>33</v>
      </c>
      <c r="I115" s="3" t="s">
        <v>15</v>
      </c>
      <c r="J115" s="3">
        <v>17</v>
      </c>
      <c r="K115" s="3">
        <v>34</v>
      </c>
      <c r="L115" s="3">
        <f t="shared" si="8"/>
        <v>-17</v>
      </c>
      <c r="M115" s="3">
        <f t="shared" si="9"/>
        <v>0</v>
      </c>
      <c r="N115" s="3">
        <f t="shared" si="7"/>
        <v>-2.3148929928406199</v>
      </c>
      <c r="O115" s="3">
        <f t="shared" si="10"/>
        <v>8.9897017718718539E-2</v>
      </c>
      <c r="P115" s="3">
        <f t="shared" si="11"/>
        <v>-9.4197518532114333E-2</v>
      </c>
    </row>
    <row r="116" spans="7:16" x14ac:dyDescent="0.2">
      <c r="G116" s="3">
        <f t="shared" si="12"/>
        <v>105</v>
      </c>
      <c r="H116" s="3" t="s">
        <v>31</v>
      </c>
      <c r="I116" s="3" t="s">
        <v>29</v>
      </c>
      <c r="J116" s="3">
        <v>16</v>
      </c>
      <c r="K116" s="3">
        <v>27</v>
      </c>
      <c r="L116" s="3">
        <f t="shared" si="8"/>
        <v>-11</v>
      </c>
      <c r="M116" s="3">
        <f t="shared" si="9"/>
        <v>0</v>
      </c>
      <c r="N116" s="3">
        <f t="shared" si="7"/>
        <v>-0.36086480161599388</v>
      </c>
      <c r="O116" s="3">
        <f t="shared" si="10"/>
        <v>0.41075023798833704</v>
      </c>
      <c r="P116" s="3">
        <f t="shared" si="11"/>
        <v>-0.52890514104945197</v>
      </c>
    </row>
    <row r="117" spans="7:16" x14ac:dyDescent="0.2">
      <c r="G117" s="3">
        <f t="shared" si="12"/>
        <v>106</v>
      </c>
      <c r="H117" s="3" t="s">
        <v>30</v>
      </c>
      <c r="I117" s="3" t="s">
        <v>23</v>
      </c>
      <c r="J117" s="3">
        <v>6</v>
      </c>
      <c r="K117" s="3">
        <v>6</v>
      </c>
      <c r="L117" s="3">
        <f t="shared" si="8"/>
        <v>0</v>
      </c>
      <c r="M117" s="3">
        <f t="shared" si="9"/>
        <v>0.5</v>
      </c>
      <c r="N117" s="3">
        <f t="shared" si="7"/>
        <v>-0.40548201752403307</v>
      </c>
      <c r="O117" s="3">
        <f t="shared" si="10"/>
        <v>0.39999594174705394</v>
      </c>
      <c r="P117" s="3">
        <f t="shared" si="11"/>
        <v>-0.71355986879597111</v>
      </c>
    </row>
    <row r="118" spans="7:16" x14ac:dyDescent="0.2">
      <c r="G118" s="3">
        <f t="shared" si="12"/>
        <v>107</v>
      </c>
      <c r="H118" s="3" t="s">
        <v>0</v>
      </c>
      <c r="I118" s="3" t="s">
        <v>11</v>
      </c>
      <c r="J118" s="3">
        <v>27</v>
      </c>
      <c r="K118" s="3">
        <v>9</v>
      </c>
      <c r="L118" s="3">
        <f t="shared" si="8"/>
        <v>18</v>
      </c>
      <c r="M118" s="3">
        <f t="shared" si="9"/>
        <v>1</v>
      </c>
      <c r="N118" s="3">
        <f t="shared" si="7"/>
        <v>0.67742613848017585</v>
      </c>
      <c r="O118" s="3">
        <f t="shared" si="10"/>
        <v>0.6631639962957937</v>
      </c>
      <c r="P118" s="3">
        <f t="shared" si="11"/>
        <v>-0.41073296448783647</v>
      </c>
    </row>
    <row r="119" spans="7:16" x14ac:dyDescent="0.2">
      <c r="G119" s="3">
        <f t="shared" si="12"/>
        <v>107</v>
      </c>
      <c r="H119" s="3" t="s">
        <v>35</v>
      </c>
      <c r="I119" s="3" t="s">
        <v>36</v>
      </c>
      <c r="J119" s="3" t="s">
        <v>37</v>
      </c>
      <c r="K119" s="3" t="s">
        <v>37</v>
      </c>
      <c r="L119" s="3" t="str">
        <f t="shared" si="8"/>
        <v/>
      </c>
      <c r="M119" s="3">
        <f t="shared" si="9"/>
        <v>1</v>
      </c>
      <c r="N119" s="3" t="str">
        <f t="shared" si="7"/>
        <v/>
      </c>
      <c r="O119" s="3" t="str">
        <f t="shared" si="10"/>
        <v/>
      </c>
      <c r="P119" s="3" t="str">
        <f t="shared" si="11"/>
        <v/>
      </c>
    </row>
    <row r="120" spans="7:16" x14ac:dyDescent="0.2">
      <c r="G120" s="3">
        <f t="shared" si="12"/>
        <v>108</v>
      </c>
      <c r="H120" s="3" t="s">
        <v>18</v>
      </c>
      <c r="I120" s="3" t="s">
        <v>5</v>
      </c>
      <c r="J120" s="3">
        <v>36</v>
      </c>
      <c r="K120" s="3">
        <v>22</v>
      </c>
      <c r="L120" s="3">
        <f t="shared" si="8"/>
        <v>14</v>
      </c>
      <c r="M120" s="3">
        <f t="shared" si="9"/>
        <v>1</v>
      </c>
      <c r="N120" s="3">
        <f t="shared" si="7"/>
        <v>2.1366456248267025</v>
      </c>
      <c r="O120" s="3">
        <f t="shared" si="10"/>
        <v>0.89441425085643267</v>
      </c>
      <c r="P120" s="3">
        <f t="shared" si="11"/>
        <v>-0.11158624328199399</v>
      </c>
    </row>
    <row r="121" spans="7:16" x14ac:dyDescent="0.2">
      <c r="G121" s="3">
        <f t="shared" si="12"/>
        <v>109</v>
      </c>
      <c r="H121" s="3" t="s">
        <v>21</v>
      </c>
      <c r="I121" s="3" t="s">
        <v>32</v>
      </c>
      <c r="J121" s="3">
        <v>27</v>
      </c>
      <c r="K121" s="3">
        <v>27</v>
      </c>
      <c r="L121" s="3">
        <f t="shared" si="8"/>
        <v>0</v>
      </c>
      <c r="M121" s="3">
        <f t="shared" si="9"/>
        <v>0.5</v>
      </c>
      <c r="N121" s="3">
        <f t="shared" si="7"/>
        <v>-0.27859242429851738</v>
      </c>
      <c r="O121" s="3">
        <f t="shared" si="10"/>
        <v>0.43079889572407482</v>
      </c>
      <c r="P121" s="3">
        <f t="shared" si="11"/>
        <v>-0.70281768486851981</v>
      </c>
    </row>
    <row r="122" spans="7:16" x14ac:dyDescent="0.2">
      <c r="G122" s="3">
        <f t="shared" si="12"/>
        <v>110</v>
      </c>
      <c r="H122" s="3" t="s">
        <v>1</v>
      </c>
      <c r="I122" s="3" t="s">
        <v>30</v>
      </c>
      <c r="J122" s="3">
        <v>30</v>
      </c>
      <c r="K122" s="3">
        <v>20</v>
      </c>
      <c r="L122" s="3">
        <f t="shared" si="8"/>
        <v>10</v>
      </c>
      <c r="M122" s="3">
        <f t="shared" si="9"/>
        <v>1</v>
      </c>
      <c r="N122" s="3">
        <f t="shared" si="7"/>
        <v>0.43311984644149176</v>
      </c>
      <c r="O122" s="3">
        <f t="shared" si="10"/>
        <v>0.60661841235423042</v>
      </c>
      <c r="P122" s="3">
        <f t="shared" si="11"/>
        <v>-0.49985533081832961</v>
      </c>
    </row>
    <row r="123" spans="7:16" x14ac:dyDescent="0.2">
      <c r="G123" s="3">
        <f t="shared" si="12"/>
        <v>111</v>
      </c>
      <c r="H123" s="3" t="s">
        <v>15</v>
      </c>
      <c r="I123" s="3" t="s">
        <v>19</v>
      </c>
      <c r="J123" s="3">
        <v>24</v>
      </c>
      <c r="K123" s="3">
        <v>30</v>
      </c>
      <c r="L123" s="3">
        <f t="shared" si="8"/>
        <v>-6</v>
      </c>
      <c r="M123" s="3">
        <f t="shared" si="9"/>
        <v>0</v>
      </c>
      <c r="N123" s="3">
        <f t="shared" si="7"/>
        <v>-0.66005910509947752</v>
      </c>
      <c r="O123" s="3">
        <f t="shared" si="10"/>
        <v>0.34072633453286499</v>
      </c>
      <c r="P123" s="3">
        <f t="shared" si="11"/>
        <v>-0.41661655683197368</v>
      </c>
    </row>
    <row r="124" spans="7:16" x14ac:dyDescent="0.2">
      <c r="G124" s="3">
        <f t="shared" si="12"/>
        <v>112</v>
      </c>
      <c r="H124" s="3" t="s">
        <v>28</v>
      </c>
      <c r="I124" s="3" t="s">
        <v>13</v>
      </c>
      <c r="J124" s="3">
        <v>14</v>
      </c>
      <c r="K124" s="3">
        <v>30</v>
      </c>
      <c r="L124" s="3">
        <f t="shared" si="8"/>
        <v>-16</v>
      </c>
      <c r="M124" s="3">
        <f t="shared" si="9"/>
        <v>0</v>
      </c>
      <c r="N124" s="3">
        <f t="shared" si="7"/>
        <v>-1.0044002119454527</v>
      </c>
      <c r="O124" s="3">
        <f t="shared" si="10"/>
        <v>0.26807716728013031</v>
      </c>
      <c r="P124" s="3">
        <f t="shared" si="11"/>
        <v>-0.31208019035948004</v>
      </c>
    </row>
    <row r="125" spans="7:16" x14ac:dyDescent="0.2">
      <c r="G125" s="3">
        <f t="shared" si="12"/>
        <v>113</v>
      </c>
      <c r="H125" s="3" t="s">
        <v>10</v>
      </c>
      <c r="I125" s="3" t="s">
        <v>22</v>
      </c>
      <c r="J125" s="3">
        <v>28</v>
      </c>
      <c r="K125" s="3">
        <v>31</v>
      </c>
      <c r="L125" s="3">
        <f t="shared" si="8"/>
        <v>-3</v>
      </c>
      <c r="M125" s="3">
        <f t="shared" si="9"/>
        <v>0</v>
      </c>
      <c r="N125" s="3">
        <f t="shared" si="7"/>
        <v>-1.1469718105125699</v>
      </c>
      <c r="O125" s="3">
        <f t="shared" si="10"/>
        <v>0.24104262880780181</v>
      </c>
      <c r="P125" s="3">
        <f t="shared" si="11"/>
        <v>-0.27580966760094472</v>
      </c>
    </row>
    <row r="126" spans="7:16" x14ac:dyDescent="0.2">
      <c r="G126" s="3">
        <f t="shared" si="12"/>
        <v>114</v>
      </c>
      <c r="H126" s="3" t="s">
        <v>7</v>
      </c>
      <c r="I126" s="3" t="s">
        <v>29</v>
      </c>
      <c r="J126" s="3">
        <v>25</v>
      </c>
      <c r="K126" s="3">
        <v>41</v>
      </c>
      <c r="L126" s="3">
        <f t="shared" si="8"/>
        <v>-16</v>
      </c>
      <c r="M126" s="3">
        <f t="shared" si="9"/>
        <v>0</v>
      </c>
      <c r="N126" s="3">
        <f t="shared" si="7"/>
        <v>-1.9767395543020632</v>
      </c>
      <c r="O126" s="3">
        <f t="shared" si="10"/>
        <v>0.12166683263609843</v>
      </c>
      <c r="P126" s="3">
        <f t="shared" si="11"/>
        <v>-0.12972929563430677</v>
      </c>
    </row>
    <row r="127" spans="7:16" x14ac:dyDescent="0.2">
      <c r="G127" s="3">
        <f t="shared" si="12"/>
        <v>115</v>
      </c>
      <c r="H127" s="3" t="s">
        <v>20</v>
      </c>
      <c r="I127" s="3" t="s">
        <v>23</v>
      </c>
      <c r="J127" s="3">
        <v>25</v>
      </c>
      <c r="K127" s="3">
        <v>20</v>
      </c>
      <c r="L127" s="3">
        <f t="shared" si="8"/>
        <v>5</v>
      </c>
      <c r="M127" s="3">
        <f t="shared" si="9"/>
        <v>1</v>
      </c>
      <c r="N127" s="3">
        <f t="shared" si="7"/>
        <v>-0.10150616851668903</v>
      </c>
      <c r="O127" s="3">
        <f t="shared" si="10"/>
        <v>0.47464522438221024</v>
      </c>
      <c r="P127" s="3">
        <f t="shared" si="11"/>
        <v>-0.74518765005075749</v>
      </c>
    </row>
    <row r="128" spans="7:16" x14ac:dyDescent="0.2">
      <c r="G128" s="3">
        <f t="shared" si="12"/>
        <v>116</v>
      </c>
      <c r="H128" s="3" t="s">
        <v>11</v>
      </c>
      <c r="I128" s="3" t="s">
        <v>27</v>
      </c>
      <c r="J128" s="3">
        <v>20</v>
      </c>
      <c r="K128" s="3">
        <v>13</v>
      </c>
      <c r="L128" s="3">
        <f t="shared" si="8"/>
        <v>7</v>
      </c>
      <c r="M128" s="3">
        <f t="shared" si="9"/>
        <v>1</v>
      </c>
      <c r="N128" s="3">
        <f t="shared" si="7"/>
        <v>0.61599941895775445</v>
      </c>
      <c r="O128" s="3">
        <f t="shared" si="10"/>
        <v>0.64930813296371181</v>
      </c>
      <c r="P128" s="3">
        <f t="shared" si="11"/>
        <v>-0.43184789380501842</v>
      </c>
    </row>
    <row r="129" spans="7:16" x14ac:dyDescent="0.2">
      <c r="G129" s="3">
        <f t="shared" si="12"/>
        <v>117</v>
      </c>
      <c r="H129" s="3" t="s">
        <v>0</v>
      </c>
      <c r="I129" s="3" t="s">
        <v>14</v>
      </c>
      <c r="J129" s="3">
        <v>27</v>
      </c>
      <c r="K129" s="3">
        <v>19</v>
      </c>
      <c r="L129" s="3">
        <f t="shared" si="8"/>
        <v>8</v>
      </c>
      <c r="M129" s="3">
        <f t="shared" si="9"/>
        <v>1</v>
      </c>
      <c r="N129" s="3">
        <f t="shared" si="7"/>
        <v>1.7916789659384873</v>
      </c>
      <c r="O129" s="3">
        <f t="shared" si="10"/>
        <v>0.85713299931377696</v>
      </c>
      <c r="P129" s="3">
        <f t="shared" si="11"/>
        <v>-0.15416218069398657</v>
      </c>
    </row>
    <row r="130" spans="7:16" x14ac:dyDescent="0.2">
      <c r="G130" s="3">
        <f t="shared" si="12"/>
        <v>118</v>
      </c>
      <c r="H130" s="3" t="s">
        <v>16</v>
      </c>
      <c r="I130" s="3" t="s">
        <v>3</v>
      </c>
      <c r="J130" s="3">
        <v>33</v>
      </c>
      <c r="K130" s="3">
        <v>32</v>
      </c>
      <c r="L130" s="3">
        <f t="shared" si="8"/>
        <v>1</v>
      </c>
      <c r="M130" s="3">
        <f t="shared" si="9"/>
        <v>1</v>
      </c>
      <c r="N130" s="3">
        <f t="shared" si="7"/>
        <v>0.690642966048295</v>
      </c>
      <c r="O130" s="3">
        <f t="shared" si="10"/>
        <v>0.66610994248444289</v>
      </c>
      <c r="P130" s="3">
        <f t="shared" si="11"/>
        <v>-0.40630054326028481</v>
      </c>
    </row>
    <row r="131" spans="7:16" x14ac:dyDescent="0.2">
      <c r="G131" s="3">
        <f t="shared" si="12"/>
        <v>119</v>
      </c>
      <c r="H131" s="3" t="s">
        <v>26</v>
      </c>
      <c r="I131" s="3" t="s">
        <v>9</v>
      </c>
      <c r="J131" s="3">
        <v>29</v>
      </c>
      <c r="K131" s="3">
        <v>23</v>
      </c>
      <c r="L131" s="3">
        <f t="shared" si="8"/>
        <v>6</v>
      </c>
      <c r="M131" s="3">
        <f t="shared" si="9"/>
        <v>1</v>
      </c>
      <c r="N131" s="3">
        <f t="shared" si="7"/>
        <v>2.0749338904478831</v>
      </c>
      <c r="O131" s="3">
        <f t="shared" si="10"/>
        <v>0.88844290772833034</v>
      </c>
      <c r="P131" s="3">
        <f t="shared" si="11"/>
        <v>-0.11828489037002522</v>
      </c>
    </row>
    <row r="132" spans="7:16" x14ac:dyDescent="0.2">
      <c r="G132" s="3">
        <f t="shared" si="12"/>
        <v>120</v>
      </c>
      <c r="H132" s="3" t="s">
        <v>12</v>
      </c>
      <c r="I132" s="3" t="s">
        <v>17</v>
      </c>
      <c r="J132" s="3">
        <v>20</v>
      </c>
      <c r="K132" s="3">
        <v>10</v>
      </c>
      <c r="L132" s="3">
        <f t="shared" si="8"/>
        <v>10</v>
      </c>
      <c r="M132" s="3">
        <f t="shared" si="9"/>
        <v>1</v>
      </c>
      <c r="N132" s="3">
        <f t="shared" si="7"/>
        <v>-1.2587365654458296</v>
      </c>
      <c r="O132" s="3">
        <f t="shared" si="10"/>
        <v>0.22119146211408497</v>
      </c>
      <c r="P132" s="3">
        <f t="shared" si="11"/>
        <v>-1.5087266081164712</v>
      </c>
    </row>
    <row r="133" spans="7:16" x14ac:dyDescent="0.2">
      <c r="G133" s="3">
        <f t="shared" si="12"/>
        <v>120</v>
      </c>
      <c r="H133" s="3" t="s">
        <v>35</v>
      </c>
      <c r="I133" s="3" t="s">
        <v>36</v>
      </c>
      <c r="J133" s="3" t="s">
        <v>37</v>
      </c>
      <c r="K133" s="3" t="s">
        <v>37</v>
      </c>
      <c r="L133" s="3" t="str">
        <f t="shared" si="8"/>
        <v/>
      </c>
      <c r="M133" s="3">
        <f t="shared" si="9"/>
        <v>1</v>
      </c>
      <c r="N133" s="3" t="str">
        <f t="shared" si="7"/>
        <v/>
      </c>
      <c r="O133" s="3" t="str">
        <f t="shared" si="10"/>
        <v/>
      </c>
      <c r="P133" s="3" t="str">
        <f t="shared" si="11"/>
        <v/>
      </c>
    </row>
    <row r="134" spans="7:16" x14ac:dyDescent="0.2">
      <c r="G134" s="3">
        <f t="shared" si="12"/>
        <v>121</v>
      </c>
      <c r="H134" s="3" t="s">
        <v>15</v>
      </c>
      <c r="I134" s="3" t="s">
        <v>16</v>
      </c>
      <c r="J134" s="3">
        <v>28</v>
      </c>
      <c r="K134" s="3">
        <v>43</v>
      </c>
      <c r="L134" s="3">
        <f t="shared" si="8"/>
        <v>-15</v>
      </c>
      <c r="M134" s="3">
        <f t="shared" si="9"/>
        <v>0</v>
      </c>
      <c r="N134" s="3">
        <f t="shared" ref="N134:N197" si="13">IFERROR(Home_edge+VLOOKUP(H134,$B$5:$C$36,2,FALSE)-VLOOKUP(I134,$B$5:$C$36,2,FALSE),"")</f>
        <v>-0.1816014442219489</v>
      </c>
      <c r="O134" s="3">
        <f t="shared" si="10"/>
        <v>0.45472400068908975</v>
      </c>
      <c r="P134" s="3">
        <f t="shared" si="11"/>
        <v>-0.60646319175264318</v>
      </c>
    </row>
    <row r="135" spans="7:16" x14ac:dyDescent="0.2">
      <c r="G135" s="3">
        <f t="shared" si="12"/>
        <v>122</v>
      </c>
      <c r="H135" s="3" t="s">
        <v>25</v>
      </c>
      <c r="I135" s="3" t="s">
        <v>9</v>
      </c>
      <c r="J135" s="3">
        <v>28</v>
      </c>
      <c r="K135" s="3">
        <v>23</v>
      </c>
      <c r="L135" s="3">
        <f t="shared" ref="L135:L198" si="14">IFERROR(J135-K135,"")</f>
        <v>5</v>
      </c>
      <c r="M135" s="3">
        <f t="shared" ref="M135:M198" si="15">IFERROR(IF(L135&gt;0,1,IF(L135&lt;0,0,0.5)),"")</f>
        <v>1</v>
      </c>
      <c r="N135" s="3">
        <f t="shared" si="13"/>
        <v>1.3861543619599768</v>
      </c>
      <c r="O135" s="3">
        <f t="shared" ref="O135:O198" si="16">IFERROR(EXP(N135)/(1+EXP(N135)),"")</f>
        <v>0.7999775991936221</v>
      </c>
      <c r="P135" s="3">
        <f t="shared" ref="P135:P198" si="17">IFERROR(IF(M135=1,LN(O135),IF(M135=0,LN(1-O135),0.5*LN(O135)+0.5*LN(1-O135))),"")</f>
        <v>-0.22317155271421768</v>
      </c>
    </row>
    <row r="136" spans="7:16" x14ac:dyDescent="0.2">
      <c r="G136" s="3">
        <f t="shared" ref="G136:G199" si="18">IF(COUNT(J136)&gt;0,G135+1,G135)</f>
        <v>123</v>
      </c>
      <c r="H136" s="3" t="s">
        <v>24</v>
      </c>
      <c r="I136" s="3" t="s">
        <v>22</v>
      </c>
      <c r="J136" s="3">
        <v>27</v>
      </c>
      <c r="K136" s="3">
        <v>23</v>
      </c>
      <c r="L136" s="3">
        <f t="shared" si="14"/>
        <v>4</v>
      </c>
      <c r="M136" s="3">
        <f t="shared" si="15"/>
        <v>1</v>
      </c>
      <c r="N136" s="3">
        <f t="shared" si="13"/>
        <v>1.9568080933041694</v>
      </c>
      <c r="O136" s="3">
        <f t="shared" si="16"/>
        <v>0.87618709954913598</v>
      </c>
      <c r="P136" s="3">
        <f t="shared" si="17"/>
        <v>-0.13217562689135151</v>
      </c>
    </row>
    <row r="137" spans="7:16" x14ac:dyDescent="0.2">
      <c r="G137" s="3">
        <f t="shared" si="18"/>
        <v>124</v>
      </c>
      <c r="H137" s="3" t="s">
        <v>13</v>
      </c>
      <c r="I137" s="3" t="s">
        <v>5</v>
      </c>
      <c r="J137" s="3">
        <v>19</v>
      </c>
      <c r="K137" s="3">
        <v>14</v>
      </c>
      <c r="L137" s="3">
        <f t="shared" si="14"/>
        <v>5</v>
      </c>
      <c r="M137" s="3">
        <f t="shared" si="15"/>
        <v>1</v>
      </c>
      <c r="N137" s="3">
        <f t="shared" si="13"/>
        <v>3.3980313319924447</v>
      </c>
      <c r="O137" s="3">
        <f t="shared" si="16"/>
        <v>0.96764295288588831</v>
      </c>
      <c r="P137" s="3">
        <f t="shared" si="17"/>
        <v>-3.2892110072068582E-2</v>
      </c>
    </row>
    <row r="138" spans="7:16" x14ac:dyDescent="0.2">
      <c r="G138" s="3">
        <f t="shared" si="18"/>
        <v>125</v>
      </c>
      <c r="H138" s="3" t="s">
        <v>6</v>
      </c>
      <c r="I138" s="3" t="s">
        <v>31</v>
      </c>
      <c r="J138" s="3">
        <v>21</v>
      </c>
      <c r="K138" s="3">
        <v>14</v>
      </c>
      <c r="L138" s="3">
        <f t="shared" si="14"/>
        <v>7</v>
      </c>
      <c r="M138" s="3">
        <f t="shared" si="15"/>
        <v>1</v>
      </c>
      <c r="N138" s="3">
        <f t="shared" si="13"/>
        <v>-0.59207669502173266</v>
      </c>
      <c r="O138" s="3">
        <f t="shared" si="16"/>
        <v>0.35615850602859023</v>
      </c>
      <c r="P138" s="3">
        <f t="shared" si="17"/>
        <v>-1.0323794055674165</v>
      </c>
    </row>
    <row r="139" spans="7:16" x14ac:dyDescent="0.2">
      <c r="G139" s="3">
        <f t="shared" si="18"/>
        <v>126</v>
      </c>
      <c r="H139" s="3" t="s">
        <v>10</v>
      </c>
      <c r="I139" s="3" t="s">
        <v>26</v>
      </c>
      <c r="J139" s="3">
        <v>10</v>
      </c>
      <c r="K139" s="3">
        <v>35</v>
      </c>
      <c r="L139" s="3">
        <f t="shared" si="14"/>
        <v>-25</v>
      </c>
      <c r="M139" s="3">
        <f t="shared" si="15"/>
        <v>0</v>
      </c>
      <c r="N139" s="3">
        <f t="shared" si="13"/>
        <v>-4.0525025590922201</v>
      </c>
      <c r="O139" s="3">
        <f t="shared" si="16"/>
        <v>1.7081964101632457E-2</v>
      </c>
      <c r="P139" s="3">
        <f t="shared" si="17"/>
        <v>-1.722954390004771E-2</v>
      </c>
    </row>
    <row r="140" spans="7:16" x14ac:dyDescent="0.2">
      <c r="G140" s="3">
        <f t="shared" si="18"/>
        <v>127</v>
      </c>
      <c r="H140" s="3" t="s">
        <v>17</v>
      </c>
      <c r="I140" s="3" t="s">
        <v>27</v>
      </c>
      <c r="J140" s="3">
        <v>16</v>
      </c>
      <c r="K140" s="3">
        <v>22</v>
      </c>
      <c r="L140" s="3">
        <f t="shared" si="14"/>
        <v>-6</v>
      </c>
      <c r="M140" s="3">
        <f t="shared" si="15"/>
        <v>0</v>
      </c>
      <c r="N140" s="3">
        <f t="shared" si="13"/>
        <v>0.22076275930268036</v>
      </c>
      <c r="O140" s="3">
        <f t="shared" si="16"/>
        <v>0.55496762819093981</v>
      </c>
      <c r="P140" s="3">
        <f t="shared" si="17"/>
        <v>-0.80960825382339496</v>
      </c>
    </row>
    <row r="141" spans="7:16" x14ac:dyDescent="0.2">
      <c r="G141" s="3">
        <f t="shared" si="18"/>
        <v>128</v>
      </c>
      <c r="H141" s="3" t="s">
        <v>34</v>
      </c>
      <c r="I141" s="3" t="s">
        <v>1</v>
      </c>
      <c r="J141" s="3">
        <v>10</v>
      </c>
      <c r="K141" s="3">
        <v>13</v>
      </c>
      <c r="L141" s="3">
        <f t="shared" si="14"/>
        <v>-3</v>
      </c>
      <c r="M141" s="3">
        <f t="shared" si="15"/>
        <v>0</v>
      </c>
      <c r="N141" s="3">
        <f t="shared" si="13"/>
        <v>-0.59035610155322471</v>
      </c>
      <c r="O141" s="3">
        <f t="shared" si="16"/>
        <v>0.35655315224567485</v>
      </c>
      <c r="P141" s="3">
        <f t="shared" si="17"/>
        <v>-0.44091585402979128</v>
      </c>
    </row>
    <row r="142" spans="7:16" x14ac:dyDescent="0.2">
      <c r="G142" s="3">
        <f t="shared" si="18"/>
        <v>129</v>
      </c>
      <c r="H142" s="3" t="s">
        <v>33</v>
      </c>
      <c r="I142" s="3" t="s">
        <v>20</v>
      </c>
      <c r="J142" s="3">
        <v>23</v>
      </c>
      <c r="K142" s="3">
        <v>41</v>
      </c>
      <c r="L142" s="3">
        <f t="shared" si="14"/>
        <v>-18</v>
      </c>
      <c r="M142" s="3">
        <f t="shared" si="15"/>
        <v>0</v>
      </c>
      <c r="N142" s="3">
        <f t="shared" si="13"/>
        <v>-1.8254314924744992</v>
      </c>
      <c r="O142" s="3">
        <f t="shared" si="16"/>
        <v>0.1387834124161115</v>
      </c>
      <c r="P142" s="3">
        <f t="shared" si="17"/>
        <v>-0.14940925266500879</v>
      </c>
    </row>
    <row r="143" spans="7:16" x14ac:dyDescent="0.2">
      <c r="G143" s="3">
        <f t="shared" si="18"/>
        <v>130</v>
      </c>
      <c r="H143" s="3" t="s">
        <v>3</v>
      </c>
      <c r="I143" s="3" t="s">
        <v>28</v>
      </c>
      <c r="J143" s="3">
        <v>26</v>
      </c>
      <c r="K143" s="3">
        <v>31</v>
      </c>
      <c r="L143" s="3">
        <f t="shared" si="14"/>
        <v>-5</v>
      </c>
      <c r="M143" s="3">
        <f t="shared" si="15"/>
        <v>0</v>
      </c>
      <c r="N143" s="3">
        <f t="shared" si="13"/>
        <v>1.0924438926893101</v>
      </c>
      <c r="O143" s="3">
        <f t="shared" si="16"/>
        <v>0.7488416431258722</v>
      </c>
      <c r="P143" s="3">
        <f t="shared" si="17"/>
        <v>-1.3816716349055507</v>
      </c>
    </row>
    <row r="144" spans="7:16" x14ac:dyDescent="0.2">
      <c r="G144" s="3">
        <f t="shared" si="18"/>
        <v>131</v>
      </c>
      <c r="H144" s="3" t="s">
        <v>14</v>
      </c>
      <c r="I144" s="3" t="s">
        <v>18</v>
      </c>
      <c r="J144" s="3">
        <v>43</v>
      </c>
      <c r="K144" s="3">
        <v>35</v>
      </c>
      <c r="L144" s="3">
        <f t="shared" si="14"/>
        <v>8</v>
      </c>
      <c r="M144" s="3">
        <f t="shared" si="15"/>
        <v>1</v>
      </c>
      <c r="N144" s="3">
        <f t="shared" si="13"/>
        <v>-0.475742791466364</v>
      </c>
      <c r="O144" s="3">
        <f t="shared" si="16"/>
        <v>0.38325790568826512</v>
      </c>
      <c r="P144" s="3">
        <f t="shared" si="17"/>
        <v>-0.9590471334240116</v>
      </c>
    </row>
    <row r="145" spans="7:16" x14ac:dyDescent="0.2">
      <c r="G145" s="3">
        <f t="shared" si="18"/>
        <v>132</v>
      </c>
      <c r="H145" s="3" t="s">
        <v>19</v>
      </c>
      <c r="I145" s="3" t="s">
        <v>0</v>
      </c>
      <c r="J145" s="3">
        <v>30</v>
      </c>
      <c r="K145" s="3">
        <v>20</v>
      </c>
      <c r="L145" s="3">
        <f t="shared" si="14"/>
        <v>10</v>
      </c>
      <c r="M145" s="3">
        <f t="shared" si="15"/>
        <v>1</v>
      </c>
      <c r="N145" s="3">
        <f t="shared" si="13"/>
        <v>1.2025938403632996</v>
      </c>
      <c r="O145" s="3">
        <f t="shared" si="16"/>
        <v>0.76898589185427035</v>
      </c>
      <c r="P145" s="3">
        <f t="shared" si="17"/>
        <v>-0.26268265573806121</v>
      </c>
    </row>
    <row r="146" spans="7:16" x14ac:dyDescent="0.2">
      <c r="G146" s="3">
        <f t="shared" si="18"/>
        <v>133</v>
      </c>
      <c r="H146" s="3" t="s">
        <v>23</v>
      </c>
      <c r="I146" s="3" t="s">
        <v>7</v>
      </c>
      <c r="J146" s="3">
        <v>31</v>
      </c>
      <c r="K146" s="3">
        <v>25</v>
      </c>
      <c r="L146" s="3">
        <f t="shared" si="14"/>
        <v>6</v>
      </c>
      <c r="M146" s="3">
        <f t="shared" si="15"/>
        <v>1</v>
      </c>
      <c r="N146" s="3">
        <f t="shared" si="13"/>
        <v>1.423815812328677</v>
      </c>
      <c r="O146" s="3">
        <f t="shared" si="16"/>
        <v>0.80593591851515489</v>
      </c>
      <c r="P146" s="3">
        <f t="shared" si="17"/>
        <v>-0.21575104520056762</v>
      </c>
    </row>
    <row r="147" spans="7:16" x14ac:dyDescent="0.2">
      <c r="G147" s="3">
        <f t="shared" si="18"/>
        <v>133</v>
      </c>
      <c r="H147" s="3" t="s">
        <v>35</v>
      </c>
      <c r="I147" s="3" t="s">
        <v>36</v>
      </c>
      <c r="J147" s="3" t="s">
        <v>37</v>
      </c>
      <c r="K147" s="3" t="s">
        <v>37</v>
      </c>
      <c r="L147" s="3" t="str">
        <f t="shared" si="14"/>
        <v/>
      </c>
      <c r="M147" s="3">
        <f t="shared" si="15"/>
        <v>1</v>
      </c>
      <c r="N147" s="3" t="str">
        <f t="shared" si="13"/>
        <v/>
      </c>
      <c r="O147" s="3" t="str">
        <f t="shared" si="16"/>
        <v/>
      </c>
      <c r="P147" s="3" t="str">
        <f t="shared" si="17"/>
        <v/>
      </c>
    </row>
    <row r="148" spans="7:16" x14ac:dyDescent="0.2">
      <c r="G148" s="3">
        <f t="shared" si="18"/>
        <v>134</v>
      </c>
      <c r="H148" s="3" t="s">
        <v>6</v>
      </c>
      <c r="I148" s="3" t="s">
        <v>10</v>
      </c>
      <c r="J148" s="3">
        <v>28</v>
      </c>
      <c r="K148" s="3">
        <v>7</v>
      </c>
      <c r="L148" s="3">
        <f t="shared" si="14"/>
        <v>21</v>
      </c>
      <c r="M148" s="3">
        <f t="shared" si="15"/>
        <v>1</v>
      </c>
      <c r="N148" s="3">
        <f t="shared" si="13"/>
        <v>3.223257986080033</v>
      </c>
      <c r="O148" s="3">
        <f t="shared" si="16"/>
        <v>0.96170019634018489</v>
      </c>
      <c r="P148" s="3">
        <f t="shared" si="17"/>
        <v>-3.9052523104228305E-2</v>
      </c>
    </row>
    <row r="149" spans="7:16" x14ac:dyDescent="0.2">
      <c r="G149" s="3">
        <f t="shared" si="18"/>
        <v>135</v>
      </c>
      <c r="H149" s="3" t="s">
        <v>1</v>
      </c>
      <c r="I149" s="3" t="s">
        <v>13</v>
      </c>
      <c r="J149" s="3">
        <v>17</v>
      </c>
      <c r="K149" s="3">
        <v>20</v>
      </c>
      <c r="L149" s="3">
        <f t="shared" si="14"/>
        <v>-3</v>
      </c>
      <c r="M149" s="3">
        <f t="shared" si="15"/>
        <v>0</v>
      </c>
      <c r="N149" s="3">
        <f t="shared" si="13"/>
        <v>-1.5877468111156805</v>
      </c>
      <c r="O149" s="3">
        <f t="shared" si="16"/>
        <v>0.1697011410143372</v>
      </c>
      <c r="P149" s="3">
        <f t="shared" si="17"/>
        <v>-0.18596957193445948</v>
      </c>
    </row>
    <row r="150" spans="7:16" x14ac:dyDescent="0.2">
      <c r="G150" s="3">
        <f t="shared" si="18"/>
        <v>136</v>
      </c>
      <c r="H150" s="3" t="s">
        <v>18</v>
      </c>
      <c r="I150" s="3" t="s">
        <v>3</v>
      </c>
      <c r="J150" s="3">
        <v>47</v>
      </c>
      <c r="K150" s="3">
        <v>25</v>
      </c>
      <c r="L150" s="3">
        <f t="shared" si="14"/>
        <v>22</v>
      </c>
      <c r="M150" s="3">
        <f t="shared" si="15"/>
        <v>1</v>
      </c>
      <c r="N150" s="3">
        <f t="shared" si="13"/>
        <v>1.8956495155833863E-2</v>
      </c>
      <c r="O150" s="3">
        <f t="shared" si="16"/>
        <v>0.50473898187755695</v>
      </c>
      <c r="P150" s="3">
        <f t="shared" si="17"/>
        <v>-0.68371385089805869</v>
      </c>
    </row>
    <row r="151" spans="7:16" x14ac:dyDescent="0.2">
      <c r="G151" s="3">
        <f t="shared" si="18"/>
        <v>137</v>
      </c>
      <c r="H151" s="3" t="s">
        <v>32</v>
      </c>
      <c r="I151" s="3" t="s">
        <v>17</v>
      </c>
      <c r="J151" s="3">
        <v>26</v>
      </c>
      <c r="K151" s="3">
        <v>20</v>
      </c>
      <c r="L151" s="3">
        <f t="shared" si="14"/>
        <v>6</v>
      </c>
      <c r="M151" s="3">
        <f t="shared" si="15"/>
        <v>1</v>
      </c>
      <c r="N151" s="3">
        <f t="shared" si="13"/>
        <v>0.74410664777210256</v>
      </c>
      <c r="O151" s="3">
        <f t="shared" si="16"/>
        <v>0.67789321352351362</v>
      </c>
      <c r="P151" s="3">
        <f t="shared" si="17"/>
        <v>-0.38876550562422052</v>
      </c>
    </row>
    <row r="152" spans="7:16" x14ac:dyDescent="0.2">
      <c r="G152" s="3">
        <f t="shared" si="18"/>
        <v>138</v>
      </c>
      <c r="H152" s="3" t="s">
        <v>5</v>
      </c>
      <c r="I152" s="3" t="s">
        <v>11</v>
      </c>
      <c r="J152" s="3">
        <v>21</v>
      </c>
      <c r="K152" s="3">
        <v>24</v>
      </c>
      <c r="L152" s="3">
        <f t="shared" si="14"/>
        <v>-3</v>
      </c>
      <c r="M152" s="3">
        <f t="shared" si="15"/>
        <v>0</v>
      </c>
      <c r="N152" s="3">
        <f t="shared" si="13"/>
        <v>-1.4067697777532169</v>
      </c>
      <c r="O152" s="3">
        <f t="shared" si="16"/>
        <v>0.1967440471878501</v>
      </c>
      <c r="P152" s="3">
        <f t="shared" si="17"/>
        <v>-0.21908187010525776</v>
      </c>
    </row>
    <row r="153" spans="7:16" x14ac:dyDescent="0.2">
      <c r="G153" s="3">
        <f t="shared" si="18"/>
        <v>139</v>
      </c>
      <c r="H153" s="3" t="s">
        <v>15</v>
      </c>
      <c r="I153" s="3" t="s">
        <v>12</v>
      </c>
      <c r="J153" s="3">
        <v>36</v>
      </c>
      <c r="K153" s="3">
        <v>10</v>
      </c>
      <c r="L153" s="3">
        <f t="shared" si="14"/>
        <v>26</v>
      </c>
      <c r="M153" s="3">
        <f t="shared" si="15"/>
        <v>1</v>
      </c>
      <c r="N153" s="3">
        <f t="shared" si="13"/>
        <v>2.4178054711564236</v>
      </c>
      <c r="O153" s="3">
        <f t="shared" si="16"/>
        <v>0.91817502158346165</v>
      </c>
      <c r="P153" s="3">
        <f t="shared" si="17"/>
        <v>-8.5367251214387305E-2</v>
      </c>
    </row>
    <row r="154" spans="7:16" x14ac:dyDescent="0.2">
      <c r="G154" s="3">
        <f t="shared" si="18"/>
        <v>140</v>
      </c>
      <c r="H154" s="3" t="s">
        <v>22</v>
      </c>
      <c r="I154" s="3" t="s">
        <v>34</v>
      </c>
      <c r="J154" s="3">
        <v>6</v>
      </c>
      <c r="K154" s="3">
        <v>9</v>
      </c>
      <c r="L154" s="3">
        <f t="shared" si="14"/>
        <v>-3</v>
      </c>
      <c r="M154" s="3">
        <f t="shared" si="15"/>
        <v>0</v>
      </c>
      <c r="N154" s="3">
        <f t="shared" si="13"/>
        <v>0.82318610853482843</v>
      </c>
      <c r="O154" s="3">
        <f t="shared" si="16"/>
        <v>0.69491224365679038</v>
      </c>
      <c r="P154" s="3">
        <f t="shared" si="17"/>
        <v>-1.1871558180443895</v>
      </c>
    </row>
    <row r="155" spans="7:16" x14ac:dyDescent="0.2">
      <c r="G155" s="3">
        <f t="shared" si="18"/>
        <v>141</v>
      </c>
      <c r="H155" s="3" t="s">
        <v>9</v>
      </c>
      <c r="I155" s="3" t="s">
        <v>16</v>
      </c>
      <c r="J155" s="3">
        <v>24</v>
      </c>
      <c r="K155" s="3">
        <v>15</v>
      </c>
      <c r="L155" s="3">
        <f t="shared" si="14"/>
        <v>9</v>
      </c>
      <c r="M155" s="3">
        <f t="shared" si="15"/>
        <v>1</v>
      </c>
      <c r="N155" s="3">
        <f t="shared" si="13"/>
        <v>-0.39074933741750684</v>
      </c>
      <c r="O155" s="3">
        <f t="shared" si="16"/>
        <v>0.40353692599725205</v>
      </c>
      <c r="P155" s="3">
        <f t="shared" si="17"/>
        <v>-0.90748728121580702</v>
      </c>
    </row>
    <row r="156" spans="7:16" x14ac:dyDescent="0.2">
      <c r="G156" s="3">
        <f t="shared" si="18"/>
        <v>142</v>
      </c>
      <c r="H156" s="3" t="s">
        <v>20</v>
      </c>
      <c r="I156" s="3" t="s">
        <v>0</v>
      </c>
      <c r="J156" s="3">
        <v>23</v>
      </c>
      <c r="K156" s="3">
        <v>25</v>
      </c>
      <c r="L156" s="3">
        <f t="shared" si="14"/>
        <v>-2</v>
      </c>
      <c r="M156" s="3">
        <f t="shared" si="15"/>
        <v>0</v>
      </c>
      <c r="N156" s="3">
        <f t="shared" si="13"/>
        <v>-0.4030553927907764</v>
      </c>
      <c r="O156" s="3">
        <f t="shared" si="16"/>
        <v>0.4005784707912472</v>
      </c>
      <c r="P156" s="3">
        <f t="shared" si="17"/>
        <v>-0.5117902068120872</v>
      </c>
    </row>
    <row r="157" spans="7:16" x14ac:dyDescent="0.2">
      <c r="G157" s="3">
        <f t="shared" si="18"/>
        <v>143</v>
      </c>
      <c r="H157" s="3" t="s">
        <v>14</v>
      </c>
      <c r="I157" s="3" t="s">
        <v>24</v>
      </c>
      <c r="J157" s="3">
        <v>24</v>
      </c>
      <c r="K157" s="3">
        <v>31</v>
      </c>
      <c r="L157" s="3">
        <f t="shared" si="14"/>
        <v>-7</v>
      </c>
      <c r="M157" s="3">
        <f t="shared" si="15"/>
        <v>0</v>
      </c>
      <c r="N157" s="3">
        <f t="shared" si="13"/>
        <v>-0.51450527704828763</v>
      </c>
      <c r="O157" s="3">
        <f t="shared" si="16"/>
        <v>0.37413797872702365</v>
      </c>
      <c r="P157" s="3">
        <f t="shared" si="17"/>
        <v>-0.46862534547857493</v>
      </c>
    </row>
    <row r="158" spans="7:16" x14ac:dyDescent="0.2">
      <c r="G158" s="3">
        <f t="shared" si="18"/>
        <v>144</v>
      </c>
      <c r="H158" s="3" t="s">
        <v>31</v>
      </c>
      <c r="I158" s="3" t="s">
        <v>26</v>
      </c>
      <c r="J158" s="3">
        <v>30</v>
      </c>
      <c r="K158" s="3">
        <v>35</v>
      </c>
      <c r="L158" s="3">
        <f t="shared" si="14"/>
        <v>-5</v>
      </c>
      <c r="M158" s="3">
        <f t="shared" si="15"/>
        <v>0</v>
      </c>
      <c r="N158" s="3">
        <f t="shared" si="13"/>
        <v>-0.23716787799045425</v>
      </c>
      <c r="O158" s="3">
        <f t="shared" si="16"/>
        <v>0.44098440026635943</v>
      </c>
      <c r="P158" s="3">
        <f t="shared" si="17"/>
        <v>-0.58157789971616558</v>
      </c>
    </row>
    <row r="159" spans="7:16" x14ac:dyDescent="0.2">
      <c r="G159" s="3">
        <f t="shared" si="18"/>
        <v>145</v>
      </c>
      <c r="H159" s="3" t="s">
        <v>30</v>
      </c>
      <c r="I159" s="3" t="s">
        <v>33</v>
      </c>
      <c r="J159" s="3">
        <v>23</v>
      </c>
      <c r="K159" s="3">
        <v>20</v>
      </c>
      <c r="L159" s="3">
        <f t="shared" si="14"/>
        <v>3</v>
      </c>
      <c r="M159" s="3">
        <f t="shared" si="15"/>
        <v>1</v>
      </c>
      <c r="N159" s="3">
        <f t="shared" si="13"/>
        <v>2.4337128988441106</v>
      </c>
      <c r="O159" s="3">
        <f t="shared" si="16"/>
        <v>0.91936221870374513</v>
      </c>
      <c r="P159" s="3">
        <f t="shared" si="17"/>
        <v>-8.4075089880792112E-2</v>
      </c>
    </row>
    <row r="160" spans="7:16" x14ac:dyDescent="0.2">
      <c r="G160" s="3">
        <f t="shared" si="18"/>
        <v>146</v>
      </c>
      <c r="H160" s="3" t="s">
        <v>29</v>
      </c>
      <c r="I160" s="3" t="s">
        <v>23</v>
      </c>
      <c r="J160" s="3">
        <v>24</v>
      </c>
      <c r="K160" s="3">
        <v>31</v>
      </c>
      <c r="L160" s="3">
        <f t="shared" si="14"/>
        <v>-7</v>
      </c>
      <c r="M160" s="3">
        <f t="shared" si="15"/>
        <v>0</v>
      </c>
      <c r="N160" s="3">
        <f t="shared" si="13"/>
        <v>1.9213096250388193</v>
      </c>
      <c r="O160" s="3">
        <f t="shared" si="16"/>
        <v>0.87228440271917262</v>
      </c>
      <c r="P160" s="3">
        <f t="shared" si="17"/>
        <v>-2.057949383379988</v>
      </c>
    </row>
    <row r="161" spans="7:16" x14ac:dyDescent="0.2">
      <c r="G161" s="3">
        <f t="shared" si="18"/>
        <v>147</v>
      </c>
      <c r="H161" s="3" t="s">
        <v>25</v>
      </c>
      <c r="I161" s="3" t="s">
        <v>21</v>
      </c>
      <c r="J161" s="3">
        <v>21</v>
      </c>
      <c r="K161" s="3">
        <v>20</v>
      </c>
      <c r="L161" s="3">
        <f t="shared" si="14"/>
        <v>1</v>
      </c>
      <c r="M161" s="3">
        <f t="shared" si="15"/>
        <v>1</v>
      </c>
      <c r="N161" s="3">
        <f t="shared" si="13"/>
        <v>1.8705611510014282</v>
      </c>
      <c r="O161" s="3">
        <f t="shared" si="16"/>
        <v>0.86652319396150279</v>
      </c>
      <c r="P161" s="3">
        <f t="shared" si="17"/>
        <v>-0.14326640277386557</v>
      </c>
    </row>
    <row r="162" spans="7:16" x14ac:dyDescent="0.2">
      <c r="G162" s="3">
        <f t="shared" si="18"/>
        <v>147</v>
      </c>
      <c r="H162" s="3" t="s">
        <v>35</v>
      </c>
      <c r="I162" s="3" t="s">
        <v>36</v>
      </c>
      <c r="J162" s="3" t="s">
        <v>37</v>
      </c>
      <c r="K162" s="3" t="s">
        <v>37</v>
      </c>
      <c r="L162" s="3" t="str">
        <f t="shared" si="14"/>
        <v/>
      </c>
      <c r="M162" s="3">
        <f t="shared" si="15"/>
        <v>1</v>
      </c>
      <c r="N162" s="3" t="str">
        <f t="shared" si="13"/>
        <v/>
      </c>
      <c r="O162" s="3" t="str">
        <f t="shared" si="16"/>
        <v/>
      </c>
      <c r="P162" s="3" t="str">
        <f t="shared" si="17"/>
        <v/>
      </c>
    </row>
    <row r="163" spans="7:16" x14ac:dyDescent="0.2">
      <c r="G163" s="3">
        <f t="shared" si="18"/>
        <v>148</v>
      </c>
      <c r="H163" s="3" t="s">
        <v>1</v>
      </c>
      <c r="I163" s="3" t="s">
        <v>20</v>
      </c>
      <c r="J163" s="3">
        <v>23</v>
      </c>
      <c r="K163" s="3">
        <v>20</v>
      </c>
      <c r="L163" s="3">
        <f t="shared" si="14"/>
        <v>3</v>
      </c>
      <c r="M163" s="3">
        <f t="shared" si="15"/>
        <v>1</v>
      </c>
      <c r="N163" s="3">
        <f t="shared" si="13"/>
        <v>0.1291439974341477</v>
      </c>
      <c r="O163" s="3">
        <f t="shared" si="16"/>
        <v>0.53224120145070364</v>
      </c>
      <c r="P163" s="3">
        <f t="shared" si="17"/>
        <v>-0.63065850620342079</v>
      </c>
    </row>
    <row r="164" spans="7:16" x14ac:dyDescent="0.2">
      <c r="G164" s="3">
        <f t="shared" si="18"/>
        <v>149</v>
      </c>
      <c r="H164" s="3" t="s">
        <v>26</v>
      </c>
      <c r="I164" s="3" t="s">
        <v>6</v>
      </c>
      <c r="J164" s="3">
        <v>27</v>
      </c>
      <c r="K164" s="3">
        <v>17</v>
      </c>
      <c r="L164" s="3">
        <f t="shared" si="14"/>
        <v>10</v>
      </c>
      <c r="M164" s="3">
        <f t="shared" si="15"/>
        <v>1</v>
      </c>
      <c r="N164" s="3">
        <f t="shared" si="13"/>
        <v>2.1976304560776203</v>
      </c>
      <c r="O164" s="3">
        <f t="shared" si="16"/>
        <v>0.90003652315663552</v>
      </c>
      <c r="P164" s="3">
        <f t="shared" si="17"/>
        <v>-0.1053199351960738</v>
      </c>
    </row>
    <row r="165" spans="7:16" x14ac:dyDescent="0.2">
      <c r="G165" s="3">
        <f t="shared" si="18"/>
        <v>150</v>
      </c>
      <c r="H165" s="3" t="s">
        <v>21</v>
      </c>
      <c r="I165" s="3" t="s">
        <v>7</v>
      </c>
      <c r="J165" s="3">
        <v>12</v>
      </c>
      <c r="K165" s="3">
        <v>16</v>
      </c>
      <c r="L165" s="3">
        <f t="shared" si="14"/>
        <v>-4</v>
      </c>
      <c r="M165" s="3">
        <f t="shared" si="15"/>
        <v>0</v>
      </c>
      <c r="N165" s="3">
        <f t="shared" si="13"/>
        <v>0.66208783425262197</v>
      </c>
      <c r="O165" s="3">
        <f t="shared" si="16"/>
        <v>0.65972923538892481</v>
      </c>
      <c r="P165" s="3">
        <f t="shared" si="17"/>
        <v>-1.0780136118003201</v>
      </c>
    </row>
    <row r="166" spans="7:16" x14ac:dyDescent="0.2">
      <c r="G166" s="3">
        <f t="shared" si="18"/>
        <v>151</v>
      </c>
      <c r="H166" s="3" t="s">
        <v>13</v>
      </c>
      <c r="I166" s="3" t="s">
        <v>15</v>
      </c>
      <c r="J166" s="3">
        <v>17</v>
      </c>
      <c r="K166" s="3">
        <v>19</v>
      </c>
      <c r="L166" s="3">
        <f t="shared" si="14"/>
        <v>-2</v>
      </c>
      <c r="M166" s="3">
        <f t="shared" si="15"/>
        <v>0</v>
      </c>
      <c r="N166" s="3">
        <f t="shared" si="13"/>
        <v>1.6835579358721855</v>
      </c>
      <c r="O166" s="3">
        <f t="shared" si="16"/>
        <v>0.84337508587942944</v>
      </c>
      <c r="P166" s="3">
        <f t="shared" si="17"/>
        <v>-1.8539014140784538</v>
      </c>
    </row>
    <row r="167" spans="7:16" x14ac:dyDescent="0.2">
      <c r="G167" s="3">
        <f t="shared" si="18"/>
        <v>152</v>
      </c>
      <c r="H167" s="3" t="s">
        <v>25</v>
      </c>
      <c r="I167" s="3" t="s">
        <v>12</v>
      </c>
      <c r="J167" s="3">
        <v>22</v>
      </c>
      <c r="K167" s="3">
        <v>16</v>
      </c>
      <c r="L167" s="3">
        <f t="shared" si="14"/>
        <v>6</v>
      </c>
      <c r="M167" s="3">
        <f t="shared" si="15"/>
        <v>1</v>
      </c>
      <c r="N167" s="3">
        <f t="shared" si="13"/>
        <v>3.1386833122323647</v>
      </c>
      <c r="O167" s="3">
        <f t="shared" si="16"/>
        <v>0.95846048975205922</v>
      </c>
      <c r="P167" s="3">
        <f t="shared" si="17"/>
        <v>-4.2426938261995992E-2</v>
      </c>
    </row>
    <row r="168" spans="7:16" x14ac:dyDescent="0.2">
      <c r="G168" s="3">
        <f t="shared" si="18"/>
        <v>153</v>
      </c>
      <c r="H168" s="3" t="s">
        <v>27</v>
      </c>
      <c r="I168" s="3" t="s">
        <v>5</v>
      </c>
      <c r="J168" s="3">
        <v>26</v>
      </c>
      <c r="K168" s="3">
        <v>19</v>
      </c>
      <c r="L168" s="3">
        <f t="shared" si="14"/>
        <v>7</v>
      </c>
      <c r="M168" s="3">
        <f t="shared" si="15"/>
        <v>1</v>
      </c>
      <c r="N168" s="3">
        <f t="shared" si="13"/>
        <v>2.1591562418608956</v>
      </c>
      <c r="O168" s="3">
        <f t="shared" si="16"/>
        <v>0.89652129855831975</v>
      </c>
      <c r="P168" s="3">
        <f t="shared" si="17"/>
        <v>-0.10923322876425123</v>
      </c>
    </row>
    <row r="169" spans="7:16" x14ac:dyDescent="0.2">
      <c r="G169" s="3">
        <f t="shared" si="18"/>
        <v>154</v>
      </c>
      <c r="H169" s="3" t="s">
        <v>17</v>
      </c>
      <c r="I169" s="3" t="s">
        <v>30</v>
      </c>
      <c r="J169" s="3">
        <v>30</v>
      </c>
      <c r="K169" s="3">
        <v>24</v>
      </c>
      <c r="L169" s="3">
        <f t="shared" si="14"/>
        <v>6</v>
      </c>
      <c r="M169" s="3">
        <f t="shared" si="15"/>
        <v>1</v>
      </c>
      <c r="N169" s="3">
        <f t="shared" si="13"/>
        <v>1.0027543267283037</v>
      </c>
      <c r="O169" s="3">
        <f t="shared" si="16"/>
        <v>0.73159976737232901</v>
      </c>
      <c r="P169" s="3">
        <f t="shared" si="17"/>
        <v>-0.31252168043659639</v>
      </c>
    </row>
    <row r="170" spans="7:16" x14ac:dyDescent="0.2">
      <c r="G170" s="3">
        <f t="shared" si="18"/>
        <v>155</v>
      </c>
      <c r="H170" s="3" t="s">
        <v>28</v>
      </c>
      <c r="I170" s="3" t="s">
        <v>18</v>
      </c>
      <c r="J170" s="3">
        <v>24</v>
      </c>
      <c r="K170" s="3">
        <v>17</v>
      </c>
      <c r="L170" s="3">
        <f t="shared" si="14"/>
        <v>7</v>
      </c>
      <c r="M170" s="3">
        <f t="shared" si="15"/>
        <v>1</v>
      </c>
      <c r="N170" s="3">
        <f t="shared" si="13"/>
        <v>0.25698549522028924</v>
      </c>
      <c r="O170" s="3">
        <f t="shared" si="16"/>
        <v>0.56389511590335917</v>
      </c>
      <c r="P170" s="3">
        <f t="shared" si="17"/>
        <v>-0.57288700948801508</v>
      </c>
    </row>
    <row r="171" spans="7:16" x14ac:dyDescent="0.2">
      <c r="G171" s="3">
        <f t="shared" si="18"/>
        <v>156</v>
      </c>
      <c r="H171" s="3" t="s">
        <v>10</v>
      </c>
      <c r="I171" s="3" t="s">
        <v>31</v>
      </c>
      <c r="J171" s="3">
        <v>9</v>
      </c>
      <c r="K171" s="3">
        <v>24</v>
      </c>
      <c r="L171" s="3">
        <f t="shared" si="14"/>
        <v>-15</v>
      </c>
      <c r="M171" s="3">
        <f t="shared" si="15"/>
        <v>0</v>
      </c>
      <c r="N171" s="3">
        <f t="shared" si="13"/>
        <v>-3.3592060534132884</v>
      </c>
      <c r="O171" s="3">
        <f t="shared" si="16"/>
        <v>3.3594990299789226E-2</v>
      </c>
      <c r="P171" s="3">
        <f t="shared" si="17"/>
        <v>-3.4172267936493396E-2</v>
      </c>
    </row>
    <row r="172" spans="7:16" x14ac:dyDescent="0.2">
      <c r="G172" s="3">
        <f t="shared" si="18"/>
        <v>157</v>
      </c>
      <c r="H172" s="3" t="s">
        <v>34</v>
      </c>
      <c r="I172" s="3" t="s">
        <v>24</v>
      </c>
      <c r="J172" s="3">
        <v>10</v>
      </c>
      <c r="K172" s="3">
        <v>14</v>
      </c>
      <c r="L172" s="3">
        <f t="shared" si="14"/>
        <v>-4</v>
      </c>
      <c r="M172" s="3">
        <f t="shared" si="15"/>
        <v>0</v>
      </c>
      <c r="N172" s="3">
        <f t="shared" si="13"/>
        <v>-1.4116083187735646</v>
      </c>
      <c r="O172" s="3">
        <f t="shared" si="16"/>
        <v>0.19598050620164056</v>
      </c>
      <c r="P172" s="3">
        <f t="shared" si="17"/>
        <v>-0.21813176407924059</v>
      </c>
    </row>
    <row r="173" spans="7:16" x14ac:dyDescent="0.2">
      <c r="G173" s="3">
        <f t="shared" si="18"/>
        <v>158</v>
      </c>
      <c r="H173" s="3" t="s">
        <v>33</v>
      </c>
      <c r="I173" s="3" t="s">
        <v>29</v>
      </c>
      <c r="J173" s="3">
        <v>17</v>
      </c>
      <c r="K173" s="3">
        <v>30</v>
      </c>
      <c r="L173" s="3">
        <f t="shared" si="14"/>
        <v>-13</v>
      </c>
      <c r="M173" s="3">
        <f t="shared" si="15"/>
        <v>0</v>
      </c>
      <c r="N173" s="3">
        <f t="shared" si="13"/>
        <v>-3.8482472860300074</v>
      </c>
      <c r="O173" s="3">
        <f t="shared" si="16"/>
        <v>2.0872133772301762E-2</v>
      </c>
      <c r="P173" s="3">
        <f t="shared" si="17"/>
        <v>-2.1093035963185347E-2</v>
      </c>
    </row>
    <row r="174" spans="7:16" x14ac:dyDescent="0.2">
      <c r="G174" s="3">
        <f t="shared" si="18"/>
        <v>159</v>
      </c>
      <c r="H174" s="3" t="s">
        <v>23</v>
      </c>
      <c r="I174" s="3" t="s">
        <v>9</v>
      </c>
      <c r="J174" s="3">
        <v>26</v>
      </c>
      <c r="K174" s="3">
        <v>15</v>
      </c>
      <c r="L174" s="3">
        <f t="shared" si="14"/>
        <v>11</v>
      </c>
      <c r="M174" s="3">
        <f t="shared" si="15"/>
        <v>1</v>
      </c>
      <c r="N174" s="3">
        <f t="shared" si="13"/>
        <v>0.73344981672308163</v>
      </c>
      <c r="O174" s="3">
        <f t="shared" si="16"/>
        <v>0.67556185411205738</v>
      </c>
      <c r="P174" s="3">
        <f t="shared" si="17"/>
        <v>-0.39221055788046993</v>
      </c>
    </row>
    <row r="175" spans="7:16" x14ac:dyDescent="0.2">
      <c r="G175" s="3">
        <f t="shared" si="18"/>
        <v>160</v>
      </c>
      <c r="H175" s="3" t="s">
        <v>32</v>
      </c>
      <c r="I175" s="3" t="s">
        <v>3</v>
      </c>
      <c r="J175" s="3">
        <v>42</v>
      </c>
      <c r="K175" s="3">
        <v>24</v>
      </c>
      <c r="L175" s="3">
        <f t="shared" si="14"/>
        <v>18</v>
      </c>
      <c r="M175" s="3">
        <f t="shared" si="15"/>
        <v>1</v>
      </c>
      <c r="N175" s="3">
        <f t="shared" si="13"/>
        <v>9.4079263887854259E-2</v>
      </c>
      <c r="O175" s="3">
        <f t="shared" si="16"/>
        <v>0.52350248366872687</v>
      </c>
      <c r="P175" s="3">
        <f t="shared" si="17"/>
        <v>-0.64721350432993097</v>
      </c>
    </row>
    <row r="176" spans="7:16" x14ac:dyDescent="0.2">
      <c r="G176" s="3">
        <f t="shared" si="18"/>
        <v>161</v>
      </c>
      <c r="H176" s="3" t="s">
        <v>19</v>
      </c>
      <c r="I176" s="3" t="s">
        <v>11</v>
      </c>
      <c r="J176" s="3">
        <v>27</v>
      </c>
      <c r="K176" s="3">
        <v>20</v>
      </c>
      <c r="L176" s="3">
        <f t="shared" si="14"/>
        <v>7</v>
      </c>
      <c r="M176" s="3">
        <f t="shared" si="15"/>
        <v>1</v>
      </c>
      <c r="N176" s="3">
        <f t="shared" si="13"/>
        <v>1.4238913511549978</v>
      </c>
      <c r="O176" s="3">
        <f t="shared" si="16"/>
        <v>0.80594773275732201</v>
      </c>
      <c r="P176" s="3">
        <f t="shared" si="17"/>
        <v>-0.21573638627384173</v>
      </c>
    </row>
    <row r="177" spans="7:16" x14ac:dyDescent="0.2">
      <c r="G177" s="3">
        <f t="shared" si="18"/>
        <v>161</v>
      </c>
      <c r="H177" s="3" t="s">
        <v>35</v>
      </c>
      <c r="I177" s="3" t="s">
        <v>36</v>
      </c>
      <c r="J177" s="3" t="s">
        <v>37</v>
      </c>
      <c r="K177" s="3" t="s">
        <v>37</v>
      </c>
      <c r="L177" s="3" t="str">
        <f t="shared" si="14"/>
        <v/>
      </c>
      <c r="M177" s="3">
        <f t="shared" si="15"/>
        <v>1</v>
      </c>
      <c r="N177" s="3" t="str">
        <f t="shared" si="13"/>
        <v/>
      </c>
      <c r="O177" s="3" t="str">
        <f t="shared" si="16"/>
        <v/>
      </c>
      <c r="P177" s="3" t="str">
        <f t="shared" si="17"/>
        <v/>
      </c>
    </row>
    <row r="178" spans="7:16" x14ac:dyDescent="0.2">
      <c r="G178" s="3">
        <f t="shared" si="18"/>
        <v>162</v>
      </c>
      <c r="H178" s="3" t="s">
        <v>27</v>
      </c>
      <c r="I178" s="3" t="s">
        <v>17</v>
      </c>
      <c r="J178" s="3">
        <v>16</v>
      </c>
      <c r="K178" s="3">
        <v>13</v>
      </c>
      <c r="L178" s="3">
        <f t="shared" si="14"/>
        <v>3</v>
      </c>
      <c r="M178" s="3">
        <f t="shared" si="15"/>
        <v>1</v>
      </c>
      <c r="N178" s="3">
        <f t="shared" si="13"/>
        <v>0.69149449607427516</v>
      </c>
      <c r="O178" s="3">
        <f t="shared" si="16"/>
        <v>0.66629930234169266</v>
      </c>
      <c r="P178" s="3">
        <f t="shared" si="17"/>
        <v>-0.40601630647753961</v>
      </c>
    </row>
    <row r="179" spans="7:16" x14ac:dyDescent="0.2">
      <c r="G179" s="3">
        <f t="shared" si="18"/>
        <v>163</v>
      </c>
      <c r="H179" s="3" t="s">
        <v>26</v>
      </c>
      <c r="I179" s="3" t="s">
        <v>32</v>
      </c>
      <c r="J179" s="3">
        <v>31</v>
      </c>
      <c r="K179" s="3">
        <v>26</v>
      </c>
      <c r="L179" s="3">
        <f t="shared" si="14"/>
        <v>5</v>
      </c>
      <c r="M179" s="3">
        <f t="shared" si="15"/>
        <v>1</v>
      </c>
      <c r="N179" s="3">
        <f t="shared" si="13"/>
        <v>1.8246196275023396</v>
      </c>
      <c r="O179" s="3">
        <f t="shared" si="16"/>
        <v>0.86111952293059746</v>
      </c>
      <c r="P179" s="3">
        <f t="shared" si="17"/>
        <v>-0.14952196545411109</v>
      </c>
    </row>
    <row r="180" spans="7:16" x14ac:dyDescent="0.2">
      <c r="G180" s="3">
        <f t="shared" si="18"/>
        <v>164</v>
      </c>
      <c r="H180" s="3" t="s">
        <v>28</v>
      </c>
      <c r="I180" s="3" t="s">
        <v>31</v>
      </c>
      <c r="J180" s="3">
        <v>7</v>
      </c>
      <c r="K180" s="3">
        <v>28</v>
      </c>
      <c r="L180" s="3">
        <f t="shared" si="14"/>
        <v>-21</v>
      </c>
      <c r="M180" s="3">
        <f t="shared" si="15"/>
        <v>0</v>
      </c>
      <c r="N180" s="3">
        <f t="shared" si="13"/>
        <v>-0.49333176764666098</v>
      </c>
      <c r="O180" s="3">
        <f t="shared" si="16"/>
        <v>0.37910900302540507</v>
      </c>
      <c r="P180" s="3">
        <f t="shared" si="17"/>
        <v>-0.47659974067680366</v>
      </c>
    </row>
    <row r="181" spans="7:16" x14ac:dyDescent="0.2">
      <c r="G181" s="3">
        <f t="shared" si="18"/>
        <v>165</v>
      </c>
      <c r="H181" s="3" t="s">
        <v>11</v>
      </c>
      <c r="I181" s="3" t="s">
        <v>14</v>
      </c>
      <c r="J181" s="3">
        <v>13</v>
      </c>
      <c r="K181" s="3">
        <v>21</v>
      </c>
      <c r="L181" s="3">
        <f t="shared" si="14"/>
        <v>-8</v>
      </c>
      <c r="M181" s="3">
        <f t="shared" si="15"/>
        <v>0</v>
      </c>
      <c r="N181" s="3">
        <f t="shared" si="13"/>
        <v>1.5703814551467892</v>
      </c>
      <c r="O181" s="3">
        <f t="shared" si="16"/>
        <v>0.82783798091400995</v>
      </c>
      <c r="P181" s="3">
        <f t="shared" si="17"/>
        <v>-1.7593192741151866</v>
      </c>
    </row>
    <row r="182" spans="7:16" x14ac:dyDescent="0.2">
      <c r="G182" s="3">
        <f t="shared" si="18"/>
        <v>166</v>
      </c>
      <c r="H182" s="3" t="s">
        <v>12</v>
      </c>
      <c r="I182" s="3" t="s">
        <v>18</v>
      </c>
      <c r="J182" s="3">
        <v>21</v>
      </c>
      <c r="K182" s="3">
        <v>27</v>
      </c>
      <c r="L182" s="3">
        <f t="shared" si="14"/>
        <v>-6</v>
      </c>
      <c r="M182" s="3">
        <f t="shared" si="15"/>
        <v>0</v>
      </c>
      <c r="N182" s="3">
        <f t="shared" si="13"/>
        <v>-1.4715918167974338</v>
      </c>
      <c r="O182" s="3">
        <f t="shared" si="16"/>
        <v>0.1867007862187241</v>
      </c>
      <c r="P182" s="3">
        <f t="shared" si="17"/>
        <v>-0.2066562005118594</v>
      </c>
    </row>
    <row r="183" spans="7:16" x14ac:dyDescent="0.2">
      <c r="G183" s="3">
        <f t="shared" si="18"/>
        <v>167</v>
      </c>
      <c r="H183" s="3" t="s">
        <v>20</v>
      </c>
      <c r="I183" s="3" t="s">
        <v>34</v>
      </c>
      <c r="J183" s="3">
        <v>49</v>
      </c>
      <c r="K183" s="3">
        <v>21</v>
      </c>
      <c r="L183" s="3">
        <f t="shared" si="14"/>
        <v>28</v>
      </c>
      <c r="M183" s="3">
        <f t="shared" si="15"/>
        <v>1</v>
      </c>
      <c r="N183" s="3">
        <f t="shared" si="13"/>
        <v>1.8295979871845103</v>
      </c>
      <c r="O183" s="3">
        <f t="shared" si="16"/>
        <v>0.86171382869739288</v>
      </c>
      <c r="P183" s="3">
        <f t="shared" si="17"/>
        <v>-0.14883204870759903</v>
      </c>
    </row>
    <row r="184" spans="7:16" x14ac:dyDescent="0.2">
      <c r="G184" s="3">
        <f t="shared" si="18"/>
        <v>168</v>
      </c>
      <c r="H184" s="3" t="s">
        <v>24</v>
      </c>
      <c r="I184" s="3" t="s">
        <v>33</v>
      </c>
      <c r="J184" s="3">
        <v>31</v>
      </c>
      <c r="K184" s="3">
        <v>24</v>
      </c>
      <c r="L184" s="3">
        <f t="shared" si="14"/>
        <v>7</v>
      </c>
      <c r="M184" s="3">
        <f t="shared" si="15"/>
        <v>1</v>
      </c>
      <c r="N184" s="3">
        <f t="shared" si="13"/>
        <v>3.2319563348174647</v>
      </c>
      <c r="O184" s="3">
        <f t="shared" si="16"/>
        <v>0.96201929846357981</v>
      </c>
      <c r="P184" s="3">
        <f t="shared" si="17"/>
        <v>-3.8720767744693192E-2</v>
      </c>
    </row>
    <row r="185" spans="7:16" x14ac:dyDescent="0.2">
      <c r="G185" s="3">
        <f t="shared" si="18"/>
        <v>169</v>
      </c>
      <c r="H185" s="3" t="s">
        <v>6</v>
      </c>
      <c r="I185" s="3" t="s">
        <v>21</v>
      </c>
      <c r="J185" s="3">
        <v>19</v>
      </c>
      <c r="K185" s="3">
        <v>14</v>
      </c>
      <c r="L185" s="3">
        <f t="shared" si="14"/>
        <v>5</v>
      </c>
      <c r="M185" s="3">
        <f t="shared" si="15"/>
        <v>1</v>
      </c>
      <c r="N185" s="3">
        <f t="shared" si="13"/>
        <v>0.81783885110019217</v>
      </c>
      <c r="O185" s="3">
        <f t="shared" si="16"/>
        <v>0.69377739570691788</v>
      </c>
      <c r="P185" s="3">
        <f t="shared" si="17"/>
        <v>-0.36560412539390597</v>
      </c>
    </row>
    <row r="186" spans="7:16" x14ac:dyDescent="0.2">
      <c r="G186" s="3">
        <f t="shared" si="18"/>
        <v>170</v>
      </c>
      <c r="H186" s="3" t="s">
        <v>16</v>
      </c>
      <c r="I186" s="3" t="s">
        <v>30</v>
      </c>
      <c r="J186" s="3">
        <v>38</v>
      </c>
      <c r="K186" s="3">
        <v>19</v>
      </c>
      <c r="L186" s="3">
        <f t="shared" si="14"/>
        <v>19</v>
      </c>
      <c r="M186" s="3">
        <f t="shared" si="15"/>
        <v>1</v>
      </c>
      <c r="N186" s="3">
        <f t="shared" si="13"/>
        <v>1.8872960489723691</v>
      </c>
      <c r="O186" s="3">
        <f t="shared" si="16"/>
        <v>0.86844692027307246</v>
      </c>
      <c r="P186" s="3">
        <f t="shared" si="17"/>
        <v>-0.1410488117224151</v>
      </c>
    </row>
    <row r="187" spans="7:16" x14ac:dyDescent="0.2">
      <c r="G187" s="3">
        <f t="shared" si="18"/>
        <v>171</v>
      </c>
      <c r="H187" s="3" t="s">
        <v>7</v>
      </c>
      <c r="I187" s="3" t="s">
        <v>5</v>
      </c>
      <c r="J187" s="3">
        <v>28</v>
      </c>
      <c r="K187" s="3">
        <v>21</v>
      </c>
      <c r="L187" s="3">
        <f t="shared" si="14"/>
        <v>7</v>
      </c>
      <c r="M187" s="3">
        <f t="shared" si="15"/>
        <v>1</v>
      </c>
      <c r="N187" s="3">
        <f t="shared" si="13"/>
        <v>1.2710881350075836</v>
      </c>
      <c r="O187" s="3">
        <f t="shared" si="16"/>
        <v>0.78092896177742577</v>
      </c>
      <c r="P187" s="3">
        <f t="shared" si="17"/>
        <v>-0.24727109131084879</v>
      </c>
    </row>
    <row r="188" spans="7:16" x14ac:dyDescent="0.2">
      <c r="G188" s="3">
        <f t="shared" si="18"/>
        <v>172</v>
      </c>
      <c r="H188" s="3" t="s">
        <v>10</v>
      </c>
      <c r="I188" s="3" t="s">
        <v>25</v>
      </c>
      <c r="J188" s="3">
        <v>13</v>
      </c>
      <c r="K188" s="3">
        <v>27</v>
      </c>
      <c r="L188" s="3">
        <f t="shared" si="14"/>
        <v>-14</v>
      </c>
      <c r="M188" s="3">
        <f t="shared" si="15"/>
        <v>0</v>
      </c>
      <c r="N188" s="3">
        <f t="shared" si="13"/>
        <v>-3.3637230306043135</v>
      </c>
      <c r="O188" s="3">
        <f t="shared" si="16"/>
        <v>3.344864901288274E-2</v>
      </c>
      <c r="P188" s="3">
        <f t="shared" si="17"/>
        <v>-3.4020850873840151E-2</v>
      </c>
    </row>
    <row r="189" spans="7:16" x14ac:dyDescent="0.2">
      <c r="G189" s="3">
        <f t="shared" si="18"/>
        <v>173</v>
      </c>
      <c r="H189" s="3" t="s">
        <v>15</v>
      </c>
      <c r="I189" s="3" t="s">
        <v>23</v>
      </c>
      <c r="J189" s="3">
        <v>14</v>
      </c>
      <c r="K189" s="3">
        <v>5</v>
      </c>
      <c r="L189" s="3">
        <f t="shared" si="14"/>
        <v>9</v>
      </c>
      <c r="M189" s="3">
        <f t="shared" si="15"/>
        <v>1</v>
      </c>
      <c r="N189" s="3">
        <f t="shared" si="13"/>
        <v>0.38795533184943176</v>
      </c>
      <c r="O189" s="3">
        <f t="shared" si="16"/>
        <v>0.59579039031780123</v>
      </c>
      <c r="P189" s="3">
        <f t="shared" si="17"/>
        <v>-0.51786636787330942</v>
      </c>
    </row>
    <row r="190" spans="7:16" x14ac:dyDescent="0.2">
      <c r="G190" s="3">
        <f t="shared" si="18"/>
        <v>174</v>
      </c>
      <c r="H190" s="3" t="s">
        <v>22</v>
      </c>
      <c r="I190" s="3" t="s">
        <v>29</v>
      </c>
      <c r="J190" s="3">
        <v>17</v>
      </c>
      <c r="K190" s="3">
        <v>22</v>
      </c>
      <c r="L190" s="3">
        <f t="shared" si="14"/>
        <v>-5</v>
      </c>
      <c r="M190" s="3">
        <f t="shared" si="15"/>
        <v>0</v>
      </c>
      <c r="N190" s="3">
        <f t="shared" si="13"/>
        <v>-2.5730990445167121</v>
      </c>
      <c r="O190" s="3">
        <f t="shared" si="16"/>
        <v>7.0889915318564894E-2</v>
      </c>
      <c r="P190" s="3">
        <f t="shared" si="17"/>
        <v>-7.3528049146188018E-2</v>
      </c>
    </row>
    <row r="191" spans="7:16" x14ac:dyDescent="0.2">
      <c r="G191" s="3">
        <f t="shared" si="18"/>
        <v>175</v>
      </c>
      <c r="H191" s="3" t="s">
        <v>19</v>
      </c>
      <c r="I191" s="3" t="s">
        <v>1</v>
      </c>
      <c r="J191" s="3">
        <v>35</v>
      </c>
      <c r="K191" s="3">
        <v>32</v>
      </c>
      <c r="L191" s="3">
        <f t="shared" si="14"/>
        <v>3</v>
      </c>
      <c r="M191" s="3">
        <f t="shared" si="15"/>
        <v>1</v>
      </c>
      <c r="N191" s="3">
        <f t="shared" si="13"/>
        <v>2.3887624910968839</v>
      </c>
      <c r="O191" s="3">
        <f t="shared" si="16"/>
        <v>0.91596636360633477</v>
      </c>
      <c r="P191" s="3">
        <f t="shared" si="17"/>
        <v>-8.7775635936020516E-2</v>
      </c>
    </row>
    <row r="192" spans="7:16" x14ac:dyDescent="0.2">
      <c r="G192" s="3">
        <f t="shared" si="18"/>
        <v>176</v>
      </c>
      <c r="H192" s="3" t="s">
        <v>0</v>
      </c>
      <c r="I192" s="3" t="s">
        <v>13</v>
      </c>
      <c r="J192" s="3">
        <v>27</v>
      </c>
      <c r="K192" s="3">
        <v>30</v>
      </c>
      <c r="L192" s="3">
        <f t="shared" si="14"/>
        <v>-3</v>
      </c>
      <c r="M192" s="3">
        <f t="shared" si="15"/>
        <v>0</v>
      </c>
      <c r="N192" s="3">
        <f t="shared" si="13"/>
        <v>-0.40157816038209648</v>
      </c>
      <c r="O192" s="3">
        <f t="shared" si="16"/>
        <v>0.40093322902053502</v>
      </c>
      <c r="P192" s="3">
        <f t="shared" si="17"/>
        <v>-0.51238221632873115</v>
      </c>
    </row>
    <row r="193" spans="7:16" x14ac:dyDescent="0.2">
      <c r="G193" s="3">
        <f t="shared" si="18"/>
        <v>177</v>
      </c>
      <c r="H193" s="3" t="s">
        <v>9</v>
      </c>
      <c r="I193" s="3" t="s">
        <v>3</v>
      </c>
      <c r="J193" s="3">
        <v>13</v>
      </c>
      <c r="K193" s="3">
        <v>27</v>
      </c>
      <c r="L193" s="3">
        <f t="shared" si="14"/>
        <v>-14</v>
      </c>
      <c r="M193" s="3">
        <f t="shared" si="15"/>
        <v>0</v>
      </c>
      <c r="N193" s="3">
        <f t="shared" si="13"/>
        <v>-0.15623499905768956</v>
      </c>
      <c r="O193" s="3">
        <f t="shared" si="16"/>
        <v>0.46102050675326872</v>
      </c>
      <c r="P193" s="3">
        <f t="shared" si="17"/>
        <v>-0.61807775472133608</v>
      </c>
    </row>
    <row r="194" spans="7:16" x14ac:dyDescent="0.2">
      <c r="G194" s="3">
        <f t="shared" si="18"/>
        <v>177</v>
      </c>
      <c r="H194" s="3" t="s">
        <v>35</v>
      </c>
      <c r="I194" s="3" t="s">
        <v>36</v>
      </c>
      <c r="J194" s="3" t="s">
        <v>37</v>
      </c>
      <c r="K194" s="3" t="s">
        <v>37</v>
      </c>
      <c r="L194" s="3" t="str">
        <f t="shared" si="14"/>
        <v/>
      </c>
      <c r="M194" s="3">
        <f t="shared" si="15"/>
        <v>1</v>
      </c>
      <c r="N194" s="3" t="str">
        <f t="shared" si="13"/>
        <v/>
      </c>
      <c r="O194" s="3" t="str">
        <f t="shared" si="16"/>
        <v/>
      </c>
      <c r="P194" s="3" t="str">
        <f t="shared" si="17"/>
        <v/>
      </c>
    </row>
    <row r="195" spans="7:16" x14ac:dyDescent="0.2">
      <c r="G195" s="3">
        <f t="shared" si="18"/>
        <v>178</v>
      </c>
      <c r="H195" s="3" t="s">
        <v>17</v>
      </c>
      <c r="I195" s="3" t="s">
        <v>26</v>
      </c>
      <c r="J195" s="3">
        <v>15</v>
      </c>
      <c r="K195" s="3">
        <v>17</v>
      </c>
      <c r="L195" s="3">
        <f t="shared" si="14"/>
        <v>-2</v>
      </c>
      <c r="M195" s="3">
        <f t="shared" si="15"/>
        <v>0</v>
      </c>
      <c r="N195" s="3">
        <f t="shared" si="13"/>
        <v>-1.200340392209009</v>
      </c>
      <c r="O195" s="3">
        <f t="shared" si="16"/>
        <v>0.2314146681542904</v>
      </c>
      <c r="P195" s="3">
        <f t="shared" si="17"/>
        <v>-0.26320368528316229</v>
      </c>
    </row>
    <row r="196" spans="7:16" x14ac:dyDescent="0.2">
      <c r="G196" s="3">
        <f t="shared" si="18"/>
        <v>179</v>
      </c>
      <c r="H196" s="3" t="s">
        <v>29</v>
      </c>
      <c r="I196" s="3" t="s">
        <v>34</v>
      </c>
      <c r="J196" s="3">
        <v>26</v>
      </c>
      <c r="K196" s="3">
        <v>10</v>
      </c>
      <c r="L196" s="3">
        <f t="shared" si="14"/>
        <v>16</v>
      </c>
      <c r="M196" s="3">
        <f t="shared" si="15"/>
        <v>1</v>
      </c>
      <c r="N196" s="3">
        <f t="shared" si="13"/>
        <v>3.8524137807400187</v>
      </c>
      <c r="O196" s="3">
        <f t="shared" si="16"/>
        <v>0.97921284498138905</v>
      </c>
      <c r="P196" s="3">
        <f t="shared" si="17"/>
        <v>-2.1006249477812516E-2</v>
      </c>
    </row>
    <row r="197" spans="7:16" x14ac:dyDescent="0.2">
      <c r="G197" s="3">
        <f t="shared" si="18"/>
        <v>180</v>
      </c>
      <c r="H197" s="3" t="s">
        <v>3</v>
      </c>
      <c r="I197" s="3" t="s">
        <v>11</v>
      </c>
      <c r="J197" s="3">
        <v>21</v>
      </c>
      <c r="K197" s="3">
        <v>13</v>
      </c>
      <c r="L197" s="3">
        <f t="shared" si="14"/>
        <v>8</v>
      </c>
      <c r="M197" s="3">
        <f t="shared" si="15"/>
        <v>1</v>
      </c>
      <c r="N197" s="3">
        <f t="shared" si="13"/>
        <v>0.71091935191765199</v>
      </c>
      <c r="O197" s="3">
        <f t="shared" si="16"/>
        <v>0.67060427114206766</v>
      </c>
      <c r="P197" s="3">
        <f t="shared" si="17"/>
        <v>-0.39957607583508797</v>
      </c>
    </row>
    <row r="198" spans="7:16" x14ac:dyDescent="0.2">
      <c r="G198" s="3">
        <f t="shared" si="18"/>
        <v>181</v>
      </c>
      <c r="H198" s="3" t="s">
        <v>12</v>
      </c>
      <c r="I198" s="3" t="s">
        <v>33</v>
      </c>
      <c r="J198" s="3">
        <v>26</v>
      </c>
      <c r="K198" s="3">
        <v>6</v>
      </c>
      <c r="L198" s="3">
        <f t="shared" si="14"/>
        <v>20</v>
      </c>
      <c r="M198" s="3">
        <f t="shared" si="15"/>
        <v>1</v>
      </c>
      <c r="N198" s="3">
        <f t="shared" ref="N198:N261" si="19">IFERROR(Home_edge+VLOOKUP(H198,$B$5:$C$36,2,FALSE)-VLOOKUP(I198,$B$5:$C$36,2,FALSE),"")</f>
        <v>1.2654734047496292</v>
      </c>
      <c r="O198" s="3">
        <f t="shared" si="16"/>
        <v>0.77996688480223819</v>
      </c>
      <c r="P198" s="3">
        <f t="shared" si="17"/>
        <v>-0.24850381558150078</v>
      </c>
    </row>
    <row r="199" spans="7:16" x14ac:dyDescent="0.2">
      <c r="G199" s="3">
        <f t="shared" si="18"/>
        <v>182</v>
      </c>
      <c r="H199" s="3" t="s">
        <v>20</v>
      </c>
      <c r="I199" s="3" t="s">
        <v>27</v>
      </c>
      <c r="J199" s="3">
        <v>13</v>
      </c>
      <c r="K199" s="3">
        <v>28</v>
      </c>
      <c r="L199" s="3">
        <f t="shared" ref="L199:L262" si="20">IFERROR(J199-K199,"")</f>
        <v>-15</v>
      </c>
      <c r="M199" s="3">
        <f t="shared" ref="M199:M262" si="21">IFERROR(IF(L199&gt;0,1,IF(L199&lt;0,0,0.5)),"")</f>
        <v>0</v>
      </c>
      <c r="N199" s="3">
        <f t="shared" si="19"/>
        <v>-2.1887090729801495E-2</v>
      </c>
      <c r="O199" s="3">
        <f t="shared" ref="O199:O262" si="22">IFERROR(EXP(N199)/(1+EXP(N199)),"")</f>
        <v>0.49452844574241323</v>
      </c>
      <c r="P199" s="3">
        <f t="shared" ref="P199:P262" si="23">IFERROR(IF(M199=1,LN(O199),IF(M199=0,LN(1-O199),0.5*LN(O199)+0.5*LN(1-O199))),"")</f>
        <v>-0.68226351459243118</v>
      </c>
    </row>
    <row r="200" spans="7:16" x14ac:dyDescent="0.2">
      <c r="G200" s="3">
        <f t="shared" ref="G200:G263" si="24">IF(COUNT(J200)&gt;0,G199+1,G199)</f>
        <v>183</v>
      </c>
      <c r="H200" s="3" t="s">
        <v>5</v>
      </c>
      <c r="I200" s="3" t="s">
        <v>0</v>
      </c>
      <c r="J200" s="3">
        <v>10</v>
      </c>
      <c r="K200" s="3">
        <v>20</v>
      </c>
      <c r="L200" s="3">
        <f t="shared" si="20"/>
        <v>-10</v>
      </c>
      <c r="M200" s="3">
        <f t="shared" si="21"/>
        <v>0</v>
      </c>
      <c r="N200" s="3">
        <f t="shared" si="19"/>
        <v>-1.628067288544915</v>
      </c>
      <c r="O200" s="3">
        <f t="shared" si="22"/>
        <v>0.164095295365526</v>
      </c>
      <c r="P200" s="3">
        <f t="shared" si="23"/>
        <v>-0.17924066206643366</v>
      </c>
    </row>
    <row r="201" spans="7:16" x14ac:dyDescent="0.2">
      <c r="G201" s="3">
        <f t="shared" si="24"/>
        <v>184</v>
      </c>
      <c r="H201" s="3" t="s">
        <v>6</v>
      </c>
      <c r="I201" s="3" t="s">
        <v>24</v>
      </c>
      <c r="J201" s="3">
        <v>38</v>
      </c>
      <c r="K201" s="3">
        <v>6</v>
      </c>
      <c r="L201" s="3">
        <f t="shared" si="20"/>
        <v>32</v>
      </c>
      <c r="M201" s="3">
        <f t="shared" si="21"/>
        <v>1</v>
      </c>
      <c r="N201" s="3">
        <f t="shared" si="19"/>
        <v>0.11947808226329393</v>
      </c>
      <c r="O201" s="3">
        <f t="shared" si="22"/>
        <v>0.52983403890102143</v>
      </c>
      <c r="P201" s="3">
        <f t="shared" si="23"/>
        <v>-0.6351914556217203</v>
      </c>
    </row>
    <row r="202" spans="7:16" x14ac:dyDescent="0.2">
      <c r="G202" s="3">
        <f t="shared" si="24"/>
        <v>185</v>
      </c>
      <c r="H202" s="3" t="s">
        <v>21</v>
      </c>
      <c r="I202" s="3" t="s">
        <v>9</v>
      </c>
      <c r="J202" s="3">
        <v>32</v>
      </c>
      <c r="K202" s="3">
        <v>14</v>
      </c>
      <c r="L202" s="3">
        <f t="shared" si="20"/>
        <v>18</v>
      </c>
      <c r="M202" s="3">
        <f t="shared" si="21"/>
        <v>1</v>
      </c>
      <c r="N202" s="3">
        <f t="shared" si="19"/>
        <v>-2.8278161352973605E-2</v>
      </c>
      <c r="O202" s="3">
        <f t="shared" si="22"/>
        <v>0.49293093072318006</v>
      </c>
      <c r="P202" s="3">
        <f t="shared" si="23"/>
        <v>-0.70738621470734375</v>
      </c>
    </row>
    <row r="203" spans="7:16" x14ac:dyDescent="0.2">
      <c r="G203" s="3">
        <f t="shared" si="24"/>
        <v>186</v>
      </c>
      <c r="H203" s="3" t="s">
        <v>16</v>
      </c>
      <c r="I203" s="3" t="s">
        <v>13</v>
      </c>
      <c r="J203" s="3">
        <v>28</v>
      </c>
      <c r="K203" s="3">
        <v>29</v>
      </c>
      <c r="L203" s="3">
        <f t="shared" si="20"/>
        <v>-1</v>
      </c>
      <c r="M203" s="3">
        <f t="shared" si="21"/>
        <v>0</v>
      </c>
      <c r="N203" s="3">
        <f t="shared" si="19"/>
        <v>-0.13357060858480319</v>
      </c>
      <c r="O203" s="3">
        <f t="shared" si="22"/>
        <v>0.46665690626264578</v>
      </c>
      <c r="P203" s="3">
        <f t="shared" si="23"/>
        <v>-0.62859035883229175</v>
      </c>
    </row>
    <row r="204" spans="7:16" x14ac:dyDescent="0.2">
      <c r="G204" s="3">
        <f t="shared" si="24"/>
        <v>187</v>
      </c>
      <c r="H204" s="3" t="s">
        <v>19</v>
      </c>
      <c r="I204" s="3" t="s">
        <v>7</v>
      </c>
      <c r="J204" s="3">
        <v>38</v>
      </c>
      <c r="K204" s="3">
        <v>24</v>
      </c>
      <c r="L204" s="3">
        <f t="shared" si="20"/>
        <v>14</v>
      </c>
      <c r="M204" s="3">
        <f t="shared" si="21"/>
        <v>1</v>
      </c>
      <c r="N204" s="3">
        <f t="shared" si="19"/>
        <v>2.4718302492775863</v>
      </c>
      <c r="O204" s="3">
        <f t="shared" si="22"/>
        <v>0.92214326929489243</v>
      </c>
      <c r="P204" s="3">
        <f t="shared" si="23"/>
        <v>-8.1054677806497985E-2</v>
      </c>
    </row>
    <row r="205" spans="7:16" x14ac:dyDescent="0.2">
      <c r="G205" s="3">
        <f t="shared" si="24"/>
        <v>188</v>
      </c>
      <c r="H205" s="3" t="s">
        <v>30</v>
      </c>
      <c r="I205" s="3" t="s">
        <v>32</v>
      </c>
      <c r="J205" s="3">
        <v>31</v>
      </c>
      <c r="K205" s="3">
        <v>23</v>
      </c>
      <c r="L205" s="3">
        <f t="shared" si="20"/>
        <v>8</v>
      </c>
      <c r="M205" s="3">
        <f t="shared" si="21"/>
        <v>1</v>
      </c>
      <c r="N205" s="3">
        <f t="shared" si="19"/>
        <v>-0.37847509143497299</v>
      </c>
      <c r="O205" s="3">
        <f t="shared" si="22"/>
        <v>0.40649473905421318</v>
      </c>
      <c r="P205" s="3">
        <f t="shared" si="23"/>
        <v>-0.90018429213407702</v>
      </c>
    </row>
    <row r="206" spans="7:16" x14ac:dyDescent="0.2">
      <c r="G206" s="3">
        <f t="shared" si="24"/>
        <v>189</v>
      </c>
      <c r="H206" s="3" t="s">
        <v>14</v>
      </c>
      <c r="I206" s="3" t="s">
        <v>15</v>
      </c>
      <c r="J206" s="3">
        <v>21</v>
      </c>
      <c r="K206" s="3">
        <v>28</v>
      </c>
      <c r="L206" s="3">
        <f t="shared" si="20"/>
        <v>-7</v>
      </c>
      <c r="M206" s="3">
        <f t="shared" si="21"/>
        <v>0</v>
      </c>
      <c r="N206" s="3">
        <f t="shared" si="19"/>
        <v>-0.50969919044839851</v>
      </c>
      <c r="O206" s="3">
        <f t="shared" si="22"/>
        <v>0.37526404495952109</v>
      </c>
      <c r="P206" s="3">
        <f t="shared" si="23"/>
        <v>-0.47042619044737982</v>
      </c>
    </row>
    <row r="207" spans="7:16" x14ac:dyDescent="0.2">
      <c r="G207" s="3">
        <f t="shared" si="24"/>
        <v>190</v>
      </c>
      <c r="H207" s="3" t="s">
        <v>31</v>
      </c>
      <c r="I207" s="3" t="s">
        <v>25</v>
      </c>
      <c r="J207" s="3">
        <v>24</v>
      </c>
      <c r="K207" s="3">
        <v>14</v>
      </c>
      <c r="L207" s="3">
        <f t="shared" si="20"/>
        <v>10</v>
      </c>
      <c r="M207" s="3">
        <f t="shared" si="21"/>
        <v>1</v>
      </c>
      <c r="N207" s="3">
        <f t="shared" si="19"/>
        <v>0.45161165049745233</v>
      </c>
      <c r="O207" s="3">
        <f t="shared" si="22"/>
        <v>0.61102234989822513</v>
      </c>
      <c r="P207" s="3">
        <f t="shared" si="23"/>
        <v>-0.49262174126804703</v>
      </c>
    </row>
    <row r="208" spans="7:16" x14ac:dyDescent="0.2">
      <c r="G208" s="3">
        <f t="shared" si="24"/>
        <v>191</v>
      </c>
      <c r="H208" s="3" t="s">
        <v>23</v>
      </c>
      <c r="I208" s="3" t="s">
        <v>1</v>
      </c>
      <c r="J208" s="3">
        <v>40</v>
      </c>
      <c r="K208" s="3">
        <v>7</v>
      </c>
      <c r="L208" s="3">
        <f t="shared" si="20"/>
        <v>33</v>
      </c>
      <c r="M208" s="3">
        <f t="shared" si="21"/>
        <v>1</v>
      </c>
      <c r="N208" s="3">
        <f t="shared" si="19"/>
        <v>1.3407480541479746</v>
      </c>
      <c r="O208" s="3">
        <f t="shared" si="22"/>
        <v>0.79261293175551906</v>
      </c>
      <c r="P208" s="3">
        <f t="shared" si="23"/>
        <v>-0.23242028274507387</v>
      </c>
    </row>
    <row r="209" spans="7:16" x14ac:dyDescent="0.2">
      <c r="G209" s="3">
        <f t="shared" si="24"/>
        <v>192</v>
      </c>
      <c r="H209" s="3" t="s">
        <v>22</v>
      </c>
      <c r="I209" s="3" t="s">
        <v>28</v>
      </c>
      <c r="J209" s="3">
        <v>10</v>
      </c>
      <c r="K209" s="3">
        <v>41</v>
      </c>
      <c r="L209" s="3">
        <f t="shared" si="20"/>
        <v>-31</v>
      </c>
      <c r="M209" s="3">
        <f t="shared" si="21"/>
        <v>0</v>
      </c>
      <c r="N209" s="3">
        <f t="shared" si="19"/>
        <v>-0.8066452198771018</v>
      </c>
      <c r="O209" s="3">
        <f t="shared" si="22"/>
        <v>0.30860583936438341</v>
      </c>
      <c r="P209" s="3">
        <f t="shared" si="23"/>
        <v>-0.36904519724098589</v>
      </c>
    </row>
    <row r="210" spans="7:16" x14ac:dyDescent="0.2">
      <c r="G210" s="3">
        <f t="shared" si="24"/>
        <v>192</v>
      </c>
      <c r="H210" s="3" t="s">
        <v>35</v>
      </c>
      <c r="I210" s="3" t="s">
        <v>36</v>
      </c>
      <c r="J210" s="3" t="s">
        <v>37</v>
      </c>
      <c r="K210" s="3" t="s">
        <v>37</v>
      </c>
      <c r="L210" s="3" t="str">
        <f t="shared" si="20"/>
        <v/>
      </c>
      <c r="M210" s="3">
        <f t="shared" si="21"/>
        <v>1</v>
      </c>
      <c r="N210" s="3" t="str">
        <f t="shared" si="19"/>
        <v/>
      </c>
      <c r="O210" s="3" t="str">
        <f t="shared" si="22"/>
        <v/>
      </c>
      <c r="P210" s="3" t="str">
        <f t="shared" si="23"/>
        <v/>
      </c>
    </row>
    <row r="211" spans="7:16" x14ac:dyDescent="0.2">
      <c r="G211" s="3">
        <f t="shared" si="24"/>
        <v>193</v>
      </c>
      <c r="H211" s="3" t="s">
        <v>13</v>
      </c>
      <c r="I211" s="3" t="s">
        <v>19</v>
      </c>
      <c r="J211" s="3">
        <v>21</v>
      </c>
      <c r="K211" s="3">
        <v>13</v>
      </c>
      <c r="L211" s="3">
        <f t="shared" si="20"/>
        <v>8</v>
      </c>
      <c r="M211" s="3">
        <f t="shared" si="21"/>
        <v>1</v>
      </c>
      <c r="N211" s="3">
        <f t="shared" si="19"/>
        <v>0.56737020308423025</v>
      </c>
      <c r="O211" s="3">
        <f t="shared" si="22"/>
        <v>0.63815614206681048</v>
      </c>
      <c r="P211" s="3">
        <f t="shared" si="23"/>
        <v>-0.44917228879867338</v>
      </c>
    </row>
    <row r="212" spans="7:16" x14ac:dyDescent="0.2">
      <c r="G212" s="3">
        <f t="shared" si="24"/>
        <v>194</v>
      </c>
      <c r="H212" s="3" t="s">
        <v>9</v>
      </c>
      <c r="I212" s="3" t="s">
        <v>32</v>
      </c>
      <c r="J212" s="3">
        <v>22</v>
      </c>
      <c r="K212" s="3">
        <v>27</v>
      </c>
      <c r="L212" s="3">
        <f t="shared" si="20"/>
        <v>-5</v>
      </c>
      <c r="M212" s="3">
        <f t="shared" si="21"/>
        <v>0</v>
      </c>
      <c r="N212" s="3">
        <f t="shared" si="19"/>
        <v>0.20581436474293391</v>
      </c>
      <c r="O212" s="3">
        <f t="shared" si="22"/>
        <v>0.55127272801631244</v>
      </c>
      <c r="P212" s="3">
        <f t="shared" si="23"/>
        <v>-0.80133998785238203</v>
      </c>
    </row>
    <row r="213" spans="7:16" x14ac:dyDescent="0.2">
      <c r="G213" s="3">
        <f t="shared" si="24"/>
        <v>195</v>
      </c>
      <c r="H213" s="3" t="s">
        <v>7</v>
      </c>
      <c r="I213" s="3" t="s">
        <v>31</v>
      </c>
      <c r="J213" s="3">
        <v>20</v>
      </c>
      <c r="K213" s="3">
        <v>27</v>
      </c>
      <c r="L213" s="3">
        <f t="shared" si="20"/>
        <v>-7</v>
      </c>
      <c r="M213" s="3">
        <f t="shared" si="21"/>
        <v>0</v>
      </c>
      <c r="N213" s="3">
        <f t="shared" si="19"/>
        <v>-1.1597461249975916</v>
      </c>
      <c r="O213" s="3">
        <f t="shared" si="22"/>
        <v>0.23871341862877882</v>
      </c>
      <c r="P213" s="3">
        <f t="shared" si="23"/>
        <v>-0.27274540676617165</v>
      </c>
    </row>
    <row r="214" spans="7:16" x14ac:dyDescent="0.2">
      <c r="G214" s="3">
        <f t="shared" si="24"/>
        <v>196</v>
      </c>
      <c r="H214" s="3" t="s">
        <v>24</v>
      </c>
      <c r="I214" s="3" t="s">
        <v>30</v>
      </c>
      <c r="J214" s="3">
        <v>26</v>
      </c>
      <c r="K214" s="3">
        <v>23</v>
      </c>
      <c r="L214" s="3">
        <f t="shared" si="20"/>
        <v>3</v>
      </c>
      <c r="M214" s="3">
        <f t="shared" si="21"/>
        <v>1</v>
      </c>
      <c r="N214" s="3">
        <f t="shared" si="19"/>
        <v>1.2543720636618316</v>
      </c>
      <c r="O214" s="3">
        <f t="shared" si="22"/>
        <v>0.77805576867791648</v>
      </c>
      <c r="P214" s="3">
        <f t="shared" si="23"/>
        <v>-0.25095707526749367</v>
      </c>
    </row>
    <row r="215" spans="7:16" x14ac:dyDescent="0.2">
      <c r="G215" s="3">
        <f t="shared" si="24"/>
        <v>197</v>
      </c>
      <c r="H215" s="3" t="s">
        <v>1</v>
      </c>
      <c r="I215" s="3" t="s">
        <v>14</v>
      </c>
      <c r="J215" s="3">
        <v>28</v>
      </c>
      <c r="K215" s="3">
        <v>16</v>
      </c>
      <c r="L215" s="3">
        <f t="shared" si="20"/>
        <v>12</v>
      </c>
      <c r="M215" s="3">
        <f t="shared" si="21"/>
        <v>1</v>
      </c>
      <c r="N215" s="3">
        <f t="shared" si="19"/>
        <v>0.60551031520490317</v>
      </c>
      <c r="O215" s="3">
        <f t="shared" si="22"/>
        <v>0.64691596529962625</v>
      </c>
      <c r="P215" s="3">
        <f t="shared" si="23"/>
        <v>-0.43553887653411405</v>
      </c>
    </row>
    <row r="216" spans="7:16" x14ac:dyDescent="0.2">
      <c r="G216" s="3">
        <f t="shared" si="24"/>
        <v>198</v>
      </c>
      <c r="H216" s="3" t="s">
        <v>27</v>
      </c>
      <c r="I216" s="3" t="s">
        <v>12</v>
      </c>
      <c r="J216" s="3">
        <v>20</v>
      </c>
      <c r="K216" s="3">
        <v>17</v>
      </c>
      <c r="L216" s="3">
        <f t="shared" si="20"/>
        <v>3</v>
      </c>
      <c r="M216" s="3">
        <f t="shared" si="21"/>
        <v>1</v>
      </c>
      <c r="N216" s="3">
        <f t="shared" si="19"/>
        <v>2.4063596892085823</v>
      </c>
      <c r="O216" s="3">
        <f t="shared" si="22"/>
        <v>0.91731097780206716</v>
      </c>
      <c r="P216" s="3">
        <f t="shared" si="23"/>
        <v>-8.6308739022529377E-2</v>
      </c>
    </row>
    <row r="217" spans="7:16" x14ac:dyDescent="0.2">
      <c r="G217" s="3">
        <f t="shared" si="24"/>
        <v>199</v>
      </c>
      <c r="H217" s="3" t="s">
        <v>18</v>
      </c>
      <c r="I217" s="3" t="s">
        <v>0</v>
      </c>
      <c r="J217" s="3">
        <v>13</v>
      </c>
      <c r="K217" s="3">
        <v>10</v>
      </c>
      <c r="L217" s="3">
        <f t="shared" si="20"/>
        <v>3</v>
      </c>
      <c r="M217" s="3">
        <f t="shared" si="21"/>
        <v>1</v>
      </c>
      <c r="N217" s="3">
        <f t="shared" si="19"/>
        <v>5.2449708593309885E-2</v>
      </c>
      <c r="O217" s="3">
        <f t="shared" si="22"/>
        <v>0.51310942198178444</v>
      </c>
      <c r="P217" s="3">
        <f t="shared" si="23"/>
        <v>-0.66726615834609038</v>
      </c>
    </row>
    <row r="218" spans="7:16" x14ac:dyDescent="0.2">
      <c r="G218" s="3">
        <f t="shared" si="24"/>
        <v>200</v>
      </c>
      <c r="H218" s="3" t="s">
        <v>28</v>
      </c>
      <c r="I218" s="3" t="s">
        <v>11</v>
      </c>
      <c r="J218" s="3">
        <v>17</v>
      </c>
      <c r="K218" s="3">
        <v>22</v>
      </c>
      <c r="L218" s="3">
        <f t="shared" si="20"/>
        <v>-5</v>
      </c>
      <c r="M218" s="3">
        <f t="shared" si="21"/>
        <v>0</v>
      </c>
      <c r="N218" s="3">
        <f t="shared" si="19"/>
        <v>7.4604086916819523E-2</v>
      </c>
      <c r="O218" s="3">
        <f t="shared" si="22"/>
        <v>0.51864237593345774</v>
      </c>
      <c r="P218" s="3">
        <f t="shared" si="23"/>
        <v>-0.73114478395860938</v>
      </c>
    </row>
    <row r="219" spans="7:16" x14ac:dyDescent="0.2">
      <c r="G219" s="3">
        <f t="shared" si="24"/>
        <v>201</v>
      </c>
      <c r="H219" s="3" t="s">
        <v>5</v>
      </c>
      <c r="I219" s="3" t="s">
        <v>17</v>
      </c>
      <c r="J219" s="3">
        <v>16</v>
      </c>
      <c r="K219" s="3">
        <v>25</v>
      </c>
      <c r="L219" s="3">
        <f t="shared" si="20"/>
        <v>-9</v>
      </c>
      <c r="M219" s="3">
        <f t="shared" si="21"/>
        <v>0</v>
      </c>
      <c r="N219" s="3">
        <f t="shared" si="19"/>
        <v>-1.0115331180981428</v>
      </c>
      <c r="O219" s="3">
        <f t="shared" si="22"/>
        <v>0.2666799242876432</v>
      </c>
      <c r="P219" s="3">
        <f t="shared" si="23"/>
        <v>-0.31017300704131784</v>
      </c>
    </row>
    <row r="220" spans="7:16" x14ac:dyDescent="0.2">
      <c r="G220" s="3">
        <f t="shared" si="24"/>
        <v>202</v>
      </c>
      <c r="H220" s="3" t="s">
        <v>10</v>
      </c>
      <c r="I220" s="3" t="s">
        <v>21</v>
      </c>
      <c r="J220" s="3">
        <v>10</v>
      </c>
      <c r="K220" s="3">
        <v>23</v>
      </c>
      <c r="L220" s="3">
        <f t="shared" si="20"/>
        <v>-13</v>
      </c>
      <c r="M220" s="3">
        <f t="shared" si="21"/>
        <v>0</v>
      </c>
      <c r="N220" s="3">
        <f t="shared" si="19"/>
        <v>-1.9492905072913631</v>
      </c>
      <c r="O220" s="3">
        <f t="shared" si="22"/>
        <v>0.1246307417539851</v>
      </c>
      <c r="P220" s="3">
        <f t="shared" si="23"/>
        <v>-0.13310947222143837</v>
      </c>
    </row>
    <row r="221" spans="7:16" x14ac:dyDescent="0.2">
      <c r="G221" s="3">
        <f t="shared" si="24"/>
        <v>203</v>
      </c>
      <c r="H221" s="3" t="s">
        <v>33</v>
      </c>
      <c r="I221" s="3" t="s">
        <v>22</v>
      </c>
      <c r="J221" s="3">
        <v>17</v>
      </c>
      <c r="K221" s="3">
        <v>23</v>
      </c>
      <c r="L221" s="3">
        <f t="shared" si="20"/>
        <v>-6</v>
      </c>
      <c r="M221" s="3">
        <f t="shared" si="21"/>
        <v>0</v>
      </c>
      <c r="N221" s="3">
        <f t="shared" si="19"/>
        <v>-0.81901961382481736</v>
      </c>
      <c r="O221" s="3">
        <f t="shared" si="22"/>
        <v>0.30597180828586368</v>
      </c>
      <c r="P221" s="3">
        <f t="shared" si="23"/>
        <v>-0.36524269723390751</v>
      </c>
    </row>
    <row r="222" spans="7:16" x14ac:dyDescent="0.2">
      <c r="G222" s="3">
        <f t="shared" si="24"/>
        <v>204</v>
      </c>
      <c r="H222" s="3" t="s">
        <v>15</v>
      </c>
      <c r="I222" s="3" t="s">
        <v>20</v>
      </c>
      <c r="J222" s="3">
        <v>16</v>
      </c>
      <c r="K222" s="3">
        <v>11</v>
      </c>
      <c r="L222" s="3">
        <f t="shared" si="20"/>
        <v>5</v>
      </c>
      <c r="M222" s="3">
        <f t="shared" si="21"/>
        <v>1</v>
      </c>
      <c r="N222" s="3">
        <f t="shared" si="19"/>
        <v>0.94559012805459852</v>
      </c>
      <c r="O222" s="3">
        <f t="shared" si="22"/>
        <v>0.72022745297863944</v>
      </c>
      <c r="P222" s="3">
        <f t="shared" si="23"/>
        <v>-0.32818820994534209</v>
      </c>
    </row>
    <row r="223" spans="7:16" x14ac:dyDescent="0.2">
      <c r="G223" s="3">
        <f t="shared" si="24"/>
        <v>205</v>
      </c>
      <c r="H223" s="3" t="s">
        <v>3</v>
      </c>
      <c r="I223" s="3" t="s">
        <v>23</v>
      </c>
      <c r="J223" s="3">
        <v>38</v>
      </c>
      <c r="K223" s="3">
        <v>10</v>
      </c>
      <c r="L223" s="3">
        <f t="shared" si="20"/>
        <v>28</v>
      </c>
      <c r="M223" s="3">
        <f t="shared" si="21"/>
        <v>1</v>
      </c>
      <c r="N223" s="3">
        <f t="shared" si="19"/>
        <v>0.79117106540004123</v>
      </c>
      <c r="O223" s="3">
        <f t="shared" si="22"/>
        <v>0.68808272570635443</v>
      </c>
      <c r="P223" s="3">
        <f t="shared" si="23"/>
        <v>-0.37384620742488589</v>
      </c>
    </row>
    <row r="224" spans="7:16" x14ac:dyDescent="0.2">
      <c r="G224" s="3">
        <f t="shared" si="24"/>
        <v>206</v>
      </c>
      <c r="H224" s="3" t="s">
        <v>34</v>
      </c>
      <c r="I224" s="3" t="s">
        <v>16</v>
      </c>
      <c r="J224" s="3">
        <v>14</v>
      </c>
      <c r="K224" s="3">
        <v>42</v>
      </c>
      <c r="L224" s="3">
        <f t="shared" si="20"/>
        <v>-28</v>
      </c>
      <c r="M224" s="3">
        <f t="shared" si="21"/>
        <v>0</v>
      </c>
      <c r="N224" s="3">
        <f t="shared" si="19"/>
        <v>-2.0445323040841021</v>
      </c>
      <c r="O224" s="3">
        <f t="shared" si="22"/>
        <v>0.11460602847916464</v>
      </c>
      <c r="P224" s="3">
        <f t="shared" si="23"/>
        <v>-0.12172256747073297</v>
      </c>
    </row>
    <row r="225" spans="7:16" x14ac:dyDescent="0.2">
      <c r="G225" s="3">
        <f t="shared" si="24"/>
        <v>207</v>
      </c>
      <c r="H225" s="3" t="s">
        <v>25</v>
      </c>
      <c r="I225" s="3" t="s">
        <v>26</v>
      </c>
      <c r="J225" s="3">
        <v>10</v>
      </c>
      <c r="K225" s="3">
        <v>7</v>
      </c>
      <c r="L225" s="3">
        <f t="shared" si="20"/>
        <v>3</v>
      </c>
      <c r="M225" s="3">
        <f t="shared" si="21"/>
        <v>1</v>
      </c>
      <c r="N225" s="3">
        <f t="shared" si="19"/>
        <v>-0.23265090079942885</v>
      </c>
      <c r="O225" s="3">
        <f t="shared" si="22"/>
        <v>0.44209820766694458</v>
      </c>
      <c r="P225" s="3">
        <f t="shared" si="23"/>
        <v>-0.81622323229309401</v>
      </c>
    </row>
    <row r="226" spans="7:16" x14ac:dyDescent="0.2">
      <c r="G226" s="3">
        <f t="shared" si="24"/>
        <v>208</v>
      </c>
      <c r="H226" s="3" t="s">
        <v>29</v>
      </c>
      <c r="I226" s="3" t="s">
        <v>6</v>
      </c>
      <c r="J226" s="3">
        <v>30</v>
      </c>
      <c r="K226" s="3">
        <v>23</v>
      </c>
      <c r="L226" s="3">
        <f t="shared" si="20"/>
        <v>7</v>
      </c>
      <c r="M226" s="3">
        <f t="shared" si="21"/>
        <v>1</v>
      </c>
      <c r="N226" s="3">
        <f t="shared" si="19"/>
        <v>2.3213273797031602</v>
      </c>
      <c r="O226" s="3">
        <f t="shared" si="22"/>
        <v>0.91062802786086783</v>
      </c>
      <c r="P226" s="3">
        <f t="shared" si="23"/>
        <v>-9.3620777002239253E-2</v>
      </c>
    </row>
    <row r="227" spans="7:16" x14ac:dyDescent="0.2">
      <c r="G227" s="3">
        <f t="shared" si="24"/>
        <v>208</v>
      </c>
      <c r="H227" s="3" t="s">
        <v>35</v>
      </c>
      <c r="I227" s="3" t="s">
        <v>36</v>
      </c>
      <c r="J227" s="3" t="s">
        <v>37</v>
      </c>
      <c r="K227" s="3" t="s">
        <v>37</v>
      </c>
      <c r="L227" s="3" t="str">
        <f t="shared" si="20"/>
        <v/>
      </c>
      <c r="M227" s="3">
        <f t="shared" si="21"/>
        <v>1</v>
      </c>
      <c r="N227" s="3" t="str">
        <f t="shared" si="19"/>
        <v/>
      </c>
      <c r="O227" s="3" t="str">
        <f t="shared" si="22"/>
        <v/>
      </c>
      <c r="P227" s="3" t="str">
        <f t="shared" si="23"/>
        <v/>
      </c>
    </row>
    <row r="228" spans="7:16" x14ac:dyDescent="0.2">
      <c r="G228" s="3">
        <f t="shared" si="24"/>
        <v>209</v>
      </c>
      <c r="H228" s="3" t="s">
        <v>23</v>
      </c>
      <c r="I228" s="3" t="s">
        <v>34</v>
      </c>
      <c r="J228" s="3">
        <v>24</v>
      </c>
      <c r="K228" s="3">
        <v>3</v>
      </c>
      <c r="L228" s="3">
        <f t="shared" si="20"/>
        <v>21</v>
      </c>
      <c r="M228" s="3">
        <f t="shared" si="21"/>
        <v>1</v>
      </c>
      <c r="N228" s="3">
        <f t="shared" si="19"/>
        <v>2.3872327833896767</v>
      </c>
      <c r="O228" s="3">
        <f t="shared" si="22"/>
        <v>0.91584854402219273</v>
      </c>
      <c r="P228" s="3">
        <f t="shared" si="23"/>
        <v>-8.7904272932928712E-2</v>
      </c>
    </row>
    <row r="229" spans="7:16" x14ac:dyDescent="0.2">
      <c r="G229" s="3">
        <f t="shared" si="24"/>
        <v>210</v>
      </c>
      <c r="H229" s="3" t="s">
        <v>22</v>
      </c>
      <c r="I229" s="3" t="s">
        <v>24</v>
      </c>
      <c r="J229" s="3">
        <v>13</v>
      </c>
      <c r="K229" s="3">
        <v>34</v>
      </c>
      <c r="L229" s="3">
        <f t="shared" si="20"/>
        <v>-21</v>
      </c>
      <c r="M229" s="3">
        <f t="shared" si="21"/>
        <v>0</v>
      </c>
      <c r="N229" s="3">
        <f t="shared" si="19"/>
        <v>-1.0445508379272139</v>
      </c>
      <c r="O229" s="3">
        <f t="shared" si="22"/>
        <v>0.26027286159599294</v>
      </c>
      <c r="P229" s="3">
        <f t="shared" si="23"/>
        <v>-0.30147389266871655</v>
      </c>
    </row>
    <row r="230" spans="7:16" x14ac:dyDescent="0.2">
      <c r="G230" s="3">
        <f t="shared" si="24"/>
        <v>211</v>
      </c>
      <c r="H230" s="3" t="s">
        <v>12</v>
      </c>
      <c r="I230" s="3" t="s">
        <v>3</v>
      </c>
      <c r="J230" s="3">
        <v>27</v>
      </c>
      <c r="K230" s="3">
        <v>30</v>
      </c>
      <c r="L230" s="3">
        <f t="shared" si="20"/>
        <v>-3</v>
      </c>
      <c r="M230" s="3">
        <f t="shared" si="21"/>
        <v>0</v>
      </c>
      <c r="N230" s="3">
        <f t="shared" si="19"/>
        <v>-1.9087639493300776</v>
      </c>
      <c r="O230" s="3">
        <f t="shared" si="22"/>
        <v>0.12911977969583108</v>
      </c>
      <c r="P230" s="3">
        <f t="shared" si="23"/>
        <v>-0.13825083132897148</v>
      </c>
    </row>
    <row r="231" spans="7:16" x14ac:dyDescent="0.2">
      <c r="G231" s="3">
        <f t="shared" si="24"/>
        <v>212</v>
      </c>
      <c r="H231" s="3" t="s">
        <v>17</v>
      </c>
      <c r="I231" s="3" t="s">
        <v>28</v>
      </c>
      <c r="J231" s="3">
        <v>6</v>
      </c>
      <c r="K231" s="3">
        <v>34</v>
      </c>
      <c r="L231" s="3">
        <f t="shared" si="20"/>
        <v>-28</v>
      </c>
      <c r="M231" s="3">
        <f t="shared" si="21"/>
        <v>0</v>
      </c>
      <c r="N231" s="3">
        <f t="shared" si="19"/>
        <v>0.44241650880506178</v>
      </c>
      <c r="O231" s="3">
        <f t="shared" si="22"/>
        <v>0.60883468554517217</v>
      </c>
      <c r="P231" s="3">
        <f t="shared" si="23"/>
        <v>-0.93862500923392622</v>
      </c>
    </row>
    <row r="232" spans="7:16" x14ac:dyDescent="0.2">
      <c r="G232" s="3">
        <f t="shared" si="24"/>
        <v>213</v>
      </c>
      <c r="H232" s="3" t="s">
        <v>21</v>
      </c>
      <c r="I232" s="3" t="s">
        <v>31</v>
      </c>
      <c r="J232" s="3">
        <v>20</v>
      </c>
      <c r="K232" s="3">
        <v>24</v>
      </c>
      <c r="L232" s="3">
        <f t="shared" si="20"/>
        <v>-4</v>
      </c>
      <c r="M232" s="3">
        <f t="shared" si="21"/>
        <v>0</v>
      </c>
      <c r="N232" s="3">
        <f t="shared" si="19"/>
        <v>-0.95378691843344721</v>
      </c>
      <c r="O232" s="3">
        <f t="shared" si="22"/>
        <v>0.27812388016956208</v>
      </c>
      <c r="P232" s="3">
        <f t="shared" si="23"/>
        <v>-0.32590173399292149</v>
      </c>
    </row>
    <row r="233" spans="7:16" x14ac:dyDescent="0.2">
      <c r="G233" s="3">
        <f t="shared" si="24"/>
        <v>214</v>
      </c>
      <c r="H233" s="3" t="s">
        <v>6</v>
      </c>
      <c r="I233" s="3" t="s">
        <v>9</v>
      </c>
      <c r="J233" s="3">
        <v>27</v>
      </c>
      <c r="K233" s="3">
        <v>26</v>
      </c>
      <c r="L233" s="3">
        <f t="shared" si="20"/>
        <v>1</v>
      </c>
      <c r="M233" s="3">
        <f t="shared" si="21"/>
        <v>1</v>
      </c>
      <c r="N233" s="3">
        <f t="shared" si="19"/>
        <v>0.33343206205874087</v>
      </c>
      <c r="O233" s="3">
        <f t="shared" si="22"/>
        <v>0.58259421533137146</v>
      </c>
      <c r="P233" s="3">
        <f t="shared" si="23"/>
        <v>-0.54026436356313112</v>
      </c>
    </row>
    <row r="234" spans="7:16" x14ac:dyDescent="0.2">
      <c r="G234" s="3">
        <f t="shared" si="24"/>
        <v>215</v>
      </c>
      <c r="H234" s="3" t="s">
        <v>11</v>
      </c>
      <c r="I234" s="3" t="s">
        <v>5</v>
      </c>
      <c r="J234" s="3">
        <v>21</v>
      </c>
      <c r="K234" s="3">
        <v>20</v>
      </c>
      <c r="L234" s="3">
        <f t="shared" si="20"/>
        <v>1</v>
      </c>
      <c r="M234" s="3">
        <f t="shared" si="21"/>
        <v>1</v>
      </c>
      <c r="N234" s="3">
        <f t="shared" si="19"/>
        <v>2.3190270331301726</v>
      </c>
      <c r="O234" s="3">
        <f t="shared" si="22"/>
        <v>0.91044063809960729</v>
      </c>
      <c r="P234" s="3">
        <f t="shared" si="23"/>
        <v>-9.3826578974921165E-2</v>
      </c>
    </row>
    <row r="235" spans="7:16" x14ac:dyDescent="0.2">
      <c r="G235" s="3">
        <f t="shared" si="24"/>
        <v>216</v>
      </c>
      <c r="H235" s="3" t="s">
        <v>13</v>
      </c>
      <c r="I235" s="3" t="s">
        <v>18</v>
      </c>
      <c r="J235" s="3">
        <v>17</v>
      </c>
      <c r="K235" s="3">
        <v>19</v>
      </c>
      <c r="L235" s="3">
        <f t="shared" si="20"/>
        <v>-2</v>
      </c>
      <c r="M235" s="3">
        <f t="shared" si="21"/>
        <v>0</v>
      </c>
      <c r="N235" s="3">
        <f t="shared" si="19"/>
        <v>1.7175143348542199</v>
      </c>
      <c r="O235" s="3">
        <f t="shared" si="22"/>
        <v>0.84780838985227813</v>
      </c>
      <c r="P235" s="3">
        <f t="shared" si="23"/>
        <v>-1.8826149589390928</v>
      </c>
    </row>
    <row r="236" spans="7:16" x14ac:dyDescent="0.2">
      <c r="G236" s="3">
        <f t="shared" si="24"/>
        <v>217</v>
      </c>
      <c r="H236" s="3" t="s">
        <v>7</v>
      </c>
      <c r="I236" s="3" t="s">
        <v>10</v>
      </c>
      <c r="J236" s="3">
        <v>33</v>
      </c>
      <c r="K236" s="3">
        <v>13</v>
      </c>
      <c r="L236" s="3">
        <f t="shared" si="20"/>
        <v>20</v>
      </c>
      <c r="M236" s="3">
        <f t="shared" si="21"/>
        <v>1</v>
      </c>
      <c r="N236" s="3">
        <f t="shared" si="19"/>
        <v>2.6555885561041745</v>
      </c>
      <c r="O236" s="3">
        <f t="shared" si="22"/>
        <v>0.93435460382049906</v>
      </c>
      <c r="P236" s="3">
        <f t="shared" si="23"/>
        <v>-6.7899251328426363E-2</v>
      </c>
    </row>
    <row r="237" spans="7:16" x14ac:dyDescent="0.2">
      <c r="G237" s="3">
        <f t="shared" si="24"/>
        <v>218</v>
      </c>
      <c r="H237" s="3" t="s">
        <v>25</v>
      </c>
      <c r="I237" s="3" t="s">
        <v>27</v>
      </c>
      <c r="J237" s="3">
        <v>17</v>
      </c>
      <c r="K237" s="3">
        <v>6</v>
      </c>
      <c r="L237" s="3">
        <f t="shared" si="20"/>
        <v>11</v>
      </c>
      <c r="M237" s="3">
        <f t="shared" si="21"/>
        <v>1</v>
      </c>
      <c r="N237" s="3">
        <f t="shared" si="19"/>
        <v>1.1884522507122603</v>
      </c>
      <c r="O237" s="3">
        <f t="shared" si="22"/>
        <v>0.76646413622545573</v>
      </c>
      <c r="P237" s="3">
        <f t="shared" si="23"/>
        <v>-0.26596737077279353</v>
      </c>
    </row>
    <row r="238" spans="7:16" x14ac:dyDescent="0.2">
      <c r="G238" s="3">
        <f t="shared" si="24"/>
        <v>219</v>
      </c>
      <c r="H238" s="3" t="s">
        <v>16</v>
      </c>
      <c r="I238" s="3" t="s">
        <v>33</v>
      </c>
      <c r="J238" s="3">
        <v>41</v>
      </c>
      <c r="K238" s="3">
        <v>13</v>
      </c>
      <c r="L238" s="3">
        <f t="shared" si="20"/>
        <v>28</v>
      </c>
      <c r="M238" s="3">
        <f t="shared" si="21"/>
        <v>1</v>
      </c>
      <c r="N238" s="3">
        <f t="shared" si="19"/>
        <v>3.8648803201280018</v>
      </c>
      <c r="O238" s="3">
        <f t="shared" si="22"/>
        <v>0.97946509178302354</v>
      </c>
      <c r="P238" s="3">
        <f t="shared" si="23"/>
        <v>-2.0748681045254663E-2</v>
      </c>
    </row>
    <row r="239" spans="7:16" x14ac:dyDescent="0.2">
      <c r="G239" s="3">
        <f t="shared" si="24"/>
        <v>220</v>
      </c>
      <c r="H239" s="3" t="s">
        <v>30</v>
      </c>
      <c r="I239" s="3" t="s">
        <v>20</v>
      </c>
      <c r="J239" s="3">
        <v>41</v>
      </c>
      <c r="K239" s="3">
        <v>48</v>
      </c>
      <c r="L239" s="3">
        <f t="shared" si="20"/>
        <v>-7</v>
      </c>
      <c r="M239" s="3">
        <f t="shared" si="21"/>
        <v>0</v>
      </c>
      <c r="N239" s="3">
        <f t="shared" si="19"/>
        <v>0.15215277868113367</v>
      </c>
      <c r="O239" s="3">
        <f t="shared" si="22"/>
        <v>0.53796498065857823</v>
      </c>
      <c r="P239" s="3">
        <f t="shared" si="23"/>
        <v>-0.77211459133272375</v>
      </c>
    </row>
    <row r="240" spans="7:16" x14ac:dyDescent="0.2">
      <c r="G240" s="3">
        <f t="shared" si="24"/>
        <v>221</v>
      </c>
      <c r="H240" s="3" t="s">
        <v>0</v>
      </c>
      <c r="I240" s="3" t="s">
        <v>29</v>
      </c>
      <c r="J240" s="3">
        <v>3</v>
      </c>
      <c r="K240" s="3">
        <v>16</v>
      </c>
      <c r="L240" s="3">
        <f t="shared" si="20"/>
        <v>-13</v>
      </c>
      <c r="M240" s="3">
        <f t="shared" si="21"/>
        <v>0</v>
      </c>
      <c r="N240" s="3">
        <f t="shared" si="19"/>
        <v>-0.70750314538777626</v>
      </c>
      <c r="O240" s="3">
        <f t="shared" si="22"/>
        <v>0.330150788336181</v>
      </c>
      <c r="P240" s="3">
        <f t="shared" si="23"/>
        <v>-0.40070264914448195</v>
      </c>
    </row>
    <row r="241" spans="7:16" x14ac:dyDescent="0.2">
      <c r="G241" s="3">
        <f t="shared" si="24"/>
        <v>222</v>
      </c>
      <c r="H241" s="3" t="s">
        <v>14</v>
      </c>
      <c r="I241" s="3" t="s">
        <v>19</v>
      </c>
      <c r="J241" s="3">
        <v>16</v>
      </c>
      <c r="K241" s="3">
        <v>19</v>
      </c>
      <c r="L241" s="3">
        <f t="shared" si="20"/>
        <v>-3</v>
      </c>
      <c r="M241" s="3">
        <f t="shared" si="21"/>
        <v>0</v>
      </c>
      <c r="N241" s="3">
        <f t="shared" si="19"/>
        <v>-1.6258869232363538</v>
      </c>
      <c r="O241" s="3">
        <f t="shared" si="22"/>
        <v>0.16439459086222721</v>
      </c>
      <c r="P241" s="3">
        <f t="shared" si="23"/>
        <v>-0.17959877596288423</v>
      </c>
    </row>
    <row r="242" spans="7:16" x14ac:dyDescent="0.2">
      <c r="G242" s="3">
        <f t="shared" si="24"/>
        <v>223</v>
      </c>
      <c r="H242" s="3" t="s">
        <v>26</v>
      </c>
      <c r="I242" s="3" t="s">
        <v>15</v>
      </c>
      <c r="J242" s="3">
        <v>26</v>
      </c>
      <c r="K242" s="3">
        <v>20</v>
      </c>
      <c r="L242" s="3">
        <f t="shared" si="20"/>
        <v>6</v>
      </c>
      <c r="M242" s="3">
        <f t="shared" si="21"/>
        <v>1</v>
      </c>
      <c r="N242" s="3">
        <f t="shared" si="19"/>
        <v>1.8657859972523254</v>
      </c>
      <c r="O242" s="3">
        <f t="shared" si="22"/>
        <v>0.86596992882980928</v>
      </c>
      <c r="P242" s="3">
        <f t="shared" si="23"/>
        <v>-0.14390509523760225</v>
      </c>
    </row>
    <row r="243" spans="7:16" x14ac:dyDescent="0.2">
      <c r="G243" s="3">
        <f t="shared" si="24"/>
        <v>224</v>
      </c>
      <c r="H243" s="3" t="s">
        <v>32</v>
      </c>
      <c r="I243" s="3" t="s">
        <v>1</v>
      </c>
      <c r="J243" s="3">
        <v>15</v>
      </c>
      <c r="K243" s="3">
        <v>26</v>
      </c>
      <c r="L243" s="3">
        <f t="shared" si="20"/>
        <v>-11</v>
      </c>
      <c r="M243" s="3">
        <f t="shared" si="21"/>
        <v>0</v>
      </c>
      <c r="N243" s="3">
        <f t="shared" si="19"/>
        <v>1.3137411280589144</v>
      </c>
      <c r="O243" s="3">
        <f t="shared" si="22"/>
        <v>0.78813850860169521</v>
      </c>
      <c r="P243" s="3">
        <f t="shared" si="23"/>
        <v>-1.5518225602921434</v>
      </c>
    </row>
    <row r="244" spans="7:16" x14ac:dyDescent="0.2">
      <c r="G244" s="3">
        <f t="shared" si="24"/>
        <v>224</v>
      </c>
      <c r="H244" s="3" t="s">
        <v>35</v>
      </c>
      <c r="I244" s="3" t="s">
        <v>36</v>
      </c>
      <c r="J244" s="3" t="s">
        <v>37</v>
      </c>
      <c r="K244" s="3" t="s">
        <v>37</v>
      </c>
      <c r="L244" s="3" t="str">
        <f t="shared" si="20"/>
        <v/>
      </c>
      <c r="M244" s="3">
        <f t="shared" si="21"/>
        <v>1</v>
      </c>
      <c r="N244" s="3" t="str">
        <f t="shared" si="19"/>
        <v/>
      </c>
      <c r="O244" s="3" t="str">
        <f t="shared" si="22"/>
        <v/>
      </c>
      <c r="P244" s="3" t="str">
        <f t="shared" si="23"/>
        <v/>
      </c>
    </row>
    <row r="245" spans="7:16" x14ac:dyDescent="0.2">
      <c r="G245" s="3">
        <f t="shared" si="24"/>
        <v>225</v>
      </c>
      <c r="H245" s="3" t="s">
        <v>9</v>
      </c>
      <c r="I245" s="3" t="s">
        <v>25</v>
      </c>
      <c r="J245" s="3">
        <v>24</v>
      </c>
      <c r="K245" s="3">
        <v>19</v>
      </c>
      <c r="L245" s="3">
        <f t="shared" si="20"/>
        <v>5</v>
      </c>
      <c r="M245" s="3">
        <f t="shared" si="21"/>
        <v>1</v>
      </c>
      <c r="N245" s="3">
        <f t="shared" si="19"/>
        <v>-0.47389710658302131</v>
      </c>
      <c r="O245" s="3">
        <f t="shared" si="22"/>
        <v>0.38369426649132565</v>
      </c>
      <c r="P245" s="3">
        <f t="shared" si="23"/>
        <v>-0.95790922452701976</v>
      </c>
    </row>
    <row r="246" spans="7:16" x14ac:dyDescent="0.2">
      <c r="G246" s="3">
        <f t="shared" si="24"/>
        <v>226</v>
      </c>
      <c r="H246" s="3" t="s">
        <v>10</v>
      </c>
      <c r="I246" s="3" t="s">
        <v>14</v>
      </c>
      <c r="J246" s="3">
        <v>20</v>
      </c>
      <c r="K246" s="3">
        <v>17</v>
      </c>
      <c r="L246" s="3">
        <f t="shared" si="20"/>
        <v>3</v>
      </c>
      <c r="M246" s="3">
        <f t="shared" si="21"/>
        <v>1</v>
      </c>
      <c r="N246" s="3">
        <f t="shared" si="19"/>
        <v>-1.6770173713914962</v>
      </c>
      <c r="O246" s="3">
        <f t="shared" si="22"/>
        <v>0.15749082213167284</v>
      </c>
      <c r="P246" s="3">
        <f t="shared" si="23"/>
        <v>-1.8483880945941937</v>
      </c>
    </row>
    <row r="247" spans="7:16" x14ac:dyDescent="0.2">
      <c r="G247" s="3">
        <f t="shared" si="24"/>
        <v>227</v>
      </c>
      <c r="H247" s="3" t="s">
        <v>5</v>
      </c>
      <c r="I247" s="3" t="s">
        <v>18</v>
      </c>
      <c r="J247" s="3">
        <v>38</v>
      </c>
      <c r="K247" s="3">
        <v>17</v>
      </c>
      <c r="L247" s="3">
        <f t="shared" si="20"/>
        <v>21</v>
      </c>
      <c r="M247" s="3">
        <f t="shared" si="21"/>
        <v>1</v>
      </c>
      <c r="N247" s="3">
        <f t="shared" si="19"/>
        <v>-1.224388369449747</v>
      </c>
      <c r="O247" s="3">
        <f t="shared" si="22"/>
        <v>0.22716510122741326</v>
      </c>
      <c r="P247" s="3">
        <f t="shared" si="23"/>
        <v>-1.4820782076859877</v>
      </c>
    </row>
    <row r="248" spans="7:16" x14ac:dyDescent="0.2">
      <c r="G248" s="3">
        <f t="shared" si="24"/>
        <v>228</v>
      </c>
      <c r="H248" s="3" t="s">
        <v>12</v>
      </c>
      <c r="I248" s="3" t="s">
        <v>32</v>
      </c>
      <c r="J248" s="3">
        <v>21</v>
      </c>
      <c r="K248" s="3">
        <v>41</v>
      </c>
      <c r="L248" s="3">
        <f t="shared" si="20"/>
        <v>-20</v>
      </c>
      <c r="M248" s="3">
        <f t="shared" si="21"/>
        <v>0</v>
      </c>
      <c r="N248" s="3">
        <f t="shared" si="19"/>
        <v>-1.5467145855294544</v>
      </c>
      <c r="O248" s="3">
        <f t="shared" si="22"/>
        <v>0.17556129072915083</v>
      </c>
      <c r="P248" s="3">
        <f t="shared" si="23"/>
        <v>-0.19305247659114746</v>
      </c>
    </row>
    <row r="249" spans="7:16" x14ac:dyDescent="0.2">
      <c r="G249" s="3">
        <f t="shared" si="24"/>
        <v>229</v>
      </c>
      <c r="H249" s="3" t="s">
        <v>1</v>
      </c>
      <c r="I249" s="3" t="s">
        <v>16</v>
      </c>
      <c r="J249" s="3">
        <v>16</v>
      </c>
      <c r="K249" s="3">
        <v>33</v>
      </c>
      <c r="L249" s="3">
        <f t="shared" si="20"/>
        <v>-17</v>
      </c>
      <c r="M249" s="3">
        <f t="shared" si="21"/>
        <v>0</v>
      </c>
      <c r="N249" s="3">
        <f t="shared" si="19"/>
        <v>-0.9980475748423997</v>
      </c>
      <c r="O249" s="3">
        <f t="shared" si="22"/>
        <v>0.26932546458407797</v>
      </c>
      <c r="P249" s="3">
        <f t="shared" si="23"/>
        <v>-0.31378715036671279</v>
      </c>
    </row>
    <row r="250" spans="7:16" x14ac:dyDescent="0.2">
      <c r="G250" s="3">
        <f t="shared" si="24"/>
        <v>230</v>
      </c>
      <c r="H250" s="3" t="s">
        <v>29</v>
      </c>
      <c r="I250" s="3" t="s">
        <v>22</v>
      </c>
      <c r="J250" s="3">
        <v>41</v>
      </c>
      <c r="K250" s="3">
        <v>3</v>
      </c>
      <c r="L250" s="3">
        <f t="shared" si="20"/>
        <v>38</v>
      </c>
      <c r="M250" s="3">
        <f t="shared" si="21"/>
        <v>1</v>
      </c>
      <c r="N250" s="3">
        <f t="shared" si="19"/>
        <v>3.4853562998936676</v>
      </c>
      <c r="O250" s="3">
        <f t="shared" si="22"/>
        <v>0.97026822745878261</v>
      </c>
      <c r="P250" s="3">
        <f t="shared" si="23"/>
        <v>-3.0182722556804938E-2</v>
      </c>
    </row>
    <row r="251" spans="7:16" x14ac:dyDescent="0.2">
      <c r="G251" s="3">
        <f t="shared" si="24"/>
        <v>231</v>
      </c>
      <c r="H251" s="3" t="s">
        <v>3</v>
      </c>
      <c r="I251" s="3" t="s">
        <v>17</v>
      </c>
      <c r="J251" s="3">
        <v>38</v>
      </c>
      <c r="K251" s="3">
        <v>25</v>
      </c>
      <c r="L251" s="3">
        <f t="shared" si="20"/>
        <v>13</v>
      </c>
      <c r="M251" s="3">
        <f t="shared" si="21"/>
        <v>1</v>
      </c>
      <c r="N251" s="3">
        <f t="shared" si="19"/>
        <v>1.106156011572726</v>
      </c>
      <c r="O251" s="3">
        <f t="shared" si="22"/>
        <v>0.75141177883244636</v>
      </c>
      <c r="P251" s="3">
        <f t="shared" si="23"/>
        <v>-0.28580147011678847</v>
      </c>
    </row>
    <row r="252" spans="7:16" x14ac:dyDescent="0.2">
      <c r="G252" s="3">
        <f t="shared" si="24"/>
        <v>232</v>
      </c>
      <c r="H252" s="3" t="s">
        <v>7</v>
      </c>
      <c r="I252" s="3" t="s">
        <v>24</v>
      </c>
      <c r="J252" s="3">
        <v>31</v>
      </c>
      <c r="K252" s="3">
        <v>34</v>
      </c>
      <c r="L252" s="3">
        <f t="shared" si="20"/>
        <v>-3</v>
      </c>
      <c r="M252" s="3">
        <f t="shared" si="21"/>
        <v>0</v>
      </c>
      <c r="N252" s="3">
        <f t="shared" si="19"/>
        <v>-0.4481913477125648</v>
      </c>
      <c r="O252" s="3">
        <f t="shared" si="22"/>
        <v>0.38979087528848871</v>
      </c>
      <c r="P252" s="3">
        <f t="shared" si="23"/>
        <v>-0.49395355317074413</v>
      </c>
    </row>
    <row r="253" spans="7:16" x14ac:dyDescent="0.2">
      <c r="G253" s="3">
        <f t="shared" si="24"/>
        <v>233</v>
      </c>
      <c r="H253" s="3" t="s">
        <v>19</v>
      </c>
      <c r="I253" s="3" t="s">
        <v>28</v>
      </c>
      <c r="J253" s="3">
        <v>33</v>
      </c>
      <c r="K253" s="3">
        <v>25</v>
      </c>
      <c r="L253" s="3">
        <f t="shared" si="20"/>
        <v>8</v>
      </c>
      <c r="M253" s="3">
        <f t="shared" si="21"/>
        <v>1</v>
      </c>
      <c r="N253" s="3">
        <f t="shared" si="19"/>
        <v>1.8054158919266559</v>
      </c>
      <c r="O253" s="3">
        <f t="shared" si="22"/>
        <v>0.8588069301321738</v>
      </c>
      <c r="P253" s="3">
        <f t="shared" si="23"/>
        <v>-0.15221114345700293</v>
      </c>
    </row>
    <row r="254" spans="7:16" x14ac:dyDescent="0.2">
      <c r="G254" s="3">
        <f t="shared" si="24"/>
        <v>234</v>
      </c>
      <c r="H254" s="3" t="s">
        <v>23</v>
      </c>
      <c r="I254" s="3" t="s">
        <v>30</v>
      </c>
      <c r="J254" s="3">
        <v>31</v>
      </c>
      <c r="K254" s="3">
        <v>34</v>
      </c>
      <c r="L254" s="3">
        <f t="shared" si="20"/>
        <v>-3</v>
      </c>
      <c r="M254" s="3">
        <f t="shared" si="21"/>
        <v>0</v>
      </c>
      <c r="N254" s="3">
        <f t="shared" si="19"/>
        <v>1.3177392729009885</v>
      </c>
      <c r="O254" s="3">
        <f t="shared" si="22"/>
        <v>0.78880533454915203</v>
      </c>
      <c r="P254" s="3">
        <f t="shared" si="23"/>
        <v>-1.5549749857509962</v>
      </c>
    </row>
    <row r="255" spans="7:16" x14ac:dyDescent="0.2">
      <c r="G255" s="3">
        <f t="shared" si="24"/>
        <v>235</v>
      </c>
      <c r="H255" s="3" t="s">
        <v>34</v>
      </c>
      <c r="I255" s="3" t="s">
        <v>33</v>
      </c>
      <c r="J255" s="3">
        <v>21</v>
      </c>
      <c r="K255" s="3">
        <v>22</v>
      </c>
      <c r="L255" s="3">
        <f t="shared" si="20"/>
        <v>-1</v>
      </c>
      <c r="M255" s="3">
        <f t="shared" si="21"/>
        <v>0</v>
      </c>
      <c r="N255" s="3">
        <f t="shared" si="19"/>
        <v>1.3642193883554221</v>
      </c>
      <c r="O255" s="3">
        <f t="shared" si="22"/>
        <v>0.79644460314997378</v>
      </c>
      <c r="P255" s="3">
        <f t="shared" si="23"/>
        <v>-1.5918170907514866</v>
      </c>
    </row>
    <row r="256" spans="7:16" x14ac:dyDescent="0.2">
      <c r="G256" s="3">
        <f t="shared" si="24"/>
        <v>236</v>
      </c>
      <c r="H256" s="3" t="s">
        <v>20</v>
      </c>
      <c r="I256" s="3" t="s">
        <v>15</v>
      </c>
      <c r="J256" s="3">
        <v>31</v>
      </c>
      <c r="K256" s="3">
        <v>24</v>
      </c>
      <c r="L256" s="3">
        <f t="shared" si="20"/>
        <v>7</v>
      </c>
      <c r="M256" s="3">
        <f t="shared" si="21"/>
        <v>1</v>
      </c>
      <c r="N256" s="3">
        <f t="shared" si="19"/>
        <v>-3.3332872677643066E-2</v>
      </c>
      <c r="O256" s="3">
        <f t="shared" si="22"/>
        <v>0.49166755331781964</v>
      </c>
      <c r="P256" s="3">
        <f t="shared" si="23"/>
        <v>-0.70995249551967532</v>
      </c>
    </row>
    <row r="257" spans="7:16" x14ac:dyDescent="0.2">
      <c r="G257" s="3">
        <f t="shared" si="24"/>
        <v>237</v>
      </c>
      <c r="H257" s="3" t="s">
        <v>11</v>
      </c>
      <c r="I257" s="3" t="s">
        <v>21</v>
      </c>
      <c r="J257" s="3">
        <v>12</v>
      </c>
      <c r="K257" s="3">
        <v>10</v>
      </c>
      <c r="L257" s="3">
        <f t="shared" si="20"/>
        <v>2</v>
      </c>
      <c r="M257" s="3">
        <f t="shared" si="21"/>
        <v>1</v>
      </c>
      <c r="N257" s="3">
        <f t="shared" si="19"/>
        <v>1.2981083192469223</v>
      </c>
      <c r="O257" s="3">
        <f t="shared" si="22"/>
        <v>0.78551644412778099</v>
      </c>
      <c r="P257" s="3">
        <f t="shared" si="23"/>
        <v>-0.2414138869062476</v>
      </c>
    </row>
    <row r="258" spans="7:16" x14ac:dyDescent="0.2">
      <c r="G258" s="3">
        <f t="shared" si="24"/>
        <v>238</v>
      </c>
      <c r="H258" s="3" t="s">
        <v>31</v>
      </c>
      <c r="I258" s="3" t="s">
        <v>6</v>
      </c>
      <c r="J258" s="3">
        <v>31</v>
      </c>
      <c r="K258" s="3">
        <v>27</v>
      </c>
      <c r="L258" s="3">
        <f t="shared" si="20"/>
        <v>4</v>
      </c>
      <c r="M258" s="3">
        <f t="shared" si="21"/>
        <v>1</v>
      </c>
      <c r="N258" s="3">
        <f t="shared" si="19"/>
        <v>1.5043339503986881</v>
      </c>
      <c r="O258" s="3">
        <f t="shared" si="22"/>
        <v>0.81821998006810892</v>
      </c>
      <c r="P258" s="3">
        <f t="shared" si="23"/>
        <v>-0.20062405424440322</v>
      </c>
    </row>
    <row r="259" spans="7:16" x14ac:dyDescent="0.2">
      <c r="G259" s="3">
        <f t="shared" si="24"/>
        <v>239</v>
      </c>
      <c r="H259" s="3" t="s">
        <v>13</v>
      </c>
      <c r="I259" s="3" t="s">
        <v>0</v>
      </c>
      <c r="J259" s="3">
        <v>33</v>
      </c>
      <c r="K259" s="3">
        <v>10</v>
      </c>
      <c r="L259" s="3">
        <f t="shared" si="20"/>
        <v>23</v>
      </c>
      <c r="M259" s="3">
        <f t="shared" si="21"/>
        <v>1</v>
      </c>
      <c r="N259" s="3">
        <f t="shared" si="19"/>
        <v>1.3138354157590522</v>
      </c>
      <c r="O259" s="3">
        <f t="shared" si="22"/>
        <v>0.78815425197583133</v>
      </c>
      <c r="P259" s="3">
        <f t="shared" si="23"/>
        <v>-0.23806145704266701</v>
      </c>
    </row>
    <row r="260" spans="7:16" x14ac:dyDescent="0.2">
      <c r="G260" s="3">
        <f t="shared" si="24"/>
        <v>240</v>
      </c>
      <c r="H260" s="3" t="s">
        <v>26</v>
      </c>
      <c r="I260" s="3" t="s">
        <v>27</v>
      </c>
      <c r="J260" s="3">
        <v>42</v>
      </c>
      <c r="K260" s="3">
        <v>21</v>
      </c>
      <c r="L260" s="3">
        <f t="shared" si="20"/>
        <v>21</v>
      </c>
      <c r="M260" s="3">
        <f t="shared" si="21"/>
        <v>1</v>
      </c>
      <c r="N260" s="3">
        <f t="shared" si="19"/>
        <v>1.8772317792001669</v>
      </c>
      <c r="O260" s="3">
        <f t="shared" si="22"/>
        <v>0.86729283922015432</v>
      </c>
      <c r="P260" s="3">
        <f t="shared" si="23"/>
        <v>-0.14237859773056821</v>
      </c>
    </row>
    <row r="261" spans="7:16" x14ac:dyDescent="0.2">
      <c r="G261" s="3">
        <f t="shared" si="24"/>
        <v>240</v>
      </c>
      <c r="H261" s="3" t="s">
        <v>35</v>
      </c>
      <c r="I261" s="3" t="s">
        <v>36</v>
      </c>
      <c r="J261" s="3" t="s">
        <v>37</v>
      </c>
      <c r="K261" s="3" t="s">
        <v>37</v>
      </c>
      <c r="L261" s="3" t="str">
        <f t="shared" si="20"/>
        <v/>
      </c>
      <c r="M261" s="3">
        <f t="shared" si="21"/>
        <v>1</v>
      </c>
      <c r="N261" s="3" t="str">
        <f t="shared" si="19"/>
        <v/>
      </c>
      <c r="O261" s="3" t="str">
        <f t="shared" si="22"/>
        <v/>
      </c>
      <c r="P261" s="3" t="str">
        <f t="shared" si="23"/>
        <v/>
      </c>
    </row>
    <row r="262" spans="7:16" x14ac:dyDescent="0.2">
      <c r="G262" s="3">
        <f t="shared" si="24"/>
        <v>241</v>
      </c>
      <c r="H262" s="3" t="s">
        <v>24</v>
      </c>
      <c r="I262" s="3" t="s">
        <v>29</v>
      </c>
      <c r="J262" s="3">
        <v>14</v>
      </c>
      <c r="K262" s="3">
        <v>35</v>
      </c>
      <c r="L262" s="3">
        <f t="shared" si="20"/>
        <v>-21</v>
      </c>
      <c r="M262" s="3">
        <f t="shared" si="21"/>
        <v>0</v>
      </c>
      <c r="N262" s="3">
        <f t="shared" ref="N262:N277" si="25">IFERROR(Home_edge+VLOOKUP(H262,$B$5:$C$36,2,FALSE)-VLOOKUP(I262,$B$5:$C$36,2,FALSE),"")</f>
        <v>-1.0724195789010205</v>
      </c>
      <c r="O262" s="3">
        <f t="shared" si="22"/>
        <v>0.25494321955202581</v>
      </c>
      <c r="P262" s="3">
        <f t="shared" si="23"/>
        <v>-0.29429484814041268</v>
      </c>
    </row>
    <row r="263" spans="7:16" x14ac:dyDescent="0.2">
      <c r="G263" s="3">
        <f t="shared" si="24"/>
        <v>242</v>
      </c>
      <c r="H263" s="3" t="s">
        <v>15</v>
      </c>
      <c r="I263" s="3" t="s">
        <v>1</v>
      </c>
      <c r="J263" s="3">
        <v>17</v>
      </c>
      <c r="K263" s="3">
        <v>16</v>
      </c>
      <c r="L263" s="3">
        <f t="shared" ref="L263:L277" si="26">IFERROR(J263-K263,"")</f>
        <v>1</v>
      </c>
      <c r="M263" s="3">
        <f t="shared" ref="M263:M277" si="27">IFERROR(IF(L263&gt;0,1,IF(L263&lt;0,0,0.5)),"")</f>
        <v>1</v>
      </c>
      <c r="N263" s="3">
        <f t="shared" si="25"/>
        <v>1.2725747583089286</v>
      </c>
      <c r="O263" s="3">
        <f t="shared" ref="O263:O277" si="28">IFERROR(EXP(N263)/(1+EXP(N263)),"")</f>
        <v>0.78118318546427212</v>
      </c>
      <c r="P263" s="3">
        <f t="shared" ref="P263:P277" si="29">IFERROR(IF(M263=1,LN(O263),IF(M263=0,LN(1-O263),0.5*LN(O263)+0.5*LN(1-O263))),"")</f>
        <v>-0.24694560419452405</v>
      </c>
    </row>
    <row r="264" spans="7:16" x14ac:dyDescent="0.2">
      <c r="G264" s="3">
        <f t="shared" ref="G264:G277" si="30">IF(COUNT(J264)&gt;0,G263+1,G263)</f>
        <v>243</v>
      </c>
      <c r="H264" s="3" t="s">
        <v>22</v>
      </c>
      <c r="I264" s="3" t="s">
        <v>7</v>
      </c>
      <c r="J264" s="3">
        <v>30</v>
      </c>
      <c r="K264" s="3">
        <v>10</v>
      </c>
      <c r="L264" s="3">
        <f t="shared" si="26"/>
        <v>20</v>
      </c>
      <c r="M264" s="3">
        <f t="shared" si="27"/>
        <v>1</v>
      </c>
      <c r="N264" s="3">
        <f t="shared" si="25"/>
        <v>-0.14023086252617134</v>
      </c>
      <c r="O264" s="3">
        <f t="shared" si="28"/>
        <v>0.46499962155913133</v>
      </c>
      <c r="P264" s="3">
        <f t="shared" si="29"/>
        <v>-0.76571868724644243</v>
      </c>
    </row>
    <row r="265" spans="7:16" x14ac:dyDescent="0.2">
      <c r="G265" s="3">
        <f t="shared" si="30"/>
        <v>244</v>
      </c>
      <c r="H265" s="3" t="s">
        <v>31</v>
      </c>
      <c r="I265" s="3" t="s">
        <v>10</v>
      </c>
      <c r="J265" s="3">
        <v>27</v>
      </c>
      <c r="K265" s="3">
        <v>24</v>
      </c>
      <c r="L265" s="3">
        <f t="shared" si="26"/>
        <v>3</v>
      </c>
      <c r="M265" s="3">
        <f t="shared" si="27"/>
        <v>1</v>
      </c>
      <c r="N265" s="3">
        <f t="shared" si="25"/>
        <v>4.2714633087902438</v>
      </c>
      <c r="O265" s="3">
        <f t="shared" si="28"/>
        <v>0.9862308966625839</v>
      </c>
      <c r="P265" s="3">
        <f t="shared" si="29"/>
        <v>-1.3864776680031421E-2</v>
      </c>
    </row>
    <row r="266" spans="7:16" x14ac:dyDescent="0.2">
      <c r="G266" s="3">
        <f t="shared" si="30"/>
        <v>245</v>
      </c>
      <c r="H266" s="3" t="s">
        <v>17</v>
      </c>
      <c r="I266" s="3" t="s">
        <v>12</v>
      </c>
      <c r="J266" s="3">
        <v>38</v>
      </c>
      <c r="K266" s="3">
        <v>10</v>
      </c>
      <c r="L266" s="3">
        <f t="shared" si="26"/>
        <v>28</v>
      </c>
      <c r="M266" s="3">
        <f t="shared" si="27"/>
        <v>1</v>
      </c>
      <c r="N266" s="3">
        <f t="shared" si="25"/>
        <v>2.170993820822785</v>
      </c>
      <c r="O266" s="3">
        <f t="shared" si="28"/>
        <v>0.89761433760893272</v>
      </c>
      <c r="P266" s="3">
        <f t="shared" si="29"/>
        <v>-0.10801477106929266</v>
      </c>
    </row>
    <row r="267" spans="7:16" x14ac:dyDescent="0.2">
      <c r="G267" s="3">
        <f t="shared" si="30"/>
        <v>246</v>
      </c>
      <c r="H267" s="3" t="s">
        <v>18</v>
      </c>
      <c r="I267" s="3" t="s">
        <v>11</v>
      </c>
      <c r="J267" s="3">
        <v>24</v>
      </c>
      <c r="K267" s="3">
        <v>17</v>
      </c>
      <c r="L267" s="3">
        <f t="shared" si="26"/>
        <v>7</v>
      </c>
      <c r="M267" s="3">
        <f t="shared" si="27"/>
        <v>1</v>
      </c>
      <c r="N267" s="3">
        <f t="shared" si="25"/>
        <v>0.27374721938500801</v>
      </c>
      <c r="O267" s="3">
        <f t="shared" si="28"/>
        <v>0.56801260956061506</v>
      </c>
      <c r="P267" s="3">
        <f t="shared" si="29"/>
        <v>-0.56561166057674017</v>
      </c>
    </row>
    <row r="268" spans="7:16" x14ac:dyDescent="0.2">
      <c r="G268" s="3">
        <f t="shared" si="30"/>
        <v>247</v>
      </c>
      <c r="H268" s="3" t="s">
        <v>28</v>
      </c>
      <c r="I268" s="3" t="s">
        <v>5</v>
      </c>
      <c r="J268" s="3">
        <v>24</v>
      </c>
      <c r="K268" s="3">
        <v>20</v>
      </c>
      <c r="L268" s="3">
        <f t="shared" si="26"/>
        <v>4</v>
      </c>
      <c r="M268" s="3">
        <f t="shared" si="27"/>
        <v>1</v>
      </c>
      <c r="N268" s="3">
        <f t="shared" si="25"/>
        <v>1.9375024923585142</v>
      </c>
      <c r="O268" s="3">
        <f t="shared" si="28"/>
        <v>0.87407750948909779</v>
      </c>
      <c r="P268" s="3">
        <f t="shared" si="29"/>
        <v>-0.13458622363279185</v>
      </c>
    </row>
    <row r="269" spans="7:16" x14ac:dyDescent="0.2">
      <c r="G269" s="3">
        <f t="shared" si="30"/>
        <v>248</v>
      </c>
      <c r="H269" s="3" t="s">
        <v>21</v>
      </c>
      <c r="I269" s="3" t="s">
        <v>6</v>
      </c>
      <c r="J269" s="3">
        <v>27</v>
      </c>
      <c r="K269" s="3">
        <v>10</v>
      </c>
      <c r="L269" s="3">
        <f t="shared" si="26"/>
        <v>17</v>
      </c>
      <c r="M269" s="3">
        <f t="shared" si="27"/>
        <v>1</v>
      </c>
      <c r="N269" s="3">
        <f t="shared" si="25"/>
        <v>9.4418404276763235E-2</v>
      </c>
      <c r="O269" s="3">
        <f t="shared" si="28"/>
        <v>0.52358708076097971</v>
      </c>
      <c r="P269" s="3">
        <f t="shared" si="29"/>
        <v>-0.64705191912211169</v>
      </c>
    </row>
    <row r="270" spans="7:16" x14ac:dyDescent="0.2">
      <c r="G270" s="3">
        <f t="shared" si="30"/>
        <v>249</v>
      </c>
      <c r="H270" s="3" t="s">
        <v>9</v>
      </c>
      <c r="I270" s="3" t="s">
        <v>26</v>
      </c>
      <c r="J270" s="3">
        <v>27</v>
      </c>
      <c r="K270" s="3">
        <v>13</v>
      </c>
      <c r="L270" s="3">
        <f t="shared" si="26"/>
        <v>14</v>
      </c>
      <c r="M270" s="3">
        <f t="shared" si="27"/>
        <v>1</v>
      </c>
      <c r="N270" s="3">
        <f t="shared" si="25"/>
        <v>-1.1626766350709279</v>
      </c>
      <c r="O270" s="3">
        <f t="shared" si="28"/>
        <v>0.23818126686989327</v>
      </c>
      <c r="P270" s="3">
        <f t="shared" si="29"/>
        <v>-1.4347232696964309</v>
      </c>
    </row>
    <row r="271" spans="7:16" x14ac:dyDescent="0.2">
      <c r="G271" s="3">
        <f t="shared" si="30"/>
        <v>250</v>
      </c>
      <c r="H271" s="3" t="s">
        <v>33</v>
      </c>
      <c r="I271" s="3" t="s">
        <v>23</v>
      </c>
      <c r="J271" s="3">
        <v>23</v>
      </c>
      <c r="K271" s="3">
        <v>25</v>
      </c>
      <c r="L271" s="3">
        <f t="shared" si="26"/>
        <v>-2</v>
      </c>
      <c r="M271" s="3">
        <f t="shared" si="27"/>
        <v>0</v>
      </c>
      <c r="N271" s="3">
        <f t="shared" si="25"/>
        <v>-2.3830662886796659</v>
      </c>
      <c r="O271" s="3">
        <f t="shared" si="28"/>
        <v>8.4473124544434952E-2</v>
      </c>
      <c r="P271" s="3">
        <f t="shared" si="29"/>
        <v>-8.8255559257419569E-2</v>
      </c>
    </row>
    <row r="272" spans="7:16" x14ac:dyDescent="0.2">
      <c r="G272" s="3">
        <f t="shared" si="30"/>
        <v>251</v>
      </c>
      <c r="H272" s="3" t="s">
        <v>34</v>
      </c>
      <c r="I272" s="3" t="s">
        <v>30</v>
      </c>
      <c r="J272" s="3">
        <v>6</v>
      </c>
      <c r="K272" s="3">
        <v>44</v>
      </c>
      <c r="L272" s="3">
        <f t="shared" si="26"/>
        <v>-38</v>
      </c>
      <c r="M272" s="3">
        <f t="shared" si="27"/>
        <v>0</v>
      </c>
      <c r="N272" s="3">
        <f t="shared" si="25"/>
        <v>-0.61336488280021073</v>
      </c>
      <c r="O272" s="3">
        <f t="shared" si="28"/>
        <v>0.35129200529751869</v>
      </c>
      <c r="P272" s="3">
        <f t="shared" si="29"/>
        <v>-0.43277259464840928</v>
      </c>
    </row>
    <row r="273" spans="7:16" x14ac:dyDescent="0.2">
      <c r="G273" s="3">
        <f t="shared" si="30"/>
        <v>252</v>
      </c>
      <c r="H273" s="3" t="s">
        <v>0</v>
      </c>
      <c r="I273" s="3" t="s">
        <v>19</v>
      </c>
      <c r="J273" s="3">
        <v>24</v>
      </c>
      <c r="K273" s="3">
        <v>6</v>
      </c>
      <c r="L273" s="3">
        <f t="shared" si="26"/>
        <v>18</v>
      </c>
      <c r="M273" s="3">
        <f t="shared" si="27"/>
        <v>1</v>
      </c>
      <c r="N273" s="3">
        <f t="shared" si="25"/>
        <v>-0.29033658498634418</v>
      </c>
      <c r="O273" s="3">
        <f t="shared" si="28"/>
        <v>0.42792146748859144</v>
      </c>
      <c r="P273" s="3">
        <f t="shared" si="29"/>
        <v>-0.84881558741235985</v>
      </c>
    </row>
    <row r="274" spans="7:16" x14ac:dyDescent="0.2">
      <c r="G274" s="3">
        <f t="shared" si="30"/>
        <v>253</v>
      </c>
      <c r="H274" s="3" t="s">
        <v>14</v>
      </c>
      <c r="I274" s="3" t="s">
        <v>13</v>
      </c>
      <c r="J274" s="3">
        <v>27</v>
      </c>
      <c r="K274" s="3">
        <v>37</v>
      </c>
      <c r="L274" s="3">
        <f t="shared" si="26"/>
        <v>-10</v>
      </c>
      <c r="M274" s="3">
        <f t="shared" si="27"/>
        <v>0</v>
      </c>
      <c r="N274" s="3">
        <f t="shared" si="25"/>
        <v>-1.7371284986321061</v>
      </c>
      <c r="O274" s="3">
        <f t="shared" si="28"/>
        <v>0.14967803596881679</v>
      </c>
      <c r="P274" s="3">
        <f t="shared" si="29"/>
        <v>-0.16214022000411182</v>
      </c>
    </row>
    <row r="275" spans="7:16" x14ac:dyDescent="0.2">
      <c r="G275" s="3">
        <f t="shared" si="30"/>
        <v>254</v>
      </c>
      <c r="H275" s="3" t="s">
        <v>16</v>
      </c>
      <c r="I275" s="3" t="s">
        <v>20</v>
      </c>
      <c r="J275" s="3">
        <v>38</v>
      </c>
      <c r="K275" s="3">
        <v>32</v>
      </c>
      <c r="L275" s="3">
        <f t="shared" si="26"/>
        <v>6</v>
      </c>
      <c r="M275" s="3">
        <f t="shared" si="27"/>
        <v>1</v>
      </c>
      <c r="N275" s="3">
        <f t="shared" si="25"/>
        <v>1.583320199965025</v>
      </c>
      <c r="O275" s="3">
        <f t="shared" si="28"/>
        <v>0.82967422542349389</v>
      </c>
      <c r="P275" s="3">
        <f t="shared" si="29"/>
        <v>-0.18672215472934611</v>
      </c>
    </row>
    <row r="276" spans="7:16" x14ac:dyDescent="0.2">
      <c r="G276" s="3">
        <f t="shared" si="30"/>
        <v>255</v>
      </c>
      <c r="H276" s="3" t="s">
        <v>32</v>
      </c>
      <c r="I276" s="3" t="s">
        <v>25</v>
      </c>
      <c r="J276" s="3">
        <v>10</v>
      </c>
      <c r="K276" s="3">
        <v>19</v>
      </c>
      <c r="L276" s="3">
        <f t="shared" si="26"/>
        <v>-9</v>
      </c>
      <c r="M276" s="3">
        <f t="shared" si="27"/>
        <v>0</v>
      </c>
      <c r="N276" s="3">
        <f t="shared" si="25"/>
        <v>-0.22358284363747749</v>
      </c>
      <c r="O276" s="3">
        <f t="shared" si="28"/>
        <v>0.44433597985296808</v>
      </c>
      <c r="P276" s="3">
        <f t="shared" si="29"/>
        <v>-0.58759144769358074</v>
      </c>
    </row>
    <row r="277" spans="7:16" x14ac:dyDescent="0.2">
      <c r="G277" s="3">
        <f t="shared" si="30"/>
        <v>256</v>
      </c>
      <c r="H277" s="3" t="s">
        <v>27</v>
      </c>
      <c r="I277" s="3" t="s">
        <v>3</v>
      </c>
      <c r="J277" s="3">
        <v>24</v>
      </c>
      <c r="K277" s="3">
        <v>31</v>
      </c>
      <c r="L277" s="3">
        <f t="shared" si="26"/>
        <v>-7</v>
      </c>
      <c r="M277" s="3">
        <f t="shared" si="27"/>
        <v>0</v>
      </c>
      <c r="N277" s="3">
        <f t="shared" si="25"/>
        <v>4.1467112190026856E-2</v>
      </c>
      <c r="O277" s="3">
        <f t="shared" si="28"/>
        <v>0.51036529281150955</v>
      </c>
      <c r="P277" s="3">
        <f t="shared" si="29"/>
        <v>-0.71409566143113679</v>
      </c>
    </row>
  </sheetData>
  <printOptions headings="1" gridLines="1"/>
  <pageMargins left="0.7" right="0.7" top="0.75" bottom="0.75" header="0.3" footer="0.3"/>
  <pageSetup scale="1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P287"/>
  <sheetViews>
    <sheetView topLeftCell="J1" workbookViewId="0">
      <selection activeCell="X1" sqref="X1"/>
    </sheetView>
  </sheetViews>
  <sheetFormatPr baseColWidth="10" defaultColWidth="9" defaultRowHeight="15" x14ac:dyDescent="0.2"/>
  <cols>
    <col min="1" max="1" width="9" style="3"/>
    <col min="2" max="2" width="21.59765625" style="3" customWidth="1"/>
    <col min="3" max="3" width="8.19921875" style="3" customWidth="1"/>
    <col min="4" max="4" width="7.796875" style="3" customWidth="1"/>
    <col min="5" max="5" width="8.796875" style="3" bestFit="1" customWidth="1"/>
    <col min="6" max="6" width="7" style="3" customWidth="1"/>
    <col min="7" max="7" width="8.796875" style="3" bestFit="1" customWidth="1"/>
    <col min="8" max="8" width="9" style="3"/>
    <col min="9" max="9" width="11.796875" style="3" customWidth="1"/>
    <col min="10" max="10" width="17.3984375" style="3" customWidth="1"/>
    <col min="11" max="11" width="20.3984375" style="3" customWidth="1"/>
    <col min="12" max="12" width="14" style="3" customWidth="1"/>
    <col min="13" max="13" width="13.59765625" style="3" customWidth="1"/>
    <col min="14" max="14" width="16.19921875" style="3" customWidth="1"/>
    <col min="15" max="15" width="14.59765625" style="3" customWidth="1"/>
    <col min="16" max="16384" width="9" style="3"/>
  </cols>
  <sheetData>
    <row r="1" spans="2:16" x14ac:dyDescent="0.2">
      <c r="F1" s="3" t="s">
        <v>48</v>
      </c>
      <c r="G1" s="4">
        <v>3.1640347055899882</v>
      </c>
      <c r="J1" s="8" t="s">
        <v>75</v>
      </c>
      <c r="K1" s="9">
        <f>mean+C24+D6</f>
        <v>32.427719685781689</v>
      </c>
      <c r="L1" s="3" t="str">
        <f ca="1">_xlfn.FORMULATEXT(K1)</f>
        <v>=mean+C24+D6</v>
      </c>
    </row>
    <row r="2" spans="2:16" x14ac:dyDescent="0.2">
      <c r="F2" s="3" t="s">
        <v>49</v>
      </c>
      <c r="G2" s="3">
        <v>22.936809723874944</v>
      </c>
      <c r="J2" s="8" t="s">
        <v>76</v>
      </c>
      <c r="K2" s="9">
        <f>C6+D24+mean</f>
        <v>30.426027007550655</v>
      </c>
      <c r="L2" s="3" t="str">
        <f ca="1">_xlfn.FORMULATEXT(K2)</f>
        <v>=C6+D24+mean</v>
      </c>
    </row>
    <row r="3" spans="2:16" x14ac:dyDescent="0.2">
      <c r="B3" s="3" t="s">
        <v>49</v>
      </c>
      <c r="C3" s="3">
        <f>AVERAGE(C5:C36)</f>
        <v>-4.8411494257827314E-10</v>
      </c>
      <c r="D3" s="3">
        <f>AVERAGE(D5:D36)</f>
        <v>2.2480257620693944E-8</v>
      </c>
      <c r="F3" s="5" t="s">
        <v>50</v>
      </c>
      <c r="G3" s="3">
        <v>0</v>
      </c>
      <c r="P3" s="3" t="s">
        <v>59</v>
      </c>
    </row>
    <row r="4" spans="2:16" x14ac:dyDescent="0.2">
      <c r="B4" s="3" t="s">
        <v>46</v>
      </c>
      <c r="C4" s="3" t="s">
        <v>65</v>
      </c>
      <c r="D4" s="3" t="s">
        <v>66</v>
      </c>
      <c r="E4" s="3" t="s">
        <v>69</v>
      </c>
      <c r="F4" s="3" t="s">
        <v>60</v>
      </c>
      <c r="P4" s="3">
        <f>SUM(P6:P287)</f>
        <v>30165.108310842214</v>
      </c>
    </row>
    <row r="5" spans="2:16" x14ac:dyDescent="0.2">
      <c r="B5" s="3" t="s">
        <v>30</v>
      </c>
      <c r="C5" s="4">
        <v>2.4570423953985032</v>
      </c>
      <c r="D5" s="4">
        <v>0.89905461658027996</v>
      </c>
      <c r="E5" s="6">
        <f>C5-D5</f>
        <v>1.5579877788182233</v>
      </c>
      <c r="F5" s="3">
        <f>RANK(E5,$E$5:$E$36,0)</f>
        <v>12</v>
      </c>
      <c r="I5" s="3" t="s">
        <v>55</v>
      </c>
      <c r="J5" s="3" t="s">
        <v>51</v>
      </c>
      <c r="K5" s="3" t="s">
        <v>52</v>
      </c>
      <c r="L5" s="3" t="s">
        <v>53</v>
      </c>
      <c r="M5" s="3" t="s">
        <v>54</v>
      </c>
      <c r="N5" s="3" t="s">
        <v>67</v>
      </c>
      <c r="O5" s="3" t="s">
        <v>68</v>
      </c>
      <c r="P5" s="3" t="s">
        <v>58</v>
      </c>
    </row>
    <row r="6" spans="2:16" x14ac:dyDescent="0.2">
      <c r="B6" s="3" t="s">
        <v>16</v>
      </c>
      <c r="C6" s="4">
        <v>11.847282852949107</v>
      </c>
      <c r="D6" s="4">
        <v>0.95008053173385743</v>
      </c>
      <c r="E6" s="6">
        <f t="shared" ref="E6:E36" si="0">C6-D6</f>
        <v>10.89720232121525</v>
      </c>
      <c r="F6" s="3">
        <f t="shared" ref="F6:F36" si="1">RANK(E6,$E$5:$E$36,0)</f>
        <v>2</v>
      </c>
      <c r="I6" s="3">
        <v>1</v>
      </c>
      <c r="J6" s="3" t="s">
        <v>0</v>
      </c>
      <c r="K6" s="3" t="s">
        <v>1</v>
      </c>
      <c r="L6" s="3">
        <v>21</v>
      </c>
      <c r="M6" s="3">
        <v>20</v>
      </c>
      <c r="N6" s="3">
        <f t="shared" ref="N6:N18" si="2">IFERROR(mean+0.5*Home_edge+VLOOKUP(J6,$B$5:$D$36,2,FALSE)+VLOOKUP(K6,$B$5:$D$36,3,FALSE),"")</f>
        <v>23.054957908220473</v>
      </c>
      <c r="O6" s="3">
        <f t="shared" ref="O6:O18" si="3">IFERROR(mean-0.5*Home_edge+VLOOKUP(K6,$B$5:$D$36,2,FALSE)+VLOOKUP(J6,$B$5:$D$36,3,FALSE),"")</f>
        <v>14.786495396893635</v>
      </c>
      <c r="P6" s="3">
        <f>IFERROR((N6-L6)^2+(O6-M6)^2,"")</f>
        <v>31.40348225116912</v>
      </c>
    </row>
    <row r="7" spans="2:16" x14ac:dyDescent="0.2">
      <c r="B7" s="3" t="s">
        <v>6</v>
      </c>
      <c r="C7" s="4">
        <v>-1.4603406389366731</v>
      </c>
      <c r="D7" s="4">
        <v>-2.5710627842873781</v>
      </c>
      <c r="E7" s="6">
        <f t="shared" si="0"/>
        <v>1.110722145350705</v>
      </c>
      <c r="F7" s="3">
        <f t="shared" si="1"/>
        <v>14</v>
      </c>
      <c r="I7" s="3">
        <f>IF(COUNT(L7)&gt;0,I6+1,I6)</f>
        <v>2</v>
      </c>
      <c r="J7" s="3" t="s">
        <v>5</v>
      </c>
      <c r="K7" s="3" t="s">
        <v>3</v>
      </c>
      <c r="L7" s="3">
        <v>23</v>
      </c>
      <c r="M7" s="3">
        <v>27</v>
      </c>
      <c r="N7" s="3">
        <f t="shared" si="2"/>
        <v>23.684645347934605</v>
      </c>
      <c r="O7" s="3">
        <f t="shared" si="3"/>
        <v>29.600373220189287</v>
      </c>
      <c r="P7" s="3">
        <f t="shared" ref="P7:P70" si="4">IFERROR((N7-L7)^2+(O7-M7)^2,"")</f>
        <v>7.2306801367260976</v>
      </c>
    </row>
    <row r="8" spans="2:16" x14ac:dyDescent="0.2">
      <c r="B8" s="3" t="s">
        <v>7</v>
      </c>
      <c r="C8" s="4">
        <v>1.9603901313470555</v>
      </c>
      <c r="D8" s="4">
        <v>4.2002965414622837</v>
      </c>
      <c r="E8" s="6">
        <f t="shared" si="0"/>
        <v>-2.2399064101152284</v>
      </c>
      <c r="F8" s="3">
        <f t="shared" si="1"/>
        <v>24</v>
      </c>
      <c r="I8" s="3">
        <f t="shared" ref="I8:I71" si="5">IF(COUNT(L8)&gt;0,I7+1,I7)</f>
        <v>3</v>
      </c>
      <c r="J8" s="3" t="s">
        <v>6</v>
      </c>
      <c r="K8" s="3" t="s">
        <v>7</v>
      </c>
      <c r="L8" s="3">
        <v>13</v>
      </c>
      <c r="M8" s="3">
        <v>7</v>
      </c>
      <c r="N8" s="3">
        <f t="shared" si="2"/>
        <v>27.258782979195548</v>
      </c>
      <c r="O8" s="3">
        <f t="shared" si="3"/>
        <v>20.744119718139626</v>
      </c>
      <c r="P8" s="3">
        <f t="shared" si="4"/>
        <v>392.21371887435112</v>
      </c>
    </row>
    <row r="9" spans="2:16" x14ac:dyDescent="0.2">
      <c r="B9" s="3" t="s">
        <v>1</v>
      </c>
      <c r="C9" s="4">
        <v>-0.11327685899841021</v>
      </c>
      <c r="D9" s="4">
        <v>0.60882822288088256</v>
      </c>
      <c r="E9" s="6">
        <f t="shared" si="0"/>
        <v>-0.72210508187929279</v>
      </c>
      <c r="F9" s="3">
        <f t="shared" si="1"/>
        <v>22</v>
      </c>
      <c r="I9" s="3">
        <f t="shared" si="5"/>
        <v>4</v>
      </c>
      <c r="J9" s="3" t="s">
        <v>9</v>
      </c>
      <c r="K9" s="3" t="s">
        <v>10</v>
      </c>
      <c r="L9" s="3">
        <v>29</v>
      </c>
      <c r="M9" s="3">
        <v>10</v>
      </c>
      <c r="N9" s="3">
        <f t="shared" si="2"/>
        <v>30.299439917095899</v>
      </c>
      <c r="O9" s="3">
        <f t="shared" si="3"/>
        <v>13.314380734057032</v>
      </c>
      <c r="P9" s="3">
        <f t="shared" si="4"/>
        <v>12.673663748430627</v>
      </c>
    </row>
    <row r="10" spans="2:16" x14ac:dyDescent="0.2">
      <c r="B10" s="3" t="s">
        <v>12</v>
      </c>
      <c r="C10" s="4">
        <v>-5.4352715389774726</v>
      </c>
      <c r="D10" s="4">
        <v>2.1925689269863899</v>
      </c>
      <c r="E10" s="6">
        <f t="shared" si="0"/>
        <v>-7.6278404659638621</v>
      </c>
      <c r="F10" s="3">
        <f t="shared" si="1"/>
        <v>28</v>
      </c>
      <c r="I10" s="3">
        <f t="shared" si="5"/>
        <v>5</v>
      </c>
      <c r="J10" s="3" t="s">
        <v>11</v>
      </c>
      <c r="K10" s="3" t="s">
        <v>12</v>
      </c>
      <c r="L10" s="3">
        <v>23</v>
      </c>
      <c r="M10" s="3">
        <v>14</v>
      </c>
      <c r="N10" s="3">
        <f t="shared" si="2"/>
        <v>23.135917955558909</v>
      </c>
      <c r="O10" s="3">
        <f t="shared" si="3"/>
        <v>12.820879028398906</v>
      </c>
      <c r="P10" s="3">
        <f t="shared" si="4"/>
        <v>1.4087999563128215</v>
      </c>
    </row>
    <row r="11" spans="2:16" x14ac:dyDescent="0.2">
      <c r="B11" s="3" t="s">
        <v>21</v>
      </c>
      <c r="C11" s="4">
        <v>-1.8309500969647123</v>
      </c>
      <c r="D11" s="4">
        <v>-2.65240386215621</v>
      </c>
      <c r="E11" s="6">
        <f t="shared" si="0"/>
        <v>0.82145376519149771</v>
      </c>
      <c r="F11" s="3">
        <f t="shared" si="1"/>
        <v>15</v>
      </c>
      <c r="I11" s="3">
        <f t="shared" si="5"/>
        <v>6</v>
      </c>
      <c r="J11" s="3" t="s">
        <v>13</v>
      </c>
      <c r="K11" s="3" t="s">
        <v>14</v>
      </c>
      <c r="L11" s="3">
        <v>33</v>
      </c>
      <c r="M11" s="3">
        <v>27</v>
      </c>
      <c r="N11" s="3">
        <f t="shared" si="2"/>
        <v>27.898020471912716</v>
      </c>
      <c r="O11" s="3">
        <f t="shared" si="3"/>
        <v>19.70334624617723</v>
      </c>
      <c r="P11" s="3">
        <f t="shared" si="4"/>
        <v>79.271351108197678</v>
      </c>
    </row>
    <row r="12" spans="2:16" x14ac:dyDescent="0.2">
      <c r="B12" s="3" t="s">
        <v>10</v>
      </c>
      <c r="C12" s="4">
        <v>-5.5895316034522802</v>
      </c>
      <c r="D12" s="4">
        <v>4.8488893000546289</v>
      </c>
      <c r="E12" s="6">
        <f t="shared" si="0"/>
        <v>-10.438420903506909</v>
      </c>
      <c r="F12" s="3">
        <f t="shared" si="1"/>
        <v>30</v>
      </c>
      <c r="I12" s="3">
        <f t="shared" si="5"/>
        <v>7</v>
      </c>
      <c r="J12" s="3" t="s">
        <v>16</v>
      </c>
      <c r="K12" s="3" t="s">
        <v>15</v>
      </c>
      <c r="L12" s="3">
        <v>24</v>
      </c>
      <c r="M12" s="3">
        <v>31</v>
      </c>
      <c r="N12" s="3">
        <f t="shared" si="2"/>
        <v>34.843767198085061</v>
      </c>
      <c r="O12" s="3">
        <f t="shared" si="3"/>
        <v>20.83917344662532</v>
      </c>
      <c r="P12" s="3">
        <f t="shared" si="4"/>
        <v>220.82968329402951</v>
      </c>
    </row>
    <row r="13" spans="2:16" x14ac:dyDescent="0.2">
      <c r="B13" s="3" t="s">
        <v>26</v>
      </c>
      <c r="C13" s="4">
        <v>3.8560746956086382</v>
      </c>
      <c r="D13" s="4">
        <v>-1.6894197443468302</v>
      </c>
      <c r="E13" s="6">
        <f t="shared" si="0"/>
        <v>5.5454944399554682</v>
      </c>
      <c r="F13" s="3">
        <f t="shared" si="1"/>
        <v>3</v>
      </c>
      <c r="I13" s="3">
        <f t="shared" si="5"/>
        <v>8</v>
      </c>
      <c r="J13" s="3" t="s">
        <v>18</v>
      </c>
      <c r="K13" s="3" t="s">
        <v>17</v>
      </c>
      <c r="L13" s="3">
        <v>16</v>
      </c>
      <c r="M13" s="3">
        <v>25</v>
      </c>
      <c r="N13" s="3">
        <f t="shared" si="2"/>
        <v>21.504877240878884</v>
      </c>
      <c r="O13" s="3">
        <f t="shared" si="3"/>
        <v>20.062140704369352</v>
      </c>
      <c r="P13" s="3">
        <f t="shared" si="4"/>
        <v>54.686127860592308</v>
      </c>
    </row>
    <row r="14" spans="2:16" x14ac:dyDescent="0.2">
      <c r="B14" s="3" t="s">
        <v>0</v>
      </c>
      <c r="C14" s="4">
        <v>-2.0726973913303506</v>
      </c>
      <c r="D14" s="4">
        <v>-6.455020115187903</v>
      </c>
      <c r="E14" s="6">
        <f t="shared" si="0"/>
        <v>4.3823227238575519</v>
      </c>
      <c r="F14" s="3">
        <f t="shared" si="1"/>
        <v>6</v>
      </c>
      <c r="I14" s="3">
        <f t="shared" si="5"/>
        <v>9</v>
      </c>
      <c r="J14" s="3" t="s">
        <v>20</v>
      </c>
      <c r="K14" s="3" t="s">
        <v>19</v>
      </c>
      <c r="L14" s="3">
        <v>34</v>
      </c>
      <c r="M14" s="3">
        <v>35</v>
      </c>
      <c r="N14" s="3">
        <f t="shared" si="2"/>
        <v>32.048962545359259</v>
      </c>
      <c r="O14" s="3">
        <f t="shared" si="3"/>
        <v>29.117719867008709</v>
      </c>
      <c r="P14" s="3">
        <f t="shared" si="4"/>
        <v>38.407766712395052</v>
      </c>
    </row>
    <row r="15" spans="2:16" x14ac:dyDescent="0.2">
      <c r="B15" s="3" t="s">
        <v>27</v>
      </c>
      <c r="C15" s="4">
        <v>-2.5103756713573033</v>
      </c>
      <c r="D15" s="4">
        <v>8.3295367952793201E-2</v>
      </c>
      <c r="E15" s="6">
        <f t="shared" si="0"/>
        <v>-2.5936710393100966</v>
      </c>
      <c r="F15" s="3">
        <f t="shared" si="1"/>
        <v>25</v>
      </c>
      <c r="I15" s="3">
        <f t="shared" si="5"/>
        <v>10</v>
      </c>
      <c r="J15" s="3" t="s">
        <v>22</v>
      </c>
      <c r="K15" s="3" t="s">
        <v>21</v>
      </c>
      <c r="L15" s="3">
        <v>22</v>
      </c>
      <c r="M15" s="3">
        <v>23</v>
      </c>
      <c r="N15" s="3">
        <f t="shared" si="2"/>
        <v>16.001186511005461</v>
      </c>
      <c r="O15" s="3">
        <f t="shared" si="3"/>
        <v>22.117513007393541</v>
      </c>
      <c r="P15" s="3">
        <f t="shared" si="4"/>
        <v>36.764546567862432</v>
      </c>
    </row>
    <row r="16" spans="2:16" x14ac:dyDescent="0.2">
      <c r="B16" s="3" t="s">
        <v>3</v>
      </c>
      <c r="C16" s="4">
        <v>6.1990741845475901</v>
      </c>
      <c r="D16" s="4">
        <v>2.0283348246029997</v>
      </c>
      <c r="E16" s="6">
        <f t="shared" si="0"/>
        <v>4.1707393599445908</v>
      </c>
      <c r="F16" s="3">
        <f t="shared" si="1"/>
        <v>7</v>
      </c>
      <c r="I16" s="3">
        <f t="shared" si="5"/>
        <v>11</v>
      </c>
      <c r="J16" s="3" t="s">
        <v>23</v>
      </c>
      <c r="K16" s="3" t="s">
        <v>24</v>
      </c>
      <c r="L16" s="3">
        <v>12</v>
      </c>
      <c r="M16" s="3">
        <v>10</v>
      </c>
      <c r="N16" s="3">
        <f t="shared" si="2"/>
        <v>24.082819112171894</v>
      </c>
      <c r="O16" s="3">
        <f t="shared" si="3"/>
        <v>14.001226300922891</v>
      </c>
      <c r="P16" s="3">
        <f t="shared" si="4"/>
        <v>162.00432960866348</v>
      </c>
    </row>
    <row r="17" spans="2:16" x14ac:dyDescent="0.2">
      <c r="B17" s="3" t="s">
        <v>11</v>
      </c>
      <c r="C17" s="4">
        <v>-3.5754780480974193</v>
      </c>
      <c r="D17" s="4">
        <v>-3.0986418037035697</v>
      </c>
      <c r="E17" s="6">
        <f t="shared" si="0"/>
        <v>-0.47683624439384964</v>
      </c>
      <c r="F17" s="3">
        <f t="shared" si="1"/>
        <v>21</v>
      </c>
      <c r="I17" s="3">
        <f t="shared" si="5"/>
        <v>12</v>
      </c>
      <c r="J17" s="3" t="s">
        <v>26</v>
      </c>
      <c r="K17" s="3" t="s">
        <v>25</v>
      </c>
      <c r="L17" s="3">
        <v>19</v>
      </c>
      <c r="M17" s="3">
        <v>20</v>
      </c>
      <c r="N17" s="3">
        <f t="shared" si="2"/>
        <v>24.514567823350774</v>
      </c>
      <c r="O17" s="3">
        <f t="shared" si="3"/>
        <v>15.413545506784684</v>
      </c>
      <c r="P17" s="3">
        <f t="shared" si="4"/>
        <v>51.44602309667065</v>
      </c>
    </row>
    <row r="18" spans="2:16" x14ac:dyDescent="0.2">
      <c r="B18" s="3" t="s">
        <v>28</v>
      </c>
      <c r="C18" s="4">
        <v>3.1171242453084189</v>
      </c>
      <c r="D18" s="4">
        <v>2.556182543890607</v>
      </c>
      <c r="E18" s="6">
        <f t="shared" si="0"/>
        <v>0.56094170141781197</v>
      </c>
      <c r="F18" s="3">
        <f t="shared" si="1"/>
        <v>17</v>
      </c>
      <c r="I18" s="3">
        <f t="shared" si="5"/>
        <v>13</v>
      </c>
      <c r="J18" s="3" t="s">
        <v>28</v>
      </c>
      <c r="K18" s="3" t="s">
        <v>27</v>
      </c>
      <c r="L18" s="3">
        <v>35</v>
      </c>
      <c r="M18" s="3">
        <v>39</v>
      </c>
      <c r="N18" s="3">
        <f t="shared" si="2"/>
        <v>27.71924668993115</v>
      </c>
      <c r="O18" s="3">
        <f t="shared" si="3"/>
        <v>21.400599243613254</v>
      </c>
      <c r="P18" s="3">
        <f t="shared" si="4"/>
        <v>362.74827574598487</v>
      </c>
    </row>
    <row r="19" spans="2:16" x14ac:dyDescent="0.2">
      <c r="B19" s="3" t="s">
        <v>5</v>
      </c>
      <c r="C19" s="4">
        <v>-2.862516553338335</v>
      </c>
      <c r="D19" s="4">
        <v>2.0465066645617473</v>
      </c>
      <c r="E19" s="6">
        <f t="shared" si="0"/>
        <v>-4.9090232179000823</v>
      </c>
      <c r="F19" s="3">
        <f t="shared" si="1"/>
        <v>27</v>
      </c>
      <c r="I19" s="3">
        <f t="shared" si="5"/>
        <v>13</v>
      </c>
    </row>
    <row r="20" spans="2:16" x14ac:dyDescent="0.2">
      <c r="B20" s="3" t="s">
        <v>13</v>
      </c>
      <c r="C20" s="4">
        <v>0.42071269767358699</v>
      </c>
      <c r="D20" s="4">
        <v>-4.7184501756649562</v>
      </c>
      <c r="E20" s="6">
        <f t="shared" si="0"/>
        <v>5.1391628733385435</v>
      </c>
      <c r="F20" s="3">
        <f t="shared" si="1"/>
        <v>4</v>
      </c>
      <c r="I20" s="3">
        <f t="shared" si="5"/>
        <v>14</v>
      </c>
      <c r="J20" s="3" t="s">
        <v>32</v>
      </c>
      <c r="K20" s="3" t="s">
        <v>31</v>
      </c>
      <c r="L20" s="3">
        <v>16</v>
      </c>
      <c r="M20" s="3">
        <v>38</v>
      </c>
      <c r="N20" s="3">
        <f t="shared" ref="N20:N26" si="6">IFERROR(mean+0.5*Home_edge+VLOOKUP(J20,$B$5:$D$36,2,FALSE)+VLOOKUP(K20,$B$5:$D$36,3,FALSE),"")</f>
        <v>24.7434788732923</v>
      </c>
      <c r="O20" s="3">
        <f t="shared" ref="O20:O26" si="7">IFERROR(mean-0.5*Home_edge+VLOOKUP(K20,$B$5:$D$36,2,FALSE)+VLOOKUP(J20,$B$5:$D$36,3,FALSE),"")</f>
        <v>25.027659063020366</v>
      </c>
      <c r="P20" s="3">
        <f t="shared" si="4"/>
        <v>244.73005219294646</v>
      </c>
    </row>
    <row r="21" spans="2:16" x14ac:dyDescent="0.2">
      <c r="B21" s="3" t="s">
        <v>34</v>
      </c>
      <c r="C21" s="4">
        <v>-9.617641456316651</v>
      </c>
      <c r="D21" s="4">
        <v>1.3237421902578119</v>
      </c>
      <c r="E21" s="6">
        <f t="shared" si="0"/>
        <v>-10.941383646574463</v>
      </c>
      <c r="F21" s="3">
        <f t="shared" si="1"/>
        <v>31</v>
      </c>
      <c r="I21" s="3">
        <f t="shared" si="5"/>
        <v>15</v>
      </c>
      <c r="J21" s="3" t="s">
        <v>33</v>
      </c>
      <c r="K21" s="3" t="s">
        <v>34</v>
      </c>
      <c r="L21" s="3">
        <v>28</v>
      </c>
      <c r="M21" s="3">
        <v>0</v>
      </c>
      <c r="N21" s="3">
        <f t="shared" si="6"/>
        <v>21.991432189404666</v>
      </c>
      <c r="O21" s="3">
        <f t="shared" si="7"/>
        <v>18.834157300255171</v>
      </c>
      <c r="P21" s="3">
        <f t="shared" si="4"/>
        <v>390.82836834527757</v>
      </c>
    </row>
    <row r="22" spans="2:16" x14ac:dyDescent="0.2">
      <c r="B22" s="3" t="s">
        <v>24</v>
      </c>
      <c r="C22" s="4">
        <v>-2.0484527587621355</v>
      </c>
      <c r="D22" s="4">
        <v>1.6783941199653172</v>
      </c>
      <c r="E22" s="6">
        <f t="shared" si="0"/>
        <v>-3.7268468787274527</v>
      </c>
      <c r="F22" s="3">
        <f t="shared" si="1"/>
        <v>26</v>
      </c>
      <c r="I22" s="3">
        <f t="shared" si="5"/>
        <v>15</v>
      </c>
      <c r="J22" s="3" t="s">
        <v>35</v>
      </c>
      <c r="K22" s="3" t="s">
        <v>36</v>
      </c>
      <c r="L22" s="3" t="s">
        <v>37</v>
      </c>
      <c r="M22" s="3" t="s">
        <v>37</v>
      </c>
      <c r="N22" s="3" t="str">
        <f t="shared" si="6"/>
        <v/>
      </c>
      <c r="O22" s="3" t="str">
        <f t="shared" si="7"/>
        <v/>
      </c>
      <c r="P22" s="3" t="str">
        <f t="shared" si="4"/>
        <v/>
      </c>
    </row>
    <row r="23" spans="2:16" x14ac:dyDescent="0.2">
      <c r="B23" s="3" t="s">
        <v>17</v>
      </c>
      <c r="C23" s="4">
        <v>-2.9187561565181923</v>
      </c>
      <c r="D23" s="4">
        <v>-3.7214171122813462</v>
      </c>
      <c r="E23" s="6">
        <f t="shared" si="0"/>
        <v>0.80266095576315388</v>
      </c>
      <c r="F23" s="3">
        <f t="shared" si="1"/>
        <v>16</v>
      </c>
      <c r="I23" s="3">
        <f t="shared" si="5"/>
        <v>16</v>
      </c>
      <c r="J23" s="3" t="s">
        <v>7</v>
      </c>
      <c r="K23" s="3" t="s">
        <v>22</v>
      </c>
      <c r="L23" s="3">
        <v>31</v>
      </c>
      <c r="M23" s="3">
        <v>37</v>
      </c>
      <c r="N23" s="3">
        <f t="shared" si="6"/>
        <v>29.072887941295299</v>
      </c>
      <c r="O23" s="3">
        <f t="shared" si="7"/>
        <v>19.689852209033962</v>
      </c>
      <c r="P23" s="3">
        <f t="shared" si="4"/>
        <v>303.35497743189148</v>
      </c>
    </row>
    <row r="24" spans="2:16" x14ac:dyDescent="0.2">
      <c r="B24" s="3" t="s">
        <v>29</v>
      </c>
      <c r="C24" s="4">
        <v>8.540829430172888</v>
      </c>
      <c r="D24" s="4">
        <v>-4.3580655692733963</v>
      </c>
      <c r="E24" s="6">
        <f t="shared" si="0"/>
        <v>12.898894999446284</v>
      </c>
      <c r="F24" s="3">
        <f t="shared" si="1"/>
        <v>1</v>
      </c>
      <c r="I24" s="3">
        <f t="shared" si="5"/>
        <v>17</v>
      </c>
      <c r="J24" s="3" t="s">
        <v>31</v>
      </c>
      <c r="K24" s="3" t="s">
        <v>21</v>
      </c>
      <c r="L24" s="3">
        <v>24</v>
      </c>
      <c r="M24" s="3">
        <v>16</v>
      </c>
      <c r="N24" s="3">
        <f t="shared" si="6"/>
        <v>24.033937963660644</v>
      </c>
      <c r="O24" s="3">
        <f t="shared" si="7"/>
        <v>16.874486428398182</v>
      </c>
      <c r="P24" s="3">
        <f t="shared" si="4"/>
        <v>0.76587829883003977</v>
      </c>
    </row>
    <row r="25" spans="2:16" x14ac:dyDescent="0.2">
      <c r="B25" s="3" t="s">
        <v>20</v>
      </c>
      <c r="C25" s="4">
        <v>6.8266453119250246</v>
      </c>
      <c r="D25" s="4">
        <v>5.152229500779864</v>
      </c>
      <c r="E25" s="6">
        <f t="shared" si="0"/>
        <v>1.6744158111451606</v>
      </c>
      <c r="F25" s="3">
        <f t="shared" si="1"/>
        <v>11</v>
      </c>
      <c r="I25" s="3">
        <f t="shared" si="5"/>
        <v>18</v>
      </c>
      <c r="J25" s="3" t="s">
        <v>10</v>
      </c>
      <c r="K25" s="3" t="s">
        <v>6</v>
      </c>
      <c r="L25" s="3">
        <v>20</v>
      </c>
      <c r="M25" s="3">
        <v>25</v>
      </c>
      <c r="N25" s="3">
        <f t="shared" si="6"/>
        <v>16.358232688930283</v>
      </c>
      <c r="O25" s="3">
        <f t="shared" si="7"/>
        <v>24.743341032197904</v>
      </c>
      <c r="P25" s="3">
        <f t="shared" si="4"/>
        <v>13.328342973729198</v>
      </c>
    </row>
    <row r="26" spans="2:16" x14ac:dyDescent="0.2">
      <c r="B26" s="3" t="s">
        <v>25</v>
      </c>
      <c r="C26" s="4">
        <v>-4.2518271199484321</v>
      </c>
      <c r="D26" s="4">
        <v>-3.860333948927801</v>
      </c>
      <c r="E26" s="6">
        <f t="shared" si="0"/>
        <v>-0.39149317102063108</v>
      </c>
      <c r="F26" s="3">
        <f t="shared" si="1"/>
        <v>20</v>
      </c>
      <c r="I26" s="3">
        <f t="shared" si="5"/>
        <v>19</v>
      </c>
      <c r="J26" s="3" t="s">
        <v>11</v>
      </c>
      <c r="K26" s="3" t="s">
        <v>13</v>
      </c>
      <c r="L26" s="3">
        <v>19</v>
      </c>
      <c r="M26" s="3">
        <v>12</v>
      </c>
      <c r="N26" s="3">
        <f t="shared" si="6"/>
        <v>16.224898852907565</v>
      </c>
      <c r="O26" s="3">
        <f t="shared" si="7"/>
        <v>18.676863265049967</v>
      </c>
      <c r="P26" s="3">
        <f t="shared" si="4"/>
        <v>52.281689436767458</v>
      </c>
    </row>
    <row r="27" spans="2:16" x14ac:dyDescent="0.2">
      <c r="B27" s="3" t="s">
        <v>22</v>
      </c>
      <c r="C27" s="4">
        <v>-5.8652367035082706</v>
      </c>
      <c r="D27" s="4">
        <v>2.5936707332783042</v>
      </c>
      <c r="E27" s="6">
        <f t="shared" si="0"/>
        <v>-8.4589074367865749</v>
      </c>
      <c r="F27" s="3">
        <f t="shared" si="1"/>
        <v>29</v>
      </c>
      <c r="I27" s="3">
        <f t="shared" si="5"/>
        <v>19</v>
      </c>
    </row>
    <row r="28" spans="2:16" x14ac:dyDescent="0.2">
      <c r="B28" s="3" t="s">
        <v>19</v>
      </c>
      <c r="C28" s="4">
        <v>2.6106979951488976</v>
      </c>
      <c r="D28" s="4">
        <v>0.70349015676429927</v>
      </c>
      <c r="E28" s="6">
        <f t="shared" si="0"/>
        <v>1.9072078383845983</v>
      </c>
      <c r="F28" s="3">
        <f t="shared" si="1"/>
        <v>10</v>
      </c>
      <c r="I28" s="3">
        <f t="shared" si="5"/>
        <v>20</v>
      </c>
      <c r="J28" s="3" t="s">
        <v>27</v>
      </c>
      <c r="K28" s="3" t="s">
        <v>18</v>
      </c>
      <c r="L28" s="3">
        <v>15</v>
      </c>
      <c r="M28" s="3">
        <v>16</v>
      </c>
      <c r="N28" s="3">
        <f t="shared" ref="N28:N39" si="8">IFERROR(mean+0.5*Home_edge+VLOOKUP(J28,$B$5:$D$36,2,FALSE)+VLOOKUP(K28,$B$5:$D$36,3,FALSE),"")</f>
        <v>23.634555895120233</v>
      </c>
      <c r="O28" s="3">
        <f t="shared" ref="O28:O39" si="9">IFERROR(mean-0.5*Home_edge+VLOOKUP(K28,$B$5:$D$36,2,FALSE)+VLOOKUP(J28,$B$5:$D$36,3,FALSE),"")</f>
        <v>22.145555015523033</v>
      </c>
      <c r="P28" s="3">
        <f t="shared" si="4"/>
        <v>112.32340195477587</v>
      </c>
    </row>
    <row r="29" spans="2:16" x14ac:dyDescent="0.2">
      <c r="B29" s="3" t="s">
        <v>9</v>
      </c>
      <c r="C29" s="4">
        <v>0.93172354037132876</v>
      </c>
      <c r="D29" s="4">
        <v>-2.450880033570638</v>
      </c>
      <c r="E29" s="6">
        <f t="shared" si="0"/>
        <v>3.3826035739419669</v>
      </c>
      <c r="F29" s="3">
        <f t="shared" si="1"/>
        <v>8</v>
      </c>
      <c r="I29" s="3">
        <f t="shared" si="5"/>
        <v>21</v>
      </c>
      <c r="J29" s="3" t="s">
        <v>25</v>
      </c>
      <c r="K29" s="3" t="s">
        <v>20</v>
      </c>
      <c r="L29" s="3">
        <v>16</v>
      </c>
      <c r="M29" s="3">
        <v>13</v>
      </c>
      <c r="N29" s="3">
        <f t="shared" si="8"/>
        <v>25.41922945750137</v>
      </c>
      <c r="O29" s="3">
        <f t="shared" si="9"/>
        <v>24.32110373407717</v>
      </c>
      <c r="P29" s="3">
        <f t="shared" si="4"/>
        <v>216.88927333079758</v>
      </c>
    </row>
    <row r="30" spans="2:16" x14ac:dyDescent="0.2">
      <c r="B30" s="3" t="s">
        <v>31</v>
      </c>
      <c r="C30" s="4">
        <v>2.1675147491469158</v>
      </c>
      <c r="D30" s="4">
        <v>-2.6493558457170532</v>
      </c>
      <c r="E30" s="6">
        <f t="shared" si="0"/>
        <v>4.8168705948639694</v>
      </c>
      <c r="F30" s="3">
        <f t="shared" si="1"/>
        <v>5</v>
      </c>
      <c r="I30" s="3">
        <f t="shared" si="5"/>
        <v>22</v>
      </c>
      <c r="J30" s="3" t="s">
        <v>1</v>
      </c>
      <c r="K30" s="3" t="s">
        <v>33</v>
      </c>
      <c r="L30" s="3">
        <v>46</v>
      </c>
      <c r="M30" s="3">
        <v>27</v>
      </c>
      <c r="N30" s="3">
        <f t="shared" si="8"/>
        <v>31.502556603163402</v>
      </c>
      <c r="O30" s="3">
        <f t="shared" si="9"/>
        <v>18.112483516437749</v>
      </c>
      <c r="P30" s="3">
        <f t="shared" si="4"/>
        <v>289.1638142900718</v>
      </c>
    </row>
    <row r="31" spans="2:16" x14ac:dyDescent="0.2">
      <c r="B31" s="3" t="s">
        <v>14</v>
      </c>
      <c r="C31" s="4">
        <v>3.0670040507622365</v>
      </c>
      <c r="D31" s="4">
        <v>2.9584806975691911</v>
      </c>
      <c r="E31" s="6">
        <f t="shared" si="0"/>
        <v>0.1085233531930454</v>
      </c>
      <c r="F31" s="3">
        <f t="shared" si="1"/>
        <v>18</v>
      </c>
      <c r="I31" s="3">
        <f t="shared" si="5"/>
        <v>23</v>
      </c>
      <c r="J31" s="3" t="s">
        <v>32</v>
      </c>
      <c r="K31" s="3" t="s">
        <v>26</v>
      </c>
      <c r="L31" s="3">
        <v>23</v>
      </c>
      <c r="M31" s="3">
        <v>27</v>
      </c>
      <c r="N31" s="3">
        <f t="shared" si="8"/>
        <v>25.703414974662525</v>
      </c>
      <c r="O31" s="3">
        <f t="shared" si="9"/>
        <v>26.716219009482089</v>
      </c>
      <c r="P31" s="3">
        <f t="shared" si="4"/>
        <v>7.3889841758089094</v>
      </c>
    </row>
    <row r="32" spans="2:16" x14ac:dyDescent="0.2">
      <c r="B32" s="3" t="s">
        <v>33</v>
      </c>
      <c r="C32" s="4">
        <v>-3.8511370775230835</v>
      </c>
      <c r="D32" s="4">
        <v>7.0970063854918743</v>
      </c>
      <c r="E32" s="6">
        <f t="shared" si="0"/>
        <v>-10.948143463014958</v>
      </c>
      <c r="F32" s="3">
        <f t="shared" si="1"/>
        <v>32</v>
      </c>
      <c r="I32" s="3">
        <f t="shared" si="5"/>
        <v>24</v>
      </c>
      <c r="J32" s="3" t="s">
        <v>30</v>
      </c>
      <c r="K32" s="3" t="s">
        <v>15</v>
      </c>
      <c r="L32" s="3">
        <v>40</v>
      </c>
      <c r="M32" s="3">
        <v>7</v>
      </c>
      <c r="N32" s="3">
        <f t="shared" si="8"/>
        <v>25.453526740534464</v>
      </c>
      <c r="O32" s="3">
        <f t="shared" si="9"/>
        <v>20.788147531471743</v>
      </c>
      <c r="P32" s="3">
        <f t="shared" si="4"/>
        <v>401.7128966379762</v>
      </c>
    </row>
    <row r="33" spans="2:16" x14ac:dyDescent="0.2">
      <c r="B33" s="3" t="s">
        <v>23</v>
      </c>
      <c r="C33" s="4">
        <v>-2.1144020844633653</v>
      </c>
      <c r="D33" s="4">
        <v>-5.3051133113949236</v>
      </c>
      <c r="E33" s="6">
        <f t="shared" si="0"/>
        <v>3.1907112269315583</v>
      </c>
      <c r="F33" s="3">
        <f t="shared" si="1"/>
        <v>9</v>
      </c>
      <c r="I33" s="3">
        <f t="shared" si="5"/>
        <v>25</v>
      </c>
      <c r="J33" s="3" t="s">
        <v>34</v>
      </c>
      <c r="K33" s="3" t="s">
        <v>23</v>
      </c>
      <c r="L33" s="3">
        <v>9</v>
      </c>
      <c r="M33" s="3">
        <v>3</v>
      </c>
      <c r="N33" s="3">
        <f t="shared" si="8"/>
        <v>9.5960723089583659</v>
      </c>
      <c r="O33" s="3">
        <f t="shared" si="9"/>
        <v>20.564132476874395</v>
      </c>
      <c r="P33" s="3">
        <f t="shared" si="4"/>
        <v>308.85405186270083</v>
      </c>
    </row>
    <row r="34" spans="2:16" x14ac:dyDescent="0.2">
      <c r="B34" s="3" t="s">
        <v>15</v>
      </c>
      <c r="C34" s="4">
        <v>-1.465699456188486</v>
      </c>
      <c r="D34" s="4">
        <v>-1.5223427315339801</v>
      </c>
      <c r="E34" s="6">
        <f t="shared" si="0"/>
        <v>5.6643275345494182E-2</v>
      </c>
      <c r="F34" s="3">
        <f t="shared" si="1"/>
        <v>19</v>
      </c>
      <c r="I34" s="3">
        <f t="shared" si="5"/>
        <v>26</v>
      </c>
      <c r="J34" s="3" t="s">
        <v>0</v>
      </c>
      <c r="K34" s="3" t="s">
        <v>28</v>
      </c>
      <c r="L34" s="3">
        <v>34</v>
      </c>
      <c r="M34" s="3">
        <v>20</v>
      </c>
      <c r="N34" s="3">
        <f t="shared" si="8"/>
        <v>25.002312229230196</v>
      </c>
      <c r="O34" s="3">
        <f t="shared" si="9"/>
        <v>18.016896501200463</v>
      </c>
      <c r="P34" s="3">
        <f t="shared" si="4"/>
        <v>84.891084707211462</v>
      </c>
    </row>
    <row r="35" spans="2:16" x14ac:dyDescent="0.2">
      <c r="B35" s="3" t="s">
        <v>18</v>
      </c>
      <c r="C35" s="4">
        <v>0.70746727649029062</v>
      </c>
      <c r="D35" s="4">
        <v>1.626104489807596</v>
      </c>
      <c r="E35" s="6">
        <f t="shared" si="0"/>
        <v>-0.91863721331730541</v>
      </c>
      <c r="F35" s="3">
        <f t="shared" si="1"/>
        <v>23</v>
      </c>
      <c r="I35" s="3">
        <f t="shared" si="5"/>
        <v>27</v>
      </c>
      <c r="J35" s="3" t="s">
        <v>14</v>
      </c>
      <c r="K35" s="3" t="s">
        <v>5</v>
      </c>
      <c r="L35" s="3">
        <v>38</v>
      </c>
      <c r="M35" s="3">
        <v>14</v>
      </c>
      <c r="N35" s="3">
        <f t="shared" si="8"/>
        <v>29.632337791993923</v>
      </c>
      <c r="O35" s="3">
        <f t="shared" si="9"/>
        <v>21.450756515310804</v>
      </c>
      <c r="P35" s="3">
        <f t="shared" si="4"/>
        <v>125.53154347773955</v>
      </c>
    </row>
    <row r="36" spans="2:16" x14ac:dyDescent="0.2">
      <c r="B36" s="3" t="s">
        <v>32</v>
      </c>
      <c r="C36" s="4">
        <v>2.874007642339413</v>
      </c>
      <c r="D36" s="4">
        <v>1.5053519427935014</v>
      </c>
      <c r="E36" s="6">
        <f t="shared" si="0"/>
        <v>1.3686556995459116</v>
      </c>
      <c r="F36" s="3">
        <f t="shared" si="1"/>
        <v>13</v>
      </c>
      <c r="I36" s="3">
        <f t="shared" si="5"/>
        <v>28</v>
      </c>
      <c r="J36" s="3" t="s">
        <v>19</v>
      </c>
      <c r="K36" s="3" t="s">
        <v>16</v>
      </c>
      <c r="L36" s="3">
        <v>28</v>
      </c>
      <c r="M36" s="3">
        <v>35</v>
      </c>
      <c r="N36" s="3">
        <f t="shared" si="8"/>
        <v>28.079605603552693</v>
      </c>
      <c r="O36" s="3">
        <f t="shared" si="9"/>
        <v>33.905565380793355</v>
      </c>
      <c r="P36" s="3">
        <f t="shared" si="4"/>
        <v>1.204124187834982</v>
      </c>
    </row>
    <row r="37" spans="2:16" x14ac:dyDescent="0.2">
      <c r="I37" s="3">
        <f t="shared" si="5"/>
        <v>29</v>
      </c>
      <c r="J37" s="3" t="s">
        <v>17</v>
      </c>
      <c r="K37" s="3" t="s">
        <v>3</v>
      </c>
      <c r="L37" s="3">
        <v>17</v>
      </c>
      <c r="M37" s="3">
        <v>14</v>
      </c>
      <c r="N37" s="3">
        <f t="shared" si="8"/>
        <v>23.628405744754748</v>
      </c>
      <c r="O37" s="3">
        <f t="shared" si="9"/>
        <v>23.832449443346192</v>
      </c>
      <c r="P37" s="3">
        <f t="shared" si="4"/>
        <v>140.61282477305659</v>
      </c>
    </row>
    <row r="38" spans="2:16" x14ac:dyDescent="0.2">
      <c r="I38" s="3">
        <f t="shared" si="5"/>
        <v>30</v>
      </c>
      <c r="J38" s="3" t="s">
        <v>12</v>
      </c>
      <c r="K38" s="3" t="s">
        <v>9</v>
      </c>
      <c r="L38" s="3">
        <v>14</v>
      </c>
      <c r="M38" s="3">
        <v>29</v>
      </c>
      <c r="N38" s="3">
        <f t="shared" si="8"/>
        <v>16.632675504121831</v>
      </c>
      <c r="O38" s="3">
        <f t="shared" si="9"/>
        <v>24.479084838437668</v>
      </c>
      <c r="P38" s="3">
        <f t="shared" si="4"/>
        <v>27.369654208047304</v>
      </c>
    </row>
    <row r="39" spans="2:16" x14ac:dyDescent="0.2">
      <c r="I39" s="3">
        <f t="shared" si="5"/>
        <v>30</v>
      </c>
      <c r="J39" s="3" t="s">
        <v>35</v>
      </c>
      <c r="K39" s="3" t="s">
        <v>36</v>
      </c>
      <c r="L39" s="3" t="s">
        <v>37</v>
      </c>
      <c r="M39" s="3" t="s">
        <v>37</v>
      </c>
      <c r="N39" s="3" t="str">
        <f t="shared" si="8"/>
        <v/>
      </c>
      <c r="O39" s="3" t="str">
        <f t="shared" si="9"/>
        <v/>
      </c>
      <c r="P39" s="3" t="str">
        <f t="shared" si="4"/>
        <v/>
      </c>
    </row>
    <row r="40" spans="2:16" x14ac:dyDescent="0.2">
      <c r="I40" s="3">
        <f t="shared" si="5"/>
        <v>30</v>
      </c>
    </row>
    <row r="41" spans="2:16" x14ac:dyDescent="0.2">
      <c r="I41" s="3">
        <f t="shared" si="5"/>
        <v>31</v>
      </c>
      <c r="J41" s="3" t="s">
        <v>3</v>
      </c>
      <c r="K41" s="3" t="s">
        <v>27</v>
      </c>
      <c r="L41" s="3">
        <v>34</v>
      </c>
      <c r="M41" s="3">
        <v>27</v>
      </c>
      <c r="N41" s="3">
        <f t="shared" ref="N41:N60" si="10">IFERROR(mean+0.5*Home_edge+VLOOKUP(J41,$B$5:$D$36,2,FALSE)+VLOOKUP(K41,$B$5:$D$36,3,FALSE),"")</f>
        <v>30.801196629170324</v>
      </c>
      <c r="O41" s="3">
        <f t="shared" ref="O41:O60" si="11">IFERROR(mean-0.5*Home_edge+VLOOKUP(K41,$B$5:$D$36,2,FALSE)+VLOOKUP(J41,$B$5:$D$36,3,FALSE),"")</f>
        <v>20.872751524325647</v>
      </c>
      <c r="P41" s="3">
        <f t="shared" si="4"/>
        <v>47.775516887884983</v>
      </c>
    </row>
    <row r="42" spans="2:16" x14ac:dyDescent="0.2">
      <c r="I42" s="3">
        <f t="shared" si="5"/>
        <v>32</v>
      </c>
      <c r="J42" s="3" t="s">
        <v>25</v>
      </c>
      <c r="K42" s="3" t="s">
        <v>32</v>
      </c>
      <c r="L42" s="3">
        <v>27</v>
      </c>
      <c r="M42" s="3">
        <v>29</v>
      </c>
      <c r="N42" s="3">
        <f t="shared" si="10"/>
        <v>21.772351899515009</v>
      </c>
      <c r="O42" s="3">
        <f t="shared" si="11"/>
        <v>20.368466064491564</v>
      </c>
      <c r="P42" s="3">
        <f t="shared" si="4"/>
        <v>101.83168274233809</v>
      </c>
    </row>
    <row r="43" spans="2:16" x14ac:dyDescent="0.2">
      <c r="I43" s="3">
        <f t="shared" si="5"/>
        <v>33</v>
      </c>
      <c r="J43" s="3" t="s">
        <v>21</v>
      </c>
      <c r="K43" s="3" t="s">
        <v>0</v>
      </c>
      <c r="L43" s="3">
        <v>17</v>
      </c>
      <c r="M43" s="3">
        <v>29</v>
      </c>
      <c r="N43" s="3">
        <f t="shared" si="10"/>
        <v>16.232856864517323</v>
      </c>
      <c r="O43" s="3">
        <f t="shared" si="11"/>
        <v>16.629691117593389</v>
      </c>
      <c r="P43" s="3">
        <f t="shared" si="4"/>
        <v>153.6130504364661</v>
      </c>
    </row>
    <row r="44" spans="2:16" x14ac:dyDescent="0.2">
      <c r="I44" s="3">
        <f t="shared" si="5"/>
        <v>34</v>
      </c>
      <c r="J44" s="3" t="s">
        <v>7</v>
      </c>
      <c r="K44" s="3" t="s">
        <v>30</v>
      </c>
      <c r="L44" s="3">
        <v>33</v>
      </c>
      <c r="M44" s="3">
        <v>18</v>
      </c>
      <c r="N44" s="3">
        <f t="shared" si="10"/>
        <v>27.378271824597274</v>
      </c>
      <c r="O44" s="3">
        <f t="shared" si="11"/>
        <v>28.012131307940734</v>
      </c>
      <c r="P44" s="3">
        <f t="shared" si="4"/>
        <v>131.84660100556391</v>
      </c>
    </row>
    <row r="45" spans="2:16" x14ac:dyDescent="0.2">
      <c r="I45" s="3">
        <f t="shared" si="5"/>
        <v>35</v>
      </c>
      <c r="J45" s="3" t="s">
        <v>24</v>
      </c>
      <c r="K45" s="3" t="s">
        <v>10</v>
      </c>
      <c r="L45" s="3">
        <v>30</v>
      </c>
      <c r="M45" s="3">
        <v>24</v>
      </c>
      <c r="N45" s="3">
        <f t="shared" si="10"/>
        <v>27.319263617962434</v>
      </c>
      <c r="O45" s="3">
        <f t="shared" si="11"/>
        <v>17.443654887592988</v>
      </c>
      <c r="P45" s="3">
        <f t="shared" si="4"/>
        <v>50.172008782963175</v>
      </c>
    </row>
    <row r="46" spans="2:16" x14ac:dyDescent="0.2">
      <c r="I46" s="3">
        <f t="shared" si="5"/>
        <v>36</v>
      </c>
      <c r="J46" s="3" t="s">
        <v>18</v>
      </c>
      <c r="K46" s="3" t="s">
        <v>19</v>
      </c>
      <c r="L46" s="3">
        <v>10</v>
      </c>
      <c r="M46" s="3">
        <v>17</v>
      </c>
      <c r="N46" s="3">
        <f t="shared" si="10"/>
        <v>25.929784509924531</v>
      </c>
      <c r="O46" s="3">
        <f t="shared" si="11"/>
        <v>25.591594856036441</v>
      </c>
      <c r="P46" s="3">
        <f t="shared" si="4"/>
        <v>327.57353670290331</v>
      </c>
    </row>
    <row r="47" spans="2:16" x14ac:dyDescent="0.2">
      <c r="I47" s="3">
        <f t="shared" si="5"/>
        <v>37</v>
      </c>
      <c r="J47" s="3" t="s">
        <v>5</v>
      </c>
      <c r="K47" s="3" t="s">
        <v>6</v>
      </c>
      <c r="L47" s="3">
        <v>17</v>
      </c>
      <c r="M47" s="3">
        <v>19</v>
      </c>
      <c r="N47" s="3">
        <f t="shared" si="10"/>
        <v>19.085247739044227</v>
      </c>
      <c r="O47" s="3">
        <f t="shared" si="11"/>
        <v>21.940958396705021</v>
      </c>
      <c r="P47" s="3">
        <f t="shared" si="4"/>
        <v>12.99749442433883</v>
      </c>
    </row>
    <row r="48" spans="2:16" x14ac:dyDescent="0.2">
      <c r="I48" s="3">
        <f t="shared" si="5"/>
        <v>38</v>
      </c>
      <c r="J48" s="3" t="s">
        <v>1</v>
      </c>
      <c r="K48" s="3" t="s">
        <v>17</v>
      </c>
      <c r="L48" s="3">
        <v>10</v>
      </c>
      <c r="M48" s="3">
        <v>22</v>
      </c>
      <c r="N48" s="3">
        <f t="shared" si="10"/>
        <v>20.684133105390181</v>
      </c>
      <c r="O48" s="3">
        <f t="shared" si="11"/>
        <v>19.044864437442641</v>
      </c>
      <c r="P48" s="3">
        <f t="shared" si="4"/>
        <v>122.88352640678563</v>
      </c>
    </row>
    <row r="49" spans="9:16" x14ac:dyDescent="0.2">
      <c r="I49" s="3">
        <f t="shared" si="5"/>
        <v>39</v>
      </c>
      <c r="J49" s="3" t="s">
        <v>15</v>
      </c>
      <c r="K49" s="3" t="s">
        <v>34</v>
      </c>
      <c r="L49" s="3">
        <v>32</v>
      </c>
      <c r="M49" s="3">
        <v>37</v>
      </c>
      <c r="N49" s="3">
        <f t="shared" si="10"/>
        <v>24.376869810739265</v>
      </c>
      <c r="O49" s="3">
        <f t="shared" si="11"/>
        <v>10.214808183229318</v>
      </c>
      <c r="P49" s="3">
        <f t="shared" si="4"/>
        <v>775.55861454361764</v>
      </c>
    </row>
    <row r="50" spans="9:16" x14ac:dyDescent="0.2">
      <c r="I50" s="3">
        <f t="shared" si="5"/>
        <v>40</v>
      </c>
      <c r="J50" s="3" t="s">
        <v>23</v>
      </c>
      <c r="K50" s="3" t="s">
        <v>33</v>
      </c>
      <c r="L50" s="3">
        <v>37</v>
      </c>
      <c r="M50" s="3">
        <v>18</v>
      </c>
      <c r="N50" s="3">
        <f t="shared" si="10"/>
        <v>29.501431377698449</v>
      </c>
      <c r="O50" s="3">
        <f t="shared" si="11"/>
        <v>12.198541982161942</v>
      </c>
      <c r="P50" s="3">
        <f t="shared" si="4"/>
        <v>89.885446516102888</v>
      </c>
    </row>
    <row r="51" spans="9:16" x14ac:dyDescent="0.2">
      <c r="I51" s="3">
        <f t="shared" si="5"/>
        <v>41</v>
      </c>
      <c r="J51" s="3" t="s">
        <v>9</v>
      </c>
      <c r="K51" s="3" t="s">
        <v>31</v>
      </c>
      <c r="L51" s="3">
        <v>34</v>
      </c>
      <c r="M51" s="3">
        <v>3</v>
      </c>
      <c r="N51" s="3">
        <f t="shared" si="10"/>
        <v>22.801194771324216</v>
      </c>
      <c r="O51" s="3">
        <f t="shared" si="11"/>
        <v>21.071427086656225</v>
      </c>
      <c r="P51" s="3">
        <f t="shared" si="4"/>
        <v>451.98971549814837</v>
      </c>
    </row>
    <row r="52" spans="9:16" x14ac:dyDescent="0.2">
      <c r="I52" s="3">
        <f t="shared" si="5"/>
        <v>42</v>
      </c>
      <c r="J52" s="3" t="s">
        <v>28</v>
      </c>
      <c r="K52" s="3" t="s">
        <v>14</v>
      </c>
      <c r="L52" s="3">
        <v>26</v>
      </c>
      <c r="M52" s="3">
        <v>22</v>
      </c>
      <c r="N52" s="3">
        <f t="shared" si="10"/>
        <v>30.594432019547547</v>
      </c>
      <c r="O52" s="3">
        <f t="shared" si="11"/>
        <v>26.977978965732792</v>
      </c>
      <c r="P52" s="3">
        <f t="shared" si="4"/>
        <v>45.889080165521861</v>
      </c>
    </row>
    <row r="53" spans="9:16" x14ac:dyDescent="0.2">
      <c r="I53" s="3">
        <f t="shared" si="5"/>
        <v>43</v>
      </c>
      <c r="J53" s="3" t="s">
        <v>13</v>
      </c>
      <c r="K53" s="3" t="s">
        <v>22</v>
      </c>
      <c r="L53" s="3">
        <v>24</v>
      </c>
      <c r="M53" s="3">
        <v>3</v>
      </c>
      <c r="N53" s="3">
        <f t="shared" si="10"/>
        <v>27.533210507621831</v>
      </c>
      <c r="O53" s="3">
        <f t="shared" si="11"/>
        <v>10.771105491906724</v>
      </c>
      <c r="P53" s="3">
        <f t="shared" si="4"/>
        <v>72.873657057512162</v>
      </c>
    </row>
    <row r="54" spans="9:16" x14ac:dyDescent="0.2">
      <c r="I54" s="3">
        <f t="shared" si="5"/>
        <v>44</v>
      </c>
      <c r="J54" s="3" t="s">
        <v>26</v>
      </c>
      <c r="K54" s="3" t="s">
        <v>12</v>
      </c>
      <c r="L54" s="3">
        <v>31</v>
      </c>
      <c r="M54" s="3">
        <v>17</v>
      </c>
      <c r="N54" s="3">
        <f t="shared" si="10"/>
        <v>30.567470699264966</v>
      </c>
      <c r="O54" s="3">
        <f t="shared" si="11"/>
        <v>14.230101087755646</v>
      </c>
      <c r="P54" s="3">
        <f t="shared" si="4"/>
        <v>7.8594215800467948</v>
      </c>
    </row>
    <row r="55" spans="9:16" x14ac:dyDescent="0.2">
      <c r="I55" s="3">
        <f t="shared" si="5"/>
        <v>45</v>
      </c>
      <c r="J55" s="3" t="s">
        <v>20</v>
      </c>
      <c r="K55" s="3" t="s">
        <v>16</v>
      </c>
      <c r="L55" s="3">
        <v>32</v>
      </c>
      <c r="M55" s="3">
        <v>45</v>
      </c>
      <c r="N55" s="3">
        <f t="shared" si="10"/>
        <v>32.295552920328824</v>
      </c>
      <c r="O55" s="3">
        <f t="shared" si="11"/>
        <v>38.354304724808927</v>
      </c>
      <c r="P55" s="3">
        <f t="shared" si="4"/>
        <v>44.252617219411853</v>
      </c>
    </row>
    <row r="56" spans="9:16" x14ac:dyDescent="0.2">
      <c r="I56" s="3">
        <f t="shared" si="5"/>
        <v>45</v>
      </c>
      <c r="J56" s="3" t="s">
        <v>35</v>
      </c>
      <c r="K56" s="3" t="s">
        <v>36</v>
      </c>
      <c r="L56" s="3" t="s">
        <v>37</v>
      </c>
      <c r="M56" s="3" t="s">
        <v>37</v>
      </c>
      <c r="N56" s="3" t="str">
        <f t="shared" si="10"/>
        <v/>
      </c>
      <c r="O56" s="3" t="str">
        <f t="shared" si="11"/>
        <v/>
      </c>
      <c r="P56" s="3" t="str">
        <f t="shared" si="4"/>
        <v/>
      </c>
    </row>
    <row r="57" spans="9:16" x14ac:dyDescent="0.2">
      <c r="I57" s="3">
        <f t="shared" si="5"/>
        <v>46</v>
      </c>
      <c r="J57" s="3" t="s">
        <v>21</v>
      </c>
      <c r="K57" s="3" t="s">
        <v>24</v>
      </c>
      <c r="L57" s="3">
        <v>22</v>
      </c>
      <c r="M57" s="3">
        <v>7</v>
      </c>
      <c r="N57" s="3">
        <f t="shared" si="10"/>
        <v>24.366271099670545</v>
      </c>
      <c r="O57" s="3">
        <f t="shared" si="11"/>
        <v>16.653935750161605</v>
      </c>
      <c r="P57" s="3">
        <f t="shared" si="4"/>
        <v>98.797714385384353</v>
      </c>
    </row>
    <row r="58" spans="9:16" x14ac:dyDescent="0.2">
      <c r="I58" s="3">
        <f t="shared" si="5"/>
        <v>47</v>
      </c>
      <c r="J58" s="3" t="s">
        <v>5</v>
      </c>
      <c r="K58" s="3" t="s">
        <v>28</v>
      </c>
      <c r="L58" s="3">
        <v>30</v>
      </c>
      <c r="M58" s="3">
        <v>27</v>
      </c>
      <c r="N58" s="3">
        <f t="shared" si="10"/>
        <v>24.212493067222212</v>
      </c>
      <c r="O58" s="3">
        <f t="shared" si="11"/>
        <v>26.518423280950113</v>
      </c>
      <c r="P58" s="3">
        <f t="shared" si="4"/>
        <v>33.727152633281811</v>
      </c>
    </row>
    <row r="59" spans="9:16" x14ac:dyDescent="0.2">
      <c r="I59" s="3">
        <f t="shared" si="5"/>
        <v>48</v>
      </c>
      <c r="J59" s="3" t="s">
        <v>12</v>
      </c>
      <c r="K59" s="3" t="s">
        <v>27</v>
      </c>
      <c r="L59" s="3">
        <v>17</v>
      </c>
      <c r="M59" s="3">
        <v>14</v>
      </c>
      <c r="N59" s="3">
        <f t="shared" si="10"/>
        <v>19.166850905645262</v>
      </c>
      <c r="O59" s="3">
        <f t="shared" si="11"/>
        <v>21.036985626709036</v>
      </c>
      <c r="P59" s="3">
        <f t="shared" si="4"/>
        <v>54.214409557805261</v>
      </c>
    </row>
    <row r="60" spans="9:16" x14ac:dyDescent="0.2">
      <c r="I60" s="3">
        <f t="shared" si="5"/>
        <v>49</v>
      </c>
      <c r="J60" s="3" t="s">
        <v>6</v>
      </c>
      <c r="K60" s="3" t="s">
        <v>19</v>
      </c>
      <c r="L60" s="3">
        <v>27</v>
      </c>
      <c r="M60" s="3">
        <v>28</v>
      </c>
      <c r="N60" s="3">
        <f t="shared" si="10"/>
        <v>23.761976594497565</v>
      </c>
      <c r="O60" s="3">
        <f t="shared" si="11"/>
        <v>21.394427581941468</v>
      </c>
      <c r="P60" s="3">
        <f t="shared" si="4"/>
        <v>54.118382544797235</v>
      </c>
    </row>
    <row r="61" spans="9:16" x14ac:dyDescent="0.2">
      <c r="I61" s="3">
        <f t="shared" si="5"/>
        <v>49</v>
      </c>
    </row>
    <row r="62" spans="9:16" x14ac:dyDescent="0.2">
      <c r="I62" s="3">
        <f t="shared" si="5"/>
        <v>50</v>
      </c>
      <c r="J62" s="3" t="s">
        <v>11</v>
      </c>
      <c r="K62" s="3" t="s">
        <v>18</v>
      </c>
      <c r="L62" s="3">
        <v>27</v>
      </c>
      <c r="M62" s="3">
        <v>20</v>
      </c>
      <c r="N62" s="3">
        <f t="shared" ref="N62:N125" si="12">IFERROR(mean+0.5*Home_edge+VLOOKUP(J62,$B$5:$D$36,2,FALSE)+VLOOKUP(K62,$B$5:$D$36,3,FALSE),"")</f>
        <v>22.569453518380115</v>
      </c>
      <c r="O62" s="3">
        <f t="shared" ref="O62:O125" si="13">IFERROR(mean-0.5*Home_edge+VLOOKUP(K62,$B$5:$D$36,2,FALSE)+VLOOKUP(J62,$B$5:$D$36,3,FALSE),"")</f>
        <v>18.963617843866672</v>
      </c>
      <c r="P62" s="3">
        <f t="shared" si="4"/>
        <v>20.703830099345907</v>
      </c>
    </row>
    <row r="63" spans="9:16" x14ac:dyDescent="0.2">
      <c r="I63" s="3">
        <f t="shared" si="5"/>
        <v>51</v>
      </c>
      <c r="J63" s="3" t="s">
        <v>22</v>
      </c>
      <c r="K63" s="3" t="s">
        <v>23</v>
      </c>
      <c r="L63" s="3">
        <v>17</v>
      </c>
      <c r="M63" s="3">
        <v>27</v>
      </c>
      <c r="N63" s="3">
        <f t="shared" si="12"/>
        <v>13.348477061766747</v>
      </c>
      <c r="O63" s="3">
        <f t="shared" si="13"/>
        <v>21.834061019894889</v>
      </c>
      <c r="P63" s="3">
        <f t="shared" si="4"/>
        <v>40.020545314613038</v>
      </c>
    </row>
    <row r="64" spans="9:16" x14ac:dyDescent="0.2">
      <c r="I64" s="3">
        <f t="shared" si="5"/>
        <v>52</v>
      </c>
      <c r="J64" s="3" t="s">
        <v>16</v>
      </c>
      <c r="K64" s="3" t="s">
        <v>1</v>
      </c>
      <c r="L64" s="3">
        <v>48</v>
      </c>
      <c r="M64" s="3">
        <v>33</v>
      </c>
      <c r="N64" s="3">
        <f t="shared" si="12"/>
        <v>36.974938152499924</v>
      </c>
      <c r="O64" s="3">
        <f t="shared" si="13"/>
        <v>22.191596043815395</v>
      </c>
      <c r="P64" s="3">
        <f t="shared" si="4"/>
        <v>238.37358482126882</v>
      </c>
    </row>
    <row r="65" spans="9:16" x14ac:dyDescent="0.2">
      <c r="I65" s="3">
        <f t="shared" si="5"/>
        <v>53</v>
      </c>
      <c r="J65" s="3" t="s">
        <v>32</v>
      </c>
      <c r="K65" s="3" t="s">
        <v>10</v>
      </c>
      <c r="L65" s="3">
        <v>31</v>
      </c>
      <c r="M65" s="3">
        <v>20</v>
      </c>
      <c r="N65" s="3">
        <f t="shared" si="12"/>
        <v>32.24172401906398</v>
      </c>
      <c r="O65" s="3">
        <f t="shared" si="13"/>
        <v>17.270612710421172</v>
      </c>
      <c r="P65" s="3">
        <f t="shared" si="4"/>
        <v>8.9914335160348635</v>
      </c>
    </row>
    <row r="66" spans="9:16" x14ac:dyDescent="0.2">
      <c r="I66" s="3">
        <f t="shared" si="5"/>
        <v>54</v>
      </c>
      <c r="J66" s="3" t="s">
        <v>30</v>
      </c>
      <c r="K66" s="3" t="s">
        <v>34</v>
      </c>
      <c r="L66" s="3">
        <v>13</v>
      </c>
      <c r="M66" s="3">
        <v>17</v>
      </c>
      <c r="N66" s="3">
        <f t="shared" si="12"/>
        <v>28.299611662326253</v>
      </c>
      <c r="O66" s="3">
        <f t="shared" si="13"/>
        <v>12.636205531343577</v>
      </c>
      <c r="P66" s="3">
        <f t="shared" si="4"/>
        <v>253.12081918266588</v>
      </c>
    </row>
    <row r="67" spans="9:16" x14ac:dyDescent="0.2">
      <c r="I67" s="3">
        <f t="shared" si="5"/>
        <v>55</v>
      </c>
      <c r="J67" s="3" t="s">
        <v>15</v>
      </c>
      <c r="K67" s="3" t="s">
        <v>0</v>
      </c>
      <c r="L67" s="3">
        <v>7</v>
      </c>
      <c r="M67" s="3">
        <v>27</v>
      </c>
      <c r="N67" s="3">
        <f t="shared" si="12"/>
        <v>16.598107505293552</v>
      </c>
      <c r="O67" s="3">
        <f t="shared" si="13"/>
        <v>17.759752248215619</v>
      </c>
      <c r="P67" s="3">
        <f t="shared" si="4"/>
        <v>177.50584619752868</v>
      </c>
    </row>
    <row r="68" spans="9:16" x14ac:dyDescent="0.2">
      <c r="I68" s="3">
        <f t="shared" si="5"/>
        <v>56</v>
      </c>
      <c r="J68" s="3" t="s">
        <v>33</v>
      </c>
      <c r="K68" s="3" t="s">
        <v>26</v>
      </c>
      <c r="L68" s="3">
        <v>17</v>
      </c>
      <c r="M68" s="3">
        <v>24</v>
      </c>
      <c r="N68" s="3">
        <f t="shared" si="12"/>
        <v>18.978270254800027</v>
      </c>
      <c r="O68" s="3">
        <f t="shared" si="13"/>
        <v>32.307873452180459</v>
      </c>
      <c r="P68" s="3">
        <f t="shared" si="4"/>
        <v>72.934314498471423</v>
      </c>
    </row>
    <row r="69" spans="9:16" x14ac:dyDescent="0.2">
      <c r="I69" s="3">
        <f t="shared" si="5"/>
        <v>57</v>
      </c>
      <c r="J69" s="3" t="s">
        <v>14</v>
      </c>
      <c r="K69" s="3" t="s">
        <v>20</v>
      </c>
      <c r="L69" s="3">
        <v>34</v>
      </c>
      <c r="M69" s="3">
        <v>35</v>
      </c>
      <c r="N69" s="3">
        <f t="shared" si="12"/>
        <v>32.73806062821204</v>
      </c>
      <c r="O69" s="3">
        <f t="shared" si="13"/>
        <v>31.139918380574162</v>
      </c>
      <c r="P69" s="3">
        <f t="shared" si="4"/>
        <v>16.492721086697792</v>
      </c>
    </row>
    <row r="70" spans="9:16" x14ac:dyDescent="0.2">
      <c r="I70" s="3">
        <f t="shared" si="5"/>
        <v>58</v>
      </c>
      <c r="J70" s="3" t="s">
        <v>31</v>
      </c>
      <c r="K70" s="3" t="s">
        <v>13</v>
      </c>
      <c r="L70" s="3">
        <v>43</v>
      </c>
      <c r="M70" s="3">
        <v>14</v>
      </c>
      <c r="N70" s="3">
        <f t="shared" si="12"/>
        <v>21.967891650151898</v>
      </c>
      <c r="O70" s="3">
        <f t="shared" si="13"/>
        <v>19.126149223036482</v>
      </c>
      <c r="P70" s="3">
        <f t="shared" si="4"/>
        <v>468.62698749658773</v>
      </c>
    </row>
    <row r="71" spans="9:16" x14ac:dyDescent="0.2">
      <c r="I71" s="3">
        <f t="shared" si="5"/>
        <v>59</v>
      </c>
      <c r="J71" s="3" t="s">
        <v>17</v>
      </c>
      <c r="K71" s="3" t="s">
        <v>25</v>
      </c>
      <c r="L71" s="3">
        <v>24</v>
      </c>
      <c r="M71" s="3">
        <v>10</v>
      </c>
      <c r="N71" s="3">
        <f t="shared" si="12"/>
        <v>17.739736971223948</v>
      </c>
      <c r="O71" s="3">
        <f t="shared" si="13"/>
        <v>13.381548138850169</v>
      </c>
      <c r="P71" s="3">
        <f t="shared" ref="P71:P134" si="14">IFERROR((N71-L71)^2+(O71-M71)^2,"")</f>
        <v>50.625761004821349</v>
      </c>
    </row>
    <row r="72" spans="9:16" x14ac:dyDescent="0.2">
      <c r="I72" s="3">
        <f t="shared" ref="I72:I135" si="15">IF(COUNT(L72)&gt;0,I71+1,I71)</f>
        <v>59</v>
      </c>
      <c r="J72" s="3" t="s">
        <v>35</v>
      </c>
      <c r="K72" s="3" t="s">
        <v>36</v>
      </c>
      <c r="L72" s="3" t="s">
        <v>37</v>
      </c>
      <c r="M72" s="3" t="s">
        <v>37</v>
      </c>
      <c r="N72" s="3" t="str">
        <f t="shared" si="12"/>
        <v/>
      </c>
      <c r="O72" s="3" t="str">
        <f t="shared" si="13"/>
        <v/>
      </c>
      <c r="P72" s="3" t="str">
        <f t="shared" si="14"/>
        <v/>
      </c>
    </row>
    <row r="73" spans="9:16" x14ac:dyDescent="0.2">
      <c r="I73" s="3">
        <f t="shared" si="15"/>
        <v>60</v>
      </c>
      <c r="J73" s="3" t="s">
        <v>33</v>
      </c>
      <c r="K73" s="3" t="s">
        <v>30</v>
      </c>
      <c r="L73" s="3">
        <v>21</v>
      </c>
      <c r="M73" s="3">
        <v>33</v>
      </c>
      <c r="N73" s="3">
        <f t="shared" si="12"/>
        <v>21.566744615727135</v>
      </c>
      <c r="O73" s="3">
        <f t="shared" si="13"/>
        <v>30.908841151970325</v>
      </c>
      <c r="P73" s="3">
        <f t="shared" si="14"/>
        <v>4.6941447871484945</v>
      </c>
    </row>
    <row r="74" spans="9:16" x14ac:dyDescent="0.2">
      <c r="I74" s="3">
        <f t="shared" si="15"/>
        <v>61</v>
      </c>
      <c r="J74" s="3" t="s">
        <v>10</v>
      </c>
      <c r="K74" s="3" t="s">
        <v>29</v>
      </c>
      <c r="L74" s="3">
        <v>13</v>
      </c>
      <c r="M74" s="3">
        <v>33</v>
      </c>
      <c r="N74" s="3">
        <f t="shared" si="12"/>
        <v>14.571229903944264</v>
      </c>
      <c r="O74" s="3">
        <f t="shared" si="13"/>
        <v>34.744511101307467</v>
      </c>
      <c r="P74" s="3">
        <f t="shared" si="14"/>
        <v>5.5120823936336913</v>
      </c>
    </row>
    <row r="75" spans="9:16" x14ac:dyDescent="0.2">
      <c r="I75" s="3">
        <f t="shared" si="15"/>
        <v>62</v>
      </c>
      <c r="J75" s="3" t="s">
        <v>28</v>
      </c>
      <c r="K75" s="3" t="s">
        <v>12</v>
      </c>
      <c r="L75" s="3">
        <v>29</v>
      </c>
      <c r="M75" s="3">
        <v>23</v>
      </c>
      <c r="N75" s="3">
        <f t="shared" si="12"/>
        <v>29.828520248964747</v>
      </c>
      <c r="O75" s="3">
        <f t="shared" si="13"/>
        <v>18.475703375993085</v>
      </c>
      <c r="P75" s="3">
        <f t="shared" si="14"/>
        <v>21.155705744944974</v>
      </c>
    </row>
    <row r="76" spans="9:16" x14ac:dyDescent="0.2">
      <c r="I76" s="3">
        <f t="shared" si="15"/>
        <v>63</v>
      </c>
      <c r="J76" s="3" t="s">
        <v>27</v>
      </c>
      <c r="K76" s="3" t="s">
        <v>9</v>
      </c>
      <c r="L76" s="3">
        <v>24</v>
      </c>
      <c r="M76" s="3">
        <v>23</v>
      </c>
      <c r="N76" s="3">
        <f t="shared" si="12"/>
        <v>19.557571371742</v>
      </c>
      <c r="O76" s="3">
        <f t="shared" si="13"/>
        <v>22.369811279404072</v>
      </c>
      <c r="P76" s="3">
        <f t="shared" si="14"/>
        <v>20.132309940732586</v>
      </c>
    </row>
    <row r="77" spans="9:16" x14ac:dyDescent="0.2">
      <c r="I77" s="3">
        <f t="shared" si="15"/>
        <v>64</v>
      </c>
      <c r="J77" s="3" t="s">
        <v>31</v>
      </c>
      <c r="K77" s="3" t="s">
        <v>22</v>
      </c>
      <c r="L77" s="3">
        <v>31</v>
      </c>
      <c r="M77" s="3">
        <v>13</v>
      </c>
      <c r="N77" s="3">
        <f t="shared" si="12"/>
        <v>29.280012559095159</v>
      </c>
      <c r="O77" s="3">
        <f t="shared" si="13"/>
        <v>12.840199821854625</v>
      </c>
      <c r="P77" s="3">
        <f t="shared" si="14"/>
        <v>2.9838928938056779</v>
      </c>
    </row>
    <row r="78" spans="9:16" x14ac:dyDescent="0.2">
      <c r="I78" s="3">
        <f t="shared" si="15"/>
        <v>65</v>
      </c>
      <c r="J78" s="3" t="s">
        <v>24</v>
      </c>
      <c r="K78" s="3" t="s">
        <v>18</v>
      </c>
      <c r="L78" s="3">
        <v>17</v>
      </c>
      <c r="M78" s="3">
        <v>30</v>
      </c>
      <c r="N78" s="3">
        <f t="shared" si="12"/>
        <v>24.0964788077154</v>
      </c>
      <c r="O78" s="3">
        <f t="shared" si="13"/>
        <v>23.740653767535559</v>
      </c>
      <c r="P78" s="3">
        <f t="shared" si="14"/>
        <v>89.539426726220569</v>
      </c>
    </row>
    <row r="79" spans="9:16" x14ac:dyDescent="0.2">
      <c r="I79" s="3">
        <f t="shared" si="15"/>
        <v>66</v>
      </c>
      <c r="J79" s="3" t="s">
        <v>6</v>
      </c>
      <c r="K79" s="3" t="s">
        <v>32</v>
      </c>
      <c r="L79" s="3">
        <v>10</v>
      </c>
      <c r="M79" s="3">
        <v>16</v>
      </c>
      <c r="N79" s="3">
        <f t="shared" si="12"/>
        <v>24.563838380526768</v>
      </c>
      <c r="O79" s="3">
        <f t="shared" si="13"/>
        <v>21.657737229131985</v>
      </c>
      <c r="P79" s="3">
        <f t="shared" si="14"/>
        <v>244.11537892801064</v>
      </c>
    </row>
    <row r="80" spans="9:16" x14ac:dyDescent="0.2">
      <c r="I80" s="3">
        <f t="shared" si="15"/>
        <v>67</v>
      </c>
      <c r="J80" s="3" t="s">
        <v>17</v>
      </c>
      <c r="K80" s="3" t="s">
        <v>11</v>
      </c>
      <c r="L80" s="3">
        <v>31</v>
      </c>
      <c r="M80" s="3">
        <v>13</v>
      </c>
      <c r="N80" s="3">
        <f t="shared" si="12"/>
        <v>18.501429116448179</v>
      </c>
      <c r="O80" s="3">
        <f t="shared" si="13"/>
        <v>14.057897210701183</v>
      </c>
      <c r="P80" s="3">
        <f t="shared" si="14"/>
        <v>157.33342063957872</v>
      </c>
    </row>
    <row r="81" spans="9:16" x14ac:dyDescent="0.2">
      <c r="I81" s="3">
        <f t="shared" si="15"/>
        <v>68</v>
      </c>
      <c r="J81" s="3" t="s">
        <v>0</v>
      </c>
      <c r="K81" s="3" t="s">
        <v>16</v>
      </c>
      <c r="L81" s="3">
        <v>16</v>
      </c>
      <c r="M81" s="3">
        <v>23</v>
      </c>
      <c r="N81" s="3">
        <f t="shared" si="12"/>
        <v>23.396210217073445</v>
      </c>
      <c r="O81" s="3">
        <f t="shared" si="13"/>
        <v>26.747055108841156</v>
      </c>
      <c r="P81" s="3">
        <f t="shared" si="14"/>
        <v>68.744347563834239</v>
      </c>
    </row>
    <row r="82" spans="9:16" x14ac:dyDescent="0.2">
      <c r="I82" s="3">
        <f t="shared" si="15"/>
        <v>69</v>
      </c>
      <c r="J82" s="3" t="s">
        <v>34</v>
      </c>
      <c r="K82" s="3" t="s">
        <v>7</v>
      </c>
      <c r="L82" s="3">
        <v>19</v>
      </c>
      <c r="M82" s="3">
        <v>30</v>
      </c>
      <c r="N82" s="3">
        <f t="shared" si="12"/>
        <v>19.101482161815571</v>
      </c>
      <c r="O82" s="3">
        <f t="shared" si="13"/>
        <v>24.638924692684814</v>
      </c>
      <c r="P82" s="3">
        <f t="shared" si="14"/>
        <v>28.75142707987138</v>
      </c>
    </row>
    <row r="83" spans="9:16" x14ac:dyDescent="0.2">
      <c r="I83" s="3">
        <f t="shared" si="15"/>
        <v>70</v>
      </c>
      <c r="J83" s="3" t="s">
        <v>19</v>
      </c>
      <c r="K83" s="3" t="s">
        <v>14</v>
      </c>
      <c r="L83" s="3">
        <v>34</v>
      </c>
      <c r="M83" s="3">
        <v>31</v>
      </c>
      <c r="N83" s="3">
        <f t="shared" si="12"/>
        <v>30.088005769388026</v>
      </c>
      <c r="O83" s="3">
        <f t="shared" si="13"/>
        <v>25.125286578606485</v>
      </c>
      <c r="P83" s="3">
        <f t="shared" si="14"/>
        <v>49.815956643842476</v>
      </c>
    </row>
    <row r="84" spans="9:16" x14ac:dyDescent="0.2">
      <c r="I84" s="3">
        <f t="shared" si="15"/>
        <v>71</v>
      </c>
      <c r="J84" s="3" t="s">
        <v>26</v>
      </c>
      <c r="K84" s="3" t="s">
        <v>21</v>
      </c>
      <c r="L84" s="3">
        <v>28</v>
      </c>
      <c r="M84" s="3">
        <v>14</v>
      </c>
      <c r="N84" s="3">
        <f t="shared" si="12"/>
        <v>25.722497910122367</v>
      </c>
      <c r="O84" s="3">
        <f t="shared" si="13"/>
        <v>17.834422529768407</v>
      </c>
      <c r="P84" s="3">
        <f t="shared" si="14"/>
        <v>19.889811906192534</v>
      </c>
    </row>
    <row r="85" spans="9:16" x14ac:dyDescent="0.2">
      <c r="I85" s="3">
        <f t="shared" si="15"/>
        <v>72</v>
      </c>
      <c r="J85" s="3" t="s">
        <v>3</v>
      </c>
      <c r="K85" s="3" t="s">
        <v>25</v>
      </c>
      <c r="L85" s="3">
        <v>23</v>
      </c>
      <c r="M85" s="3">
        <v>16</v>
      </c>
      <c r="N85" s="3">
        <f t="shared" si="12"/>
        <v>26.857567312289731</v>
      </c>
      <c r="O85" s="3">
        <f t="shared" si="13"/>
        <v>19.131300075734515</v>
      </c>
      <c r="P85" s="3">
        <f t="shared" si="14"/>
        <v>24.685865733141199</v>
      </c>
    </row>
    <row r="86" spans="9:16" x14ac:dyDescent="0.2">
      <c r="I86" s="3">
        <f t="shared" si="15"/>
        <v>73</v>
      </c>
      <c r="J86" s="3" t="s">
        <v>1</v>
      </c>
      <c r="K86" s="3" t="s">
        <v>15</v>
      </c>
      <c r="L86" s="3">
        <v>14</v>
      </c>
      <c r="M86" s="3">
        <v>17</v>
      </c>
      <c r="N86" s="3">
        <f t="shared" si="12"/>
        <v>22.88320748613755</v>
      </c>
      <c r="O86" s="3">
        <f t="shared" si="13"/>
        <v>20.497921137772344</v>
      </c>
      <c r="P86" s="3">
        <f t="shared" si="14"/>
        <v>91.146827527844792</v>
      </c>
    </row>
    <row r="87" spans="9:16" x14ac:dyDescent="0.2">
      <c r="I87" s="3">
        <f t="shared" si="15"/>
        <v>73</v>
      </c>
      <c r="J87" s="3" t="s">
        <v>35</v>
      </c>
      <c r="K87" s="3" t="s">
        <v>36</v>
      </c>
      <c r="L87" s="3" t="s">
        <v>37</v>
      </c>
      <c r="M87" s="3" t="s">
        <v>37</v>
      </c>
      <c r="N87" s="3" t="str">
        <f t="shared" si="12"/>
        <v/>
      </c>
      <c r="O87" s="3" t="str">
        <f t="shared" si="13"/>
        <v/>
      </c>
      <c r="P87" s="3" t="str">
        <f t="shared" si="14"/>
        <v/>
      </c>
    </row>
    <row r="88" spans="9:16" x14ac:dyDescent="0.2">
      <c r="I88" s="3">
        <f t="shared" si="15"/>
        <v>74</v>
      </c>
      <c r="J88" s="3" t="s">
        <v>14</v>
      </c>
      <c r="K88" s="3" t="s">
        <v>0</v>
      </c>
      <c r="L88" s="3">
        <v>21</v>
      </c>
      <c r="M88" s="3">
        <v>13</v>
      </c>
      <c r="N88" s="3">
        <f t="shared" si="12"/>
        <v>21.130811012244273</v>
      </c>
      <c r="O88" s="3">
        <f t="shared" si="13"/>
        <v>22.240575677318787</v>
      </c>
      <c r="P88" s="3">
        <f t="shared" si="14"/>
        <v>85.405350369179942</v>
      </c>
    </row>
    <row r="89" spans="9:16" x14ac:dyDescent="0.2">
      <c r="I89" s="3">
        <f t="shared" si="15"/>
        <v>75</v>
      </c>
      <c r="J89" s="3" t="s">
        <v>24</v>
      </c>
      <c r="K89" s="3" t="s">
        <v>31</v>
      </c>
      <c r="L89" s="3">
        <v>30</v>
      </c>
      <c r="M89" s="3">
        <v>15</v>
      </c>
      <c r="N89" s="3">
        <f t="shared" si="12"/>
        <v>19.821018472190751</v>
      </c>
      <c r="O89" s="3">
        <f t="shared" si="13"/>
        <v>25.200701240192181</v>
      </c>
      <c r="P89" s="3">
        <f t="shared" si="14"/>
        <v>207.66597073514021</v>
      </c>
    </row>
    <row r="90" spans="9:16" x14ac:dyDescent="0.2">
      <c r="I90" s="3">
        <f t="shared" si="15"/>
        <v>76</v>
      </c>
      <c r="J90" s="3" t="s">
        <v>29</v>
      </c>
      <c r="K90" s="3" t="s">
        <v>21</v>
      </c>
      <c r="L90" s="3">
        <v>35</v>
      </c>
      <c r="M90" s="3">
        <v>17</v>
      </c>
      <c r="N90" s="3">
        <f t="shared" si="12"/>
        <v>30.407252644686618</v>
      </c>
      <c r="O90" s="3">
        <f t="shared" si="13"/>
        <v>15.165776704841839</v>
      </c>
      <c r="P90" s="3">
        <f t="shared" si="14"/>
        <v>24.45770336623892</v>
      </c>
    </row>
    <row r="91" spans="9:16" x14ac:dyDescent="0.2">
      <c r="I91" s="3">
        <f t="shared" si="15"/>
        <v>77</v>
      </c>
      <c r="J91" s="3" t="s">
        <v>7</v>
      </c>
      <c r="K91" s="3" t="s">
        <v>33</v>
      </c>
      <c r="L91" s="3">
        <v>45</v>
      </c>
      <c r="M91" s="3">
        <v>16</v>
      </c>
      <c r="N91" s="3">
        <f t="shared" si="12"/>
        <v>33.576223593508871</v>
      </c>
      <c r="O91" s="3">
        <f t="shared" si="13"/>
        <v>21.703951835019147</v>
      </c>
      <c r="P91" s="3">
        <f t="shared" si="14"/>
        <v>163.03773392172167</v>
      </c>
    </row>
    <row r="92" spans="9:16" x14ac:dyDescent="0.2">
      <c r="I92" s="3">
        <f t="shared" si="15"/>
        <v>78</v>
      </c>
      <c r="J92" s="3" t="s">
        <v>18</v>
      </c>
      <c r="K92" s="3" t="s">
        <v>10</v>
      </c>
      <c r="L92" s="3">
        <v>28</v>
      </c>
      <c r="M92" s="3">
        <v>26</v>
      </c>
      <c r="N92" s="3">
        <f t="shared" si="12"/>
        <v>30.075183653214861</v>
      </c>
      <c r="O92" s="3">
        <f t="shared" si="13"/>
        <v>17.391365257435265</v>
      </c>
      <c r="P92" s="3">
        <f t="shared" si="14"/>
        <v>78.414979325462781</v>
      </c>
    </row>
    <row r="93" spans="9:16" x14ac:dyDescent="0.2">
      <c r="I93" s="3">
        <f t="shared" si="15"/>
        <v>79</v>
      </c>
      <c r="J93" s="3" t="s">
        <v>25</v>
      </c>
      <c r="K93" s="3" t="s">
        <v>6</v>
      </c>
      <c r="L93" s="3">
        <v>27</v>
      </c>
      <c r="M93" s="3">
        <v>23</v>
      </c>
      <c r="N93" s="3">
        <f t="shared" si="12"/>
        <v>17.695937172434128</v>
      </c>
      <c r="O93" s="3">
        <f t="shared" si="13"/>
        <v>16.034117783215471</v>
      </c>
      <c r="P93" s="3">
        <f t="shared" si="14"/>
        <v>135.08910015740798</v>
      </c>
    </row>
    <row r="94" spans="9:16" x14ac:dyDescent="0.2">
      <c r="I94" s="3">
        <f t="shared" si="15"/>
        <v>80</v>
      </c>
      <c r="J94" s="3" t="s">
        <v>12</v>
      </c>
      <c r="K94" s="3" t="s">
        <v>5</v>
      </c>
      <c r="L94" s="3">
        <v>16</v>
      </c>
      <c r="M94" s="3">
        <v>17</v>
      </c>
      <c r="N94" s="3">
        <f t="shared" si="12"/>
        <v>21.130062202254216</v>
      </c>
      <c r="O94" s="3">
        <f t="shared" si="13"/>
        <v>20.684844744728004</v>
      </c>
      <c r="P94" s="3">
        <f t="shared" si="14"/>
        <v>39.895618991746957</v>
      </c>
    </row>
    <row r="95" spans="9:16" x14ac:dyDescent="0.2">
      <c r="I95" s="3">
        <f t="shared" si="15"/>
        <v>81</v>
      </c>
      <c r="J95" s="3" t="s">
        <v>27</v>
      </c>
      <c r="K95" s="3" t="s">
        <v>34</v>
      </c>
      <c r="L95" s="3">
        <v>31</v>
      </c>
      <c r="M95" s="3">
        <v>28</v>
      </c>
      <c r="N95" s="3">
        <f t="shared" si="12"/>
        <v>23.332193595570448</v>
      </c>
      <c r="O95" s="3">
        <f t="shared" si="13"/>
        <v>11.820446282716091</v>
      </c>
      <c r="P95" s="3">
        <f t="shared" si="14"/>
        <v>320.57321354628641</v>
      </c>
    </row>
    <row r="96" spans="9:16" x14ac:dyDescent="0.2">
      <c r="I96" s="3">
        <f t="shared" si="15"/>
        <v>82</v>
      </c>
      <c r="J96" s="3" t="s">
        <v>32</v>
      </c>
      <c r="K96" s="3" t="s">
        <v>9</v>
      </c>
      <c r="L96" s="3">
        <v>27</v>
      </c>
      <c r="M96" s="3">
        <v>20</v>
      </c>
      <c r="N96" s="3">
        <f t="shared" si="12"/>
        <v>24.941954685438716</v>
      </c>
      <c r="O96" s="3">
        <f t="shared" si="13"/>
        <v>23.791867854244781</v>
      </c>
      <c r="P96" s="3">
        <f t="shared" si="14"/>
        <v>18.613812340842578</v>
      </c>
    </row>
    <row r="97" spans="9:16" x14ac:dyDescent="0.2">
      <c r="I97" s="3">
        <f t="shared" si="15"/>
        <v>83</v>
      </c>
      <c r="J97" s="3" t="s">
        <v>20</v>
      </c>
      <c r="K97" s="3" t="s">
        <v>1</v>
      </c>
      <c r="L97" s="3">
        <v>41</v>
      </c>
      <c r="M97" s="3">
        <v>38</v>
      </c>
      <c r="N97" s="3">
        <f t="shared" si="12"/>
        <v>31.954300611475844</v>
      </c>
      <c r="O97" s="3">
        <f t="shared" si="13"/>
        <v>26.393745012861402</v>
      </c>
      <c r="P97" s="3">
        <f t="shared" si="14"/>
        <v>216.52983225402585</v>
      </c>
    </row>
    <row r="98" spans="9:16" x14ac:dyDescent="0.2">
      <c r="I98" s="3">
        <f t="shared" si="15"/>
        <v>84</v>
      </c>
      <c r="J98" s="3" t="s">
        <v>19</v>
      </c>
      <c r="K98" s="3" t="s">
        <v>13</v>
      </c>
      <c r="L98" s="3">
        <v>10</v>
      </c>
      <c r="M98" s="3">
        <v>26</v>
      </c>
      <c r="N98" s="3">
        <f t="shared" si="12"/>
        <v>22.411074896153881</v>
      </c>
      <c r="O98" s="3">
        <f t="shared" si="13"/>
        <v>22.478995225517835</v>
      </c>
      <c r="P98" s="3">
        <f t="shared" si="14"/>
        <v>166.43225469986726</v>
      </c>
    </row>
    <row r="99" spans="9:16" x14ac:dyDescent="0.2">
      <c r="I99" s="3">
        <f t="shared" si="15"/>
        <v>85</v>
      </c>
      <c r="J99" s="3" t="s">
        <v>3</v>
      </c>
      <c r="K99" s="3" t="s">
        <v>26</v>
      </c>
      <c r="L99" s="3">
        <v>16</v>
      </c>
      <c r="M99" s="3">
        <v>30</v>
      </c>
      <c r="N99" s="3">
        <f t="shared" si="12"/>
        <v>29.028481516870702</v>
      </c>
      <c r="O99" s="3">
        <f t="shared" si="13"/>
        <v>27.239201891291586</v>
      </c>
      <c r="P99" s="3">
        <f t="shared" si="14"/>
        <v>177.36333683248947</v>
      </c>
    </row>
    <row r="100" spans="9:16" x14ac:dyDescent="0.2">
      <c r="I100" s="3">
        <f t="shared" si="15"/>
        <v>86</v>
      </c>
      <c r="J100" s="3" t="s">
        <v>23</v>
      </c>
      <c r="K100" s="3" t="s">
        <v>16</v>
      </c>
      <c r="L100" s="3">
        <v>26</v>
      </c>
      <c r="M100" s="3">
        <v>24</v>
      </c>
      <c r="N100" s="3">
        <f t="shared" si="12"/>
        <v>23.354505523940432</v>
      </c>
      <c r="O100" s="3">
        <f t="shared" si="13"/>
        <v>27.896961912634136</v>
      </c>
      <c r="P100" s="3">
        <f t="shared" si="14"/>
        <v>22.184953171382794</v>
      </c>
    </row>
    <row r="101" spans="9:16" x14ac:dyDescent="0.2">
      <c r="I101" s="3">
        <f t="shared" si="15"/>
        <v>87</v>
      </c>
      <c r="J101" s="3" t="s">
        <v>11</v>
      </c>
      <c r="K101" s="3" t="s">
        <v>28</v>
      </c>
      <c r="L101" s="3">
        <v>26</v>
      </c>
      <c r="M101" s="3">
        <v>23</v>
      </c>
      <c r="N101" s="3">
        <f t="shared" si="12"/>
        <v>23.499531572463127</v>
      </c>
      <c r="O101" s="3">
        <f t="shared" si="13"/>
        <v>21.373274812684798</v>
      </c>
      <c r="P101" s="3">
        <f t="shared" si="14"/>
        <v>8.8985771921544021</v>
      </c>
    </row>
    <row r="102" spans="9:16" x14ac:dyDescent="0.2">
      <c r="I102" s="3">
        <f t="shared" si="15"/>
        <v>88</v>
      </c>
      <c r="J102" s="3" t="s">
        <v>30</v>
      </c>
      <c r="K102" s="3" t="s">
        <v>22</v>
      </c>
      <c r="L102" s="3">
        <v>28</v>
      </c>
      <c r="M102" s="3">
        <v>3</v>
      </c>
      <c r="N102" s="3">
        <f t="shared" si="12"/>
        <v>29.569540205346748</v>
      </c>
      <c r="O102" s="3">
        <f t="shared" si="13"/>
        <v>16.388610284151959</v>
      </c>
      <c r="P102" s="3">
        <f t="shared" si="14"/>
        <v>181.7183417970995</v>
      </c>
    </row>
    <row r="103" spans="9:16" x14ac:dyDescent="0.2">
      <c r="I103" s="3">
        <f t="shared" si="15"/>
        <v>88</v>
      </c>
      <c r="J103" s="3" t="s">
        <v>35</v>
      </c>
      <c r="K103" s="3" t="s">
        <v>36</v>
      </c>
      <c r="L103" s="3" t="s">
        <v>37</v>
      </c>
      <c r="M103" s="3" t="s">
        <v>37</v>
      </c>
      <c r="N103" s="3" t="str">
        <f t="shared" si="12"/>
        <v/>
      </c>
      <c r="O103" s="3" t="str">
        <f t="shared" si="13"/>
        <v/>
      </c>
      <c r="P103" s="3" t="str">
        <f t="shared" si="14"/>
        <v/>
      </c>
    </row>
    <row r="104" spans="9:16" x14ac:dyDescent="0.2">
      <c r="I104" s="3">
        <f t="shared" si="15"/>
        <v>89</v>
      </c>
      <c r="J104" s="3" t="s">
        <v>3</v>
      </c>
      <c r="K104" s="3" t="s">
        <v>12</v>
      </c>
      <c r="L104" s="3">
        <v>26</v>
      </c>
      <c r="M104" s="3">
        <v>10</v>
      </c>
      <c r="N104" s="3">
        <f t="shared" si="12"/>
        <v>32.910470188203924</v>
      </c>
      <c r="O104" s="3">
        <f t="shared" si="13"/>
        <v>17.947855656705475</v>
      </c>
      <c r="P104" s="3">
        <f t="shared" si="14"/>
        <v>110.92300776188038</v>
      </c>
    </row>
    <row r="105" spans="9:16" x14ac:dyDescent="0.2">
      <c r="I105" s="3">
        <f t="shared" si="15"/>
        <v>90</v>
      </c>
      <c r="J105" s="3" t="s">
        <v>34</v>
      </c>
      <c r="K105" s="3" t="s">
        <v>25</v>
      </c>
      <c r="L105" s="3">
        <v>10</v>
      </c>
      <c r="M105" s="3">
        <v>17</v>
      </c>
      <c r="N105" s="3">
        <f t="shared" si="12"/>
        <v>11.040851671425488</v>
      </c>
      <c r="O105" s="3">
        <f t="shared" si="13"/>
        <v>18.426707441389325</v>
      </c>
      <c r="P105" s="3">
        <f t="shared" si="14"/>
        <v>3.1188663252249071</v>
      </c>
    </row>
    <row r="106" spans="9:16" x14ac:dyDescent="0.2">
      <c r="I106" s="3">
        <f t="shared" si="15"/>
        <v>91</v>
      </c>
      <c r="J106" s="3" t="s">
        <v>5</v>
      </c>
      <c r="K106" s="3" t="s">
        <v>19</v>
      </c>
      <c r="L106" s="3">
        <v>16</v>
      </c>
      <c r="M106" s="3">
        <v>33</v>
      </c>
      <c r="N106" s="3">
        <f t="shared" si="12"/>
        <v>22.359800680095905</v>
      </c>
      <c r="O106" s="3">
        <f t="shared" si="13"/>
        <v>26.011997030790592</v>
      </c>
      <c r="P106" s="3">
        <f t="shared" si="14"/>
        <v>89.27925018822782</v>
      </c>
    </row>
    <row r="107" spans="9:16" x14ac:dyDescent="0.2">
      <c r="I107" s="3">
        <f t="shared" si="15"/>
        <v>92</v>
      </c>
      <c r="J107" s="3" t="s">
        <v>9</v>
      </c>
      <c r="K107" s="3" t="s">
        <v>17</v>
      </c>
      <c r="L107" s="3">
        <v>21</v>
      </c>
      <c r="M107" s="3">
        <v>10</v>
      </c>
      <c r="N107" s="3">
        <f t="shared" si="12"/>
        <v>21.729133504759922</v>
      </c>
      <c r="O107" s="3">
        <f t="shared" si="13"/>
        <v>15.985156180991119</v>
      </c>
      <c r="P107" s="3">
        <f t="shared" si="14"/>
        <v>36.353730178619685</v>
      </c>
    </row>
    <row r="108" spans="9:16" x14ac:dyDescent="0.2">
      <c r="I108" s="3">
        <f t="shared" si="15"/>
        <v>93</v>
      </c>
      <c r="J108" s="3" t="s">
        <v>27</v>
      </c>
      <c r="K108" s="3" t="s">
        <v>32</v>
      </c>
      <c r="L108" s="3">
        <v>20</v>
      </c>
      <c r="M108" s="3">
        <v>17</v>
      </c>
      <c r="N108" s="3">
        <f t="shared" si="12"/>
        <v>23.513803348106141</v>
      </c>
      <c r="O108" s="3">
        <f t="shared" si="13"/>
        <v>24.312095381372156</v>
      </c>
      <c r="P108" s="3">
        <f t="shared" si="14"/>
        <v>65.813552835445947</v>
      </c>
    </row>
    <row r="109" spans="9:16" x14ac:dyDescent="0.2">
      <c r="I109" s="3">
        <f t="shared" si="15"/>
        <v>94</v>
      </c>
      <c r="J109" s="3" t="s">
        <v>18</v>
      </c>
      <c r="K109" s="3" t="s">
        <v>28</v>
      </c>
      <c r="L109" s="3">
        <v>26</v>
      </c>
      <c r="M109" s="3">
        <v>34</v>
      </c>
      <c r="N109" s="3">
        <f t="shared" si="12"/>
        <v>27.782476897050838</v>
      </c>
      <c r="O109" s="3">
        <f t="shared" si="13"/>
        <v>26.098021106195961</v>
      </c>
      <c r="P109" s="3">
        <f t="shared" si="14"/>
        <v>65.61849432664448</v>
      </c>
    </row>
    <row r="110" spans="9:16" x14ac:dyDescent="0.2">
      <c r="I110" s="3">
        <f t="shared" si="15"/>
        <v>95</v>
      </c>
      <c r="J110" s="3" t="s">
        <v>21</v>
      </c>
      <c r="K110" s="3" t="s">
        <v>10</v>
      </c>
      <c r="L110" s="3">
        <v>31</v>
      </c>
      <c r="M110" s="3">
        <v>17</v>
      </c>
      <c r="N110" s="3">
        <f t="shared" si="12"/>
        <v>27.536766279759856</v>
      </c>
      <c r="O110" s="3">
        <f t="shared" si="13"/>
        <v>13.11285690547146</v>
      </c>
      <c r="P110" s="3">
        <f t="shared" si="14"/>
        <v>27.103869238349297</v>
      </c>
    </row>
    <row r="111" spans="9:16" x14ac:dyDescent="0.2">
      <c r="I111" s="3">
        <f t="shared" si="15"/>
        <v>96</v>
      </c>
      <c r="J111" s="3" t="s">
        <v>24</v>
      </c>
      <c r="K111" s="3" t="s">
        <v>7</v>
      </c>
      <c r="L111" s="3">
        <v>28</v>
      </c>
      <c r="M111" s="3">
        <v>25</v>
      </c>
      <c r="N111" s="3">
        <f t="shared" si="12"/>
        <v>26.670670859370087</v>
      </c>
      <c r="O111" s="3">
        <f t="shared" si="13"/>
        <v>24.993576622392322</v>
      </c>
      <c r="P111" s="3">
        <f t="shared" si="14"/>
        <v>1.7671572239077529</v>
      </c>
    </row>
    <row r="112" spans="9:16" x14ac:dyDescent="0.2">
      <c r="I112" s="3">
        <f t="shared" si="15"/>
        <v>97</v>
      </c>
      <c r="J112" s="3" t="s">
        <v>13</v>
      </c>
      <c r="K112" s="3" t="s">
        <v>20</v>
      </c>
      <c r="L112" s="3">
        <v>27</v>
      </c>
      <c r="M112" s="3">
        <v>21</v>
      </c>
      <c r="N112" s="3">
        <f t="shared" si="12"/>
        <v>30.09176927512339</v>
      </c>
      <c r="O112" s="3">
        <f t="shared" si="13"/>
        <v>23.462987507340017</v>
      </c>
      <c r="P112" s="3">
        <f t="shared" si="14"/>
        <v>15.625344711910003</v>
      </c>
    </row>
    <row r="113" spans="9:16" x14ac:dyDescent="0.2">
      <c r="I113" s="3">
        <f t="shared" si="15"/>
        <v>98</v>
      </c>
      <c r="J113" s="3" t="s">
        <v>22</v>
      </c>
      <c r="K113" s="3" t="s">
        <v>6</v>
      </c>
      <c r="L113" s="3">
        <v>24</v>
      </c>
      <c r="M113" s="3">
        <v>16</v>
      </c>
      <c r="N113" s="3">
        <f t="shared" si="12"/>
        <v>16.082527588874292</v>
      </c>
      <c r="O113" s="3">
        <f t="shared" si="13"/>
        <v>22.488122465421579</v>
      </c>
      <c r="P113" s="3">
        <f t="shared" si="14"/>
        <v>104.78210250724493</v>
      </c>
    </row>
    <row r="114" spans="9:16" x14ac:dyDescent="0.2">
      <c r="I114" s="3">
        <f t="shared" si="15"/>
        <v>99</v>
      </c>
      <c r="J114" s="3" t="s">
        <v>16</v>
      </c>
      <c r="K114" s="3" t="s">
        <v>14</v>
      </c>
      <c r="L114" s="3">
        <v>30</v>
      </c>
      <c r="M114" s="3">
        <v>33</v>
      </c>
      <c r="N114" s="3">
        <f t="shared" si="12"/>
        <v>39.324590627188236</v>
      </c>
      <c r="O114" s="3">
        <f t="shared" si="13"/>
        <v>25.371876953576042</v>
      </c>
      <c r="P114" s="3">
        <f t="shared" si="14"/>
        <v>145.13625157603104</v>
      </c>
    </row>
    <row r="115" spans="9:16" x14ac:dyDescent="0.2">
      <c r="I115" s="3">
        <f t="shared" si="15"/>
        <v>100</v>
      </c>
      <c r="J115" s="3" t="s">
        <v>33</v>
      </c>
      <c r="K115" s="3" t="s">
        <v>15</v>
      </c>
      <c r="L115" s="3">
        <v>17</v>
      </c>
      <c r="M115" s="3">
        <v>34</v>
      </c>
      <c r="N115" s="3">
        <f t="shared" si="12"/>
        <v>19.145347267612877</v>
      </c>
      <c r="O115" s="3">
        <f t="shared" si="13"/>
        <v>26.986099300383337</v>
      </c>
      <c r="P115" s="3">
        <f t="shared" si="14"/>
        <v>53.79731792273715</v>
      </c>
    </row>
    <row r="116" spans="9:16" x14ac:dyDescent="0.2">
      <c r="I116" s="3">
        <f t="shared" si="15"/>
        <v>101</v>
      </c>
      <c r="J116" s="3" t="s">
        <v>31</v>
      </c>
      <c r="K116" s="3" t="s">
        <v>29</v>
      </c>
      <c r="L116" s="3">
        <v>16</v>
      </c>
      <c r="M116" s="3">
        <v>27</v>
      </c>
      <c r="N116" s="3">
        <f t="shared" si="12"/>
        <v>22.328276256543457</v>
      </c>
      <c r="O116" s="3">
        <f t="shared" si="13"/>
        <v>27.246265955535783</v>
      </c>
      <c r="P116" s="3">
        <f t="shared" si="14"/>
        <v>40.107727299987623</v>
      </c>
    </row>
    <row r="117" spans="9:16" x14ac:dyDescent="0.2">
      <c r="I117" s="3">
        <f t="shared" si="15"/>
        <v>102</v>
      </c>
      <c r="J117" s="3" t="s">
        <v>30</v>
      </c>
      <c r="K117" s="3" t="s">
        <v>23</v>
      </c>
      <c r="L117" s="3">
        <v>6</v>
      </c>
      <c r="M117" s="3">
        <v>6</v>
      </c>
      <c r="N117" s="3">
        <f t="shared" si="12"/>
        <v>21.67075616067352</v>
      </c>
      <c r="O117" s="3">
        <f t="shared" si="13"/>
        <v>20.139444903196864</v>
      </c>
      <c r="P117" s="3">
        <f t="shared" si="14"/>
        <v>445.49650081782681</v>
      </c>
    </row>
    <row r="118" spans="9:16" x14ac:dyDescent="0.2">
      <c r="I118" s="3">
        <f t="shared" si="15"/>
        <v>103</v>
      </c>
      <c r="J118" s="3" t="s">
        <v>0</v>
      </c>
      <c r="K118" s="3" t="s">
        <v>11</v>
      </c>
      <c r="L118" s="3">
        <v>27</v>
      </c>
      <c r="M118" s="3">
        <v>9</v>
      </c>
      <c r="N118" s="3">
        <f t="shared" si="12"/>
        <v>19.34748788163602</v>
      </c>
      <c r="O118" s="3">
        <f t="shared" si="13"/>
        <v>11.324294207794626</v>
      </c>
      <c r="P118" s="3">
        <f t="shared" si="14"/>
        <v>63.963285286095214</v>
      </c>
    </row>
    <row r="119" spans="9:16" x14ac:dyDescent="0.2">
      <c r="I119" s="3">
        <f t="shared" si="15"/>
        <v>103</v>
      </c>
      <c r="J119" s="3" t="s">
        <v>35</v>
      </c>
      <c r="K119" s="3" t="s">
        <v>36</v>
      </c>
      <c r="L119" s="3" t="s">
        <v>37</v>
      </c>
      <c r="M119" s="3" t="s">
        <v>37</v>
      </c>
      <c r="N119" s="3" t="str">
        <f t="shared" si="12"/>
        <v/>
      </c>
      <c r="O119" s="3" t="str">
        <f t="shared" si="13"/>
        <v/>
      </c>
      <c r="P119" s="3" t="str">
        <f t="shared" si="14"/>
        <v/>
      </c>
    </row>
    <row r="120" spans="9:16" x14ac:dyDescent="0.2">
      <c r="I120" s="3">
        <f t="shared" si="15"/>
        <v>104</v>
      </c>
      <c r="J120" s="3" t="s">
        <v>18</v>
      </c>
      <c r="K120" s="3" t="s">
        <v>5</v>
      </c>
      <c r="L120" s="3">
        <v>36</v>
      </c>
      <c r="M120" s="3">
        <v>22</v>
      </c>
      <c r="N120" s="3">
        <f t="shared" si="12"/>
        <v>27.272801017721978</v>
      </c>
      <c r="O120" s="3">
        <f t="shared" si="13"/>
        <v>20.118380307549209</v>
      </c>
      <c r="P120" s="3">
        <f t="shared" si="14"/>
        <v>79.704494743293154</v>
      </c>
    </row>
    <row r="121" spans="9:16" x14ac:dyDescent="0.2">
      <c r="I121" s="3">
        <f t="shared" si="15"/>
        <v>105</v>
      </c>
      <c r="J121" s="3" t="s">
        <v>21</v>
      </c>
      <c r="K121" s="3" t="s">
        <v>32</v>
      </c>
      <c r="L121" s="3">
        <v>27</v>
      </c>
      <c r="M121" s="3">
        <v>27</v>
      </c>
      <c r="N121" s="3">
        <f t="shared" si="12"/>
        <v>24.193228922498729</v>
      </c>
      <c r="O121" s="3">
        <f t="shared" si="13"/>
        <v>21.576396151263154</v>
      </c>
      <c r="P121" s="3">
        <f t="shared" si="14"/>
        <v>37.293442589530777</v>
      </c>
    </row>
    <row r="122" spans="9:16" x14ac:dyDescent="0.2">
      <c r="I122" s="3">
        <f t="shared" si="15"/>
        <v>106</v>
      </c>
      <c r="J122" s="3" t="s">
        <v>1</v>
      </c>
      <c r="K122" s="3" t="s">
        <v>30</v>
      </c>
      <c r="L122" s="3">
        <v>30</v>
      </c>
      <c r="M122" s="3">
        <v>20</v>
      </c>
      <c r="N122" s="3">
        <f t="shared" si="12"/>
        <v>25.304604834251808</v>
      </c>
      <c r="O122" s="3">
        <f t="shared" si="13"/>
        <v>24.420662989359336</v>
      </c>
      <c r="P122" s="3">
        <f t="shared" si="14"/>
        <v>41.588997028022902</v>
      </c>
    </row>
    <row r="123" spans="9:16" x14ac:dyDescent="0.2">
      <c r="I123" s="3">
        <f t="shared" si="15"/>
        <v>107</v>
      </c>
      <c r="J123" s="3" t="s">
        <v>15</v>
      </c>
      <c r="K123" s="3" t="s">
        <v>19</v>
      </c>
      <c r="L123" s="3">
        <v>24</v>
      </c>
      <c r="M123" s="3">
        <v>30</v>
      </c>
      <c r="N123" s="3">
        <f t="shared" si="12"/>
        <v>23.756617777245754</v>
      </c>
      <c r="O123" s="3">
        <f t="shared" si="13"/>
        <v>22.443147634694867</v>
      </c>
      <c r="P123" s="3">
        <f t="shared" si="14"/>
        <v>57.16525257737058</v>
      </c>
    </row>
    <row r="124" spans="9:16" x14ac:dyDescent="0.2">
      <c r="I124" s="3">
        <f t="shared" si="15"/>
        <v>108</v>
      </c>
      <c r="J124" s="3" t="s">
        <v>28</v>
      </c>
      <c r="K124" s="3" t="s">
        <v>13</v>
      </c>
      <c r="L124" s="3">
        <v>14</v>
      </c>
      <c r="M124" s="3">
        <v>30</v>
      </c>
      <c r="N124" s="3">
        <f t="shared" si="12"/>
        <v>22.917501146313402</v>
      </c>
      <c r="O124" s="3">
        <f t="shared" si="13"/>
        <v>24.331687612644142</v>
      </c>
      <c r="P124" s="3">
        <f t="shared" si="14"/>
        <v>111.65159201515269</v>
      </c>
    </row>
    <row r="125" spans="9:16" x14ac:dyDescent="0.2">
      <c r="I125" s="3">
        <f t="shared" si="15"/>
        <v>109</v>
      </c>
      <c r="J125" s="3" t="s">
        <v>10</v>
      </c>
      <c r="K125" s="3" t="s">
        <v>22</v>
      </c>
      <c r="L125" s="3">
        <v>28</v>
      </c>
      <c r="M125" s="3">
        <v>31</v>
      </c>
      <c r="N125" s="3">
        <f t="shared" si="12"/>
        <v>21.522966206495965</v>
      </c>
      <c r="O125" s="3">
        <f t="shared" si="13"/>
        <v>20.338444967626309</v>
      </c>
      <c r="P125" s="3">
        <f t="shared" si="14"/>
        <v>155.62072247052606</v>
      </c>
    </row>
    <row r="126" spans="9:16" x14ac:dyDescent="0.2">
      <c r="I126" s="3">
        <f t="shared" si="15"/>
        <v>110</v>
      </c>
      <c r="J126" s="3" t="s">
        <v>7</v>
      </c>
      <c r="K126" s="3" t="s">
        <v>29</v>
      </c>
      <c r="L126" s="3">
        <v>25</v>
      </c>
      <c r="M126" s="3">
        <v>41</v>
      </c>
      <c r="N126" s="3">
        <f t="shared" ref="N126:N189" si="16">IFERROR(mean+0.5*Home_edge+VLOOKUP(J126,$B$5:$D$36,2,FALSE)+VLOOKUP(K126,$B$5:$D$36,3,FALSE),"")</f>
        <v>22.121151638743598</v>
      </c>
      <c r="O126" s="3">
        <f t="shared" ref="O126:O189" si="17">IFERROR(mean-0.5*Home_edge+VLOOKUP(K126,$B$5:$D$36,2,FALSE)+VLOOKUP(J126,$B$5:$D$36,3,FALSE),"")</f>
        <v>34.095918342715123</v>
      </c>
      <c r="P126" s="3">
        <f t="shared" si="14"/>
        <v>55.95411141756616</v>
      </c>
    </row>
    <row r="127" spans="9:16" x14ac:dyDescent="0.2">
      <c r="I127" s="3">
        <f t="shared" si="15"/>
        <v>111</v>
      </c>
      <c r="J127" s="3" t="s">
        <v>20</v>
      </c>
      <c r="K127" s="3" t="s">
        <v>23</v>
      </c>
      <c r="L127" s="3">
        <v>25</v>
      </c>
      <c r="M127" s="3">
        <v>20</v>
      </c>
      <c r="N127" s="3">
        <f t="shared" si="16"/>
        <v>26.040359077200041</v>
      </c>
      <c r="O127" s="3">
        <f t="shared" si="17"/>
        <v>24.392619787396448</v>
      </c>
      <c r="P127" s="3">
        <f t="shared" si="14"/>
        <v>20.377455606139339</v>
      </c>
    </row>
    <row r="128" spans="9:16" x14ac:dyDescent="0.2">
      <c r="I128" s="3">
        <f t="shared" si="15"/>
        <v>112</v>
      </c>
      <c r="J128" s="3" t="s">
        <v>11</v>
      </c>
      <c r="K128" s="3" t="s">
        <v>27</v>
      </c>
      <c r="L128" s="3">
        <v>20</v>
      </c>
      <c r="M128" s="3">
        <v>13</v>
      </c>
      <c r="N128" s="3">
        <f t="shared" si="16"/>
        <v>21.026644396525313</v>
      </c>
      <c r="O128" s="3">
        <f t="shared" si="17"/>
        <v>15.745774896019077</v>
      </c>
      <c r="P128" s="3">
        <f t="shared" si="14"/>
        <v>8.5932784965253948</v>
      </c>
    </row>
    <row r="129" spans="9:16" x14ac:dyDescent="0.2">
      <c r="I129" s="3">
        <f t="shared" si="15"/>
        <v>113</v>
      </c>
      <c r="J129" s="3" t="s">
        <v>0</v>
      </c>
      <c r="K129" s="3" t="s">
        <v>14</v>
      </c>
      <c r="L129" s="3">
        <v>27</v>
      </c>
      <c r="M129" s="3">
        <v>19</v>
      </c>
      <c r="N129" s="3">
        <f t="shared" si="16"/>
        <v>25.404610382908778</v>
      </c>
      <c r="O129" s="3">
        <f t="shared" si="17"/>
        <v>17.966776306654282</v>
      </c>
      <c r="P129" s="3">
        <f t="shared" si="14"/>
        <v>3.6128192308134413</v>
      </c>
    </row>
    <row r="130" spans="9:16" x14ac:dyDescent="0.2">
      <c r="I130" s="3">
        <f t="shared" si="15"/>
        <v>114</v>
      </c>
      <c r="J130" s="3" t="s">
        <v>16</v>
      </c>
      <c r="K130" s="3" t="s">
        <v>3</v>
      </c>
      <c r="L130" s="3">
        <v>33</v>
      </c>
      <c r="M130" s="3">
        <v>32</v>
      </c>
      <c r="N130" s="3">
        <f t="shared" si="16"/>
        <v>38.394444754222043</v>
      </c>
      <c r="O130" s="3">
        <f t="shared" si="17"/>
        <v>28.503947087361396</v>
      </c>
      <c r="P130" s="3">
        <f t="shared" si="14"/>
        <v>41.322420174322581</v>
      </c>
    </row>
    <row r="131" spans="9:16" x14ac:dyDescent="0.2">
      <c r="I131" s="3">
        <f t="shared" si="15"/>
        <v>115</v>
      </c>
      <c r="J131" s="3" t="s">
        <v>26</v>
      </c>
      <c r="K131" s="3" t="s">
        <v>9</v>
      </c>
      <c r="L131" s="3">
        <v>29</v>
      </c>
      <c r="M131" s="3">
        <v>23</v>
      </c>
      <c r="N131" s="3">
        <f t="shared" si="16"/>
        <v>25.924021738707939</v>
      </c>
      <c r="O131" s="3">
        <f t="shared" si="17"/>
        <v>20.59709616710445</v>
      </c>
      <c r="P131" s="3">
        <f t="shared" si="14"/>
        <v>15.235589094085455</v>
      </c>
    </row>
    <row r="132" spans="9:16" x14ac:dyDescent="0.2">
      <c r="I132" s="3">
        <f t="shared" si="15"/>
        <v>116</v>
      </c>
      <c r="J132" s="3" t="s">
        <v>12</v>
      </c>
      <c r="K132" s="3" t="s">
        <v>17</v>
      </c>
      <c r="L132" s="3">
        <v>20</v>
      </c>
      <c r="M132" s="3">
        <v>10</v>
      </c>
      <c r="N132" s="3">
        <f t="shared" si="16"/>
        <v>15.362138425411123</v>
      </c>
      <c r="O132" s="3">
        <f t="shared" si="17"/>
        <v>20.628605141548146</v>
      </c>
      <c r="P132" s="3">
        <f t="shared" si="14"/>
        <v>134.47700723999171</v>
      </c>
    </row>
    <row r="133" spans="9:16" x14ac:dyDescent="0.2">
      <c r="I133" s="3">
        <f t="shared" si="15"/>
        <v>116</v>
      </c>
      <c r="J133" s="3" t="s">
        <v>35</v>
      </c>
      <c r="K133" s="3" t="s">
        <v>36</v>
      </c>
      <c r="L133" s="3" t="s">
        <v>37</v>
      </c>
      <c r="M133" s="3" t="s">
        <v>37</v>
      </c>
      <c r="N133" s="3" t="str">
        <f t="shared" si="16"/>
        <v/>
      </c>
      <c r="O133" s="3" t="str">
        <f t="shared" si="17"/>
        <v/>
      </c>
      <c r="P133" s="3" t="str">
        <f t="shared" si="14"/>
        <v/>
      </c>
    </row>
    <row r="134" spans="9:16" x14ac:dyDescent="0.2">
      <c r="I134" s="3">
        <f t="shared" si="15"/>
        <v>117</v>
      </c>
      <c r="J134" s="3" t="s">
        <v>15</v>
      </c>
      <c r="K134" s="3" t="s">
        <v>16</v>
      </c>
      <c r="L134" s="3">
        <v>28</v>
      </c>
      <c r="M134" s="3">
        <v>43</v>
      </c>
      <c r="N134" s="3">
        <f t="shared" si="16"/>
        <v>24.003208152215311</v>
      </c>
      <c r="O134" s="3">
        <f t="shared" si="17"/>
        <v>31.679732492495077</v>
      </c>
      <c r="P134" s="3">
        <f t="shared" si="14"/>
        <v>144.12280151598986</v>
      </c>
    </row>
    <row r="135" spans="9:16" x14ac:dyDescent="0.2">
      <c r="I135" s="3">
        <f t="shared" si="15"/>
        <v>118</v>
      </c>
      <c r="J135" s="3" t="s">
        <v>25</v>
      </c>
      <c r="K135" s="3" t="s">
        <v>9</v>
      </c>
      <c r="L135" s="3">
        <v>28</v>
      </c>
      <c r="M135" s="3">
        <v>23</v>
      </c>
      <c r="N135" s="3">
        <f t="shared" si="16"/>
        <v>17.816119923150868</v>
      </c>
      <c r="O135" s="3">
        <f t="shared" si="17"/>
        <v>18.426181962523479</v>
      </c>
      <c r="P135" s="3">
        <f t="shared" ref="P135:P198" si="18">IFERROR((N135-L135)^2+(O135-M135)^2,"")</f>
        <v>124.63122485959025</v>
      </c>
    </row>
    <row r="136" spans="9:16" x14ac:dyDescent="0.2">
      <c r="I136" s="3">
        <f t="shared" ref="I136:I199" si="19">IF(COUNT(L136)&gt;0,I135+1,I135)</f>
        <v>119</v>
      </c>
      <c r="J136" s="3" t="s">
        <v>24</v>
      </c>
      <c r="K136" s="3" t="s">
        <v>22</v>
      </c>
      <c r="L136" s="3">
        <v>27</v>
      </c>
      <c r="M136" s="3">
        <v>23</v>
      </c>
      <c r="N136" s="3">
        <f t="shared" si="16"/>
        <v>25.06404505118611</v>
      </c>
      <c r="O136" s="3">
        <f t="shared" si="17"/>
        <v>17.167949787536998</v>
      </c>
      <c r="P136" s="3">
        <f t="shared" si="18"/>
        <v>37.760731244526738</v>
      </c>
    </row>
    <row r="137" spans="9:16" x14ac:dyDescent="0.2">
      <c r="I137" s="3">
        <f t="shared" si="19"/>
        <v>120</v>
      </c>
      <c r="J137" s="3" t="s">
        <v>13</v>
      </c>
      <c r="K137" s="3" t="s">
        <v>5</v>
      </c>
      <c r="L137" s="3">
        <v>19</v>
      </c>
      <c r="M137" s="3">
        <v>14</v>
      </c>
      <c r="N137" s="3">
        <f t="shared" si="16"/>
        <v>26.986046438905273</v>
      </c>
      <c r="O137" s="3">
        <f t="shared" si="17"/>
        <v>13.773825642076659</v>
      </c>
      <c r="P137" s="3">
        <f t="shared" si="18"/>
        <v>63.828092564533627</v>
      </c>
    </row>
    <row r="138" spans="9:16" x14ac:dyDescent="0.2">
      <c r="I138" s="3">
        <f t="shared" si="19"/>
        <v>121</v>
      </c>
      <c r="J138" s="3" t="s">
        <v>6</v>
      </c>
      <c r="K138" s="3" t="s">
        <v>31</v>
      </c>
      <c r="L138" s="3">
        <v>21</v>
      </c>
      <c r="M138" s="3">
        <v>14</v>
      </c>
      <c r="N138" s="3">
        <f t="shared" si="16"/>
        <v>20.409130592016211</v>
      </c>
      <c r="O138" s="3">
        <f t="shared" si="17"/>
        <v>20.951244335939485</v>
      </c>
      <c r="P138" s="3">
        <f t="shared" si="18"/>
        <v>48.668924475221885</v>
      </c>
    </row>
    <row r="139" spans="9:16" x14ac:dyDescent="0.2">
      <c r="I139" s="3">
        <f t="shared" si="19"/>
        <v>122</v>
      </c>
      <c r="J139" s="3" t="s">
        <v>10</v>
      </c>
      <c r="K139" s="3" t="s">
        <v>26</v>
      </c>
      <c r="L139" s="3">
        <v>10</v>
      </c>
      <c r="M139" s="3">
        <v>35</v>
      </c>
      <c r="N139" s="3">
        <f t="shared" si="16"/>
        <v>17.239875728870832</v>
      </c>
      <c r="O139" s="3">
        <f t="shared" si="17"/>
        <v>30.059756366743215</v>
      </c>
      <c r="P139" s="3">
        <f t="shared" si="18"/>
        <v>76.821807725427149</v>
      </c>
    </row>
    <row r="140" spans="9:16" x14ac:dyDescent="0.2">
      <c r="I140" s="3">
        <f t="shared" si="19"/>
        <v>123</v>
      </c>
      <c r="J140" s="3" t="s">
        <v>17</v>
      </c>
      <c r="K140" s="3" t="s">
        <v>27</v>
      </c>
      <c r="L140" s="3">
        <v>16</v>
      </c>
      <c r="M140" s="3">
        <v>22</v>
      </c>
      <c r="N140" s="3">
        <f t="shared" si="16"/>
        <v>21.683366288104541</v>
      </c>
      <c r="O140" s="3">
        <f t="shared" si="17"/>
        <v>15.122999587441301</v>
      </c>
      <c r="P140" s="3">
        <f t="shared" si="18"/>
        <v>79.593787039095702</v>
      </c>
    </row>
    <row r="141" spans="9:16" x14ac:dyDescent="0.2">
      <c r="I141" s="3">
        <f t="shared" si="19"/>
        <v>124</v>
      </c>
      <c r="J141" s="3" t="s">
        <v>34</v>
      </c>
      <c r="K141" s="3" t="s">
        <v>1</v>
      </c>
      <c r="L141" s="3">
        <v>10</v>
      </c>
      <c r="M141" s="3">
        <v>13</v>
      </c>
      <c r="N141" s="3">
        <f t="shared" si="16"/>
        <v>15.510013843234171</v>
      </c>
      <c r="O141" s="3">
        <f t="shared" si="17"/>
        <v>22.565257702339348</v>
      </c>
      <c r="P141" s="3">
        <f t="shared" si="18"/>
        <v>121.85440746479443</v>
      </c>
    </row>
    <row r="142" spans="9:16" x14ac:dyDescent="0.2">
      <c r="I142" s="3">
        <f t="shared" si="19"/>
        <v>125</v>
      </c>
      <c r="J142" s="3" t="s">
        <v>33</v>
      </c>
      <c r="K142" s="3" t="s">
        <v>20</v>
      </c>
      <c r="L142" s="3">
        <v>23</v>
      </c>
      <c r="M142" s="3">
        <v>41</v>
      </c>
      <c r="N142" s="3">
        <f t="shared" si="16"/>
        <v>25.819919499926719</v>
      </c>
      <c r="O142" s="3">
        <f t="shared" si="17"/>
        <v>35.278444068496846</v>
      </c>
      <c r="P142" s="3">
        <f t="shared" si="18"/>
        <v>40.688148263385884</v>
      </c>
    </row>
    <row r="143" spans="9:16" x14ac:dyDescent="0.2">
      <c r="I143" s="3">
        <f t="shared" si="19"/>
        <v>126</v>
      </c>
      <c r="J143" s="3" t="s">
        <v>3</v>
      </c>
      <c r="K143" s="3" t="s">
        <v>28</v>
      </c>
      <c r="L143" s="3">
        <v>26</v>
      </c>
      <c r="M143" s="3">
        <v>31</v>
      </c>
      <c r="N143" s="3">
        <f t="shared" si="16"/>
        <v>33.274083805108134</v>
      </c>
      <c r="O143" s="3">
        <f t="shared" si="17"/>
        <v>26.500251440991367</v>
      </c>
      <c r="P143" s="3">
        <f t="shared" si="18"/>
        <v>73.160032298036697</v>
      </c>
    </row>
    <row r="144" spans="9:16" x14ac:dyDescent="0.2">
      <c r="I144" s="3">
        <f t="shared" si="19"/>
        <v>127</v>
      </c>
      <c r="J144" s="3" t="s">
        <v>14</v>
      </c>
      <c r="K144" s="3" t="s">
        <v>18</v>
      </c>
      <c r="L144" s="3">
        <v>43</v>
      </c>
      <c r="M144" s="3">
        <v>35</v>
      </c>
      <c r="N144" s="3">
        <f t="shared" si="16"/>
        <v>29.211935617239771</v>
      </c>
      <c r="O144" s="3">
        <f t="shared" si="17"/>
        <v>25.02074034513943</v>
      </c>
      <c r="P144" s="3">
        <f t="shared" si="18"/>
        <v>289.69634268226912</v>
      </c>
    </row>
    <row r="145" spans="9:16" x14ac:dyDescent="0.2">
      <c r="I145" s="3">
        <f t="shared" si="19"/>
        <v>128</v>
      </c>
      <c r="J145" s="3" t="s">
        <v>19</v>
      </c>
      <c r="K145" s="3" t="s">
        <v>0</v>
      </c>
      <c r="L145" s="3">
        <v>30</v>
      </c>
      <c r="M145" s="3">
        <v>20</v>
      </c>
      <c r="N145" s="3">
        <f t="shared" si="16"/>
        <v>20.674504956630933</v>
      </c>
      <c r="O145" s="3">
        <f t="shared" si="17"/>
        <v>19.985585136513897</v>
      </c>
      <c r="P145" s="3">
        <f t="shared" si="18"/>
        <v>86.965065592190342</v>
      </c>
    </row>
    <row r="146" spans="9:16" x14ac:dyDescent="0.2">
      <c r="I146" s="3">
        <f t="shared" si="19"/>
        <v>129</v>
      </c>
      <c r="J146" s="3" t="s">
        <v>23</v>
      </c>
      <c r="K146" s="3" t="s">
        <v>7</v>
      </c>
      <c r="L146" s="3">
        <v>31</v>
      </c>
      <c r="M146" s="3">
        <v>25</v>
      </c>
      <c r="N146" s="3">
        <f t="shared" si="16"/>
        <v>26.604721533668858</v>
      </c>
      <c r="O146" s="3">
        <f t="shared" si="17"/>
        <v>18.01006919103208</v>
      </c>
      <c r="P146" s="3">
        <f t="shared" si="18"/>
        <v>68.177605510753153</v>
      </c>
    </row>
    <row r="147" spans="9:16" x14ac:dyDescent="0.2">
      <c r="I147" s="3">
        <f t="shared" si="19"/>
        <v>129</v>
      </c>
      <c r="J147" s="3" t="s">
        <v>35</v>
      </c>
      <c r="K147" s="3" t="s">
        <v>36</v>
      </c>
      <c r="L147" s="3" t="s">
        <v>37</v>
      </c>
      <c r="M147" s="3" t="s">
        <v>37</v>
      </c>
      <c r="N147" s="3" t="str">
        <f t="shared" si="16"/>
        <v/>
      </c>
      <c r="O147" s="3" t="str">
        <f t="shared" si="17"/>
        <v/>
      </c>
      <c r="P147" s="3" t="str">
        <f t="shared" si="18"/>
        <v/>
      </c>
    </row>
    <row r="148" spans="9:16" x14ac:dyDescent="0.2">
      <c r="I148" s="3">
        <f t="shared" si="19"/>
        <v>130</v>
      </c>
      <c r="J148" s="3" t="s">
        <v>6</v>
      </c>
      <c r="K148" s="3" t="s">
        <v>10</v>
      </c>
      <c r="L148" s="3">
        <v>28</v>
      </c>
      <c r="M148" s="3">
        <v>7</v>
      </c>
      <c r="N148" s="3">
        <f t="shared" si="16"/>
        <v>27.907375737787895</v>
      </c>
      <c r="O148" s="3">
        <f t="shared" si="17"/>
        <v>13.194197983340292</v>
      </c>
      <c r="P148" s="3">
        <f t="shared" si="18"/>
        <v>38.376667910767274</v>
      </c>
    </row>
    <row r="149" spans="9:16" x14ac:dyDescent="0.2">
      <c r="I149" s="3">
        <f t="shared" si="19"/>
        <v>131</v>
      </c>
      <c r="J149" s="3" t="s">
        <v>1</v>
      </c>
      <c r="K149" s="3" t="s">
        <v>13</v>
      </c>
      <c r="L149" s="3">
        <v>17</v>
      </c>
      <c r="M149" s="3">
        <v>20</v>
      </c>
      <c r="N149" s="3">
        <f t="shared" si="16"/>
        <v>19.687100042006573</v>
      </c>
      <c r="O149" s="3">
        <f t="shared" si="17"/>
        <v>22.38433329163442</v>
      </c>
      <c r="P149" s="3">
        <f t="shared" si="18"/>
        <v>12.905551881347954</v>
      </c>
    </row>
    <row r="150" spans="9:16" x14ac:dyDescent="0.2">
      <c r="I150" s="3">
        <f t="shared" si="19"/>
        <v>132</v>
      </c>
      <c r="J150" s="3" t="s">
        <v>18</v>
      </c>
      <c r="K150" s="3" t="s">
        <v>3</v>
      </c>
      <c r="L150" s="3">
        <v>47</v>
      </c>
      <c r="M150" s="3">
        <v>25</v>
      </c>
      <c r="N150" s="3">
        <f t="shared" si="16"/>
        <v>27.254629177763231</v>
      </c>
      <c r="O150" s="3">
        <f t="shared" si="17"/>
        <v>29.179971045435135</v>
      </c>
      <c r="P150" s="3">
        <f t="shared" si="18"/>
        <v>407.35182684831523</v>
      </c>
    </row>
    <row r="151" spans="9:16" x14ac:dyDescent="0.2">
      <c r="I151" s="3">
        <f t="shared" si="19"/>
        <v>133</v>
      </c>
      <c r="J151" s="3" t="s">
        <v>32</v>
      </c>
      <c r="K151" s="3" t="s">
        <v>17</v>
      </c>
      <c r="L151" s="3">
        <v>26</v>
      </c>
      <c r="M151" s="3">
        <v>20</v>
      </c>
      <c r="N151" s="3">
        <f t="shared" si="16"/>
        <v>23.671417606728006</v>
      </c>
      <c r="O151" s="3">
        <f t="shared" si="17"/>
        <v>19.941388157355259</v>
      </c>
      <c r="P151" s="3">
        <f t="shared" si="18"/>
        <v>5.4257313103545375</v>
      </c>
    </row>
    <row r="152" spans="9:16" x14ac:dyDescent="0.2">
      <c r="I152" s="3">
        <f t="shared" si="19"/>
        <v>134</v>
      </c>
      <c r="J152" s="3" t="s">
        <v>5</v>
      </c>
      <c r="K152" s="3" t="s">
        <v>11</v>
      </c>
      <c r="L152" s="3">
        <v>21</v>
      </c>
      <c r="M152" s="3">
        <v>24</v>
      </c>
      <c r="N152" s="3">
        <f t="shared" si="16"/>
        <v>18.557668719628037</v>
      </c>
      <c r="O152" s="3">
        <f t="shared" si="17"/>
        <v>19.825820987544276</v>
      </c>
      <c r="P152" s="3">
        <f t="shared" si="18"/>
        <v>23.388752511109196</v>
      </c>
    </row>
    <row r="153" spans="9:16" x14ac:dyDescent="0.2">
      <c r="I153" s="3">
        <f t="shared" si="19"/>
        <v>135</v>
      </c>
      <c r="J153" s="3" t="s">
        <v>15</v>
      </c>
      <c r="K153" s="3" t="s">
        <v>12</v>
      </c>
      <c r="L153" s="3">
        <v>36</v>
      </c>
      <c r="M153" s="3">
        <v>10</v>
      </c>
      <c r="N153" s="3">
        <f t="shared" si="16"/>
        <v>25.245696547467844</v>
      </c>
      <c r="O153" s="3">
        <f t="shared" si="17"/>
        <v>14.397178100568496</v>
      </c>
      <c r="P153" s="3">
        <f t="shared" si="18"/>
        <v>134.99021799726421</v>
      </c>
    </row>
    <row r="154" spans="9:16" x14ac:dyDescent="0.2">
      <c r="I154" s="3">
        <f t="shared" si="19"/>
        <v>136</v>
      </c>
      <c r="J154" s="3" t="s">
        <v>22</v>
      </c>
      <c r="K154" s="3" t="s">
        <v>34</v>
      </c>
      <c r="L154" s="3">
        <v>6</v>
      </c>
      <c r="M154" s="3">
        <v>9</v>
      </c>
      <c r="N154" s="3">
        <f t="shared" si="16"/>
        <v>19.97733256341948</v>
      </c>
      <c r="O154" s="3">
        <f t="shared" si="17"/>
        <v>14.330821648041603</v>
      </c>
      <c r="P154" s="3">
        <f t="shared" si="18"/>
        <v>223.78348503165557</v>
      </c>
    </row>
    <row r="155" spans="9:16" x14ac:dyDescent="0.2">
      <c r="I155" s="3">
        <f t="shared" si="19"/>
        <v>137</v>
      </c>
      <c r="J155" s="3" t="s">
        <v>9</v>
      </c>
      <c r="K155" s="3" t="s">
        <v>16</v>
      </c>
      <c r="L155" s="3">
        <v>24</v>
      </c>
      <c r="M155" s="3">
        <v>15</v>
      </c>
      <c r="N155" s="3">
        <f t="shared" si="16"/>
        <v>26.400631148775126</v>
      </c>
      <c r="O155" s="3">
        <f t="shared" si="17"/>
        <v>30.751195190458422</v>
      </c>
      <c r="P155" s="3">
        <f t="shared" si="18"/>
        <v>253.8631798403899</v>
      </c>
    </row>
    <row r="156" spans="9:16" x14ac:dyDescent="0.2">
      <c r="I156" s="3">
        <f t="shared" si="19"/>
        <v>138</v>
      </c>
      <c r="J156" s="3" t="s">
        <v>20</v>
      </c>
      <c r="K156" s="3" t="s">
        <v>0</v>
      </c>
      <c r="L156" s="3">
        <v>23</v>
      </c>
      <c r="M156" s="3">
        <v>25</v>
      </c>
      <c r="N156" s="3">
        <f t="shared" si="16"/>
        <v>24.89045227340706</v>
      </c>
      <c r="O156" s="3">
        <f t="shared" si="17"/>
        <v>24.434324480529462</v>
      </c>
      <c r="P156" s="3">
        <f t="shared" si="18"/>
        <v>3.8937985913581863</v>
      </c>
    </row>
    <row r="157" spans="9:16" x14ac:dyDescent="0.2">
      <c r="I157" s="3">
        <f t="shared" si="19"/>
        <v>139</v>
      </c>
      <c r="J157" s="3" t="s">
        <v>14</v>
      </c>
      <c r="K157" s="3" t="s">
        <v>24</v>
      </c>
      <c r="L157" s="3">
        <v>24</v>
      </c>
      <c r="M157" s="3">
        <v>31</v>
      </c>
      <c r="N157" s="3">
        <f t="shared" si="16"/>
        <v>29.264225247397494</v>
      </c>
      <c r="O157" s="3">
        <f t="shared" si="17"/>
        <v>22.264820309887003</v>
      </c>
      <c r="P157" s="3">
        <f t="shared" si="18"/>
        <v>104.0154316738998</v>
      </c>
    </row>
    <row r="158" spans="9:16" x14ac:dyDescent="0.2">
      <c r="I158" s="3">
        <f t="shared" si="19"/>
        <v>140</v>
      </c>
      <c r="J158" s="3" t="s">
        <v>31</v>
      </c>
      <c r="K158" s="3" t="s">
        <v>26</v>
      </c>
      <c r="L158" s="3">
        <v>30</v>
      </c>
      <c r="M158" s="3">
        <v>35</v>
      </c>
      <c r="N158" s="3">
        <f t="shared" si="16"/>
        <v>24.996922081470025</v>
      </c>
      <c r="O158" s="3">
        <f t="shared" si="17"/>
        <v>22.561511220971532</v>
      </c>
      <c r="P158" s="3">
        <f t="shared" si="18"/>
        <v>179.74679176489931</v>
      </c>
    </row>
    <row r="159" spans="9:16" x14ac:dyDescent="0.2">
      <c r="I159" s="3">
        <f t="shared" si="19"/>
        <v>141</v>
      </c>
      <c r="J159" s="3" t="s">
        <v>30</v>
      </c>
      <c r="K159" s="3" t="s">
        <v>33</v>
      </c>
      <c r="L159" s="3">
        <v>23</v>
      </c>
      <c r="M159" s="3">
        <v>20</v>
      </c>
      <c r="N159" s="3">
        <f t="shared" si="16"/>
        <v>34.072875857560319</v>
      </c>
      <c r="O159" s="3">
        <f t="shared" si="17"/>
        <v>18.402709910137144</v>
      </c>
      <c r="P159" s="3">
        <f t="shared" si="18"/>
        <v>125.15991538811626</v>
      </c>
    </row>
    <row r="160" spans="9:16" x14ac:dyDescent="0.2">
      <c r="I160" s="3">
        <f t="shared" si="19"/>
        <v>142</v>
      </c>
      <c r="J160" s="3" t="s">
        <v>29</v>
      </c>
      <c r="K160" s="3" t="s">
        <v>23</v>
      </c>
      <c r="L160" s="3">
        <v>24</v>
      </c>
      <c r="M160" s="3">
        <v>31</v>
      </c>
      <c r="N160" s="3">
        <f t="shared" si="16"/>
        <v>27.754543195447905</v>
      </c>
      <c r="O160" s="3">
        <f t="shared" si="17"/>
        <v>14.882324717343188</v>
      </c>
      <c r="P160" s="3">
        <f t="shared" si="18"/>
        <v>273.87605112365054</v>
      </c>
    </row>
    <row r="161" spans="9:16" x14ac:dyDescent="0.2">
      <c r="I161" s="3">
        <f t="shared" si="19"/>
        <v>143</v>
      </c>
      <c r="J161" s="3" t="s">
        <v>25</v>
      </c>
      <c r="K161" s="3" t="s">
        <v>21</v>
      </c>
      <c r="L161" s="3">
        <v>21</v>
      </c>
      <c r="M161" s="3">
        <v>20</v>
      </c>
      <c r="N161" s="3">
        <f t="shared" si="16"/>
        <v>17.614596094565297</v>
      </c>
      <c r="O161" s="3">
        <f t="shared" si="17"/>
        <v>15.663508325187435</v>
      </c>
      <c r="P161" s="3">
        <f t="shared" si="18"/>
        <v>30.266119648651234</v>
      </c>
    </row>
    <row r="162" spans="9:16" x14ac:dyDescent="0.2">
      <c r="I162" s="3">
        <f t="shared" si="19"/>
        <v>143</v>
      </c>
      <c r="J162" s="3" t="s">
        <v>35</v>
      </c>
      <c r="K162" s="3" t="s">
        <v>36</v>
      </c>
      <c r="L162" s="3" t="s">
        <v>37</v>
      </c>
      <c r="M162" s="3" t="s">
        <v>37</v>
      </c>
      <c r="N162" s="3" t="str">
        <f t="shared" si="16"/>
        <v/>
      </c>
      <c r="O162" s="3" t="str">
        <f t="shared" si="17"/>
        <v/>
      </c>
      <c r="P162" s="3" t="str">
        <f t="shared" si="18"/>
        <v/>
      </c>
    </row>
    <row r="163" spans="9:16" x14ac:dyDescent="0.2">
      <c r="I163" s="3">
        <f t="shared" si="19"/>
        <v>144</v>
      </c>
      <c r="J163" s="3" t="s">
        <v>1</v>
      </c>
      <c r="K163" s="3" t="s">
        <v>20</v>
      </c>
      <c r="L163" s="3">
        <v>23</v>
      </c>
      <c r="M163" s="3">
        <v>20</v>
      </c>
      <c r="N163" s="3">
        <f t="shared" si="16"/>
        <v>29.557779718451393</v>
      </c>
      <c r="O163" s="3">
        <f t="shared" si="17"/>
        <v>28.790265905885853</v>
      </c>
      <c r="P163" s="3">
        <f t="shared" si="18"/>
        <v>120.27324953191166</v>
      </c>
    </row>
    <row r="164" spans="9:16" x14ac:dyDescent="0.2">
      <c r="I164" s="3">
        <f t="shared" si="19"/>
        <v>145</v>
      </c>
      <c r="J164" s="3" t="s">
        <v>26</v>
      </c>
      <c r="K164" s="3" t="s">
        <v>6</v>
      </c>
      <c r="L164" s="3">
        <v>27</v>
      </c>
      <c r="M164" s="3">
        <v>17</v>
      </c>
      <c r="N164" s="3">
        <f t="shared" si="16"/>
        <v>25.803838987991199</v>
      </c>
      <c r="O164" s="3">
        <f t="shared" si="17"/>
        <v>18.205031987796445</v>
      </c>
      <c r="P164" s="3">
        <f t="shared" si="18"/>
        <v>2.882903258262572</v>
      </c>
    </row>
    <row r="165" spans="9:16" x14ac:dyDescent="0.2">
      <c r="I165" s="3">
        <f t="shared" si="19"/>
        <v>146</v>
      </c>
      <c r="J165" s="3" t="s">
        <v>21</v>
      </c>
      <c r="K165" s="3" t="s">
        <v>7</v>
      </c>
      <c r="L165" s="3">
        <v>12</v>
      </c>
      <c r="M165" s="3">
        <v>16</v>
      </c>
      <c r="N165" s="3">
        <f t="shared" si="16"/>
        <v>26.888173521167509</v>
      </c>
      <c r="O165" s="3">
        <f t="shared" si="17"/>
        <v>20.662778640270794</v>
      </c>
      <c r="P165" s="3">
        <f t="shared" si="18"/>
        <v>243.39921544455891</v>
      </c>
    </row>
    <row r="166" spans="9:16" x14ac:dyDescent="0.2">
      <c r="I166" s="3">
        <f t="shared" si="19"/>
        <v>147</v>
      </c>
      <c r="J166" s="3" t="s">
        <v>13</v>
      </c>
      <c r="K166" s="3" t="s">
        <v>15</v>
      </c>
      <c r="L166" s="3">
        <v>17</v>
      </c>
      <c r="M166" s="3">
        <v>19</v>
      </c>
      <c r="N166" s="3">
        <f t="shared" si="16"/>
        <v>23.417197042809548</v>
      </c>
      <c r="O166" s="3">
        <f t="shared" si="17"/>
        <v>15.170642739226508</v>
      </c>
      <c r="P166" s="3">
        <f t="shared" si="18"/>
        <v>55.844394916882266</v>
      </c>
    </row>
    <row r="167" spans="9:16" x14ac:dyDescent="0.2">
      <c r="I167" s="3">
        <f t="shared" si="19"/>
        <v>148</v>
      </c>
      <c r="J167" s="3" t="s">
        <v>25</v>
      </c>
      <c r="K167" s="3" t="s">
        <v>12</v>
      </c>
      <c r="L167" s="3">
        <v>22</v>
      </c>
      <c r="M167" s="3">
        <v>16</v>
      </c>
      <c r="N167" s="3">
        <f t="shared" si="16"/>
        <v>22.459568883707895</v>
      </c>
      <c r="O167" s="3">
        <f t="shared" si="17"/>
        <v>12.059186883174675</v>
      </c>
      <c r="P167" s="3">
        <f t="shared" si="18"/>
        <v>15.741211580615053</v>
      </c>
    </row>
    <row r="168" spans="9:16" x14ac:dyDescent="0.2">
      <c r="I168" s="3">
        <f t="shared" si="19"/>
        <v>149</v>
      </c>
      <c r="J168" s="3" t="s">
        <v>27</v>
      </c>
      <c r="K168" s="3" t="s">
        <v>5</v>
      </c>
      <c r="L168" s="3">
        <v>26</v>
      </c>
      <c r="M168" s="3">
        <v>19</v>
      </c>
      <c r="N168" s="3">
        <f t="shared" si="16"/>
        <v>24.054958069874385</v>
      </c>
      <c r="O168" s="3">
        <f t="shared" si="17"/>
        <v>18.575571185694407</v>
      </c>
      <c r="P168" s="3">
        <f t="shared" si="18"/>
        <v>3.963327928359631</v>
      </c>
    </row>
    <row r="169" spans="9:16" x14ac:dyDescent="0.2">
      <c r="I169" s="3">
        <f t="shared" si="19"/>
        <v>150</v>
      </c>
      <c r="J169" s="3" t="s">
        <v>17</v>
      </c>
      <c r="K169" s="3" t="s">
        <v>30</v>
      </c>
      <c r="L169" s="3">
        <v>30</v>
      </c>
      <c r="M169" s="3">
        <v>24</v>
      </c>
      <c r="N169" s="3">
        <f t="shared" si="16"/>
        <v>22.499125536732027</v>
      </c>
      <c r="O169" s="3">
        <f t="shared" si="17"/>
        <v>20.090417654197104</v>
      </c>
      <c r="P169" s="3">
        <f t="shared" si="18"/>
        <v>71.547951832319285</v>
      </c>
    </row>
    <row r="170" spans="9:16" x14ac:dyDescent="0.2">
      <c r="I170" s="3">
        <f t="shared" si="19"/>
        <v>151</v>
      </c>
      <c r="J170" s="3" t="s">
        <v>28</v>
      </c>
      <c r="K170" s="3" t="s">
        <v>18</v>
      </c>
      <c r="L170" s="3">
        <v>24</v>
      </c>
      <c r="M170" s="3">
        <v>17</v>
      </c>
      <c r="N170" s="3">
        <f t="shared" si="16"/>
        <v>29.262055811785952</v>
      </c>
      <c r="O170" s="3">
        <f t="shared" si="17"/>
        <v>24.618442191460847</v>
      </c>
      <c r="P170" s="3">
        <f t="shared" si="18"/>
        <v>85.729892790981069</v>
      </c>
    </row>
    <row r="171" spans="9:16" x14ac:dyDescent="0.2">
      <c r="I171" s="3">
        <f t="shared" si="19"/>
        <v>152</v>
      </c>
      <c r="J171" s="3" t="s">
        <v>10</v>
      </c>
      <c r="K171" s="3" t="s">
        <v>31</v>
      </c>
      <c r="L171" s="3">
        <v>9</v>
      </c>
      <c r="M171" s="3">
        <v>24</v>
      </c>
      <c r="N171" s="3">
        <f t="shared" si="16"/>
        <v>16.279939627500607</v>
      </c>
      <c r="O171" s="3">
        <f t="shared" si="17"/>
        <v>28.371196420281493</v>
      </c>
      <c r="P171" s="3">
        <f t="shared" si="18"/>
        <v>72.104879124735405</v>
      </c>
    </row>
    <row r="172" spans="9:16" x14ac:dyDescent="0.2">
      <c r="I172" s="3">
        <f t="shared" si="19"/>
        <v>153</v>
      </c>
      <c r="J172" s="3" t="s">
        <v>34</v>
      </c>
      <c r="K172" s="3" t="s">
        <v>24</v>
      </c>
      <c r="L172" s="3">
        <v>10</v>
      </c>
      <c r="M172" s="3">
        <v>14</v>
      </c>
      <c r="N172" s="3">
        <f t="shared" si="16"/>
        <v>16.579579740318607</v>
      </c>
      <c r="O172" s="3">
        <f t="shared" si="17"/>
        <v>20.630081802575624</v>
      </c>
      <c r="P172" s="3">
        <f t="shared" si="18"/>
        <v>87.24885426805551</v>
      </c>
    </row>
    <row r="173" spans="9:16" x14ac:dyDescent="0.2">
      <c r="I173" s="3">
        <f t="shared" si="19"/>
        <v>154</v>
      </c>
      <c r="J173" s="3" t="s">
        <v>33</v>
      </c>
      <c r="K173" s="3" t="s">
        <v>29</v>
      </c>
      <c r="L173" s="3">
        <v>17</v>
      </c>
      <c r="M173" s="3">
        <v>30</v>
      </c>
      <c r="N173" s="3">
        <f t="shared" si="16"/>
        <v>16.309624429873459</v>
      </c>
      <c r="O173" s="3">
        <f t="shared" si="17"/>
        <v>36.99262818674471</v>
      </c>
      <c r="P173" s="3">
        <f t="shared" si="18"/>
        <v>49.373467385884162</v>
      </c>
    </row>
    <row r="174" spans="9:16" x14ac:dyDescent="0.2">
      <c r="I174" s="3">
        <f t="shared" si="19"/>
        <v>155</v>
      </c>
      <c r="J174" s="3" t="s">
        <v>23</v>
      </c>
      <c r="K174" s="3" t="s">
        <v>9</v>
      </c>
      <c r="L174" s="3">
        <v>26</v>
      </c>
      <c r="M174" s="3">
        <v>15</v>
      </c>
      <c r="N174" s="3">
        <f t="shared" si="16"/>
        <v>19.953544958635938</v>
      </c>
      <c r="O174" s="3">
        <f t="shared" si="17"/>
        <v>16.981402600056356</v>
      </c>
      <c r="P174" s="3">
        <f t="shared" si="18"/>
        <v>40.48557483074697</v>
      </c>
    </row>
    <row r="175" spans="9:16" x14ac:dyDescent="0.2">
      <c r="I175" s="3">
        <f t="shared" si="19"/>
        <v>156</v>
      </c>
      <c r="J175" s="3" t="s">
        <v>32</v>
      </c>
      <c r="K175" s="3" t="s">
        <v>3</v>
      </c>
      <c r="L175" s="3">
        <v>42</v>
      </c>
      <c r="M175" s="3">
        <v>24</v>
      </c>
      <c r="N175" s="3">
        <f t="shared" si="16"/>
        <v>29.421169543612354</v>
      </c>
      <c r="O175" s="3">
        <f t="shared" si="17"/>
        <v>29.059218498421043</v>
      </c>
      <c r="P175" s="3">
        <f t="shared" si="18"/>
        <v>183.8226674653111</v>
      </c>
    </row>
    <row r="176" spans="9:16" x14ac:dyDescent="0.2">
      <c r="I176" s="3">
        <f t="shared" si="19"/>
        <v>157</v>
      </c>
      <c r="J176" s="3" t="s">
        <v>19</v>
      </c>
      <c r="K176" s="3" t="s">
        <v>11</v>
      </c>
      <c r="L176" s="3">
        <v>27</v>
      </c>
      <c r="M176" s="3">
        <v>20</v>
      </c>
      <c r="N176" s="3">
        <f t="shared" si="16"/>
        <v>24.030883268115268</v>
      </c>
      <c r="O176" s="3">
        <f t="shared" si="17"/>
        <v>18.482804479746829</v>
      </c>
      <c r="P176" s="3">
        <f t="shared" si="18"/>
        <v>11.117536414234163</v>
      </c>
    </row>
    <row r="177" spans="9:16" x14ac:dyDescent="0.2">
      <c r="I177" s="3">
        <f t="shared" si="19"/>
        <v>157</v>
      </c>
      <c r="J177" s="3" t="s">
        <v>35</v>
      </c>
      <c r="K177" s="3" t="s">
        <v>36</v>
      </c>
      <c r="L177" s="3" t="s">
        <v>37</v>
      </c>
      <c r="M177" s="3" t="s">
        <v>37</v>
      </c>
      <c r="N177" s="3" t="str">
        <f t="shared" si="16"/>
        <v/>
      </c>
      <c r="O177" s="3" t="str">
        <f t="shared" si="17"/>
        <v/>
      </c>
      <c r="P177" s="3" t="str">
        <f t="shared" si="18"/>
        <v/>
      </c>
    </row>
    <row r="178" spans="9:16" x14ac:dyDescent="0.2">
      <c r="I178" s="3">
        <f t="shared" si="19"/>
        <v>158</v>
      </c>
      <c r="J178" s="3" t="s">
        <v>27</v>
      </c>
      <c r="K178" s="3" t="s">
        <v>17</v>
      </c>
      <c r="L178" s="3">
        <v>16</v>
      </c>
      <c r="M178" s="3">
        <v>13</v>
      </c>
      <c r="N178" s="3">
        <f t="shared" si="16"/>
        <v>18.28703429303129</v>
      </c>
      <c r="O178" s="3">
        <f t="shared" si="17"/>
        <v>18.51933158251455</v>
      </c>
      <c r="P178" s="3">
        <f t="shared" si="18"/>
        <v>35.693546975243699</v>
      </c>
    </row>
    <row r="179" spans="9:16" x14ac:dyDescent="0.2">
      <c r="I179" s="3">
        <f t="shared" si="19"/>
        <v>159</v>
      </c>
      <c r="J179" s="3" t="s">
        <v>26</v>
      </c>
      <c r="K179" s="3" t="s">
        <v>32</v>
      </c>
      <c r="L179" s="3">
        <v>31</v>
      </c>
      <c r="M179" s="3">
        <v>26</v>
      </c>
      <c r="N179" s="3">
        <f t="shared" si="16"/>
        <v>29.88025371507208</v>
      </c>
      <c r="O179" s="3">
        <f t="shared" si="17"/>
        <v>22.539380269072534</v>
      </c>
      <c r="P179" s="3">
        <f t="shared" si="18"/>
        <v>13.229720664694364</v>
      </c>
    </row>
    <row r="180" spans="9:16" x14ac:dyDescent="0.2">
      <c r="I180" s="3">
        <f t="shared" si="19"/>
        <v>160</v>
      </c>
      <c r="J180" s="3" t="s">
        <v>28</v>
      </c>
      <c r="K180" s="3" t="s">
        <v>31</v>
      </c>
      <c r="L180" s="3">
        <v>7</v>
      </c>
      <c r="M180" s="3">
        <v>28</v>
      </c>
      <c r="N180" s="3">
        <f t="shared" si="16"/>
        <v>24.986595476261304</v>
      </c>
      <c r="O180" s="3">
        <f t="shared" si="17"/>
        <v>26.07848966411747</v>
      </c>
      <c r="P180" s="3">
        <f t="shared" si="18"/>
        <v>327.20981879756698</v>
      </c>
    </row>
    <row r="181" spans="9:16" x14ac:dyDescent="0.2">
      <c r="I181" s="3">
        <f t="shared" si="19"/>
        <v>161</v>
      </c>
      <c r="J181" s="3" t="s">
        <v>11</v>
      </c>
      <c r="K181" s="3" t="s">
        <v>14</v>
      </c>
      <c r="L181" s="3">
        <v>13</v>
      </c>
      <c r="M181" s="3">
        <v>21</v>
      </c>
      <c r="N181" s="3">
        <f t="shared" si="16"/>
        <v>23.90182972614171</v>
      </c>
      <c r="O181" s="3">
        <f t="shared" si="17"/>
        <v>21.323154618138616</v>
      </c>
      <c r="P181" s="3">
        <f t="shared" si="18"/>
        <v>118.95432028501133</v>
      </c>
    </row>
    <row r="182" spans="9:16" x14ac:dyDescent="0.2">
      <c r="I182" s="3">
        <f t="shared" si="19"/>
        <v>162</v>
      </c>
      <c r="J182" s="3" t="s">
        <v>12</v>
      </c>
      <c r="K182" s="3" t="s">
        <v>18</v>
      </c>
      <c r="L182" s="3">
        <v>21</v>
      </c>
      <c r="M182" s="3">
        <v>27</v>
      </c>
      <c r="N182" s="3">
        <f t="shared" si="16"/>
        <v>20.709660027500064</v>
      </c>
      <c r="O182" s="3">
        <f t="shared" si="17"/>
        <v>24.25482857455663</v>
      </c>
      <c r="P182" s="3">
        <f t="shared" si="18"/>
        <v>7.6202634547020489</v>
      </c>
    </row>
    <row r="183" spans="9:16" x14ac:dyDescent="0.2">
      <c r="I183" s="3">
        <f t="shared" si="19"/>
        <v>163</v>
      </c>
      <c r="J183" s="3" t="s">
        <v>20</v>
      </c>
      <c r="K183" s="3" t="s">
        <v>34</v>
      </c>
      <c r="L183" s="3">
        <v>49</v>
      </c>
      <c r="M183" s="3">
        <v>21</v>
      </c>
      <c r="N183" s="3">
        <f t="shared" si="16"/>
        <v>32.669214578852774</v>
      </c>
      <c r="O183" s="3">
        <f t="shared" si="17"/>
        <v>16.889380415543162</v>
      </c>
      <c r="P183" s="3">
        <f t="shared" si="18"/>
        <v>283.5917458396749</v>
      </c>
    </row>
    <row r="184" spans="9:16" x14ac:dyDescent="0.2">
      <c r="I184" s="3">
        <f t="shared" si="19"/>
        <v>164</v>
      </c>
      <c r="J184" s="3" t="s">
        <v>24</v>
      </c>
      <c r="K184" s="3" t="s">
        <v>33</v>
      </c>
      <c r="L184" s="3">
        <v>31</v>
      </c>
      <c r="M184" s="3">
        <v>24</v>
      </c>
      <c r="N184" s="3">
        <f t="shared" si="16"/>
        <v>29.567380703399678</v>
      </c>
      <c r="O184" s="3">
        <f t="shared" si="17"/>
        <v>19.182049413522183</v>
      </c>
      <c r="P184" s="3">
        <f t="shared" si="18"/>
        <v>25.265045902733544</v>
      </c>
    </row>
    <row r="185" spans="9:16" x14ac:dyDescent="0.2">
      <c r="I185" s="3">
        <f t="shared" si="19"/>
        <v>165</v>
      </c>
      <c r="J185" s="3" t="s">
        <v>6</v>
      </c>
      <c r="K185" s="3" t="s">
        <v>21</v>
      </c>
      <c r="L185" s="3">
        <v>19</v>
      </c>
      <c r="M185" s="3">
        <v>14</v>
      </c>
      <c r="N185" s="3">
        <f t="shared" si="16"/>
        <v>20.406082575577056</v>
      </c>
      <c r="O185" s="3">
        <f t="shared" si="17"/>
        <v>16.952779489827858</v>
      </c>
      <c r="P185" s="3">
        <f t="shared" si="18"/>
        <v>10.695974924889471</v>
      </c>
    </row>
    <row r="186" spans="9:16" x14ac:dyDescent="0.2">
      <c r="I186" s="3">
        <f t="shared" si="19"/>
        <v>166</v>
      </c>
      <c r="J186" s="3" t="s">
        <v>16</v>
      </c>
      <c r="K186" s="3" t="s">
        <v>30</v>
      </c>
      <c r="L186" s="3">
        <v>38</v>
      </c>
      <c r="M186" s="3">
        <v>19</v>
      </c>
      <c r="N186" s="3">
        <f t="shared" si="16"/>
        <v>37.265164546199323</v>
      </c>
      <c r="O186" s="3">
        <f t="shared" si="17"/>
        <v>24.761915298212308</v>
      </c>
      <c r="P186" s="3">
        <f t="shared" si="18"/>
        <v>33.739651047935482</v>
      </c>
    </row>
    <row r="187" spans="9:16" x14ac:dyDescent="0.2">
      <c r="I187" s="3">
        <f t="shared" si="19"/>
        <v>167</v>
      </c>
      <c r="J187" s="3" t="s">
        <v>7</v>
      </c>
      <c r="K187" s="3" t="s">
        <v>5</v>
      </c>
      <c r="L187" s="3">
        <v>28</v>
      </c>
      <c r="M187" s="3">
        <v>21</v>
      </c>
      <c r="N187" s="3">
        <f t="shared" si="16"/>
        <v>28.525723872578741</v>
      </c>
      <c r="O187" s="3">
        <f t="shared" si="17"/>
        <v>22.692572359203897</v>
      </c>
      <c r="P187" s="3">
        <f t="shared" si="18"/>
        <v>3.1411867813402345</v>
      </c>
    </row>
    <row r="188" spans="9:16" x14ac:dyDescent="0.2">
      <c r="I188" s="3">
        <f t="shared" si="19"/>
        <v>168</v>
      </c>
      <c r="J188" s="3" t="s">
        <v>10</v>
      </c>
      <c r="K188" s="3" t="s">
        <v>25</v>
      </c>
      <c r="L188" s="3">
        <v>13</v>
      </c>
      <c r="M188" s="3">
        <v>27</v>
      </c>
      <c r="N188" s="3">
        <f t="shared" si="16"/>
        <v>15.068961524289859</v>
      </c>
      <c r="O188" s="3">
        <f t="shared" si="17"/>
        <v>21.951854551186145</v>
      </c>
      <c r="P188" s="3">
        <f t="shared" si="18"/>
        <v>29.764374261371856</v>
      </c>
    </row>
    <row r="189" spans="9:16" x14ac:dyDescent="0.2">
      <c r="I189" s="3">
        <f t="shared" si="19"/>
        <v>169</v>
      </c>
      <c r="J189" s="3" t="s">
        <v>15</v>
      </c>
      <c r="K189" s="3" t="s">
        <v>23</v>
      </c>
      <c r="L189" s="3">
        <v>14</v>
      </c>
      <c r="M189" s="3">
        <v>5</v>
      </c>
      <c r="N189" s="3">
        <f t="shared" si="16"/>
        <v>17.748014309086532</v>
      </c>
      <c r="O189" s="3">
        <f t="shared" si="17"/>
        <v>17.718047555082606</v>
      </c>
      <c r="P189" s="3">
        <f t="shared" si="18"/>
        <v>175.79634487446006</v>
      </c>
    </row>
    <row r="190" spans="9:16" x14ac:dyDescent="0.2">
      <c r="I190" s="3">
        <f t="shared" si="19"/>
        <v>170</v>
      </c>
      <c r="J190" s="3" t="s">
        <v>22</v>
      </c>
      <c r="K190" s="3" t="s">
        <v>29</v>
      </c>
      <c r="L190" s="3">
        <v>17</v>
      </c>
      <c r="M190" s="3">
        <v>22</v>
      </c>
      <c r="N190" s="3">
        <f t="shared" ref="N190:N253" si="20">IFERROR(mean+0.5*Home_edge+VLOOKUP(J190,$B$5:$D$36,2,FALSE)+VLOOKUP(K190,$B$5:$D$36,3,FALSE),"")</f>
        <v>14.295524803888274</v>
      </c>
      <c r="O190" s="3">
        <f t="shared" ref="O190:O253" si="21">IFERROR(mean-0.5*Home_edge+VLOOKUP(K190,$B$5:$D$36,2,FALSE)+VLOOKUP(J190,$B$5:$D$36,3,FALSE),"")</f>
        <v>32.489292534531138</v>
      </c>
      <c r="P190" s="3">
        <f t="shared" si="18"/>
        <v>117.33944396135423</v>
      </c>
    </row>
    <row r="191" spans="9:16" x14ac:dyDescent="0.2">
      <c r="I191" s="3">
        <f t="shared" si="19"/>
        <v>171</v>
      </c>
      <c r="J191" s="3" t="s">
        <v>19</v>
      </c>
      <c r="K191" s="3" t="s">
        <v>1</v>
      </c>
      <c r="L191" s="3">
        <v>35</v>
      </c>
      <c r="M191" s="3">
        <v>32</v>
      </c>
      <c r="N191" s="3">
        <f t="shared" si="20"/>
        <v>27.738353294699721</v>
      </c>
      <c r="O191" s="3">
        <f t="shared" si="21"/>
        <v>21.945005668845837</v>
      </c>
      <c r="P191" s="3">
        <f t="shared" si="18"/>
        <v>153.83442387214075</v>
      </c>
    </row>
    <row r="192" spans="9:16" x14ac:dyDescent="0.2">
      <c r="I192" s="3">
        <f t="shared" si="19"/>
        <v>172</v>
      </c>
      <c r="J192" s="3" t="s">
        <v>0</v>
      </c>
      <c r="K192" s="3" t="s">
        <v>13</v>
      </c>
      <c r="L192" s="3">
        <v>27</v>
      </c>
      <c r="M192" s="3">
        <v>30</v>
      </c>
      <c r="N192" s="3">
        <f t="shared" si="20"/>
        <v>17.727679509674633</v>
      </c>
      <c r="O192" s="3">
        <f t="shared" si="21"/>
        <v>15.320484953565632</v>
      </c>
      <c r="P192" s="3">
        <f t="shared" si="18"/>
        <v>301.46408927380065</v>
      </c>
    </row>
    <row r="193" spans="9:16" x14ac:dyDescent="0.2">
      <c r="I193" s="3">
        <f t="shared" si="19"/>
        <v>173</v>
      </c>
      <c r="J193" s="3" t="s">
        <v>9</v>
      </c>
      <c r="K193" s="3" t="s">
        <v>3</v>
      </c>
      <c r="L193" s="3">
        <v>13</v>
      </c>
      <c r="M193" s="3">
        <v>27</v>
      </c>
      <c r="N193" s="3">
        <f t="shared" si="20"/>
        <v>27.47888544164427</v>
      </c>
      <c r="O193" s="3">
        <f t="shared" si="21"/>
        <v>25.102986522056902</v>
      </c>
      <c r="P193" s="3">
        <f t="shared" si="18"/>
        <v>213.23678376775615</v>
      </c>
    </row>
    <row r="194" spans="9:16" x14ac:dyDescent="0.2">
      <c r="I194" s="3">
        <f t="shared" si="19"/>
        <v>173</v>
      </c>
      <c r="J194" s="3" t="s">
        <v>35</v>
      </c>
      <c r="K194" s="3" t="s">
        <v>36</v>
      </c>
      <c r="L194" s="3" t="s">
        <v>37</v>
      </c>
      <c r="M194" s="3" t="s">
        <v>37</v>
      </c>
      <c r="N194" s="3" t="str">
        <f t="shared" si="20"/>
        <v/>
      </c>
      <c r="O194" s="3" t="str">
        <f t="shared" si="21"/>
        <v/>
      </c>
      <c r="P194" s="3" t="str">
        <f t="shared" si="18"/>
        <v/>
      </c>
    </row>
    <row r="195" spans="9:16" x14ac:dyDescent="0.2">
      <c r="I195" s="3">
        <f t="shared" si="19"/>
        <v>174</v>
      </c>
      <c r="J195" s="3" t="s">
        <v>17</v>
      </c>
      <c r="K195" s="3" t="s">
        <v>26</v>
      </c>
      <c r="L195" s="3">
        <v>15</v>
      </c>
      <c r="M195" s="3">
        <v>17</v>
      </c>
      <c r="N195" s="3">
        <f t="shared" si="20"/>
        <v>19.910651175804919</v>
      </c>
      <c r="O195" s="3">
        <f t="shared" si="21"/>
        <v>21.489449954407238</v>
      </c>
      <c r="P195" s="3">
        <f t="shared" si="18"/>
        <v>44.269655863561383</v>
      </c>
    </row>
    <row r="196" spans="9:16" x14ac:dyDescent="0.2">
      <c r="I196" s="3">
        <f t="shared" si="19"/>
        <v>175</v>
      </c>
      <c r="J196" s="3" t="s">
        <v>29</v>
      </c>
      <c r="K196" s="3" t="s">
        <v>34</v>
      </c>
      <c r="L196" s="3">
        <v>26</v>
      </c>
      <c r="M196" s="3">
        <v>10</v>
      </c>
      <c r="N196" s="3">
        <f t="shared" si="20"/>
        <v>34.383398697100638</v>
      </c>
      <c r="O196" s="3">
        <f t="shared" si="21"/>
        <v>7.3790853454899015</v>
      </c>
      <c r="P196" s="3">
        <f t="shared" si="18"/>
        <v>77.150567340774472</v>
      </c>
    </row>
    <row r="197" spans="9:16" x14ac:dyDescent="0.2">
      <c r="I197" s="3">
        <f t="shared" si="19"/>
        <v>176</v>
      </c>
      <c r="J197" s="3" t="s">
        <v>3</v>
      </c>
      <c r="K197" s="3" t="s">
        <v>11</v>
      </c>
      <c r="L197" s="3">
        <v>21</v>
      </c>
      <c r="M197" s="3">
        <v>13</v>
      </c>
      <c r="N197" s="3">
        <f t="shared" si="20"/>
        <v>27.619259457513962</v>
      </c>
      <c r="O197" s="3">
        <f t="shared" si="21"/>
        <v>19.807649147585529</v>
      </c>
      <c r="P197" s="3">
        <f t="shared" si="18"/>
        <v>90.158682682510019</v>
      </c>
    </row>
    <row r="198" spans="9:16" x14ac:dyDescent="0.2">
      <c r="I198" s="3">
        <f t="shared" si="19"/>
        <v>177</v>
      </c>
      <c r="J198" s="3" t="s">
        <v>12</v>
      </c>
      <c r="K198" s="3" t="s">
        <v>33</v>
      </c>
      <c r="L198" s="3">
        <v>26</v>
      </c>
      <c r="M198" s="3">
        <v>6</v>
      </c>
      <c r="N198" s="3">
        <f t="shared" si="20"/>
        <v>26.180561923184342</v>
      </c>
      <c r="O198" s="3">
        <f t="shared" si="21"/>
        <v>19.696224220543254</v>
      </c>
      <c r="P198" s="3">
        <f t="shared" si="18"/>
        <v>187.61916050749971</v>
      </c>
    </row>
    <row r="199" spans="9:16" x14ac:dyDescent="0.2">
      <c r="I199" s="3">
        <f t="shared" si="19"/>
        <v>178</v>
      </c>
      <c r="J199" s="3" t="s">
        <v>20</v>
      </c>
      <c r="K199" s="3" t="s">
        <v>27</v>
      </c>
      <c r="L199" s="3">
        <v>13</v>
      </c>
      <c r="M199" s="3">
        <v>28</v>
      </c>
      <c r="N199" s="3">
        <f t="shared" si="20"/>
        <v>31.428767756547757</v>
      </c>
      <c r="O199" s="3">
        <f t="shared" si="21"/>
        <v>23.996646200502511</v>
      </c>
      <c r="P199" s="3">
        <f t="shared" ref="P199:P262" si="22">IFERROR((N199-L199)^2+(O199-M199)^2,"")</f>
        <v>355.64632266872525</v>
      </c>
    </row>
    <row r="200" spans="9:16" x14ac:dyDescent="0.2">
      <c r="I200" s="3">
        <f t="shared" ref="I200:I263" si="23">IF(COUNT(L200)&gt;0,I199+1,I199)</f>
        <v>179</v>
      </c>
      <c r="J200" s="3" t="s">
        <v>5</v>
      </c>
      <c r="K200" s="3" t="s">
        <v>0</v>
      </c>
      <c r="L200" s="3">
        <v>10</v>
      </c>
      <c r="M200" s="3">
        <v>20</v>
      </c>
      <c r="N200" s="3">
        <f t="shared" si="20"/>
        <v>15.201290408143702</v>
      </c>
      <c r="O200" s="3">
        <f t="shared" si="21"/>
        <v>21.328601644311345</v>
      </c>
      <c r="P200" s="3">
        <f t="shared" si="22"/>
        <v>28.818604239114485</v>
      </c>
    </row>
    <row r="201" spans="9:16" x14ac:dyDescent="0.2">
      <c r="I201" s="3">
        <f t="shared" si="23"/>
        <v>180</v>
      </c>
      <c r="J201" s="3" t="s">
        <v>6</v>
      </c>
      <c r="K201" s="3" t="s">
        <v>24</v>
      </c>
      <c r="L201" s="3">
        <v>38</v>
      </c>
      <c r="M201" s="3">
        <v>6</v>
      </c>
      <c r="N201" s="3">
        <f t="shared" si="20"/>
        <v>24.736880557698584</v>
      </c>
      <c r="O201" s="3">
        <f t="shared" si="21"/>
        <v>16.735276828030436</v>
      </c>
      <c r="P201" s="3">
        <f t="shared" si="22"/>
        <v>291.15650591520108</v>
      </c>
    </row>
    <row r="202" spans="9:16" x14ac:dyDescent="0.2">
      <c r="I202" s="3">
        <f t="shared" si="23"/>
        <v>181</v>
      </c>
      <c r="J202" s="3" t="s">
        <v>21</v>
      </c>
      <c r="K202" s="3" t="s">
        <v>9</v>
      </c>
      <c r="L202" s="3">
        <v>32</v>
      </c>
      <c r="M202" s="3">
        <v>14</v>
      </c>
      <c r="N202" s="3">
        <f t="shared" si="20"/>
        <v>20.236996946134589</v>
      </c>
      <c r="O202" s="3">
        <f t="shared" si="21"/>
        <v>19.634112049295069</v>
      </c>
      <c r="P202" s="3">
        <f t="shared" si="22"/>
        <v>170.11145942925887</v>
      </c>
    </row>
    <row r="203" spans="9:16" x14ac:dyDescent="0.2">
      <c r="I203" s="3">
        <f t="shared" si="23"/>
        <v>182</v>
      </c>
      <c r="J203" s="3" t="s">
        <v>16</v>
      </c>
      <c r="K203" s="3" t="s">
        <v>13</v>
      </c>
      <c r="L203" s="3">
        <v>28</v>
      </c>
      <c r="M203" s="3">
        <v>29</v>
      </c>
      <c r="N203" s="3">
        <f t="shared" si="20"/>
        <v>31.647659753954088</v>
      </c>
      <c r="O203" s="3">
        <f t="shared" si="21"/>
        <v>22.725585600487392</v>
      </c>
      <c r="P203" s="3">
        <f t="shared" si="22"/>
        <v>52.67369773742756</v>
      </c>
    </row>
    <row r="204" spans="9:16" x14ac:dyDescent="0.2">
      <c r="I204" s="3">
        <f t="shared" si="23"/>
        <v>183</v>
      </c>
      <c r="J204" s="3" t="s">
        <v>19</v>
      </c>
      <c r="K204" s="3" t="s">
        <v>7</v>
      </c>
      <c r="L204" s="3">
        <v>38</v>
      </c>
      <c r="M204" s="3">
        <v>24</v>
      </c>
      <c r="N204" s="3">
        <f t="shared" si="20"/>
        <v>31.329821613281119</v>
      </c>
      <c r="O204" s="3">
        <f t="shared" si="21"/>
        <v>24.018672659191303</v>
      </c>
      <c r="P204" s="3">
        <f t="shared" si="22"/>
        <v>44.491628378852965</v>
      </c>
    </row>
    <row r="205" spans="9:16" x14ac:dyDescent="0.2">
      <c r="I205" s="3">
        <f t="shared" si="23"/>
        <v>184</v>
      </c>
      <c r="J205" s="3" t="s">
        <v>30</v>
      </c>
      <c r="K205" s="3" t="s">
        <v>32</v>
      </c>
      <c r="L205" s="3">
        <v>31</v>
      </c>
      <c r="M205" s="3">
        <v>23</v>
      </c>
      <c r="N205" s="3">
        <f t="shared" si="20"/>
        <v>28.481221414861945</v>
      </c>
      <c r="O205" s="3">
        <f t="shared" si="21"/>
        <v>25.127854629999643</v>
      </c>
      <c r="P205" s="3">
        <f t="shared" si="22"/>
        <v>10.872010887360977</v>
      </c>
    </row>
    <row r="206" spans="9:16" x14ac:dyDescent="0.2">
      <c r="I206" s="3">
        <f t="shared" si="23"/>
        <v>185</v>
      </c>
      <c r="J206" s="3" t="s">
        <v>14</v>
      </c>
      <c r="K206" s="3" t="s">
        <v>15</v>
      </c>
      <c r="L206" s="3">
        <v>21</v>
      </c>
      <c r="M206" s="3">
        <v>28</v>
      </c>
      <c r="N206" s="3">
        <f t="shared" si="20"/>
        <v>26.063488395898197</v>
      </c>
      <c r="O206" s="3">
        <f t="shared" si="21"/>
        <v>22.847573612460653</v>
      </c>
      <c r="P206" s="3">
        <f t="shared" si="22"/>
        <v>52.186412414407457</v>
      </c>
    </row>
    <row r="207" spans="9:16" x14ac:dyDescent="0.2">
      <c r="I207" s="3">
        <f t="shared" si="23"/>
        <v>186</v>
      </c>
      <c r="J207" s="3" t="s">
        <v>31</v>
      </c>
      <c r="K207" s="3" t="s">
        <v>25</v>
      </c>
      <c r="L207" s="3">
        <v>24</v>
      </c>
      <c r="M207" s="3">
        <v>14</v>
      </c>
      <c r="N207" s="3">
        <f t="shared" si="20"/>
        <v>22.826007876889051</v>
      </c>
      <c r="O207" s="3">
        <f t="shared" si="21"/>
        <v>14.453609405414461</v>
      </c>
      <c r="P207" s="3">
        <f t="shared" si="22"/>
        <v>1.5840189978070152</v>
      </c>
    </row>
    <row r="208" spans="9:16" x14ac:dyDescent="0.2">
      <c r="I208" s="3">
        <f t="shared" si="23"/>
        <v>187</v>
      </c>
      <c r="J208" s="3" t="s">
        <v>23</v>
      </c>
      <c r="K208" s="3" t="s">
        <v>1</v>
      </c>
      <c r="L208" s="3">
        <v>40</v>
      </c>
      <c r="M208" s="3">
        <v>7</v>
      </c>
      <c r="N208" s="3">
        <f t="shared" si="20"/>
        <v>23.01325321508746</v>
      </c>
      <c r="O208" s="3">
        <f t="shared" si="21"/>
        <v>15.936402200686615</v>
      </c>
      <c r="P208" s="3">
        <f t="shared" si="22"/>
        <v>368.40885062717314</v>
      </c>
    </row>
    <row r="209" spans="9:16" x14ac:dyDescent="0.2">
      <c r="I209" s="3">
        <f t="shared" si="23"/>
        <v>188</v>
      </c>
      <c r="J209" s="3" t="s">
        <v>22</v>
      </c>
      <c r="K209" s="3" t="s">
        <v>28</v>
      </c>
      <c r="L209" s="3">
        <v>10</v>
      </c>
      <c r="M209" s="3">
        <v>41</v>
      </c>
      <c r="N209" s="3">
        <f t="shared" si="20"/>
        <v>21.209772917052277</v>
      </c>
      <c r="O209" s="3">
        <f t="shared" si="21"/>
        <v>27.065587349666671</v>
      </c>
      <c r="P209" s="3">
        <f t="shared" si="22"/>
        <v>319.82686476164821</v>
      </c>
    </row>
    <row r="210" spans="9:16" x14ac:dyDescent="0.2">
      <c r="I210" s="3">
        <f t="shared" si="23"/>
        <v>188</v>
      </c>
      <c r="J210" s="3" t="s">
        <v>35</v>
      </c>
      <c r="K210" s="3" t="s">
        <v>36</v>
      </c>
      <c r="L210" s="3" t="s">
        <v>37</v>
      </c>
      <c r="M210" s="3" t="s">
        <v>37</v>
      </c>
      <c r="N210" s="3" t="str">
        <f t="shared" si="20"/>
        <v/>
      </c>
      <c r="O210" s="3" t="str">
        <f t="shared" si="21"/>
        <v/>
      </c>
      <c r="P210" s="3" t="str">
        <f t="shared" si="22"/>
        <v/>
      </c>
    </row>
    <row r="211" spans="9:16" x14ac:dyDescent="0.2">
      <c r="I211" s="3">
        <f t="shared" si="23"/>
        <v>189</v>
      </c>
      <c r="J211" s="3" t="s">
        <v>13</v>
      </c>
      <c r="K211" s="3" t="s">
        <v>19</v>
      </c>
      <c r="L211" s="3">
        <v>21</v>
      </c>
      <c r="M211" s="3">
        <v>13</v>
      </c>
      <c r="N211" s="3">
        <f t="shared" si="20"/>
        <v>25.643029931107826</v>
      </c>
      <c r="O211" s="3">
        <f t="shared" si="21"/>
        <v>19.24704019056389</v>
      </c>
      <c r="P211" s="3">
        <f t="shared" si="22"/>
        <v>60.583238083683668</v>
      </c>
    </row>
    <row r="212" spans="9:16" x14ac:dyDescent="0.2">
      <c r="I212" s="3">
        <f t="shared" si="23"/>
        <v>190</v>
      </c>
      <c r="J212" s="3" t="s">
        <v>9</v>
      </c>
      <c r="K212" s="3" t="s">
        <v>32</v>
      </c>
      <c r="L212" s="3">
        <v>22</v>
      </c>
      <c r="M212" s="3">
        <v>27</v>
      </c>
      <c r="N212" s="3">
        <f t="shared" si="20"/>
        <v>26.955902559834772</v>
      </c>
      <c r="O212" s="3">
        <f t="shared" si="21"/>
        <v>21.777919979848726</v>
      </c>
      <c r="P212" s="3">
        <f t="shared" si="22"/>
        <v>51.831089919439989</v>
      </c>
    </row>
    <row r="213" spans="9:16" x14ac:dyDescent="0.2">
      <c r="I213" s="3">
        <f t="shared" si="23"/>
        <v>191</v>
      </c>
      <c r="J213" s="3" t="s">
        <v>7</v>
      </c>
      <c r="K213" s="3" t="s">
        <v>31</v>
      </c>
      <c r="L213" s="3">
        <v>20</v>
      </c>
      <c r="M213" s="3">
        <v>27</v>
      </c>
      <c r="N213" s="3">
        <f t="shared" si="20"/>
        <v>23.82986136229994</v>
      </c>
      <c r="O213" s="3">
        <f t="shared" si="21"/>
        <v>27.722603661689146</v>
      </c>
      <c r="P213" s="3">
        <f t="shared" si="22"/>
        <v>15.189994106324518</v>
      </c>
    </row>
    <row r="214" spans="9:16" x14ac:dyDescent="0.2">
      <c r="I214" s="3">
        <f t="shared" si="23"/>
        <v>192</v>
      </c>
      <c r="J214" s="3" t="s">
        <v>24</v>
      </c>
      <c r="K214" s="3" t="s">
        <v>30</v>
      </c>
      <c r="L214" s="3">
        <v>26</v>
      </c>
      <c r="M214" s="3">
        <v>23</v>
      </c>
      <c r="N214" s="3">
        <f t="shared" si="20"/>
        <v>23.369428934488084</v>
      </c>
      <c r="O214" s="3">
        <f t="shared" si="21"/>
        <v>25.49022888644377</v>
      </c>
      <c r="P214" s="3">
        <f t="shared" si="22"/>
        <v>13.121144037587474</v>
      </c>
    </row>
    <row r="215" spans="9:16" x14ac:dyDescent="0.2">
      <c r="I215" s="3">
        <f t="shared" si="23"/>
        <v>193</v>
      </c>
      <c r="J215" s="3" t="s">
        <v>1</v>
      </c>
      <c r="K215" s="3" t="s">
        <v>14</v>
      </c>
      <c r="L215" s="3">
        <v>28</v>
      </c>
      <c r="M215" s="3">
        <v>16</v>
      </c>
      <c r="N215" s="3">
        <f t="shared" si="20"/>
        <v>27.364030915240718</v>
      </c>
      <c r="O215" s="3">
        <f t="shared" si="21"/>
        <v>25.030624644723069</v>
      </c>
      <c r="P215" s="3">
        <f t="shared" si="22"/>
        <v>81.956638150649212</v>
      </c>
    </row>
    <row r="216" spans="9:16" x14ac:dyDescent="0.2">
      <c r="I216" s="3">
        <f t="shared" si="23"/>
        <v>194</v>
      </c>
      <c r="J216" s="3" t="s">
        <v>27</v>
      </c>
      <c r="K216" s="3" t="s">
        <v>12</v>
      </c>
      <c r="L216" s="3">
        <v>20</v>
      </c>
      <c r="M216" s="3">
        <v>17</v>
      </c>
      <c r="N216" s="3">
        <f t="shared" si="20"/>
        <v>24.201020332299027</v>
      </c>
      <c r="O216" s="3">
        <f t="shared" si="21"/>
        <v>16.002816200055268</v>
      </c>
      <c r="P216" s="3">
        <f t="shared" si="22"/>
        <v>18.642947363262042</v>
      </c>
    </row>
    <row r="217" spans="9:16" x14ac:dyDescent="0.2">
      <c r="I217" s="3">
        <f t="shared" si="23"/>
        <v>195</v>
      </c>
      <c r="J217" s="3" t="s">
        <v>18</v>
      </c>
      <c r="K217" s="3" t="s">
        <v>0</v>
      </c>
      <c r="L217" s="3">
        <v>13</v>
      </c>
      <c r="M217" s="3">
        <v>10</v>
      </c>
      <c r="N217" s="3">
        <f t="shared" si="20"/>
        <v>18.771274237972328</v>
      </c>
      <c r="O217" s="3">
        <f t="shared" si="21"/>
        <v>20.908199469557193</v>
      </c>
      <c r="P217" s="3">
        <f t="shared" si="22"/>
        <v>152.2964219975309</v>
      </c>
    </row>
    <row r="218" spans="9:16" x14ac:dyDescent="0.2">
      <c r="I218" s="3">
        <f t="shared" si="23"/>
        <v>196</v>
      </c>
      <c r="J218" s="3" t="s">
        <v>28</v>
      </c>
      <c r="K218" s="3" t="s">
        <v>11</v>
      </c>
      <c r="L218" s="3">
        <v>17</v>
      </c>
      <c r="M218" s="3">
        <v>22</v>
      </c>
      <c r="N218" s="3">
        <f t="shared" si="20"/>
        <v>24.537309518274789</v>
      </c>
      <c r="O218" s="3">
        <f t="shared" si="21"/>
        <v>20.335496866873136</v>
      </c>
      <c r="P218" s="3">
        <f t="shared" si="22"/>
        <v>59.581605454464878</v>
      </c>
    </row>
    <row r="219" spans="9:16" x14ac:dyDescent="0.2">
      <c r="I219" s="3">
        <f t="shared" si="23"/>
        <v>197</v>
      </c>
      <c r="J219" s="3" t="s">
        <v>5</v>
      </c>
      <c r="K219" s="3" t="s">
        <v>17</v>
      </c>
      <c r="L219" s="3">
        <v>16</v>
      </c>
      <c r="M219" s="3">
        <v>25</v>
      </c>
      <c r="N219" s="3">
        <f t="shared" si="20"/>
        <v>17.934893411050258</v>
      </c>
      <c r="O219" s="3">
        <f t="shared" si="21"/>
        <v>20.482542879123503</v>
      </c>
      <c r="P219" s="3">
        <f t="shared" si="22"/>
        <v>24.151231351083467</v>
      </c>
    </row>
    <row r="220" spans="9:16" x14ac:dyDescent="0.2">
      <c r="I220" s="3">
        <f t="shared" si="23"/>
        <v>198</v>
      </c>
      <c r="J220" s="3" t="s">
        <v>10</v>
      </c>
      <c r="K220" s="3" t="s">
        <v>21</v>
      </c>
      <c r="L220" s="3">
        <v>10</v>
      </c>
      <c r="M220" s="3">
        <v>23</v>
      </c>
      <c r="N220" s="3">
        <f t="shared" si="20"/>
        <v>16.276891611061451</v>
      </c>
      <c r="O220" s="3">
        <f t="shared" si="21"/>
        <v>24.372731574169865</v>
      </c>
      <c r="P220" s="3">
        <f t="shared" si="22"/>
        <v>41.283760271736497</v>
      </c>
    </row>
    <row r="221" spans="9:16" x14ac:dyDescent="0.2">
      <c r="I221" s="3">
        <f t="shared" si="23"/>
        <v>199</v>
      </c>
      <c r="J221" s="3" t="s">
        <v>33</v>
      </c>
      <c r="K221" s="3" t="s">
        <v>22</v>
      </c>
      <c r="L221" s="3">
        <v>17</v>
      </c>
      <c r="M221" s="3">
        <v>23</v>
      </c>
      <c r="N221" s="3">
        <f t="shared" si="20"/>
        <v>23.26136073242516</v>
      </c>
      <c r="O221" s="3">
        <f t="shared" si="21"/>
        <v>22.586562053063552</v>
      </c>
      <c r="P221" s="3">
        <f t="shared" si="22"/>
        <v>39.375569157522762</v>
      </c>
    </row>
    <row r="222" spans="9:16" x14ac:dyDescent="0.2">
      <c r="I222" s="3">
        <f t="shared" si="23"/>
        <v>200</v>
      </c>
      <c r="J222" s="3" t="s">
        <v>15</v>
      </c>
      <c r="K222" s="3" t="s">
        <v>20</v>
      </c>
      <c r="L222" s="3">
        <v>16</v>
      </c>
      <c r="M222" s="3">
        <v>11</v>
      </c>
      <c r="N222" s="3">
        <f t="shared" si="20"/>
        <v>28.205357121261319</v>
      </c>
      <c r="O222" s="3">
        <f t="shared" si="21"/>
        <v>26.659094951470991</v>
      </c>
      <c r="P222" s="3">
        <f t="shared" si="22"/>
        <v>394.17799715670867</v>
      </c>
    </row>
    <row r="223" spans="9:16" x14ac:dyDescent="0.2">
      <c r="I223" s="3">
        <f t="shared" si="23"/>
        <v>201</v>
      </c>
      <c r="J223" s="3" t="s">
        <v>3</v>
      </c>
      <c r="K223" s="3" t="s">
        <v>23</v>
      </c>
      <c r="L223" s="3">
        <v>38</v>
      </c>
      <c r="M223" s="3">
        <v>10</v>
      </c>
      <c r="N223" s="3">
        <f t="shared" si="20"/>
        <v>25.412787949822608</v>
      </c>
      <c r="O223" s="3">
        <f t="shared" si="21"/>
        <v>21.268725111219585</v>
      </c>
      <c r="P223" s="3">
        <f t="shared" si="22"/>
        <v>285.42207282836176</v>
      </c>
    </row>
    <row r="224" spans="9:16" x14ac:dyDescent="0.2">
      <c r="I224" s="3">
        <f t="shared" si="23"/>
        <v>202</v>
      </c>
      <c r="J224" s="3" t="s">
        <v>34</v>
      </c>
      <c r="K224" s="3" t="s">
        <v>16</v>
      </c>
      <c r="L224" s="3">
        <v>14</v>
      </c>
      <c r="M224" s="3">
        <v>42</v>
      </c>
      <c r="N224" s="3">
        <f t="shared" si="20"/>
        <v>15.851266152087145</v>
      </c>
      <c r="O224" s="3">
        <f t="shared" si="21"/>
        <v>34.52581741428687</v>
      </c>
      <c r="P224" s="3">
        <f t="shared" si="22"/>
        <v>59.290591690440962</v>
      </c>
    </row>
    <row r="225" spans="9:16" x14ac:dyDescent="0.2">
      <c r="I225" s="3">
        <f t="shared" si="23"/>
        <v>203</v>
      </c>
      <c r="J225" s="3" t="s">
        <v>25</v>
      </c>
      <c r="K225" s="3" t="s">
        <v>26</v>
      </c>
      <c r="L225" s="3">
        <v>10</v>
      </c>
      <c r="M225" s="3">
        <v>7</v>
      </c>
      <c r="N225" s="3">
        <f t="shared" si="20"/>
        <v>18.577580212374677</v>
      </c>
      <c r="O225" s="3">
        <f t="shared" si="21"/>
        <v>21.350533117760783</v>
      </c>
      <c r="P225" s="3">
        <f t="shared" si="22"/>
        <v>279.51268306367064</v>
      </c>
    </row>
    <row r="226" spans="9:16" x14ac:dyDescent="0.2">
      <c r="I226" s="3">
        <f t="shared" si="23"/>
        <v>204</v>
      </c>
      <c r="J226" s="3" t="s">
        <v>29</v>
      </c>
      <c r="K226" s="3" t="s">
        <v>6</v>
      </c>
      <c r="L226" s="3">
        <v>30</v>
      </c>
      <c r="M226" s="3">
        <v>23</v>
      </c>
      <c r="N226" s="3">
        <f t="shared" si="20"/>
        <v>30.48859372255545</v>
      </c>
      <c r="O226" s="3">
        <f t="shared" si="21"/>
        <v>15.536386162869878</v>
      </c>
      <c r="P226" s="3">
        <f t="shared" si="22"/>
        <v>55.944255335520815</v>
      </c>
    </row>
    <row r="227" spans="9:16" x14ac:dyDescent="0.2">
      <c r="I227" s="3">
        <f t="shared" si="23"/>
        <v>204</v>
      </c>
      <c r="J227" s="3" t="s">
        <v>35</v>
      </c>
      <c r="K227" s="3" t="s">
        <v>36</v>
      </c>
      <c r="L227" s="3" t="s">
        <v>37</v>
      </c>
      <c r="M227" s="3" t="s">
        <v>37</v>
      </c>
      <c r="N227" s="3" t="str">
        <f t="shared" si="20"/>
        <v/>
      </c>
      <c r="O227" s="3" t="str">
        <f t="shared" si="21"/>
        <v/>
      </c>
      <c r="P227" s="3" t="str">
        <f t="shared" si="22"/>
        <v/>
      </c>
    </row>
    <row r="228" spans="9:16" x14ac:dyDescent="0.2">
      <c r="I228" s="3">
        <f t="shared" si="23"/>
        <v>205</v>
      </c>
      <c r="J228" s="3" t="s">
        <v>23</v>
      </c>
      <c r="K228" s="3" t="s">
        <v>34</v>
      </c>
      <c r="L228" s="3">
        <v>24</v>
      </c>
      <c r="M228" s="3">
        <v>3</v>
      </c>
      <c r="N228" s="3">
        <f t="shared" si="20"/>
        <v>23.728167182464386</v>
      </c>
      <c r="O228" s="3">
        <f t="shared" si="21"/>
        <v>6.4320376033683742</v>
      </c>
      <c r="P228" s="3">
        <f t="shared" si="22"/>
        <v>11.852775191623884</v>
      </c>
    </row>
    <row r="229" spans="9:16" x14ac:dyDescent="0.2">
      <c r="I229" s="3">
        <f t="shared" si="23"/>
        <v>206</v>
      </c>
      <c r="J229" s="3" t="s">
        <v>22</v>
      </c>
      <c r="K229" s="3" t="s">
        <v>24</v>
      </c>
      <c r="L229" s="3">
        <v>13</v>
      </c>
      <c r="M229" s="3">
        <v>34</v>
      </c>
      <c r="N229" s="3">
        <f t="shared" si="20"/>
        <v>20.331984493126988</v>
      </c>
      <c r="O229" s="3">
        <f t="shared" si="21"/>
        <v>21.900010345596119</v>
      </c>
      <c r="P229" s="3">
        <f t="shared" si="22"/>
        <v>200.16774624413557</v>
      </c>
    </row>
    <row r="230" spans="9:16" x14ac:dyDescent="0.2">
      <c r="I230" s="3">
        <f t="shared" si="23"/>
        <v>207</v>
      </c>
      <c r="J230" s="3" t="s">
        <v>12</v>
      </c>
      <c r="K230" s="3" t="s">
        <v>3</v>
      </c>
      <c r="L230" s="3">
        <v>27</v>
      </c>
      <c r="M230" s="3">
        <v>30</v>
      </c>
      <c r="N230" s="3">
        <f t="shared" si="20"/>
        <v>21.111890362295469</v>
      </c>
      <c r="O230" s="3">
        <f t="shared" si="21"/>
        <v>29.746435482613929</v>
      </c>
      <c r="P230" s="3">
        <f t="shared" si="22"/>
        <v>34.734130070106218</v>
      </c>
    </row>
    <row r="231" spans="9:16" x14ac:dyDescent="0.2">
      <c r="I231" s="3">
        <f t="shared" si="23"/>
        <v>208</v>
      </c>
      <c r="J231" s="3" t="s">
        <v>17</v>
      </c>
      <c r="K231" s="3" t="s">
        <v>28</v>
      </c>
      <c r="L231" s="3">
        <v>6</v>
      </c>
      <c r="M231" s="3">
        <v>34</v>
      </c>
      <c r="N231" s="3">
        <f t="shared" si="20"/>
        <v>24.156253464042354</v>
      </c>
      <c r="O231" s="3">
        <f t="shared" si="21"/>
        <v>20.750499504107019</v>
      </c>
      <c r="P231" s="3">
        <f t="shared" si="22"/>
        <v>505.19880324121834</v>
      </c>
    </row>
    <row r="232" spans="9:16" x14ac:dyDescent="0.2">
      <c r="I232" s="3">
        <f t="shared" si="23"/>
        <v>209</v>
      </c>
      <c r="J232" s="3" t="s">
        <v>21</v>
      </c>
      <c r="K232" s="3" t="s">
        <v>31</v>
      </c>
      <c r="L232" s="3">
        <v>20</v>
      </c>
      <c r="M232" s="3">
        <v>24</v>
      </c>
      <c r="N232" s="3">
        <f t="shared" si="20"/>
        <v>20.038521133988173</v>
      </c>
      <c r="O232" s="3">
        <f t="shared" si="21"/>
        <v>20.869903258070654</v>
      </c>
      <c r="P232" s="3">
        <f t="shared" si="22"/>
        <v>9.7989894916004427</v>
      </c>
    </row>
    <row r="233" spans="9:16" x14ac:dyDescent="0.2">
      <c r="I233" s="3">
        <f t="shared" si="23"/>
        <v>210</v>
      </c>
      <c r="J233" s="3" t="s">
        <v>6</v>
      </c>
      <c r="K233" s="3" t="s">
        <v>9</v>
      </c>
      <c r="L233" s="3">
        <v>27</v>
      </c>
      <c r="M233" s="3">
        <v>26</v>
      </c>
      <c r="N233" s="3">
        <f t="shared" si="20"/>
        <v>20.607606404162627</v>
      </c>
      <c r="O233" s="3">
        <f t="shared" si="21"/>
        <v>19.715453127163901</v>
      </c>
      <c r="P233" s="3">
        <f t="shared" si="22"/>
        <v>80.358225280976654</v>
      </c>
    </row>
    <row r="234" spans="9:16" x14ac:dyDescent="0.2">
      <c r="I234" s="3">
        <f t="shared" si="23"/>
        <v>211</v>
      </c>
      <c r="J234" s="3" t="s">
        <v>11</v>
      </c>
      <c r="K234" s="3" t="s">
        <v>5</v>
      </c>
      <c r="L234" s="3">
        <v>21</v>
      </c>
      <c r="M234" s="3">
        <v>20</v>
      </c>
      <c r="N234" s="3">
        <f t="shared" si="20"/>
        <v>22.989855693134267</v>
      </c>
      <c r="O234" s="3">
        <f t="shared" si="21"/>
        <v>15.393634014038044</v>
      </c>
      <c r="P234" s="3">
        <f t="shared" si="22"/>
        <v>25.178133276126115</v>
      </c>
    </row>
    <row r="235" spans="9:16" x14ac:dyDescent="0.2">
      <c r="I235" s="3">
        <f t="shared" si="23"/>
        <v>212</v>
      </c>
      <c r="J235" s="3" t="s">
        <v>13</v>
      </c>
      <c r="K235" s="3" t="s">
        <v>18</v>
      </c>
      <c r="L235" s="3">
        <v>17</v>
      </c>
      <c r="M235" s="3">
        <v>19</v>
      </c>
      <c r="N235" s="3">
        <f t="shared" si="20"/>
        <v>26.565644264151121</v>
      </c>
      <c r="O235" s="3">
        <f t="shared" si="21"/>
        <v>17.343809471905285</v>
      </c>
      <c r="P235" s="3">
        <f t="shared" si="22"/>
        <v>94.244517253637895</v>
      </c>
    </row>
    <row r="236" spans="9:16" x14ac:dyDescent="0.2">
      <c r="I236" s="3">
        <f t="shared" si="23"/>
        <v>213</v>
      </c>
      <c r="J236" s="3" t="s">
        <v>7</v>
      </c>
      <c r="K236" s="3" t="s">
        <v>10</v>
      </c>
      <c r="L236" s="3">
        <v>33</v>
      </c>
      <c r="M236" s="3">
        <v>13</v>
      </c>
      <c r="N236" s="3">
        <f t="shared" si="20"/>
        <v>31.328106508071624</v>
      </c>
      <c r="O236" s="3">
        <f t="shared" si="21"/>
        <v>19.965557309089952</v>
      </c>
      <c r="P236" s="3">
        <f t="shared" si="22"/>
        <v>51.314216474568916</v>
      </c>
    </row>
    <row r="237" spans="9:16" x14ac:dyDescent="0.2">
      <c r="I237" s="3">
        <f t="shared" si="23"/>
        <v>214</v>
      </c>
      <c r="J237" s="3" t="s">
        <v>25</v>
      </c>
      <c r="K237" s="3" t="s">
        <v>27</v>
      </c>
      <c r="L237" s="3">
        <v>17</v>
      </c>
      <c r="M237" s="3">
        <v>6</v>
      </c>
      <c r="N237" s="3">
        <f t="shared" si="20"/>
        <v>20.350295324674299</v>
      </c>
      <c r="O237" s="3">
        <f t="shared" si="21"/>
        <v>14.984082750794846</v>
      </c>
      <c r="P237" s="3">
        <f t="shared" si="22"/>
        <v>91.93822163566395</v>
      </c>
    </row>
    <row r="238" spans="9:16" x14ac:dyDescent="0.2">
      <c r="I238" s="3">
        <f t="shared" si="23"/>
        <v>215</v>
      </c>
      <c r="J238" s="3" t="s">
        <v>16</v>
      </c>
      <c r="K238" s="3" t="s">
        <v>33</v>
      </c>
      <c r="L238" s="3">
        <v>41</v>
      </c>
      <c r="M238" s="3">
        <v>13</v>
      </c>
      <c r="N238" s="3">
        <f t="shared" si="20"/>
        <v>43.463116315110916</v>
      </c>
      <c r="O238" s="3">
        <f t="shared" si="21"/>
        <v>18.453735825290721</v>
      </c>
      <c r="P238" s="3">
        <f t="shared" si="22"/>
        <v>35.810176433825042</v>
      </c>
    </row>
    <row r="239" spans="9:16" x14ac:dyDescent="0.2">
      <c r="I239" s="3">
        <f t="shared" si="23"/>
        <v>216</v>
      </c>
      <c r="J239" s="3" t="s">
        <v>30</v>
      </c>
      <c r="K239" s="3" t="s">
        <v>20</v>
      </c>
      <c r="L239" s="3">
        <v>41</v>
      </c>
      <c r="M239" s="3">
        <v>48</v>
      </c>
      <c r="N239" s="3">
        <f t="shared" si="20"/>
        <v>32.128098972848306</v>
      </c>
      <c r="O239" s="3">
        <f t="shared" si="21"/>
        <v>29.080492299585252</v>
      </c>
      <c r="P239" s="3">
        <f t="shared" si="22"/>
        <v>436.65839946162822</v>
      </c>
    </row>
    <row r="240" spans="9:16" x14ac:dyDescent="0.2">
      <c r="I240" s="3">
        <f t="shared" si="23"/>
        <v>217</v>
      </c>
      <c r="J240" s="3" t="s">
        <v>0</v>
      </c>
      <c r="K240" s="3" t="s">
        <v>29</v>
      </c>
      <c r="L240" s="3">
        <v>3</v>
      </c>
      <c r="M240" s="3">
        <v>16</v>
      </c>
      <c r="N240" s="3">
        <f t="shared" si="20"/>
        <v>18.088064116066192</v>
      </c>
      <c r="O240" s="3">
        <f t="shared" si="21"/>
        <v>23.440601686064934</v>
      </c>
      <c r="P240" s="3">
        <f t="shared" si="22"/>
        <v>283.01223222119665</v>
      </c>
    </row>
    <row r="241" spans="9:16" x14ac:dyDescent="0.2">
      <c r="I241" s="3">
        <f t="shared" si="23"/>
        <v>218</v>
      </c>
      <c r="J241" s="3" t="s">
        <v>14</v>
      </c>
      <c r="K241" s="3" t="s">
        <v>19</v>
      </c>
      <c r="L241" s="3">
        <v>16</v>
      </c>
      <c r="M241" s="3">
        <v>19</v>
      </c>
      <c r="N241" s="3">
        <f t="shared" si="20"/>
        <v>28.289321284196475</v>
      </c>
      <c r="O241" s="3">
        <f t="shared" si="21"/>
        <v>26.923971063798035</v>
      </c>
      <c r="P241" s="3">
        <f t="shared" si="22"/>
        <v>213.81673504611308</v>
      </c>
    </row>
    <row r="242" spans="9:16" x14ac:dyDescent="0.2">
      <c r="I242" s="3">
        <f t="shared" si="23"/>
        <v>219</v>
      </c>
      <c r="J242" s="3" t="s">
        <v>26</v>
      </c>
      <c r="K242" s="3" t="s">
        <v>15</v>
      </c>
      <c r="L242" s="3">
        <v>26</v>
      </c>
      <c r="M242" s="3">
        <v>20</v>
      </c>
      <c r="N242" s="3">
        <f t="shared" si="20"/>
        <v>26.852559040744595</v>
      </c>
      <c r="O242" s="3">
        <f t="shared" si="21"/>
        <v>18.199673170544635</v>
      </c>
      <c r="P242" s="3">
        <f t="shared" si="22"/>
        <v>3.9680336108121499</v>
      </c>
    </row>
    <row r="243" spans="9:16" x14ac:dyDescent="0.2">
      <c r="I243" s="3">
        <f t="shared" si="23"/>
        <v>220</v>
      </c>
      <c r="J243" s="3" t="s">
        <v>32</v>
      </c>
      <c r="K243" s="3" t="s">
        <v>1</v>
      </c>
      <c r="L243" s="3">
        <v>15</v>
      </c>
      <c r="M243" s="3">
        <v>26</v>
      </c>
      <c r="N243" s="3">
        <f t="shared" si="20"/>
        <v>28.001662941890238</v>
      </c>
      <c r="O243" s="3">
        <f t="shared" si="21"/>
        <v>22.746867454875041</v>
      </c>
      <c r="P243" s="3">
        <f t="shared" si="22"/>
        <v>179.62611061067312</v>
      </c>
    </row>
    <row r="244" spans="9:16" x14ac:dyDescent="0.2">
      <c r="I244" s="3">
        <f t="shared" si="23"/>
        <v>220</v>
      </c>
      <c r="J244" s="3" t="s">
        <v>35</v>
      </c>
      <c r="K244" s="3" t="s">
        <v>36</v>
      </c>
      <c r="L244" s="3" t="s">
        <v>37</v>
      </c>
      <c r="M244" s="3" t="s">
        <v>37</v>
      </c>
      <c r="N244" s="3" t="str">
        <f t="shared" si="20"/>
        <v/>
      </c>
      <c r="O244" s="3" t="str">
        <f t="shared" si="21"/>
        <v/>
      </c>
      <c r="P244" s="3" t="str">
        <f t="shared" si="22"/>
        <v/>
      </c>
    </row>
    <row r="245" spans="9:16" x14ac:dyDescent="0.2">
      <c r="I245" s="3">
        <f t="shared" si="23"/>
        <v>221</v>
      </c>
      <c r="J245" s="3" t="s">
        <v>9</v>
      </c>
      <c r="K245" s="3" t="s">
        <v>25</v>
      </c>
      <c r="L245" s="3">
        <v>24</v>
      </c>
      <c r="M245" s="3">
        <v>19</v>
      </c>
      <c r="N245" s="3">
        <f t="shared" si="20"/>
        <v>21.59021666811347</v>
      </c>
      <c r="O245" s="3">
        <f t="shared" si="21"/>
        <v>14.652085217560877</v>
      </c>
      <c r="P245" s="3">
        <f t="shared" si="22"/>
        <v>24.711418661990788</v>
      </c>
    </row>
    <row r="246" spans="9:16" x14ac:dyDescent="0.2">
      <c r="I246" s="3">
        <f t="shared" si="23"/>
        <v>222</v>
      </c>
      <c r="J246" s="3" t="s">
        <v>10</v>
      </c>
      <c r="K246" s="3" t="s">
        <v>14</v>
      </c>
      <c r="L246" s="3">
        <v>20</v>
      </c>
      <c r="M246" s="3">
        <v>17</v>
      </c>
      <c r="N246" s="3">
        <f t="shared" si="20"/>
        <v>21.88777617078685</v>
      </c>
      <c r="O246" s="3">
        <f t="shared" si="21"/>
        <v>29.270685721896815</v>
      </c>
      <c r="P246" s="3">
        <f t="shared" si="22"/>
        <v>154.13342695655302</v>
      </c>
    </row>
    <row r="247" spans="9:16" x14ac:dyDescent="0.2">
      <c r="I247" s="3">
        <f t="shared" si="23"/>
        <v>223</v>
      </c>
      <c r="J247" s="3" t="s">
        <v>5</v>
      </c>
      <c r="K247" s="3" t="s">
        <v>18</v>
      </c>
      <c r="L247" s="3">
        <v>38</v>
      </c>
      <c r="M247" s="3">
        <v>17</v>
      </c>
      <c r="N247" s="3">
        <f t="shared" si="20"/>
        <v>23.2824150131392</v>
      </c>
      <c r="O247" s="3">
        <f t="shared" si="21"/>
        <v>24.108766312131987</v>
      </c>
      <c r="P247" s="3">
        <f t="shared" si="22"/>
        <v>267.14186632597301</v>
      </c>
    </row>
    <row r="248" spans="9:16" x14ac:dyDescent="0.2">
      <c r="I248" s="3">
        <f t="shared" si="23"/>
        <v>224</v>
      </c>
      <c r="J248" s="3" t="s">
        <v>12</v>
      </c>
      <c r="K248" s="3" t="s">
        <v>32</v>
      </c>
      <c r="L248" s="3">
        <v>21</v>
      </c>
      <c r="M248" s="3">
        <v>41</v>
      </c>
      <c r="N248" s="3">
        <f t="shared" si="20"/>
        <v>20.588907480485972</v>
      </c>
      <c r="O248" s="3">
        <f t="shared" si="21"/>
        <v>26.421368940405753</v>
      </c>
      <c r="P248" s="3">
        <f t="shared" si="22"/>
        <v>212.7054806313665</v>
      </c>
    </row>
    <row r="249" spans="9:16" x14ac:dyDescent="0.2">
      <c r="I249" s="3">
        <f t="shared" si="23"/>
        <v>225</v>
      </c>
      <c r="J249" s="3" t="s">
        <v>1</v>
      </c>
      <c r="K249" s="3" t="s">
        <v>16</v>
      </c>
      <c r="L249" s="3">
        <v>16</v>
      </c>
      <c r="M249" s="3">
        <v>33</v>
      </c>
      <c r="N249" s="3">
        <f t="shared" si="20"/>
        <v>25.355630749405385</v>
      </c>
      <c r="O249" s="3">
        <f t="shared" si="21"/>
        <v>33.81090344690994</v>
      </c>
      <c r="P249" s="3">
        <f t="shared" si="22"/>
        <v>88.185391119429994</v>
      </c>
    </row>
    <row r="250" spans="9:16" x14ac:dyDescent="0.2">
      <c r="I250" s="3">
        <f t="shared" si="23"/>
        <v>226</v>
      </c>
      <c r="J250" s="3" t="s">
        <v>29</v>
      </c>
      <c r="K250" s="3" t="s">
        <v>22</v>
      </c>
      <c r="L250" s="3">
        <v>41</v>
      </c>
      <c r="M250" s="3">
        <v>3</v>
      </c>
      <c r="N250" s="3">
        <f t="shared" si="20"/>
        <v>35.653327240121129</v>
      </c>
      <c r="O250" s="3">
        <f t="shared" si="21"/>
        <v>11.131490098298283</v>
      </c>
      <c r="P250" s="3">
        <f t="shared" si="22"/>
        <v>94.708040819953766</v>
      </c>
    </row>
    <row r="251" spans="9:16" x14ac:dyDescent="0.2">
      <c r="I251" s="3">
        <f t="shared" si="23"/>
        <v>227</v>
      </c>
      <c r="J251" s="3" t="s">
        <v>3</v>
      </c>
      <c r="K251" s="3" t="s">
        <v>17</v>
      </c>
      <c r="L251" s="3">
        <v>38</v>
      </c>
      <c r="M251" s="3">
        <v>25</v>
      </c>
      <c r="N251" s="3">
        <f t="shared" si="20"/>
        <v>26.996484148936183</v>
      </c>
      <c r="O251" s="3">
        <f t="shared" si="21"/>
        <v>20.464371039164757</v>
      </c>
      <c r="P251" s="3">
        <f t="shared" si="22"/>
        <v>141.64929115498006</v>
      </c>
    </row>
    <row r="252" spans="9:16" x14ac:dyDescent="0.2">
      <c r="I252" s="3">
        <f t="shared" si="23"/>
        <v>228</v>
      </c>
      <c r="J252" s="3" t="s">
        <v>7</v>
      </c>
      <c r="K252" s="3" t="s">
        <v>24</v>
      </c>
      <c r="L252" s="3">
        <v>31</v>
      </c>
      <c r="M252" s="3">
        <v>34</v>
      </c>
      <c r="N252" s="3">
        <f t="shared" si="20"/>
        <v>28.157611327982313</v>
      </c>
      <c r="O252" s="3">
        <f t="shared" si="21"/>
        <v>23.506636153780097</v>
      </c>
      <c r="P252" s="3">
        <f t="shared" si="22"/>
        <v>118.18985817196943</v>
      </c>
    </row>
    <row r="253" spans="9:16" x14ac:dyDescent="0.2">
      <c r="I253" s="3">
        <f t="shared" si="23"/>
        <v>229</v>
      </c>
      <c r="J253" s="3" t="s">
        <v>19</v>
      </c>
      <c r="K253" s="3" t="s">
        <v>28</v>
      </c>
      <c r="L253" s="3">
        <v>33</v>
      </c>
      <c r="M253" s="3">
        <v>25</v>
      </c>
      <c r="N253" s="3">
        <f t="shared" si="20"/>
        <v>29.685707615709443</v>
      </c>
      <c r="O253" s="3">
        <f t="shared" si="21"/>
        <v>25.175406773152666</v>
      </c>
      <c r="P253" s="3">
        <f t="shared" si="22"/>
        <v>11.015301544634214</v>
      </c>
    </row>
    <row r="254" spans="9:16" x14ac:dyDescent="0.2">
      <c r="I254" s="3">
        <f t="shared" si="23"/>
        <v>230</v>
      </c>
      <c r="J254" s="3" t="s">
        <v>23</v>
      </c>
      <c r="K254" s="3" t="s">
        <v>30</v>
      </c>
      <c r="L254" s="3">
        <v>31</v>
      </c>
      <c r="M254" s="3">
        <v>34</v>
      </c>
      <c r="N254" s="3">
        <f t="shared" ref="N254:N287" si="24">IFERROR(mean+0.5*Home_edge+VLOOKUP(J254,$B$5:$D$36,2,FALSE)+VLOOKUP(K254,$B$5:$D$36,3,FALSE),"")</f>
        <v>23.303479608786855</v>
      </c>
      <c r="O254" s="3">
        <f t="shared" ref="O254:O287" si="25">IFERROR(mean-0.5*Home_edge+VLOOKUP(K254,$B$5:$D$36,2,FALSE)+VLOOKUP(J254,$B$5:$D$36,3,FALSE),"")</f>
        <v>18.506721455083529</v>
      </c>
      <c r="P254" s="3">
        <f t="shared" si="22"/>
        <v>299.27810620272879</v>
      </c>
    </row>
    <row r="255" spans="9:16" x14ac:dyDescent="0.2">
      <c r="I255" s="3">
        <f t="shared" si="23"/>
        <v>231</v>
      </c>
      <c r="J255" s="3" t="s">
        <v>34</v>
      </c>
      <c r="K255" s="3" t="s">
        <v>33</v>
      </c>
      <c r="L255" s="3">
        <v>21</v>
      </c>
      <c r="M255" s="3">
        <v>22</v>
      </c>
      <c r="N255" s="3">
        <f t="shared" si="24"/>
        <v>21.998192005845162</v>
      </c>
      <c r="O255" s="3">
        <f t="shared" si="25"/>
        <v>18.827397483814675</v>
      </c>
      <c r="P255" s="3">
        <f t="shared" si="22"/>
        <v>11.061794006238644</v>
      </c>
    </row>
    <row r="256" spans="9:16" x14ac:dyDescent="0.2">
      <c r="I256" s="3">
        <f t="shared" si="23"/>
        <v>232</v>
      </c>
      <c r="J256" s="3" t="s">
        <v>20</v>
      </c>
      <c r="K256" s="3" t="s">
        <v>15</v>
      </c>
      <c r="L256" s="3">
        <v>31</v>
      </c>
      <c r="M256" s="3">
        <v>24</v>
      </c>
      <c r="N256" s="3">
        <f t="shared" si="24"/>
        <v>29.823129657060981</v>
      </c>
      <c r="O256" s="3">
        <f t="shared" si="25"/>
        <v>25.041322415671328</v>
      </c>
      <c r="P256" s="3">
        <f t="shared" si="22"/>
        <v>2.4693761774689724</v>
      </c>
    </row>
    <row r="257" spans="9:16" x14ac:dyDescent="0.2">
      <c r="I257" s="3">
        <f t="shared" si="23"/>
        <v>233</v>
      </c>
      <c r="J257" s="3" t="s">
        <v>11</v>
      </c>
      <c r="K257" s="3" t="s">
        <v>21</v>
      </c>
      <c r="L257" s="3">
        <v>12</v>
      </c>
      <c r="M257" s="3">
        <v>10</v>
      </c>
      <c r="N257" s="3">
        <f t="shared" si="24"/>
        <v>18.290945166416311</v>
      </c>
      <c r="O257" s="3">
        <f t="shared" si="25"/>
        <v>16.425200470411667</v>
      </c>
      <c r="P257" s="3">
        <f t="shared" si="22"/>
        <v>80.859192171835048</v>
      </c>
    </row>
    <row r="258" spans="9:16" x14ac:dyDescent="0.2">
      <c r="I258" s="3">
        <f t="shared" si="23"/>
        <v>234</v>
      </c>
      <c r="J258" s="3" t="s">
        <v>31</v>
      </c>
      <c r="K258" s="3" t="s">
        <v>6</v>
      </c>
      <c r="L258" s="3">
        <v>31</v>
      </c>
      <c r="M258" s="3">
        <v>27</v>
      </c>
      <c r="N258" s="3">
        <f t="shared" si="24"/>
        <v>24.115279041529476</v>
      </c>
      <c r="O258" s="3">
        <f t="shared" si="25"/>
        <v>17.24509588642622</v>
      </c>
      <c r="P258" s="3">
        <f t="shared" si="22"/>
        <v>142.55753694102194</v>
      </c>
    </row>
    <row r="259" spans="9:16" x14ac:dyDescent="0.2">
      <c r="I259" s="3">
        <f t="shared" si="23"/>
        <v>235</v>
      </c>
      <c r="J259" s="3" t="s">
        <v>13</v>
      </c>
      <c r="K259" s="3" t="s">
        <v>0</v>
      </c>
      <c r="L259" s="3">
        <v>33</v>
      </c>
      <c r="M259" s="3">
        <v>10</v>
      </c>
      <c r="N259" s="3">
        <f t="shared" si="24"/>
        <v>18.484519659155623</v>
      </c>
      <c r="O259" s="3">
        <f t="shared" si="25"/>
        <v>14.563644804084642</v>
      </c>
      <c r="P259" s="3">
        <f t="shared" si="22"/>
        <v>231.52602342328836</v>
      </c>
    </row>
    <row r="260" spans="9:16" x14ac:dyDescent="0.2">
      <c r="I260" s="3">
        <f t="shared" si="23"/>
        <v>236</v>
      </c>
      <c r="J260" s="3" t="s">
        <v>26</v>
      </c>
      <c r="K260" s="3" t="s">
        <v>27</v>
      </c>
      <c r="L260" s="3">
        <v>42</v>
      </c>
      <c r="M260" s="3">
        <v>21</v>
      </c>
      <c r="N260" s="3">
        <f t="shared" si="24"/>
        <v>28.45819714023137</v>
      </c>
      <c r="O260" s="3">
        <f t="shared" si="25"/>
        <v>17.154996955375818</v>
      </c>
      <c r="P260" s="3">
        <f t="shared" si="22"/>
        <v>198.16447310600708</v>
      </c>
    </row>
    <row r="261" spans="9:16" x14ac:dyDescent="0.2">
      <c r="I261" s="3">
        <f t="shared" si="23"/>
        <v>236</v>
      </c>
      <c r="J261" s="3" t="s">
        <v>35</v>
      </c>
      <c r="K261" s="3" t="s">
        <v>36</v>
      </c>
      <c r="L261" s="3" t="s">
        <v>37</v>
      </c>
      <c r="M261" s="3" t="s">
        <v>37</v>
      </c>
      <c r="N261" s="3" t="str">
        <f t="shared" si="24"/>
        <v/>
      </c>
      <c r="O261" s="3" t="str">
        <f t="shared" si="25"/>
        <v/>
      </c>
      <c r="P261" s="3" t="str">
        <f t="shared" si="22"/>
        <v/>
      </c>
    </row>
    <row r="262" spans="9:16" x14ac:dyDescent="0.2">
      <c r="I262" s="3">
        <f t="shared" si="23"/>
        <v>237</v>
      </c>
      <c r="J262" s="3" t="s">
        <v>24</v>
      </c>
      <c r="K262" s="3" t="s">
        <v>29</v>
      </c>
      <c r="L262" s="3">
        <v>14</v>
      </c>
      <c r="M262" s="3">
        <v>35</v>
      </c>
      <c r="N262" s="3">
        <f t="shared" si="24"/>
        <v>18.112308748634408</v>
      </c>
      <c r="O262" s="3">
        <f t="shared" si="25"/>
        <v>31.574015921218155</v>
      </c>
      <c r="P262" s="3">
        <f t="shared" si="22"/>
        <v>28.648450152161779</v>
      </c>
    </row>
    <row r="263" spans="9:16" x14ac:dyDescent="0.2">
      <c r="I263" s="3">
        <f t="shared" si="23"/>
        <v>238</v>
      </c>
      <c r="J263" s="3" t="s">
        <v>15</v>
      </c>
      <c r="K263" s="3" t="s">
        <v>1</v>
      </c>
      <c r="L263" s="3">
        <v>17</v>
      </c>
      <c r="M263" s="3">
        <v>16</v>
      </c>
      <c r="N263" s="3">
        <f t="shared" si="24"/>
        <v>23.661955843362335</v>
      </c>
      <c r="O263" s="3">
        <f t="shared" si="25"/>
        <v>19.719172780547559</v>
      </c>
      <c r="P263" s="3">
        <f t="shared" ref="P263:P277" si="26">IFERROR((N263-L263)^2+(O263-M263)^2,"")</f>
        <v>58.213901830475429</v>
      </c>
    </row>
    <row r="264" spans="9:16" x14ac:dyDescent="0.2">
      <c r="I264" s="3">
        <f t="shared" ref="I264:I277" si="27">IF(COUNT(L264)&gt;0,I263+1,I263)</f>
        <v>239</v>
      </c>
      <c r="J264" s="3" t="s">
        <v>22</v>
      </c>
      <c r="K264" s="3" t="s">
        <v>7</v>
      </c>
      <c r="L264" s="3">
        <v>30</v>
      </c>
      <c r="M264" s="3">
        <v>10</v>
      </c>
      <c r="N264" s="3">
        <f t="shared" si="24"/>
        <v>22.853886914623953</v>
      </c>
      <c r="O264" s="3">
        <f t="shared" si="25"/>
        <v>25.908853235705308</v>
      </c>
      <c r="P264" s="3">
        <f t="shared" si="26"/>
        <v>304.15854350419403</v>
      </c>
    </row>
    <row r="265" spans="9:16" x14ac:dyDescent="0.2">
      <c r="I265" s="3">
        <f t="shared" si="27"/>
        <v>240</v>
      </c>
      <c r="J265" s="3" t="s">
        <v>31</v>
      </c>
      <c r="K265" s="3" t="s">
        <v>10</v>
      </c>
      <c r="L265" s="3">
        <v>27</v>
      </c>
      <c r="M265" s="3">
        <v>24</v>
      </c>
      <c r="N265" s="3">
        <f t="shared" si="24"/>
        <v>31.535231125871483</v>
      </c>
      <c r="O265" s="3">
        <f t="shared" si="25"/>
        <v>13.115904921910616</v>
      </c>
      <c r="P265" s="3">
        <f t="shared" si="26"/>
        <v>139.03184703396309</v>
      </c>
    </row>
    <row r="266" spans="9:16" x14ac:dyDescent="0.2">
      <c r="I266" s="3">
        <f t="shared" si="27"/>
        <v>241</v>
      </c>
      <c r="J266" s="3" t="s">
        <v>17</v>
      </c>
      <c r="K266" s="3" t="s">
        <v>12</v>
      </c>
      <c r="L266" s="3">
        <v>38</v>
      </c>
      <c r="M266" s="3">
        <v>10</v>
      </c>
      <c r="N266" s="3">
        <f t="shared" si="24"/>
        <v>23.792639847138137</v>
      </c>
      <c r="O266" s="3">
        <f t="shared" si="25"/>
        <v>12.19810371982113</v>
      </c>
      <c r="P266" s="3">
        <f t="shared" si="26"/>
        <v>206.68074247621854</v>
      </c>
    </row>
    <row r="267" spans="9:16" x14ac:dyDescent="0.2">
      <c r="I267" s="3">
        <f t="shared" si="27"/>
        <v>242</v>
      </c>
      <c r="J267" s="3" t="s">
        <v>18</v>
      </c>
      <c r="K267" s="3" t="s">
        <v>11</v>
      </c>
      <c r="L267" s="3">
        <v>24</v>
      </c>
      <c r="M267" s="3">
        <v>17</v>
      </c>
      <c r="N267" s="3">
        <f t="shared" si="24"/>
        <v>22.127652549456663</v>
      </c>
      <c r="O267" s="3">
        <f t="shared" si="25"/>
        <v>19.405418812790124</v>
      </c>
      <c r="P267" s="3">
        <f t="shared" si="26"/>
        <v>9.2917246404807852</v>
      </c>
    </row>
    <row r="268" spans="9:16" x14ac:dyDescent="0.2">
      <c r="I268" s="3">
        <f t="shared" si="27"/>
        <v>243</v>
      </c>
      <c r="J268" s="3" t="s">
        <v>28</v>
      </c>
      <c r="K268" s="3" t="s">
        <v>5</v>
      </c>
      <c r="L268" s="3">
        <v>24</v>
      </c>
      <c r="M268" s="3">
        <v>20</v>
      </c>
      <c r="N268" s="3">
        <f t="shared" si="24"/>
        <v>29.682457986540104</v>
      </c>
      <c r="O268" s="3">
        <f t="shared" si="25"/>
        <v>21.048458361632221</v>
      </c>
      <c r="P268" s="3">
        <f t="shared" si="26"/>
        <v>33.389593704869938</v>
      </c>
    </row>
    <row r="269" spans="9:16" x14ac:dyDescent="0.2">
      <c r="I269" s="3">
        <f t="shared" si="27"/>
        <v>244</v>
      </c>
      <c r="J269" s="3" t="s">
        <v>21</v>
      </c>
      <c r="K269" s="3" t="s">
        <v>6</v>
      </c>
      <c r="L269" s="3">
        <v>27</v>
      </c>
      <c r="M269" s="3">
        <v>10</v>
      </c>
      <c r="N269" s="3">
        <f t="shared" si="24"/>
        <v>20.116814195417849</v>
      </c>
      <c r="O269" s="3">
        <f t="shared" si="25"/>
        <v>17.242047869987065</v>
      </c>
      <c r="P269" s="3">
        <f t="shared" si="26"/>
        <v>99.825504171585422</v>
      </c>
    </row>
    <row r="270" spans="9:16" x14ac:dyDescent="0.2">
      <c r="I270" s="3">
        <f t="shared" si="27"/>
        <v>245</v>
      </c>
      <c r="J270" s="3" t="s">
        <v>9</v>
      </c>
      <c r="K270" s="3" t="s">
        <v>26</v>
      </c>
      <c r="L270" s="3">
        <v>27</v>
      </c>
      <c r="M270" s="3">
        <v>13</v>
      </c>
      <c r="N270" s="3">
        <f t="shared" si="24"/>
        <v>23.761130872694441</v>
      </c>
      <c r="O270" s="3">
        <f t="shared" si="25"/>
        <v>22.759987033117948</v>
      </c>
      <c r="P270" s="3">
        <f t="shared" si="26"/>
        <v>105.74762011044356</v>
      </c>
    </row>
    <row r="271" spans="9:16" x14ac:dyDescent="0.2">
      <c r="I271" s="3">
        <f t="shared" si="27"/>
        <v>246</v>
      </c>
      <c r="J271" s="3" t="s">
        <v>33</v>
      </c>
      <c r="K271" s="3" t="s">
        <v>23</v>
      </c>
      <c r="L271" s="3">
        <v>23</v>
      </c>
      <c r="M271" s="3">
        <v>25</v>
      </c>
      <c r="N271" s="3">
        <f t="shared" si="24"/>
        <v>15.362576687751933</v>
      </c>
      <c r="O271" s="3">
        <f t="shared" si="25"/>
        <v>26.337396672108458</v>
      </c>
      <c r="P271" s="3">
        <f t="shared" si="26"/>
        <v>60.11886470903702</v>
      </c>
    </row>
    <row r="272" spans="9:16" x14ac:dyDescent="0.2">
      <c r="I272" s="3">
        <f t="shared" si="27"/>
        <v>247</v>
      </c>
      <c r="J272" s="3" t="s">
        <v>34</v>
      </c>
      <c r="K272" s="3" t="s">
        <v>30</v>
      </c>
      <c r="L272" s="3">
        <v>6</v>
      </c>
      <c r="M272" s="3">
        <v>44</v>
      </c>
      <c r="N272" s="3">
        <f t="shared" si="24"/>
        <v>15.800240236933568</v>
      </c>
      <c r="O272" s="3">
        <f t="shared" si="25"/>
        <v>25.135576956736262</v>
      </c>
      <c r="P272" s="3">
        <f t="shared" si="26"/>
        <v>451.91116545683167</v>
      </c>
    </row>
    <row r="273" spans="9:16" x14ac:dyDescent="0.2">
      <c r="I273" s="3">
        <f t="shared" si="27"/>
        <v>248</v>
      </c>
      <c r="J273" s="3" t="s">
        <v>0</v>
      </c>
      <c r="K273" s="3" t="s">
        <v>19</v>
      </c>
      <c r="L273" s="3">
        <v>24</v>
      </c>
      <c r="M273" s="3">
        <v>6</v>
      </c>
      <c r="N273" s="3">
        <f t="shared" si="24"/>
        <v>23.149619842103888</v>
      </c>
      <c r="O273" s="3">
        <f t="shared" si="25"/>
        <v>17.510470251040942</v>
      </c>
      <c r="P273" s="3">
        <f t="shared" si="26"/>
        <v>133.21407181304195</v>
      </c>
    </row>
    <row r="274" spans="9:16" x14ac:dyDescent="0.2">
      <c r="I274" s="3">
        <f t="shared" si="27"/>
        <v>249</v>
      </c>
      <c r="J274" s="3" t="s">
        <v>14</v>
      </c>
      <c r="K274" s="3" t="s">
        <v>13</v>
      </c>
      <c r="L274" s="3">
        <v>27</v>
      </c>
      <c r="M274" s="3">
        <v>37</v>
      </c>
      <c r="N274" s="3">
        <f t="shared" si="24"/>
        <v>22.86738095176722</v>
      </c>
      <c r="O274" s="3">
        <f t="shared" si="25"/>
        <v>24.733985766322725</v>
      </c>
      <c r="P274" s="3">
        <f t="shared" si="26"/>
        <v>167.53364537858991</v>
      </c>
    </row>
    <row r="275" spans="9:16" x14ac:dyDescent="0.2">
      <c r="I275" s="3">
        <f t="shared" si="27"/>
        <v>250</v>
      </c>
      <c r="J275" s="3" t="s">
        <v>16</v>
      </c>
      <c r="K275" s="3" t="s">
        <v>20</v>
      </c>
      <c r="L275" s="3">
        <v>38</v>
      </c>
      <c r="M275" s="3">
        <v>32</v>
      </c>
      <c r="N275" s="3">
        <f t="shared" si="24"/>
        <v>41.51833943039891</v>
      </c>
      <c r="O275" s="3">
        <f t="shared" si="25"/>
        <v>29.131518214738829</v>
      </c>
      <c r="P275" s="3">
        <f t="shared" si="26"/>
        <v>20.606900099874842</v>
      </c>
    </row>
    <row r="276" spans="9:16" x14ac:dyDescent="0.2">
      <c r="I276" s="3">
        <f t="shared" si="27"/>
        <v>251</v>
      </c>
      <c r="J276" s="3" t="s">
        <v>32</v>
      </c>
      <c r="K276" s="3" t="s">
        <v>25</v>
      </c>
      <c r="L276" s="3">
        <v>10</v>
      </c>
      <c r="M276" s="3">
        <v>19</v>
      </c>
      <c r="N276" s="3">
        <f t="shared" si="24"/>
        <v>23.532500770081555</v>
      </c>
      <c r="O276" s="3">
        <f t="shared" si="25"/>
        <v>18.608317193925018</v>
      </c>
      <c r="P276" s="3">
        <f t="shared" si="26"/>
        <v>183.28199251283263</v>
      </c>
    </row>
    <row r="277" spans="9:16" x14ac:dyDescent="0.2">
      <c r="I277" s="3">
        <f t="shared" si="27"/>
        <v>252</v>
      </c>
      <c r="J277" s="3" t="s">
        <v>27</v>
      </c>
      <c r="K277" s="3" t="s">
        <v>3</v>
      </c>
      <c r="L277" s="3">
        <v>24</v>
      </c>
      <c r="M277" s="3">
        <v>31</v>
      </c>
      <c r="N277" s="3">
        <f t="shared" si="24"/>
        <v>24.036786229915638</v>
      </c>
      <c r="O277" s="3">
        <f t="shared" si="25"/>
        <v>27.637161923580333</v>
      </c>
      <c r="P277" s="3">
        <f t="shared" si="26"/>
        <v>11.310033154929334</v>
      </c>
    </row>
    <row r="278" spans="9:16" x14ac:dyDescent="0.2">
      <c r="J278" s="3" t="s">
        <v>11</v>
      </c>
      <c r="K278" s="3" t="s">
        <v>19</v>
      </c>
      <c r="L278" s="3">
        <v>27</v>
      </c>
      <c r="M278" s="3">
        <v>14</v>
      </c>
      <c r="N278" s="3">
        <f t="shared" si="24"/>
        <v>21.64683918533682</v>
      </c>
      <c r="O278" s="3">
        <f t="shared" si="25"/>
        <v>20.866848562525277</v>
      </c>
      <c r="P278" s="3">
        <f>2*IFERROR((N278-L278)^2+(O278-M278)^2,"")</f>
        <v>151.61987977660166</v>
      </c>
    </row>
    <row r="279" spans="9:16" x14ac:dyDescent="0.2">
      <c r="J279" s="3" t="s">
        <v>23</v>
      </c>
      <c r="K279" s="3" t="s">
        <v>27</v>
      </c>
      <c r="L279" s="3">
        <v>26</v>
      </c>
      <c r="M279" s="3">
        <v>6</v>
      </c>
      <c r="N279" s="3">
        <f t="shared" si="24"/>
        <v>22.487720360159368</v>
      </c>
      <c r="O279" s="3">
        <f t="shared" si="25"/>
        <v>13.539303388327724</v>
      </c>
      <c r="P279" s="3">
        <f t="shared" ref="P279:P287" si="28">2*IFERROR((N279-L279)^2+(O279-M279)^2,"")</f>
        <v>138.35440769937787</v>
      </c>
    </row>
    <row r="280" spans="9:16" x14ac:dyDescent="0.2">
      <c r="J280" s="3" t="s">
        <v>31</v>
      </c>
      <c r="K280" s="3" t="s">
        <v>24</v>
      </c>
      <c r="L280" s="3">
        <v>30</v>
      </c>
      <c r="M280" s="3">
        <v>12</v>
      </c>
      <c r="N280" s="3">
        <f t="shared" si="24"/>
        <v>28.364735945782172</v>
      </c>
      <c r="O280" s="3">
        <f t="shared" si="25"/>
        <v>16.65698376660076</v>
      </c>
      <c r="P280" s="3">
        <f t="shared" si="28"/>
        <v>48.723172658799861</v>
      </c>
    </row>
    <row r="281" spans="9:16" x14ac:dyDescent="0.2">
      <c r="J281" s="3" t="s">
        <v>3</v>
      </c>
      <c r="K281" s="3" t="s">
        <v>25</v>
      </c>
      <c r="L281" s="3">
        <v>38</v>
      </c>
      <c r="M281" s="3">
        <v>13</v>
      </c>
      <c r="N281" s="3">
        <f t="shared" si="24"/>
        <v>26.857567312289731</v>
      </c>
      <c r="O281" s="3">
        <f t="shared" si="25"/>
        <v>19.131300075734515</v>
      </c>
      <c r="P281" s="3">
        <f t="shared" si="28"/>
        <v>323.49329363771267</v>
      </c>
    </row>
    <row r="282" spans="9:16" x14ac:dyDescent="0.2">
      <c r="J282" s="3" t="s">
        <v>16</v>
      </c>
      <c r="K282" s="3" t="s">
        <v>23</v>
      </c>
      <c r="L282" s="3">
        <v>36</v>
      </c>
      <c r="M282" s="3">
        <v>20</v>
      </c>
      <c r="N282" s="3">
        <f t="shared" si="24"/>
        <v>31.06099661822412</v>
      </c>
      <c r="O282" s="3">
        <f t="shared" si="25"/>
        <v>20.190470818350441</v>
      </c>
      <c r="P282" s="3">
        <f t="shared" si="28"/>
        <v>48.860067075673328</v>
      </c>
    </row>
    <row r="283" spans="9:16" x14ac:dyDescent="0.2">
      <c r="J283" s="3" t="s">
        <v>29</v>
      </c>
      <c r="K283" s="3" t="s">
        <v>11</v>
      </c>
      <c r="L283" s="3">
        <v>34</v>
      </c>
      <c r="M283" s="3">
        <v>16</v>
      </c>
      <c r="N283" s="3">
        <f t="shared" si="24"/>
        <v>29.961014703139259</v>
      </c>
      <c r="O283" s="3">
        <f t="shared" si="25"/>
        <v>13.421248753709133</v>
      </c>
      <c r="P283" s="3">
        <f t="shared" si="28"/>
        <v>45.926720437007894</v>
      </c>
    </row>
    <row r="284" spans="9:16" x14ac:dyDescent="0.2">
      <c r="J284" s="3" t="s">
        <v>26</v>
      </c>
      <c r="K284" s="3" t="s">
        <v>3</v>
      </c>
      <c r="L284" s="3">
        <v>31</v>
      </c>
      <c r="M284" s="3">
        <v>34</v>
      </c>
      <c r="N284" s="3">
        <f t="shared" si="24"/>
        <v>30.403236596881577</v>
      </c>
      <c r="O284" s="3">
        <f t="shared" si="25"/>
        <v>25.864446811280711</v>
      </c>
      <c r="P284" s="3">
        <f t="shared" si="28"/>
        <v>133.08670449156415</v>
      </c>
    </row>
    <row r="285" spans="9:16" x14ac:dyDescent="0.2">
      <c r="J285" s="3" t="s">
        <v>13</v>
      </c>
      <c r="K285" s="3" t="s">
        <v>31</v>
      </c>
      <c r="L285" s="3">
        <v>16</v>
      </c>
      <c r="M285" s="3">
        <v>18</v>
      </c>
      <c r="N285" s="3">
        <f t="shared" si="24"/>
        <v>22.290183928626472</v>
      </c>
      <c r="O285" s="3">
        <f t="shared" si="25"/>
        <v>18.803856944561907</v>
      </c>
      <c r="P285" s="3">
        <f t="shared" si="28"/>
        <v>80.425199686542342</v>
      </c>
    </row>
    <row r="286" spans="9:16" x14ac:dyDescent="0.2">
      <c r="J286" s="3" t="s">
        <v>16</v>
      </c>
      <c r="K286" s="3" t="s">
        <v>3</v>
      </c>
      <c r="L286" s="3">
        <v>44</v>
      </c>
      <c r="M286" s="3">
        <v>21</v>
      </c>
      <c r="N286" s="3">
        <f t="shared" si="24"/>
        <v>38.394444754222043</v>
      </c>
      <c r="O286" s="3">
        <f t="shared" si="25"/>
        <v>28.503947087361396</v>
      </c>
      <c r="P286" s="3">
        <f t="shared" si="28"/>
        <v>175.4629430067767</v>
      </c>
    </row>
    <row r="287" spans="9:16" x14ac:dyDescent="0.2">
      <c r="J287" s="3" t="s">
        <v>29</v>
      </c>
      <c r="K287" s="3" t="s">
        <v>31</v>
      </c>
      <c r="L287" s="3">
        <v>36</v>
      </c>
      <c r="M287" s="3">
        <v>17</v>
      </c>
      <c r="N287" s="3">
        <f t="shared" si="24"/>
        <v>30.410300661125774</v>
      </c>
      <c r="O287" s="3">
        <f t="shared" si="25"/>
        <v>19.164241550953466</v>
      </c>
      <c r="P287" s="3">
        <f t="shared" si="28"/>
        <v>71.857360379768849</v>
      </c>
    </row>
  </sheetData>
  <printOptions headings="1" gridLines="1"/>
  <pageMargins left="0.7" right="0.7" top="0.75" bottom="0.75" header="0.3" footer="0.3"/>
  <pageSetup scale="1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AA43"/>
  <sheetViews>
    <sheetView topLeftCell="I18" workbookViewId="0">
      <selection activeCell="Q27" sqref="Q27:T36"/>
    </sheetView>
  </sheetViews>
  <sheetFormatPr baseColWidth="10" defaultColWidth="9" defaultRowHeight="15" x14ac:dyDescent="0.2"/>
  <cols>
    <col min="14" max="14" width="14.796875" customWidth="1"/>
    <col min="16" max="17" width="12.59765625" customWidth="1"/>
    <col min="18" max="18" width="15" customWidth="1"/>
    <col min="19" max="20" width="12.59765625" customWidth="1"/>
  </cols>
  <sheetData>
    <row r="10" spans="5:5" x14ac:dyDescent="0.2">
      <c r="E10" t="s">
        <v>46</v>
      </c>
    </row>
    <row r="11" spans="5:5" x14ac:dyDescent="0.2">
      <c r="E11" t="s">
        <v>0</v>
      </c>
    </row>
    <row r="12" spans="5:5" x14ac:dyDescent="0.2">
      <c r="E12" t="s">
        <v>5</v>
      </c>
    </row>
    <row r="13" spans="5:5" x14ac:dyDescent="0.2">
      <c r="E13" t="s">
        <v>6</v>
      </c>
    </row>
    <row r="14" spans="5:5" x14ac:dyDescent="0.2">
      <c r="E14" t="s">
        <v>9</v>
      </c>
    </row>
    <row r="15" spans="5:5" x14ac:dyDescent="0.2">
      <c r="E15" t="s">
        <v>11</v>
      </c>
    </row>
    <row r="16" spans="5:5" x14ac:dyDescent="0.2">
      <c r="E16" t="s">
        <v>13</v>
      </c>
    </row>
    <row r="17" spans="5:27" x14ac:dyDescent="0.2">
      <c r="E17" t="s">
        <v>16</v>
      </c>
    </row>
    <row r="18" spans="5:27" x14ac:dyDescent="0.2">
      <c r="E18" t="s">
        <v>18</v>
      </c>
    </row>
    <row r="19" spans="5:27" x14ac:dyDescent="0.2">
      <c r="E19" t="s">
        <v>20</v>
      </c>
    </row>
    <row r="20" spans="5:27" x14ac:dyDescent="0.2">
      <c r="E20" t="s">
        <v>22</v>
      </c>
    </row>
    <row r="21" spans="5:27" x14ac:dyDescent="0.2">
      <c r="E21" t="s">
        <v>23</v>
      </c>
    </row>
    <row r="22" spans="5:27" x14ac:dyDescent="0.2">
      <c r="E22" t="s">
        <v>26</v>
      </c>
    </row>
    <row r="23" spans="5:27" x14ac:dyDescent="0.2">
      <c r="E23" t="s">
        <v>28</v>
      </c>
    </row>
    <row r="24" spans="5:27" x14ac:dyDescent="0.2">
      <c r="E24" t="s">
        <v>30</v>
      </c>
    </row>
    <row r="25" spans="5:27" x14ac:dyDescent="0.2">
      <c r="E25" t="s">
        <v>32</v>
      </c>
    </row>
    <row r="26" spans="5:27" x14ac:dyDescent="0.2">
      <c r="E26" t="s">
        <v>33</v>
      </c>
      <c r="Q26" t="s">
        <v>44</v>
      </c>
      <c r="R26" t="s">
        <v>45</v>
      </c>
      <c r="S26" t="s">
        <v>53</v>
      </c>
      <c r="T26" t="s">
        <v>54</v>
      </c>
    </row>
    <row r="27" spans="5:27" x14ac:dyDescent="0.2">
      <c r="E27" t="s">
        <v>35</v>
      </c>
      <c r="L27" s="1"/>
      <c r="M27" t="s">
        <v>38</v>
      </c>
      <c r="N27" t="s">
        <v>11</v>
      </c>
      <c r="P27" t="s">
        <v>19</v>
      </c>
      <c r="Q27" t="s">
        <v>11</v>
      </c>
      <c r="R27" t="s">
        <v>19</v>
      </c>
      <c r="S27">
        <v>27</v>
      </c>
      <c r="T27">
        <v>14</v>
      </c>
      <c r="U27" t="s">
        <v>2</v>
      </c>
      <c r="V27">
        <v>27</v>
      </c>
      <c r="W27">
        <v>14</v>
      </c>
      <c r="X27">
        <v>291</v>
      </c>
      <c r="Y27">
        <v>0</v>
      </c>
      <c r="Z27">
        <v>203</v>
      </c>
      <c r="AA27">
        <v>3</v>
      </c>
    </row>
    <row r="28" spans="5:27" x14ac:dyDescent="0.2">
      <c r="E28" t="s">
        <v>7</v>
      </c>
      <c r="L28" s="1"/>
      <c r="M28" t="s">
        <v>39</v>
      </c>
      <c r="N28" t="s">
        <v>23</v>
      </c>
      <c r="P28" t="s">
        <v>27</v>
      </c>
      <c r="Q28" t="s">
        <v>23</v>
      </c>
      <c r="R28" t="s">
        <v>27</v>
      </c>
      <c r="S28">
        <v>26</v>
      </c>
      <c r="T28">
        <v>6</v>
      </c>
      <c r="U28" t="s">
        <v>2</v>
      </c>
      <c r="V28">
        <v>26</v>
      </c>
      <c r="W28">
        <v>6</v>
      </c>
      <c r="X28">
        <v>387</v>
      </c>
      <c r="Y28">
        <v>0</v>
      </c>
      <c r="Z28">
        <v>231</v>
      </c>
      <c r="AA28">
        <v>0</v>
      </c>
    </row>
    <row r="29" spans="5:27" x14ac:dyDescent="0.2">
      <c r="E29" t="s">
        <v>31</v>
      </c>
      <c r="L29" s="1"/>
      <c r="M29" t="s">
        <v>8</v>
      </c>
      <c r="N29" t="s">
        <v>31</v>
      </c>
      <c r="P29" t="s">
        <v>24</v>
      </c>
      <c r="Q29" t="s">
        <v>31</v>
      </c>
      <c r="R29" t="s">
        <v>24</v>
      </c>
      <c r="S29">
        <v>30</v>
      </c>
      <c r="T29">
        <v>12</v>
      </c>
      <c r="U29" t="s">
        <v>2</v>
      </c>
      <c r="V29">
        <v>30</v>
      </c>
      <c r="W29">
        <v>12</v>
      </c>
      <c r="X29">
        <v>367</v>
      </c>
      <c r="Y29">
        <v>2</v>
      </c>
      <c r="Z29">
        <v>305</v>
      </c>
      <c r="AA29">
        <v>3</v>
      </c>
    </row>
    <row r="30" spans="5:27" x14ac:dyDescent="0.2">
      <c r="E30" t="s">
        <v>10</v>
      </c>
      <c r="L30" s="1"/>
      <c r="M30" t="s">
        <v>40</v>
      </c>
      <c r="N30" t="s">
        <v>3</v>
      </c>
      <c r="P30" t="s">
        <v>25</v>
      </c>
      <c r="Q30" t="s">
        <v>3</v>
      </c>
      <c r="R30" t="s">
        <v>25</v>
      </c>
      <c r="S30">
        <v>38</v>
      </c>
      <c r="T30">
        <v>13</v>
      </c>
      <c r="U30" t="s">
        <v>2</v>
      </c>
      <c r="V30">
        <v>38</v>
      </c>
      <c r="W30">
        <v>13</v>
      </c>
      <c r="X30">
        <v>406</v>
      </c>
      <c r="Y30">
        <v>0</v>
      </c>
      <c r="Z30">
        <v>365</v>
      </c>
      <c r="AA30">
        <v>2</v>
      </c>
    </row>
    <row r="31" spans="5:27" x14ac:dyDescent="0.2">
      <c r="E31" t="s">
        <v>29</v>
      </c>
      <c r="L31" s="1"/>
      <c r="M31" t="s">
        <v>38</v>
      </c>
      <c r="N31" t="s">
        <v>16</v>
      </c>
      <c r="P31" t="s">
        <v>23</v>
      </c>
      <c r="Q31" t="s">
        <v>16</v>
      </c>
      <c r="R31" t="s">
        <v>23</v>
      </c>
      <c r="S31">
        <v>36</v>
      </c>
      <c r="T31">
        <v>20</v>
      </c>
      <c r="U31" t="s">
        <v>2</v>
      </c>
      <c r="V31">
        <v>36</v>
      </c>
      <c r="W31">
        <v>20</v>
      </c>
      <c r="X31">
        <v>422</v>
      </c>
      <c r="Y31">
        <v>0</v>
      </c>
      <c r="Z31">
        <v>309</v>
      </c>
      <c r="AA31">
        <v>2</v>
      </c>
    </row>
    <row r="32" spans="5:27" x14ac:dyDescent="0.2">
      <c r="E32" t="s">
        <v>27</v>
      </c>
      <c r="L32" s="1"/>
      <c r="M32" t="s">
        <v>39</v>
      </c>
      <c r="N32" t="s">
        <v>29</v>
      </c>
      <c r="P32" t="s">
        <v>11</v>
      </c>
      <c r="Q32" t="s">
        <v>29</v>
      </c>
      <c r="R32" t="s">
        <v>11</v>
      </c>
      <c r="S32">
        <v>34</v>
      </c>
      <c r="T32">
        <v>16</v>
      </c>
      <c r="U32" t="s">
        <v>2</v>
      </c>
      <c r="V32">
        <v>34</v>
      </c>
      <c r="W32">
        <v>16</v>
      </c>
      <c r="X32">
        <v>377</v>
      </c>
      <c r="Y32">
        <v>3</v>
      </c>
      <c r="Z32">
        <v>302</v>
      </c>
      <c r="AA32">
        <v>3</v>
      </c>
    </row>
    <row r="33" spans="5:27" x14ac:dyDescent="0.2">
      <c r="E33" t="s">
        <v>25</v>
      </c>
      <c r="L33" s="1"/>
      <c r="M33" t="s">
        <v>40</v>
      </c>
      <c r="N33" t="s">
        <v>3</v>
      </c>
      <c r="O33" s="2" t="s">
        <v>4</v>
      </c>
      <c r="P33" t="s">
        <v>26</v>
      </c>
      <c r="Q33" t="s">
        <v>26</v>
      </c>
      <c r="R33" t="s">
        <v>3</v>
      </c>
      <c r="S33">
        <v>31</v>
      </c>
      <c r="T33">
        <v>34</v>
      </c>
      <c r="U33" t="s">
        <v>2</v>
      </c>
      <c r="V33">
        <v>34</v>
      </c>
      <c r="W33">
        <v>31</v>
      </c>
      <c r="X33">
        <v>413</v>
      </c>
      <c r="Y33">
        <v>1</v>
      </c>
      <c r="Z33">
        <v>429</v>
      </c>
      <c r="AA33">
        <v>1</v>
      </c>
    </row>
    <row r="34" spans="5:27" x14ac:dyDescent="0.2">
      <c r="E34" t="s">
        <v>1</v>
      </c>
      <c r="L34" s="1"/>
      <c r="M34" t="s">
        <v>41</v>
      </c>
      <c r="N34" t="s">
        <v>31</v>
      </c>
      <c r="O34" s="2" t="s">
        <v>4</v>
      </c>
      <c r="P34" t="s">
        <v>13</v>
      </c>
      <c r="Q34" t="s">
        <v>13</v>
      </c>
      <c r="R34" t="s">
        <v>31</v>
      </c>
      <c r="S34">
        <v>16</v>
      </c>
      <c r="T34">
        <v>18</v>
      </c>
      <c r="U34" t="s">
        <v>2</v>
      </c>
      <c r="V34">
        <v>18</v>
      </c>
      <c r="W34">
        <v>16</v>
      </c>
      <c r="X34">
        <v>389</v>
      </c>
      <c r="Y34">
        <v>1</v>
      </c>
      <c r="Z34">
        <v>227</v>
      </c>
      <c r="AA34">
        <v>2</v>
      </c>
    </row>
    <row r="35" spans="5:27" x14ac:dyDescent="0.2">
      <c r="E35" t="s">
        <v>34</v>
      </c>
      <c r="L35" s="1"/>
      <c r="M35" t="s">
        <v>42</v>
      </c>
      <c r="N35" t="s">
        <v>16</v>
      </c>
      <c r="P35" t="s">
        <v>3</v>
      </c>
      <c r="Q35" t="s">
        <v>16</v>
      </c>
      <c r="R35" t="s">
        <v>3</v>
      </c>
      <c r="S35">
        <v>44</v>
      </c>
      <c r="T35">
        <v>21</v>
      </c>
      <c r="U35" t="s">
        <v>2</v>
      </c>
      <c r="V35">
        <v>44</v>
      </c>
      <c r="W35">
        <v>21</v>
      </c>
      <c r="X35">
        <v>493</v>
      </c>
      <c r="Y35">
        <v>0</v>
      </c>
      <c r="Z35">
        <v>367</v>
      </c>
      <c r="AA35">
        <v>2</v>
      </c>
    </row>
    <row r="36" spans="5:27" x14ac:dyDescent="0.2">
      <c r="E36" t="s">
        <v>14</v>
      </c>
      <c r="L36" s="1"/>
      <c r="M36" t="s">
        <v>43</v>
      </c>
      <c r="N36" t="s">
        <v>29</v>
      </c>
      <c r="P36" t="s">
        <v>31</v>
      </c>
      <c r="Q36" t="s">
        <v>29</v>
      </c>
      <c r="R36" t="s">
        <v>31</v>
      </c>
      <c r="S36">
        <v>36</v>
      </c>
      <c r="T36">
        <v>17</v>
      </c>
      <c r="U36" t="s">
        <v>2</v>
      </c>
      <c r="V36">
        <v>36</v>
      </c>
      <c r="W36">
        <v>17</v>
      </c>
      <c r="X36">
        <v>431</v>
      </c>
      <c r="Y36">
        <v>0</v>
      </c>
      <c r="Z36">
        <v>368</v>
      </c>
      <c r="AA36">
        <v>2</v>
      </c>
    </row>
    <row r="37" spans="5:27" x14ac:dyDescent="0.2">
      <c r="E37" t="s">
        <v>19</v>
      </c>
      <c r="L37" s="1"/>
    </row>
    <row r="38" spans="5:27" x14ac:dyDescent="0.2">
      <c r="E38" t="s">
        <v>17</v>
      </c>
    </row>
    <row r="39" spans="5:27" x14ac:dyDescent="0.2">
      <c r="E39" t="s">
        <v>12</v>
      </c>
    </row>
    <row r="40" spans="5:27" x14ac:dyDescent="0.2">
      <c r="E40" t="s">
        <v>3</v>
      </c>
    </row>
    <row r="41" spans="5:27" x14ac:dyDescent="0.2">
      <c r="E41" t="s">
        <v>21</v>
      </c>
    </row>
    <row r="42" spans="5:27" x14ac:dyDescent="0.2">
      <c r="E42" t="s">
        <v>24</v>
      </c>
    </row>
    <row r="43" spans="5:27" x14ac:dyDescent="0.2">
      <c r="E43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Least Squares</vt:lpstr>
      <vt:lpstr>Schedule Strength</vt:lpstr>
      <vt:lpstr>Absolute value </vt:lpstr>
      <vt:lpstr>Offense Defense</vt:lpstr>
      <vt:lpstr>Win Loss</vt:lpstr>
      <vt:lpstr>Super Bowl</vt:lpstr>
      <vt:lpstr>Team List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Kostas Pelechrinis</cp:lastModifiedBy>
  <dcterms:created xsi:type="dcterms:W3CDTF">2017-07-29T14:29:43Z</dcterms:created>
  <dcterms:modified xsi:type="dcterms:W3CDTF">2021-08-02T18:46:34Z</dcterms:modified>
</cp:coreProperties>
</file>