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47-From Point Ratings to Probabilities/Ch47excelfiles/"/>
    </mc:Choice>
  </mc:AlternateContent>
  <bookViews>
    <workbookView xWindow="0" yWindow="460" windowWidth="22320" windowHeight="12060" firstSheet="1" activeTab="1"/>
  </bookViews>
  <sheets>
    <sheet name="Sheet1" sheetId="2" r:id="rId1"/>
    <sheet name="Model" sheetId="1" r:id="rId2"/>
    <sheet name="2017" sheetId="1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OW10">Model!$A$10:$N$10</definedName>
    <definedName name="_ROW13">Model!$A$13:$G$13</definedName>
    <definedName name="_ROW16">Model!$D$16</definedName>
    <definedName name="_ROW20">Model!$A$20:$AD$20</definedName>
    <definedName name="_ROW23">Model!$A$23:$N$23</definedName>
    <definedName name="_ROW26">Model!$A$26:$G$26</definedName>
    <definedName name="_ROW29">Model!$D$29</definedName>
    <definedName name="_ROW33">Model!$A$33:$AD$33</definedName>
    <definedName name="_ROW36">Model!$A$36:$N$36</definedName>
    <definedName name="_ROW39">Model!$A$39:$G$39</definedName>
    <definedName name="_ROW42">Model!$D$42</definedName>
    <definedName name="_ROW46">Model!$A$46:$AD$46</definedName>
    <definedName name="_ROW49">Model!$A$49:$N$49</definedName>
    <definedName name="_ROW52">Model!$A$52:$G$52</definedName>
    <definedName name="_ROW55">Model!$D$55</definedName>
    <definedName name="_ROW59">Model!$A$59:$G$59</definedName>
    <definedName name="_ROW64">Model!$C$64</definedName>
    <definedName name="_row7">Model!$A$7:$AD$7</definedName>
    <definedName name="DATA">Model!$I$70:$I$1069</definedName>
    <definedName name="Pal_Workbook_GUID" hidden="1">"VZ7YVKE3AHQCZ83PCK4A1NVU"</definedName>
    <definedName name="playinlook">Model!$BP$2:$BS$12</definedName>
    <definedName name="Ratings">Model!$A$3:$BL$4</definedName>
    <definedName name="results">Model!$M$67:$M$1066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TemplateSheetName">"myTemplate"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amlist">Model!$BN$16:$BO$79</definedName>
    <definedName name="Winner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15" i="1" l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14" i="1"/>
  <c r="BS11" i="1"/>
  <c r="BF1" i="1"/>
  <c r="BF3" i="1"/>
  <c r="BS8" i="1"/>
  <c r="AH2" i="1"/>
  <c r="BS5" i="1"/>
  <c r="J2" i="1"/>
  <c r="BS2" i="1"/>
  <c r="B2" i="1"/>
  <c r="N8" i="13"/>
  <c r="O8" i="13"/>
  <c r="P8" i="13"/>
  <c r="Q8" i="13"/>
  <c r="R8" i="13"/>
  <c r="S8" i="13"/>
  <c r="N9" i="13"/>
  <c r="O9" i="13"/>
  <c r="P9" i="13"/>
  <c r="Q9" i="13"/>
  <c r="R9" i="13"/>
  <c r="S9" i="13"/>
  <c r="N10" i="13"/>
  <c r="O10" i="13"/>
  <c r="P10" i="13"/>
  <c r="Q10" i="13"/>
  <c r="R10" i="13"/>
  <c r="S10" i="13"/>
  <c r="N11" i="13"/>
  <c r="O11" i="13"/>
  <c r="P11" i="13"/>
  <c r="Q11" i="13"/>
  <c r="R11" i="13"/>
  <c r="S11" i="13"/>
  <c r="N12" i="13"/>
  <c r="O12" i="13"/>
  <c r="P12" i="13"/>
  <c r="Q12" i="13"/>
  <c r="R12" i="13"/>
  <c r="S12" i="13"/>
  <c r="N13" i="13"/>
  <c r="O13" i="13"/>
  <c r="P13" i="13"/>
  <c r="Q13" i="13"/>
  <c r="R13" i="13"/>
  <c r="S13" i="13"/>
  <c r="N14" i="13"/>
  <c r="O14" i="13"/>
  <c r="P14" i="13"/>
  <c r="Q14" i="13"/>
  <c r="R14" i="13"/>
  <c r="S14" i="13"/>
  <c r="N15" i="13"/>
  <c r="O15" i="13"/>
  <c r="P15" i="13"/>
  <c r="Q15" i="13"/>
  <c r="R15" i="13"/>
  <c r="S15" i="13"/>
  <c r="N16" i="13"/>
  <c r="O16" i="13"/>
  <c r="P16" i="13"/>
  <c r="Q16" i="13"/>
  <c r="R16" i="13"/>
  <c r="S16" i="13"/>
  <c r="N17" i="13"/>
  <c r="O17" i="13"/>
  <c r="P17" i="13"/>
  <c r="Q17" i="13"/>
  <c r="R17" i="13"/>
  <c r="S17" i="13"/>
  <c r="N18" i="13"/>
  <c r="O18" i="13"/>
  <c r="P18" i="13"/>
  <c r="Q18" i="13"/>
  <c r="R18" i="13"/>
  <c r="S18" i="13"/>
  <c r="N19" i="13"/>
  <c r="O19" i="13"/>
  <c r="P19" i="13"/>
  <c r="Q19" i="13"/>
  <c r="R19" i="13"/>
  <c r="S19" i="13"/>
  <c r="N20" i="13"/>
  <c r="O20" i="13"/>
  <c r="P20" i="13"/>
  <c r="Q20" i="13"/>
  <c r="R20" i="13"/>
  <c r="S20" i="13"/>
  <c r="N21" i="13"/>
  <c r="O21" i="13"/>
  <c r="P21" i="13"/>
  <c r="Q21" i="13"/>
  <c r="R21" i="13"/>
  <c r="S21" i="13"/>
  <c r="N22" i="13"/>
  <c r="O22" i="13"/>
  <c r="P22" i="13"/>
  <c r="Q22" i="13"/>
  <c r="R22" i="13"/>
  <c r="S22" i="13"/>
  <c r="N23" i="13"/>
  <c r="O23" i="13"/>
  <c r="P23" i="13"/>
  <c r="Q23" i="13"/>
  <c r="R23" i="13"/>
  <c r="S23" i="13"/>
  <c r="N24" i="13"/>
  <c r="O24" i="13"/>
  <c r="P24" i="13"/>
  <c r="Q24" i="13"/>
  <c r="R24" i="13"/>
  <c r="S24" i="13"/>
  <c r="N25" i="13"/>
  <c r="O25" i="13"/>
  <c r="P25" i="13"/>
  <c r="Q25" i="13"/>
  <c r="R25" i="13"/>
  <c r="S25" i="13"/>
  <c r="N26" i="13"/>
  <c r="O26" i="13"/>
  <c r="P26" i="13"/>
  <c r="Q26" i="13"/>
  <c r="R26" i="13"/>
  <c r="S26" i="13"/>
  <c r="N27" i="13"/>
  <c r="O27" i="13"/>
  <c r="P27" i="13"/>
  <c r="Q27" i="13"/>
  <c r="R27" i="13"/>
  <c r="S27" i="13"/>
  <c r="N28" i="13"/>
  <c r="O28" i="13"/>
  <c r="P28" i="13"/>
  <c r="Q28" i="13"/>
  <c r="R28" i="13"/>
  <c r="S28" i="13"/>
  <c r="N29" i="13"/>
  <c r="O29" i="13"/>
  <c r="P29" i="13"/>
  <c r="Q29" i="13"/>
  <c r="R29" i="13"/>
  <c r="S29" i="13"/>
  <c r="N30" i="13"/>
  <c r="O30" i="13"/>
  <c r="P30" i="13"/>
  <c r="Q30" i="13"/>
  <c r="R30" i="13"/>
  <c r="S30" i="13"/>
  <c r="N31" i="13"/>
  <c r="O31" i="13"/>
  <c r="P31" i="13"/>
  <c r="Q31" i="13"/>
  <c r="R31" i="13"/>
  <c r="S31" i="13"/>
  <c r="N32" i="13"/>
  <c r="O32" i="13"/>
  <c r="P32" i="13"/>
  <c r="Q32" i="13"/>
  <c r="R32" i="13"/>
  <c r="S32" i="13"/>
  <c r="N33" i="13"/>
  <c r="O33" i="13"/>
  <c r="P33" i="13"/>
  <c r="Q33" i="13"/>
  <c r="R33" i="13"/>
  <c r="S33" i="13"/>
  <c r="N34" i="13"/>
  <c r="O34" i="13"/>
  <c r="P34" i="13"/>
  <c r="Q34" i="13"/>
  <c r="R34" i="13"/>
  <c r="S34" i="13"/>
  <c r="N35" i="13"/>
  <c r="O35" i="13"/>
  <c r="P35" i="13"/>
  <c r="Q35" i="13"/>
  <c r="R35" i="13"/>
  <c r="S35" i="13"/>
  <c r="N36" i="13"/>
  <c r="O36" i="13"/>
  <c r="P36" i="13"/>
  <c r="Q36" i="13"/>
  <c r="R36" i="13"/>
  <c r="S36" i="13"/>
  <c r="N37" i="13"/>
  <c r="O37" i="13"/>
  <c r="P37" i="13"/>
  <c r="Q37" i="13"/>
  <c r="R37" i="13"/>
  <c r="S37" i="13"/>
  <c r="N38" i="13"/>
  <c r="O38" i="13"/>
  <c r="P38" i="13"/>
  <c r="Q38" i="13"/>
  <c r="R38" i="13"/>
  <c r="S38" i="13"/>
  <c r="N39" i="13"/>
  <c r="O39" i="13"/>
  <c r="P39" i="13"/>
  <c r="Q39" i="13"/>
  <c r="R39" i="13"/>
  <c r="S39" i="13"/>
  <c r="N40" i="13"/>
  <c r="O40" i="13"/>
  <c r="P40" i="13"/>
  <c r="Q40" i="13"/>
  <c r="R40" i="13"/>
  <c r="S40" i="13"/>
  <c r="N41" i="13"/>
  <c r="O41" i="13"/>
  <c r="P41" i="13"/>
  <c r="Q41" i="13"/>
  <c r="R41" i="13"/>
  <c r="S41" i="13"/>
  <c r="N42" i="13"/>
  <c r="O42" i="13"/>
  <c r="P42" i="13"/>
  <c r="Q42" i="13"/>
  <c r="R42" i="13"/>
  <c r="S42" i="13"/>
  <c r="N43" i="13"/>
  <c r="O43" i="13"/>
  <c r="P43" i="13"/>
  <c r="Q43" i="13"/>
  <c r="R43" i="13"/>
  <c r="S43" i="13"/>
  <c r="N44" i="13"/>
  <c r="O44" i="13"/>
  <c r="P44" i="13"/>
  <c r="Q44" i="13"/>
  <c r="R44" i="13"/>
  <c r="S44" i="13"/>
  <c r="N45" i="13"/>
  <c r="O45" i="13"/>
  <c r="P45" i="13"/>
  <c r="Q45" i="13"/>
  <c r="R45" i="13"/>
  <c r="S45" i="13"/>
  <c r="N46" i="13"/>
  <c r="O46" i="13"/>
  <c r="P46" i="13"/>
  <c r="Q46" i="13"/>
  <c r="R46" i="13"/>
  <c r="S46" i="13"/>
  <c r="N47" i="13"/>
  <c r="O47" i="13"/>
  <c r="P47" i="13"/>
  <c r="Q47" i="13"/>
  <c r="R47" i="13"/>
  <c r="S47" i="13"/>
  <c r="N48" i="13"/>
  <c r="O48" i="13"/>
  <c r="P48" i="13"/>
  <c r="Q48" i="13"/>
  <c r="R48" i="13"/>
  <c r="S48" i="13"/>
  <c r="N49" i="13"/>
  <c r="O49" i="13"/>
  <c r="P49" i="13"/>
  <c r="Q49" i="13"/>
  <c r="R49" i="13"/>
  <c r="S49" i="13"/>
  <c r="N50" i="13"/>
  <c r="O50" i="13"/>
  <c r="P50" i="13"/>
  <c r="Q50" i="13"/>
  <c r="R50" i="13"/>
  <c r="S50" i="13"/>
  <c r="N51" i="13"/>
  <c r="O51" i="13"/>
  <c r="P51" i="13"/>
  <c r="Q51" i="13"/>
  <c r="R51" i="13"/>
  <c r="S51" i="13"/>
  <c r="N52" i="13"/>
  <c r="O52" i="13"/>
  <c r="P52" i="13"/>
  <c r="Q52" i="13"/>
  <c r="R52" i="13"/>
  <c r="S52" i="13"/>
  <c r="N53" i="13"/>
  <c r="O53" i="13"/>
  <c r="P53" i="13"/>
  <c r="Q53" i="13"/>
  <c r="R53" i="13"/>
  <c r="S53" i="13"/>
  <c r="N54" i="13"/>
  <c r="O54" i="13"/>
  <c r="P54" i="13"/>
  <c r="Q54" i="13"/>
  <c r="R54" i="13"/>
  <c r="S54" i="13"/>
  <c r="N55" i="13"/>
  <c r="O55" i="13"/>
  <c r="P55" i="13"/>
  <c r="Q55" i="13"/>
  <c r="R55" i="13"/>
  <c r="S55" i="13"/>
  <c r="N56" i="13"/>
  <c r="O56" i="13"/>
  <c r="P56" i="13"/>
  <c r="Q56" i="13"/>
  <c r="R56" i="13"/>
  <c r="S56" i="13"/>
  <c r="N57" i="13"/>
  <c r="O57" i="13"/>
  <c r="P57" i="13"/>
  <c r="Q57" i="13"/>
  <c r="R57" i="13"/>
  <c r="S57" i="13"/>
  <c r="N58" i="13"/>
  <c r="O58" i="13"/>
  <c r="P58" i="13"/>
  <c r="Q58" i="13"/>
  <c r="R58" i="13"/>
  <c r="S58" i="13"/>
  <c r="N59" i="13"/>
  <c r="O59" i="13"/>
  <c r="P59" i="13"/>
  <c r="Q59" i="13"/>
  <c r="R59" i="13"/>
  <c r="S59" i="13"/>
  <c r="N60" i="13"/>
  <c r="O60" i="13"/>
  <c r="P60" i="13"/>
  <c r="Q60" i="13"/>
  <c r="R60" i="13"/>
  <c r="S60" i="13"/>
  <c r="N61" i="13"/>
  <c r="O61" i="13"/>
  <c r="P61" i="13"/>
  <c r="Q61" i="13"/>
  <c r="R61" i="13"/>
  <c r="S61" i="13"/>
  <c r="N62" i="13"/>
  <c r="O62" i="13"/>
  <c r="P62" i="13"/>
  <c r="Q62" i="13"/>
  <c r="R62" i="13"/>
  <c r="S62" i="13"/>
  <c r="N63" i="13"/>
  <c r="O63" i="13"/>
  <c r="P63" i="13"/>
  <c r="Q63" i="13"/>
  <c r="R63" i="13"/>
  <c r="S63" i="13"/>
  <c r="N64" i="13"/>
  <c r="O64" i="13"/>
  <c r="P64" i="13"/>
  <c r="Q64" i="13"/>
  <c r="R64" i="13"/>
  <c r="S64" i="13"/>
  <c r="N65" i="13"/>
  <c r="O65" i="13"/>
  <c r="P65" i="13"/>
  <c r="Q65" i="13"/>
  <c r="R65" i="13"/>
  <c r="S65" i="13"/>
  <c r="N66" i="13"/>
  <c r="O66" i="13"/>
  <c r="P66" i="13"/>
  <c r="Q66" i="13"/>
  <c r="R66" i="13"/>
  <c r="S66" i="13"/>
  <c r="N67" i="13"/>
  <c r="O67" i="13"/>
  <c r="P67" i="13"/>
  <c r="Q67" i="13"/>
  <c r="R67" i="13"/>
  <c r="S67" i="13"/>
  <c r="N68" i="13"/>
  <c r="O68" i="13"/>
  <c r="P68" i="13"/>
  <c r="Q68" i="13"/>
  <c r="R68" i="13"/>
  <c r="S68" i="13"/>
  <c r="N69" i="13"/>
  <c r="O69" i="13"/>
  <c r="P69" i="13"/>
  <c r="Q69" i="13"/>
  <c r="R69" i="13"/>
  <c r="S69" i="13"/>
  <c r="N70" i="13"/>
  <c r="O70" i="13"/>
  <c r="P70" i="13"/>
  <c r="Q70" i="13"/>
  <c r="R70" i="13"/>
  <c r="S70" i="13"/>
  <c r="N71" i="13"/>
  <c r="O71" i="13"/>
  <c r="P71" i="13"/>
  <c r="Q71" i="13"/>
  <c r="R71" i="13"/>
  <c r="S71" i="13"/>
  <c r="N72" i="13"/>
  <c r="O72" i="13"/>
  <c r="P72" i="13"/>
  <c r="Q72" i="13"/>
  <c r="R72" i="13"/>
  <c r="S72" i="13"/>
  <c r="N73" i="13"/>
  <c r="O73" i="13"/>
  <c r="P73" i="13"/>
  <c r="Q73" i="13"/>
  <c r="R73" i="13"/>
  <c r="S73" i="13"/>
  <c r="N74" i="13"/>
  <c r="O74" i="13"/>
  <c r="P74" i="13"/>
  <c r="Q74" i="13"/>
  <c r="R74" i="13"/>
  <c r="S74" i="13"/>
  <c r="S7" i="13"/>
  <c r="S5" i="13"/>
  <c r="R7" i="13"/>
  <c r="R5" i="13"/>
  <c r="Q7" i="13"/>
  <c r="P7" i="13"/>
  <c r="O7" i="13"/>
  <c r="O5" i="13"/>
  <c r="N7" i="13"/>
  <c r="AR158" i="1"/>
  <c r="C45" i="1"/>
  <c r="O32" i="1"/>
  <c r="C19" i="1"/>
  <c r="K45" i="1"/>
  <c r="A3" i="1"/>
  <c r="K6" i="1"/>
  <c r="O15" i="2"/>
  <c r="O20" i="2"/>
  <c r="O11" i="2"/>
  <c r="O16" i="2"/>
  <c r="O18" i="2"/>
  <c r="O12" i="2"/>
  <c r="O17" i="2"/>
  <c r="O19" i="2"/>
  <c r="O9" i="2"/>
  <c r="O14" i="2"/>
  <c r="O21" i="2"/>
  <c r="O23" i="2"/>
  <c r="O6" i="2"/>
  <c r="O22" i="2"/>
  <c r="O8" i="2"/>
  <c r="O25" i="2"/>
  <c r="O13" i="2"/>
  <c r="O26" i="2"/>
  <c r="O27" i="2"/>
  <c r="O10" i="2"/>
  <c r="O7" i="2"/>
  <c r="O30" i="2"/>
  <c r="O32" i="2"/>
  <c r="O5" i="2"/>
  <c r="O28" i="2"/>
  <c r="O24" i="2"/>
  <c r="O31" i="2"/>
  <c r="O33" i="2"/>
  <c r="O38" i="2"/>
  <c r="O29" i="2"/>
  <c r="O35" i="2"/>
  <c r="O36" i="2"/>
  <c r="O43" i="2"/>
  <c r="O37" i="2"/>
  <c r="O42" i="2"/>
  <c r="O41" i="2"/>
  <c r="O34" i="2"/>
  <c r="O47" i="2"/>
  <c r="O45" i="2"/>
  <c r="O39" i="2"/>
  <c r="O48" i="2"/>
  <c r="O44" i="2"/>
  <c r="O40" i="2"/>
  <c r="O46" i="2"/>
  <c r="O49" i="2"/>
  <c r="O50" i="2"/>
  <c r="O51" i="2"/>
  <c r="O54" i="2"/>
  <c r="O55" i="2"/>
  <c r="O52" i="2"/>
  <c r="O56" i="2"/>
  <c r="O57" i="2"/>
  <c r="O53" i="2"/>
  <c r="O58" i="2"/>
  <c r="O59" i="2"/>
  <c r="O60" i="2"/>
  <c r="O61" i="2"/>
  <c r="O62" i="2"/>
  <c r="O63" i="2"/>
  <c r="O65" i="2"/>
  <c r="O64" i="2"/>
  <c r="O66" i="2"/>
  <c r="O67" i="2"/>
  <c r="O68" i="2"/>
  <c r="P15" i="2"/>
  <c r="P20" i="2"/>
  <c r="P11" i="2"/>
  <c r="P16" i="2"/>
  <c r="P18" i="2"/>
  <c r="P12" i="2"/>
  <c r="P17" i="2"/>
  <c r="P19" i="2"/>
  <c r="P9" i="2"/>
  <c r="P14" i="2"/>
  <c r="P21" i="2"/>
  <c r="P23" i="2"/>
  <c r="P6" i="2"/>
  <c r="P22" i="2"/>
  <c r="P8" i="2"/>
  <c r="P25" i="2"/>
  <c r="P13" i="2"/>
  <c r="P26" i="2"/>
  <c r="P27" i="2"/>
  <c r="P10" i="2"/>
  <c r="P7" i="2"/>
  <c r="P30" i="2"/>
  <c r="P32" i="2"/>
  <c r="P5" i="2"/>
  <c r="P24" i="2"/>
  <c r="P28" i="2"/>
  <c r="P29" i="2"/>
  <c r="P31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2" i="2"/>
  <c r="R15" i="2"/>
  <c r="R20" i="2"/>
  <c r="R11" i="2"/>
  <c r="R16" i="2"/>
  <c r="R18" i="2"/>
  <c r="R12" i="2"/>
  <c r="R17" i="2"/>
  <c r="R19" i="2"/>
  <c r="R9" i="2"/>
  <c r="R14" i="2"/>
  <c r="R21" i="2"/>
  <c r="R23" i="2"/>
  <c r="R6" i="2"/>
  <c r="R22" i="2"/>
  <c r="R8" i="2"/>
  <c r="R25" i="2"/>
  <c r="R13" i="2"/>
  <c r="R26" i="2"/>
  <c r="R27" i="2"/>
  <c r="R10" i="2"/>
  <c r="R7" i="2"/>
  <c r="R30" i="2"/>
  <c r="R32" i="2"/>
  <c r="R5" i="2"/>
  <c r="R24" i="2"/>
  <c r="R28" i="2"/>
  <c r="R29" i="2"/>
  <c r="R31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S15" i="2"/>
  <c r="S20" i="2"/>
  <c r="S11" i="2"/>
  <c r="S16" i="2"/>
  <c r="S18" i="2"/>
  <c r="S12" i="2"/>
  <c r="S17" i="2"/>
  <c r="S19" i="2"/>
  <c r="S9" i="2"/>
  <c r="S14" i="2"/>
  <c r="S21" i="2"/>
  <c r="S23" i="2"/>
  <c r="S6" i="2"/>
  <c r="S22" i="2"/>
  <c r="S8" i="2"/>
  <c r="S5" i="2"/>
  <c r="S7" i="2"/>
  <c r="S10" i="2"/>
  <c r="S1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2" i="2"/>
  <c r="T15" i="2"/>
  <c r="T20" i="2"/>
  <c r="T11" i="2"/>
  <c r="T16" i="2"/>
  <c r="T18" i="2"/>
  <c r="T12" i="2"/>
  <c r="T17" i="2"/>
  <c r="T19" i="2"/>
  <c r="T9" i="2"/>
  <c r="T14" i="2"/>
  <c r="T21" i="2"/>
  <c r="T23" i="2"/>
  <c r="T6" i="2"/>
  <c r="T22" i="2"/>
  <c r="T8" i="2"/>
  <c r="T25" i="2"/>
  <c r="T13" i="2"/>
  <c r="T26" i="2"/>
  <c r="T27" i="2"/>
  <c r="T10" i="2"/>
  <c r="T7" i="2"/>
  <c r="T30" i="2"/>
  <c r="T32" i="2"/>
  <c r="T5" i="2"/>
  <c r="T28" i="2"/>
  <c r="T24" i="2"/>
  <c r="T31" i="2"/>
  <c r="T33" i="2"/>
  <c r="T38" i="2"/>
  <c r="T29" i="2"/>
  <c r="T35" i="2"/>
  <c r="T36" i="2"/>
  <c r="T43" i="2"/>
  <c r="T37" i="2"/>
  <c r="T42" i="2"/>
  <c r="T41" i="2"/>
  <c r="T34" i="2"/>
  <c r="T47" i="2"/>
  <c r="T45" i="2"/>
  <c r="T39" i="2"/>
  <c r="T48" i="2"/>
  <c r="T44" i="2"/>
  <c r="T40" i="2"/>
  <c r="T46" i="2"/>
  <c r="T49" i="2"/>
  <c r="T50" i="2"/>
  <c r="T51" i="2"/>
  <c r="T54" i="2"/>
  <c r="T55" i="2"/>
  <c r="T52" i="2"/>
  <c r="T56" i="2"/>
  <c r="T57" i="2"/>
  <c r="T53" i="2"/>
  <c r="T58" i="2"/>
  <c r="T59" i="2"/>
  <c r="T60" i="2"/>
  <c r="T61" i="2"/>
  <c r="T62" i="2"/>
  <c r="T63" i="2"/>
  <c r="T65" i="2"/>
  <c r="T64" i="2"/>
  <c r="T66" i="2"/>
  <c r="T67" i="2"/>
  <c r="T68" i="2"/>
  <c r="Q15" i="2"/>
  <c r="Q20" i="2"/>
  <c r="Q11" i="2"/>
  <c r="Q16" i="2"/>
  <c r="Q18" i="2"/>
  <c r="Q12" i="2"/>
  <c r="Q17" i="2"/>
  <c r="Q19" i="2"/>
  <c r="Q9" i="2"/>
  <c r="Q14" i="2"/>
  <c r="Q21" i="2"/>
  <c r="Q23" i="2"/>
  <c r="Q6" i="2"/>
  <c r="Q22" i="2"/>
  <c r="Q8" i="2"/>
  <c r="Q25" i="2"/>
  <c r="Q13" i="2"/>
  <c r="Q26" i="2"/>
  <c r="Q27" i="2"/>
  <c r="Q10" i="2"/>
  <c r="Q7" i="2"/>
  <c r="Q30" i="2"/>
  <c r="Q32" i="2"/>
  <c r="Q5" i="2"/>
  <c r="Q28" i="2"/>
  <c r="Q24" i="2"/>
  <c r="Q31" i="2"/>
  <c r="Q33" i="2"/>
  <c r="Q38" i="2"/>
  <c r="Q29" i="2"/>
  <c r="Q35" i="2"/>
  <c r="Q36" i="2"/>
  <c r="Q43" i="2"/>
  <c r="Q37" i="2"/>
  <c r="Q42" i="2"/>
  <c r="Q41" i="2"/>
  <c r="Q34" i="2"/>
  <c r="Q47" i="2"/>
  <c r="Q45" i="2"/>
  <c r="Q39" i="2"/>
  <c r="Q48" i="2"/>
  <c r="Q44" i="2"/>
  <c r="Q40" i="2"/>
  <c r="Q46" i="2"/>
  <c r="Q49" i="2"/>
  <c r="Q50" i="2"/>
  <c r="Q51" i="2"/>
  <c r="Q54" i="2"/>
  <c r="Q55" i="2"/>
  <c r="Q52" i="2"/>
  <c r="Q56" i="2"/>
  <c r="Q57" i="2"/>
  <c r="Q53" i="2"/>
  <c r="Q58" i="2"/>
  <c r="Q59" i="2"/>
  <c r="Q60" i="2"/>
  <c r="Q61" i="2"/>
  <c r="Q62" i="2"/>
  <c r="Q63" i="2"/>
  <c r="Q65" i="2"/>
  <c r="Q64" i="2"/>
  <c r="Q66" i="2"/>
  <c r="Q67" i="2"/>
  <c r="Q68" i="2"/>
  <c r="O45" i="1"/>
  <c r="W19" i="1"/>
  <c r="S32" i="1"/>
  <c r="BT5" i="1"/>
  <c r="BT2" i="1"/>
  <c r="BT11" i="1"/>
  <c r="BT8" i="1"/>
  <c r="R2" i="2"/>
  <c r="O2" i="2"/>
  <c r="P5" i="13"/>
  <c r="Q5" i="13"/>
  <c r="Q2" i="2"/>
  <c r="T2" i="2"/>
  <c r="N5" i="13"/>
  <c r="J1" i="1"/>
  <c r="J3" i="1"/>
  <c r="J4" i="1"/>
  <c r="B1" i="1"/>
  <c r="B3" i="1"/>
  <c r="AH1" i="1"/>
  <c r="AH3" i="1"/>
  <c r="AH4" i="1"/>
  <c r="BF2" i="1"/>
  <c r="BF4" i="1"/>
  <c r="S45" i="1"/>
  <c r="Q46" i="1"/>
  <c r="R46" i="1"/>
  <c r="I48" i="1"/>
  <c r="AC46" i="1"/>
  <c r="AD46" i="1"/>
  <c r="O48" i="1"/>
  <c r="Y46" i="1"/>
  <c r="Z46" i="1"/>
  <c r="M48" i="1"/>
  <c r="U46" i="1"/>
  <c r="V46" i="1"/>
  <c r="K48" i="1"/>
  <c r="I46" i="1"/>
  <c r="J46" i="1"/>
  <c r="E48" i="1"/>
  <c r="M46" i="1"/>
  <c r="N46" i="1"/>
  <c r="G48" i="1"/>
  <c r="A46" i="1"/>
  <c r="B46" i="1"/>
  <c r="A48" i="1"/>
  <c r="E46" i="1"/>
  <c r="F46" i="1"/>
  <c r="C48" i="1"/>
  <c r="Y33" i="1"/>
  <c r="Z33" i="1"/>
  <c r="M35" i="1"/>
  <c r="AC33" i="1"/>
  <c r="AD33" i="1"/>
  <c r="O35" i="1"/>
  <c r="M33" i="1"/>
  <c r="N33" i="1"/>
  <c r="G35" i="1"/>
  <c r="U33" i="1"/>
  <c r="V33" i="1"/>
  <c r="K35" i="1"/>
  <c r="Q33" i="1"/>
  <c r="R33" i="1"/>
  <c r="I35" i="1"/>
  <c r="AC20" i="1"/>
  <c r="AD20" i="1"/>
  <c r="O22" i="1"/>
  <c r="I33" i="1"/>
  <c r="J33" i="1"/>
  <c r="E35" i="1"/>
  <c r="E33" i="1"/>
  <c r="F33" i="1"/>
  <c r="C35" i="1"/>
  <c r="U20" i="1"/>
  <c r="V20" i="1"/>
  <c r="K22" i="1"/>
  <c r="Y20" i="1"/>
  <c r="Z20" i="1"/>
  <c r="M22" i="1"/>
  <c r="I20" i="1"/>
  <c r="J20" i="1"/>
  <c r="E22" i="1"/>
  <c r="Q20" i="1"/>
  <c r="R20" i="1"/>
  <c r="I22" i="1"/>
  <c r="M20" i="1"/>
  <c r="N20" i="1"/>
  <c r="G22" i="1"/>
  <c r="A20" i="1"/>
  <c r="B20" i="1"/>
  <c r="A22" i="1"/>
  <c r="E20" i="1"/>
  <c r="F20" i="1"/>
  <c r="C22" i="1"/>
  <c r="Y7" i="1"/>
  <c r="Z7" i="1"/>
  <c r="M9" i="1"/>
  <c r="AC7" i="1"/>
  <c r="AD7" i="1"/>
  <c r="O9" i="1"/>
  <c r="M7" i="1"/>
  <c r="N7" i="1"/>
  <c r="G9" i="1"/>
  <c r="U7" i="1"/>
  <c r="V7" i="1"/>
  <c r="K9" i="1"/>
  <c r="C32" i="1"/>
  <c r="S6" i="1"/>
  <c r="Q7" i="1"/>
  <c r="R7" i="1"/>
  <c r="I9" i="1"/>
  <c r="E7" i="1"/>
  <c r="F7" i="1"/>
  <c r="C9" i="1"/>
  <c r="I7" i="1"/>
  <c r="J7" i="1"/>
  <c r="E9" i="1"/>
  <c r="C6" i="1"/>
  <c r="B4" i="1"/>
  <c r="I49" i="1"/>
  <c r="J49" i="1"/>
  <c r="F51" i="1"/>
  <c r="E49" i="1"/>
  <c r="A49" i="1"/>
  <c r="B49" i="1"/>
  <c r="B51" i="1"/>
  <c r="M49" i="1"/>
  <c r="N49" i="1"/>
  <c r="H51" i="1"/>
  <c r="M10" i="1"/>
  <c r="N10" i="1"/>
  <c r="H12" i="1"/>
  <c r="E36" i="1"/>
  <c r="F36" i="1"/>
  <c r="D38" i="1"/>
  <c r="I36" i="1"/>
  <c r="J36" i="1"/>
  <c r="F38" i="1"/>
  <c r="M36" i="1"/>
  <c r="N36" i="1"/>
  <c r="H38" i="1"/>
  <c r="A33" i="1"/>
  <c r="B33" i="1"/>
  <c r="A35" i="1"/>
  <c r="M23" i="1"/>
  <c r="N23" i="1"/>
  <c r="H25" i="1"/>
  <c r="I23" i="1"/>
  <c r="J23" i="1"/>
  <c r="F25" i="1"/>
  <c r="E23" i="1"/>
  <c r="F23" i="1"/>
  <c r="D25" i="1"/>
  <c r="A23" i="1"/>
  <c r="B23" i="1"/>
  <c r="B25" i="1"/>
  <c r="E10" i="1"/>
  <c r="F10" i="1"/>
  <c r="D12" i="1"/>
  <c r="F49" i="1"/>
  <c r="D51" i="1"/>
  <c r="I10" i="1"/>
  <c r="J10" i="1"/>
  <c r="F12" i="1"/>
  <c r="A7" i="1"/>
  <c r="B7" i="1"/>
  <c r="F52" i="1"/>
  <c r="G52" i="1"/>
  <c r="E54" i="1"/>
  <c r="B52" i="1"/>
  <c r="C52" i="1"/>
  <c r="C54" i="1"/>
  <c r="F39" i="1"/>
  <c r="G39" i="1"/>
  <c r="E41" i="1"/>
  <c r="B26" i="1"/>
  <c r="C26" i="1"/>
  <c r="C28" i="1"/>
  <c r="A36" i="1"/>
  <c r="B36" i="1"/>
  <c r="B38" i="1"/>
  <c r="F26" i="1"/>
  <c r="G26" i="1"/>
  <c r="E28" i="1"/>
  <c r="F13" i="1"/>
  <c r="G13" i="1"/>
  <c r="E15" i="1"/>
  <c r="A9" i="1"/>
  <c r="C55" i="1"/>
  <c r="D55" i="1"/>
  <c r="B39" i="1"/>
  <c r="C39" i="1"/>
  <c r="C41" i="1"/>
  <c r="C42" i="1"/>
  <c r="D42" i="1"/>
  <c r="C29" i="1"/>
  <c r="D29" i="1"/>
  <c r="A10" i="1"/>
  <c r="B10" i="1"/>
  <c r="F58" i="1"/>
  <c r="D58" i="1"/>
  <c r="H58" i="1"/>
  <c r="B12" i="1"/>
  <c r="F59" i="1"/>
  <c r="G59" i="1"/>
  <c r="G61" i="1"/>
  <c r="B13" i="1"/>
  <c r="C13" i="1"/>
  <c r="D63" i="1"/>
  <c r="C15" i="1"/>
  <c r="C16" i="1"/>
  <c r="D16" i="1"/>
  <c r="B58" i="1"/>
  <c r="B59" i="1"/>
  <c r="C59" i="1"/>
  <c r="C61" i="1"/>
  <c r="B63" i="1"/>
  <c r="B64" i="1"/>
  <c r="C64" i="1"/>
  <c r="C67" i="1"/>
  <c r="BP16" i="1"/>
  <c r="X52" i="1"/>
  <c r="AK52" i="1"/>
  <c r="AI52" i="1"/>
  <c r="AG52" i="1"/>
  <c r="AF52" i="1"/>
  <c r="AJ52" i="1"/>
  <c r="AL51" i="1"/>
  <c r="AL52" i="1"/>
  <c r="AH52" i="1"/>
</calcChain>
</file>

<file path=xl/comments1.xml><?xml version="1.0" encoding="utf-8"?>
<comments xmlns="http://schemas.openxmlformats.org/spreadsheetml/2006/main">
  <authors>
    <author>Tech. Services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teams in each region in order of draw sheet in paper; 1 seed plays 16, then 8 plays 9 etc.</t>
        </r>
      </text>
    </comment>
    <comment ref="A4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Sagarin  ratings at start of tourney in row 4.
</t>
        </r>
      </text>
    </comment>
    <comment ref="P54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teams in each region in order of draw sheet in paper; 1 seed plays 16, then 8 plays 9 etc.</t>
        </r>
      </text>
    </comment>
    <comment ref="B5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need to change row 57 each year because the semifinal pairings change. Here westplayed midwest and south played east in semis.</t>
        </r>
      </text>
    </comment>
    <comment ref="G6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enter teams in each region in order of draw sheet in paper; 1 seed plays 16, then 8 plays 9 etc.</t>
        </r>
      </text>
    </comment>
  </commentList>
</comments>
</file>

<file path=xl/sharedStrings.xml><?xml version="1.0" encoding="utf-8"?>
<sst xmlns="http://schemas.openxmlformats.org/spreadsheetml/2006/main" count="572" uniqueCount="178">
  <si>
    <t>Arizona</t>
  </si>
  <si>
    <t>East</t>
  </si>
  <si>
    <t>West</t>
  </si>
  <si>
    <t>MW</t>
  </si>
  <si>
    <t>Midwest</t>
  </si>
  <si>
    <t>Finals</t>
  </si>
  <si>
    <t xml:space="preserve"> </t>
  </si>
  <si>
    <t>South</t>
  </si>
  <si>
    <t>BYU</t>
  </si>
  <si>
    <t>Winner</t>
  </si>
  <si>
    <t>winner</t>
  </si>
  <si>
    <t>Probwin</t>
  </si>
  <si>
    <t>North Car</t>
  </si>
  <si>
    <t>East Ky</t>
  </si>
  <si>
    <t>Marq</t>
  </si>
  <si>
    <t>Mich St</t>
  </si>
  <si>
    <t>South Cal</t>
  </si>
  <si>
    <t>Arkansas</t>
  </si>
  <si>
    <t>Texas</t>
  </si>
  <si>
    <t>New Mex St</t>
  </si>
  <si>
    <t>Vandy</t>
  </si>
  <si>
    <t>George Wash</t>
  </si>
  <si>
    <t>Wash St</t>
  </si>
  <si>
    <t>Oral Roberts</t>
  </si>
  <si>
    <t>Bost Coll</t>
  </si>
  <si>
    <t>Tex Tech</t>
  </si>
  <si>
    <t>Georgetown</t>
  </si>
  <si>
    <t>Belmont</t>
  </si>
  <si>
    <t>Ohio St</t>
  </si>
  <si>
    <t>C Conn St</t>
  </si>
  <si>
    <t>Xavier</t>
  </si>
  <si>
    <t>Tenn</t>
  </si>
  <si>
    <t>Long Beach</t>
  </si>
  <si>
    <t>Virginia</t>
  </si>
  <si>
    <t>Albany</t>
  </si>
  <si>
    <t>Louisville</t>
  </si>
  <si>
    <t>Stanford</t>
  </si>
  <si>
    <t>Texas A and M</t>
  </si>
  <si>
    <t>Penn</t>
  </si>
  <si>
    <t>Nevada</t>
  </si>
  <si>
    <t>Creighton</t>
  </si>
  <si>
    <t>North Tex</t>
  </si>
  <si>
    <t>Florida</t>
  </si>
  <si>
    <t>Jackson St</t>
  </si>
  <si>
    <t>Purdue</t>
  </si>
  <si>
    <t>Butler</t>
  </si>
  <si>
    <t>Old Dominion</t>
  </si>
  <si>
    <t>Maryland</t>
  </si>
  <si>
    <t>Davidson</t>
  </si>
  <si>
    <t>Notre Dame</t>
  </si>
  <si>
    <t>Winthrop</t>
  </si>
  <si>
    <t>Oregon</t>
  </si>
  <si>
    <t>Miami</t>
  </si>
  <si>
    <t>UNLV</t>
  </si>
  <si>
    <t>Georgia Tech</t>
  </si>
  <si>
    <t>Wisconsin</t>
  </si>
  <si>
    <t>Texas A M CC</t>
  </si>
  <si>
    <t>Kansas</t>
  </si>
  <si>
    <t>Playin</t>
  </si>
  <si>
    <t>Kentucky</t>
  </si>
  <si>
    <t>Villanova</t>
  </si>
  <si>
    <t>Virginia Tech</t>
  </si>
  <si>
    <t>Illinois</t>
  </si>
  <si>
    <t>South ILL</t>
  </si>
  <si>
    <t>Holy Cross</t>
  </si>
  <si>
    <t>Duke</t>
  </si>
  <si>
    <t>VCU</t>
  </si>
  <si>
    <t>Pittsburgh</t>
  </si>
  <si>
    <t>Wright State</t>
  </si>
  <si>
    <t>Indiana</t>
  </si>
  <si>
    <t>Gonzaga</t>
  </si>
  <si>
    <t>UCLA</t>
  </si>
  <si>
    <t>Weber State</t>
  </si>
  <si>
    <t>Team</t>
  </si>
  <si>
    <t>Memphis</t>
  </si>
  <si>
    <t>Syracuse</t>
  </si>
  <si>
    <t>Kan St</t>
  </si>
  <si>
    <t>Wake</t>
  </si>
  <si>
    <t>Temple</t>
  </si>
  <si>
    <t>Cornell</t>
  </si>
  <si>
    <t>Wofford</t>
  </si>
  <si>
    <t>Clemson</t>
  </si>
  <si>
    <t>Missouri</t>
  </si>
  <si>
    <t>New Mexico</t>
  </si>
  <si>
    <t>Montana</t>
  </si>
  <si>
    <t>Marquette</t>
  </si>
  <si>
    <t>Washington</t>
  </si>
  <si>
    <t>Cal</t>
  </si>
  <si>
    <t>Lousiville</t>
  </si>
  <si>
    <t>Utah  St</t>
  </si>
  <si>
    <t>Texas A &amp; M</t>
  </si>
  <si>
    <t>Siena</t>
  </si>
  <si>
    <t>Robert Morris</t>
  </si>
  <si>
    <t>Richmond</t>
  </si>
  <si>
    <t>Saint Mary's</t>
  </si>
  <si>
    <t>Baylor</t>
  </si>
  <si>
    <t>Sam Houston</t>
  </si>
  <si>
    <t>Lehigh</t>
  </si>
  <si>
    <t>N Iowa</t>
  </si>
  <si>
    <t>Houston</t>
  </si>
  <si>
    <t>Tennesee</t>
  </si>
  <si>
    <t>San Diego St</t>
  </si>
  <si>
    <t>Ohio</t>
  </si>
  <si>
    <t>Okla St.</t>
  </si>
  <si>
    <t>UC Santa Barbara</t>
  </si>
  <si>
    <t>Vermont</t>
  </si>
  <si>
    <t>Fla. St.</t>
  </si>
  <si>
    <t>Murray St.</t>
  </si>
  <si>
    <t>Minn</t>
  </si>
  <si>
    <t>Pitt</t>
  </si>
  <si>
    <t>Oakland</t>
  </si>
  <si>
    <t xml:space="preserve">BYU </t>
  </si>
  <si>
    <t>UTEP</t>
  </si>
  <si>
    <t>East Tenn. St.</t>
  </si>
  <si>
    <t>West Va.</t>
  </si>
  <si>
    <t>Morgan St,</t>
  </si>
  <si>
    <t>Number of Wins</t>
  </si>
  <si>
    <t>Chance of winning At least n games</t>
  </si>
  <si>
    <t>1 g</t>
  </si>
  <si>
    <t>2 g</t>
  </si>
  <si>
    <t>3 g</t>
  </si>
  <si>
    <t>4 g</t>
  </si>
  <si>
    <t>5 g</t>
  </si>
  <si>
    <t>6 g</t>
  </si>
  <si>
    <t>team</t>
  </si>
  <si>
    <t>rating</t>
  </si>
  <si>
    <t>UNC</t>
  </si>
  <si>
    <t>Bucknell</t>
  </si>
  <si>
    <t>Michigan</t>
  </si>
  <si>
    <t>UVA</t>
  </si>
  <si>
    <t>ND</t>
  </si>
  <si>
    <t>Iona</t>
  </si>
  <si>
    <t>St. Mary's</t>
  </si>
  <si>
    <t>Okla. St.</t>
  </si>
  <si>
    <t>New Mex. St.</t>
  </si>
  <si>
    <t>Wichita St.</t>
  </si>
  <si>
    <t>Iowa St.</t>
  </si>
  <si>
    <t>DAYTON</t>
  </si>
  <si>
    <t>Providence</t>
  </si>
  <si>
    <t>Seton Hall</t>
  </si>
  <si>
    <t>FGCU</t>
  </si>
  <si>
    <t>USC</t>
  </si>
  <si>
    <t>UK</t>
  </si>
  <si>
    <t>MTSU</t>
  </si>
  <si>
    <t>&gt;=3</t>
  </si>
  <si>
    <t>&gt;=4</t>
  </si>
  <si>
    <t>&gt;=5</t>
  </si>
  <si>
    <t>&gt;=6</t>
  </si>
  <si>
    <t>NO</t>
  </si>
  <si>
    <t>Va Tech</t>
  </si>
  <si>
    <t>Wilmington</t>
  </si>
  <si>
    <t>ETSU</t>
  </si>
  <si>
    <t>SMU</t>
  </si>
  <si>
    <t>South Car</t>
  </si>
  <si>
    <t>Troy</t>
  </si>
  <si>
    <t>S. Dak. St.</t>
  </si>
  <si>
    <t>Northwestern</t>
  </si>
  <si>
    <t>Princeton</t>
  </si>
  <si>
    <t>WVU</t>
  </si>
  <si>
    <t>FSU</t>
  </si>
  <si>
    <t>N. Dakota</t>
  </si>
  <si>
    <t>Mich St.</t>
  </si>
  <si>
    <t>URI</t>
  </si>
  <si>
    <t>Jacksonville</t>
  </si>
  <si>
    <t>Texas Southern</t>
  </si>
  <si>
    <t>Cinn</t>
  </si>
  <si>
    <t>Kent St.</t>
  </si>
  <si>
    <t>N. Kent.</t>
  </si>
  <si>
    <t>Mt. St. Mary's</t>
  </si>
  <si>
    <t>NC Central</t>
  </si>
  <si>
    <t>UC Davis</t>
  </si>
  <si>
    <t>K. State</t>
  </si>
  <si>
    <t>Wake Forest</t>
  </si>
  <si>
    <t>&gt;=1</t>
  </si>
  <si>
    <t>&gt;=2</t>
  </si>
  <si>
    <t>Teams</t>
  </si>
  <si>
    <t>Chance of winning</t>
  </si>
  <si>
    <t>Pasted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</si>
</sst>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9" fontId="0" fillId="0" borderId="0" xfId="1" applyFont="1"/>
    <xf numFmtId="164" fontId="1" fillId="0" borderId="0" xfId="0" applyNumberFormat="1" applyFont="1"/>
    <xf numFmtId="9" fontId="1" fillId="0" borderId="0" xfId="1" applyFont="1"/>
    <xf numFmtId="1" fontId="1" fillId="0" borderId="0" xfId="0" applyNumberFormat="1" applyFont="1"/>
    <xf numFmtId="0" fontId="1" fillId="2" borderId="0" xfId="0" applyFont="1" applyFill="1"/>
    <xf numFmtId="0" fontId="2" fillId="0" borderId="0" xfId="0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0" fontId="6" fillId="3" borderId="0" xfId="0" applyFont="1" applyFill="1"/>
    <xf numFmtId="0" fontId="7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8" fillId="0" borderId="0" xfId="0" applyFont="1"/>
    <xf numFmtId="10" fontId="1" fillId="0" borderId="0" xfId="0" applyNumberFormat="1" applyFont="1"/>
    <xf numFmtId="10" fontId="0" fillId="0" borderId="0" xfId="0" applyNumberFormat="1"/>
    <xf numFmtId="2" fontId="0" fillId="0" borderId="0" xfId="0" applyNumberFormat="1"/>
    <xf numFmtId="10" fontId="1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8"/>
  <sheetViews>
    <sheetView workbookViewId="0">
      <selection activeCell="E8" sqref="E8"/>
    </sheetView>
  </sheetViews>
  <sheetFormatPr baseColWidth="10" defaultColWidth="8.83203125" defaultRowHeight="13" x14ac:dyDescent="0.15"/>
  <cols>
    <col min="3" max="3" width="14.83203125" customWidth="1"/>
    <col min="7" max="7" width="16.83203125" customWidth="1"/>
    <col min="8" max="8" width="7" hidden="1" customWidth="1"/>
    <col min="9" max="9" width="8" hidden="1" customWidth="1"/>
    <col min="10" max="14" width="7" hidden="1" customWidth="1"/>
  </cols>
  <sheetData>
    <row r="2" spans="3:20" x14ac:dyDescent="0.15">
      <c r="O2" s="10">
        <f t="shared" ref="O2:T2" si="0">SUM(O5:O68)</f>
        <v>32</v>
      </c>
      <c r="P2" s="10">
        <f t="shared" si="0"/>
        <v>15.999999999999995</v>
      </c>
      <c r="Q2" s="10">
        <f t="shared" si="0"/>
        <v>8.0000000000000018</v>
      </c>
      <c r="R2" s="10">
        <f t="shared" si="0"/>
        <v>4</v>
      </c>
      <c r="S2" s="10">
        <f t="shared" si="0"/>
        <v>2</v>
      </c>
      <c r="T2" s="10">
        <f t="shared" si="0"/>
        <v>0.99999999999999989</v>
      </c>
    </row>
    <row r="3" spans="3:20" x14ac:dyDescent="0.15">
      <c r="I3" s="1" t="s">
        <v>116</v>
      </c>
      <c r="P3" s="7" t="s">
        <v>117</v>
      </c>
    </row>
    <row r="4" spans="3:20" ht="16" x14ac:dyDescent="0.2">
      <c r="C4" t="s">
        <v>73</v>
      </c>
      <c r="D4" t="s">
        <v>11</v>
      </c>
      <c r="G4" s="8" t="s">
        <v>73</v>
      </c>
      <c r="H4" s="8">
        <v>0</v>
      </c>
      <c r="I4" s="8">
        <v>1</v>
      </c>
      <c r="J4" s="8">
        <v>2</v>
      </c>
      <c r="K4" s="8">
        <v>3</v>
      </c>
      <c r="L4" s="8">
        <v>4</v>
      </c>
      <c r="M4" s="8">
        <v>5</v>
      </c>
      <c r="N4" s="8">
        <v>6</v>
      </c>
      <c r="O4" s="8" t="s">
        <v>118</v>
      </c>
      <c r="P4" s="8" t="s">
        <v>119</v>
      </c>
      <c r="Q4" s="8" t="s">
        <v>120</v>
      </c>
      <c r="R4" s="8" t="s">
        <v>121</v>
      </c>
      <c r="S4" s="8" t="s">
        <v>122</v>
      </c>
      <c r="T4" s="8" t="s">
        <v>123</v>
      </c>
    </row>
    <row r="5" spans="3:20" ht="16" x14ac:dyDescent="0.2">
      <c r="C5" t="s">
        <v>12</v>
      </c>
      <c r="D5" s="2">
        <v>0.18</v>
      </c>
      <c r="G5" s="12" t="s">
        <v>57</v>
      </c>
      <c r="H5" s="9">
        <v>3.5999999999999999E-3</v>
      </c>
      <c r="I5" s="9">
        <v>0.1172</v>
      </c>
      <c r="J5" s="9">
        <v>0.14119999999999999</v>
      </c>
      <c r="K5" s="9">
        <v>0.13780000000000001</v>
      </c>
      <c r="L5" s="9">
        <v>0.154</v>
      </c>
      <c r="M5" s="9">
        <v>0.1268</v>
      </c>
      <c r="N5" s="9">
        <v>0.31940000000000002</v>
      </c>
      <c r="O5" s="10">
        <f t="shared" ref="O5:O36" si="1">SUM(I5:N5)</f>
        <v>0.99640000000000006</v>
      </c>
      <c r="P5" s="10">
        <f t="shared" ref="P5:P36" si="2">SUM(J5:N5)</f>
        <v>0.87920000000000009</v>
      </c>
      <c r="Q5" s="10">
        <f t="shared" ref="Q5:Q36" si="3">SUM(K5:N5)</f>
        <v>0.73799999999999999</v>
      </c>
      <c r="R5" s="10">
        <f t="shared" ref="R5:R36" si="4">SUM(L5:N5)</f>
        <v>0.60020000000000007</v>
      </c>
      <c r="S5" s="10">
        <f t="shared" ref="S5:S36" si="5">SUM(M5:N5)</f>
        <v>0.44620000000000004</v>
      </c>
      <c r="T5" s="10">
        <f t="shared" ref="T5:T36" si="6">N5</f>
        <v>0.31940000000000002</v>
      </c>
    </row>
    <row r="6" spans="3:20" ht="16" x14ac:dyDescent="0.2">
      <c r="C6" t="s">
        <v>28</v>
      </c>
      <c r="D6" s="2">
        <v>0.14899999999999999</v>
      </c>
      <c r="G6" s="11" t="s">
        <v>65</v>
      </c>
      <c r="H6" s="9">
        <v>9.4000000000000004E-3</v>
      </c>
      <c r="I6" s="9">
        <v>0.22320000000000001</v>
      </c>
      <c r="J6" s="9">
        <v>0.215</v>
      </c>
      <c r="K6" s="9">
        <v>0.1774</v>
      </c>
      <c r="L6" s="9">
        <v>0.13500000000000001</v>
      </c>
      <c r="M6" s="9">
        <v>0.1186</v>
      </c>
      <c r="N6" s="9">
        <v>0.12139999999999999</v>
      </c>
      <c r="O6" s="10">
        <f t="shared" si="1"/>
        <v>0.99060000000000004</v>
      </c>
      <c r="P6" s="10">
        <f t="shared" si="2"/>
        <v>0.76739999999999997</v>
      </c>
      <c r="Q6" s="10">
        <f t="shared" si="3"/>
        <v>0.5524</v>
      </c>
      <c r="R6" s="10">
        <f t="shared" si="4"/>
        <v>0.375</v>
      </c>
      <c r="S6" s="10">
        <f t="shared" si="5"/>
        <v>0.24</v>
      </c>
      <c r="T6" s="10">
        <f t="shared" si="6"/>
        <v>0.12139999999999999</v>
      </c>
    </row>
    <row r="7" spans="3:20" ht="16" x14ac:dyDescent="0.2">
      <c r="C7" t="s">
        <v>42</v>
      </c>
      <c r="D7" s="2">
        <v>0.106</v>
      </c>
      <c r="G7" s="11" t="s">
        <v>75</v>
      </c>
      <c r="H7" s="9">
        <v>3.3000000000000002E-2</v>
      </c>
      <c r="I7" s="9">
        <v>0.2394</v>
      </c>
      <c r="J7" s="9">
        <v>0.17519999999999999</v>
      </c>
      <c r="K7" s="9">
        <v>0.19439999999999999</v>
      </c>
      <c r="L7" s="9">
        <v>0.17979999999999999</v>
      </c>
      <c r="M7" s="9">
        <v>6.9800000000000001E-2</v>
      </c>
      <c r="N7" s="9">
        <v>0.1084</v>
      </c>
      <c r="O7" s="10">
        <f t="shared" si="1"/>
        <v>0.96699999999999986</v>
      </c>
      <c r="P7" s="10">
        <f t="shared" si="2"/>
        <v>0.72760000000000002</v>
      </c>
      <c r="Q7" s="10">
        <f t="shared" si="3"/>
        <v>0.5524</v>
      </c>
      <c r="R7" s="10">
        <f t="shared" si="4"/>
        <v>0.35799999999999998</v>
      </c>
      <c r="S7" s="10">
        <f t="shared" si="5"/>
        <v>0.1782</v>
      </c>
      <c r="T7" s="10">
        <f t="shared" si="6"/>
        <v>0.1084</v>
      </c>
    </row>
    <row r="8" spans="3:20" ht="16" x14ac:dyDescent="0.2">
      <c r="C8" t="s">
        <v>57</v>
      </c>
      <c r="D8" s="2">
        <v>0.106</v>
      </c>
      <c r="G8" s="11" t="s">
        <v>59</v>
      </c>
      <c r="H8" s="9">
        <v>3.0599999999999999E-2</v>
      </c>
      <c r="I8" s="9">
        <v>0.29880000000000001</v>
      </c>
      <c r="J8" s="9">
        <v>0.20780000000000001</v>
      </c>
      <c r="K8" s="9">
        <v>0.17180000000000001</v>
      </c>
      <c r="L8" s="9">
        <v>0.13</v>
      </c>
      <c r="M8" s="9">
        <v>8.6999999999999994E-2</v>
      </c>
      <c r="N8" s="9">
        <v>7.3999999999999996E-2</v>
      </c>
      <c r="O8" s="10">
        <f t="shared" si="1"/>
        <v>0.96940000000000004</v>
      </c>
      <c r="P8" s="10">
        <f t="shared" si="2"/>
        <v>0.67059999999999997</v>
      </c>
      <c r="Q8" s="10">
        <f t="shared" si="3"/>
        <v>0.46280000000000004</v>
      </c>
      <c r="R8" s="10">
        <f t="shared" si="4"/>
        <v>0.29099999999999998</v>
      </c>
      <c r="S8" s="10">
        <f t="shared" si="5"/>
        <v>0.16099999999999998</v>
      </c>
      <c r="T8" s="10">
        <f t="shared" si="6"/>
        <v>7.3999999999999996E-2</v>
      </c>
    </row>
    <row r="9" spans="3:20" ht="16" x14ac:dyDescent="0.2">
      <c r="C9" t="s">
        <v>55</v>
      </c>
      <c r="D9" s="2">
        <v>7.2999999999999995E-2</v>
      </c>
      <c r="G9" s="12" t="s">
        <v>60</v>
      </c>
      <c r="H9" s="9">
        <v>2.8799999999999999E-2</v>
      </c>
      <c r="I9" s="9">
        <v>0.30959999999999999</v>
      </c>
      <c r="J9" s="9">
        <v>0.25940000000000002</v>
      </c>
      <c r="K9" s="9">
        <v>0.2114</v>
      </c>
      <c r="L9" s="9">
        <v>9.3600000000000003E-2</v>
      </c>
      <c r="M9" s="9">
        <v>6.0400000000000002E-2</v>
      </c>
      <c r="N9" s="9">
        <v>3.6799999999999999E-2</v>
      </c>
      <c r="O9" s="10">
        <f t="shared" si="1"/>
        <v>0.97120000000000006</v>
      </c>
      <c r="P9" s="10">
        <f t="shared" si="2"/>
        <v>0.66159999999999997</v>
      </c>
      <c r="Q9" s="10">
        <f t="shared" si="3"/>
        <v>0.4022</v>
      </c>
      <c r="R9" s="10">
        <f t="shared" si="4"/>
        <v>0.1908</v>
      </c>
      <c r="S9" s="10">
        <f t="shared" si="5"/>
        <v>9.7200000000000009E-2</v>
      </c>
      <c r="T9" s="10">
        <f t="shared" si="6"/>
        <v>3.6799999999999999E-2</v>
      </c>
    </row>
    <row r="10" spans="3:20" ht="16" x14ac:dyDescent="0.2">
      <c r="C10" t="s">
        <v>71</v>
      </c>
      <c r="D10" s="2">
        <v>6.9000000000000006E-2</v>
      </c>
      <c r="G10" s="11" t="s">
        <v>114</v>
      </c>
      <c r="H10" s="9">
        <v>4.3799999999999999E-2</v>
      </c>
      <c r="I10" s="9">
        <v>0.30359999999999998</v>
      </c>
      <c r="J10" s="9">
        <v>0.19159999999999999</v>
      </c>
      <c r="K10" s="9">
        <v>0.2016</v>
      </c>
      <c r="L10" s="9">
        <v>0.1138</v>
      </c>
      <c r="M10" s="9">
        <v>7.8600000000000003E-2</v>
      </c>
      <c r="N10" s="9">
        <v>6.7000000000000004E-2</v>
      </c>
      <c r="O10" s="10">
        <f t="shared" si="1"/>
        <v>0.95619999999999994</v>
      </c>
      <c r="P10" s="10">
        <f t="shared" si="2"/>
        <v>0.65260000000000007</v>
      </c>
      <c r="Q10" s="10">
        <f t="shared" si="3"/>
        <v>0.46100000000000002</v>
      </c>
      <c r="R10" s="10">
        <f t="shared" si="4"/>
        <v>0.25940000000000002</v>
      </c>
      <c r="S10" s="10">
        <f t="shared" si="5"/>
        <v>0.14560000000000001</v>
      </c>
      <c r="T10" s="10">
        <f t="shared" si="6"/>
        <v>6.7000000000000004E-2</v>
      </c>
    </row>
    <row r="11" spans="3:20" ht="16" x14ac:dyDescent="0.2">
      <c r="C11" t="s">
        <v>26</v>
      </c>
      <c r="D11" s="2">
        <v>6.6000000000000003E-2</v>
      </c>
      <c r="G11" s="11" t="s">
        <v>95</v>
      </c>
      <c r="H11" s="9">
        <v>0.11</v>
      </c>
      <c r="I11" s="9">
        <v>0.2868</v>
      </c>
      <c r="J11" s="9">
        <v>0.28639999999999999</v>
      </c>
      <c r="K11" s="9">
        <v>0.1696</v>
      </c>
      <c r="L11" s="9">
        <v>7.9200000000000007E-2</v>
      </c>
      <c r="M11" s="9">
        <v>4.1799999999999997E-2</v>
      </c>
      <c r="N11" s="9">
        <v>2.6200000000000001E-2</v>
      </c>
      <c r="O11" s="10">
        <f t="shared" si="1"/>
        <v>0.8899999999999999</v>
      </c>
      <c r="P11" s="10">
        <f t="shared" si="2"/>
        <v>0.60319999999999996</v>
      </c>
      <c r="Q11" s="10">
        <f t="shared" si="3"/>
        <v>0.31680000000000003</v>
      </c>
      <c r="R11" s="10">
        <f t="shared" si="4"/>
        <v>0.1472</v>
      </c>
      <c r="S11" s="10">
        <f t="shared" si="5"/>
        <v>6.8000000000000005E-2</v>
      </c>
      <c r="T11" s="10">
        <f t="shared" si="6"/>
        <v>2.6200000000000001E-2</v>
      </c>
    </row>
    <row r="12" spans="3:20" ht="16" x14ac:dyDescent="0.2">
      <c r="C12" s="7" t="s">
        <v>74</v>
      </c>
      <c r="D12" s="2">
        <v>5.0999999999999997E-2</v>
      </c>
      <c r="G12" s="11" t="s">
        <v>28</v>
      </c>
      <c r="H12" s="9">
        <v>8.5599999999999996E-2</v>
      </c>
      <c r="I12" s="9">
        <v>0.32079999999999997</v>
      </c>
      <c r="J12" s="9">
        <v>0.26819999999999999</v>
      </c>
      <c r="K12" s="9">
        <v>0.22939999999999999</v>
      </c>
      <c r="L12" s="9">
        <v>5.2600000000000001E-2</v>
      </c>
      <c r="M12" s="9">
        <v>2.5600000000000001E-2</v>
      </c>
      <c r="N12" s="9">
        <v>1.78E-2</v>
      </c>
      <c r="O12" s="10">
        <f t="shared" si="1"/>
        <v>0.91439999999999999</v>
      </c>
      <c r="P12" s="10">
        <f t="shared" si="2"/>
        <v>0.59360000000000002</v>
      </c>
      <c r="Q12" s="10">
        <f t="shared" si="3"/>
        <v>0.32539999999999997</v>
      </c>
      <c r="R12" s="10">
        <f t="shared" si="4"/>
        <v>9.6000000000000002E-2</v>
      </c>
      <c r="S12" s="10">
        <f t="shared" si="5"/>
        <v>4.3400000000000001E-2</v>
      </c>
      <c r="T12" s="10">
        <f t="shared" si="6"/>
        <v>1.78E-2</v>
      </c>
    </row>
    <row r="13" spans="3:20" ht="16" x14ac:dyDescent="0.2">
      <c r="C13" s="7" t="s">
        <v>37</v>
      </c>
      <c r="D13" s="2">
        <v>3.7999999999999999E-2</v>
      </c>
      <c r="G13" s="11" t="s">
        <v>76</v>
      </c>
      <c r="H13" s="9">
        <v>4.36E-2</v>
      </c>
      <c r="I13" s="9">
        <v>0.37140000000000001</v>
      </c>
      <c r="J13" s="9">
        <v>0.19839999999999999</v>
      </c>
      <c r="K13" s="9">
        <v>0.17580000000000001</v>
      </c>
      <c r="L13" s="9">
        <v>0.13020000000000001</v>
      </c>
      <c r="M13" s="9">
        <v>3.7400000000000003E-2</v>
      </c>
      <c r="N13" s="9">
        <v>4.3200000000000002E-2</v>
      </c>
      <c r="O13" s="10">
        <f t="shared" si="1"/>
        <v>0.95640000000000003</v>
      </c>
      <c r="P13" s="10">
        <f t="shared" si="2"/>
        <v>0.58499999999999996</v>
      </c>
      <c r="Q13" s="10">
        <f t="shared" si="3"/>
        <v>0.38660000000000005</v>
      </c>
      <c r="R13" s="10">
        <f t="shared" si="4"/>
        <v>0.21080000000000004</v>
      </c>
      <c r="S13" s="10">
        <f t="shared" si="5"/>
        <v>8.0600000000000005E-2</v>
      </c>
      <c r="T13" s="10">
        <f t="shared" si="6"/>
        <v>4.3200000000000002E-2</v>
      </c>
    </row>
    <row r="14" spans="3:20" ht="16" x14ac:dyDescent="0.2">
      <c r="C14" t="s">
        <v>67</v>
      </c>
      <c r="D14" s="2">
        <v>0.02</v>
      </c>
      <c r="G14" s="12" t="s">
        <v>26</v>
      </c>
      <c r="H14" s="9">
        <v>0.10199999999999999</v>
      </c>
      <c r="I14" s="9">
        <v>0.34599999999999997</v>
      </c>
      <c r="J14" s="9">
        <v>0.23780000000000001</v>
      </c>
      <c r="K14" s="9">
        <v>0.2112</v>
      </c>
      <c r="L14" s="9">
        <v>5.2200000000000003E-2</v>
      </c>
      <c r="M14" s="9">
        <v>3.0599999999999999E-2</v>
      </c>
      <c r="N14" s="9">
        <v>2.0199999999999999E-2</v>
      </c>
      <c r="O14" s="10">
        <f t="shared" si="1"/>
        <v>0.89799999999999991</v>
      </c>
      <c r="P14" s="10">
        <f t="shared" si="2"/>
        <v>0.55199999999999994</v>
      </c>
      <c r="Q14" s="10">
        <f t="shared" si="3"/>
        <v>0.31420000000000003</v>
      </c>
      <c r="R14" s="10">
        <f t="shared" si="4"/>
        <v>0.10299999999999999</v>
      </c>
      <c r="S14" s="10">
        <f t="shared" si="5"/>
        <v>5.0799999999999998E-2</v>
      </c>
      <c r="T14" s="10">
        <f t="shared" si="6"/>
        <v>2.0199999999999999E-2</v>
      </c>
    </row>
    <row r="15" spans="3:20" ht="16" x14ac:dyDescent="0.2">
      <c r="C15" t="s">
        <v>31</v>
      </c>
      <c r="D15" s="2">
        <v>1.4E-2</v>
      </c>
      <c r="G15" s="12" t="s">
        <v>47</v>
      </c>
      <c r="H15" s="9">
        <v>0.14219999999999999</v>
      </c>
      <c r="I15" s="9">
        <v>0.33460000000000001</v>
      </c>
      <c r="J15" s="9">
        <v>0.3972</v>
      </c>
      <c r="K15" s="9">
        <v>5.8999999999999997E-2</v>
      </c>
      <c r="L15" s="9">
        <v>4.1399999999999999E-2</v>
      </c>
      <c r="M15" s="9">
        <v>1.5800000000000002E-2</v>
      </c>
      <c r="N15" s="9">
        <v>9.7999999999999997E-3</v>
      </c>
      <c r="O15" s="10">
        <f t="shared" si="1"/>
        <v>0.85780000000000001</v>
      </c>
      <c r="P15" s="10">
        <f t="shared" si="2"/>
        <v>0.5232</v>
      </c>
      <c r="Q15" s="10">
        <f t="shared" si="3"/>
        <v>0.126</v>
      </c>
      <c r="R15" s="10">
        <f t="shared" si="4"/>
        <v>6.7000000000000004E-2</v>
      </c>
      <c r="S15" s="10">
        <f t="shared" si="5"/>
        <v>2.5600000000000001E-2</v>
      </c>
      <c r="T15" s="10">
        <f t="shared" si="6"/>
        <v>9.7999999999999997E-3</v>
      </c>
    </row>
    <row r="16" spans="3:20" ht="16" x14ac:dyDescent="0.2">
      <c r="C16" t="s">
        <v>47</v>
      </c>
      <c r="D16" s="2">
        <v>1.2999999999999999E-2</v>
      </c>
      <c r="G16" s="11" t="s">
        <v>55</v>
      </c>
      <c r="H16" s="9">
        <v>0.18</v>
      </c>
      <c r="I16" s="9">
        <v>0.35020000000000001</v>
      </c>
      <c r="J16" s="9">
        <v>0.2762</v>
      </c>
      <c r="K16" s="9">
        <v>9.9199999999999997E-2</v>
      </c>
      <c r="L16" s="9">
        <v>5.2200000000000003E-2</v>
      </c>
      <c r="M16" s="9">
        <v>2.7199999999999998E-2</v>
      </c>
      <c r="N16" s="9">
        <v>1.4999999999999999E-2</v>
      </c>
      <c r="O16" s="10">
        <f t="shared" si="1"/>
        <v>0.82000000000000006</v>
      </c>
      <c r="P16" s="10">
        <f t="shared" si="2"/>
        <v>0.46980000000000005</v>
      </c>
      <c r="Q16" s="10">
        <f t="shared" si="3"/>
        <v>0.19359999999999999</v>
      </c>
      <c r="R16" s="10">
        <f t="shared" si="4"/>
        <v>9.4399999999999998E-2</v>
      </c>
      <c r="S16" s="10">
        <f t="shared" si="5"/>
        <v>4.2200000000000001E-2</v>
      </c>
      <c r="T16" s="10">
        <f t="shared" si="6"/>
        <v>1.4999999999999999E-2</v>
      </c>
    </row>
    <row r="17" spans="3:20" ht="16" x14ac:dyDescent="0.2">
      <c r="C17" t="s">
        <v>51</v>
      </c>
      <c r="D17" s="2">
        <v>1.0999999999999999E-2</v>
      </c>
      <c r="G17" s="12" t="s">
        <v>109</v>
      </c>
      <c r="H17" s="9">
        <v>0.16520000000000001</v>
      </c>
      <c r="I17" s="9">
        <v>0.38640000000000002</v>
      </c>
      <c r="J17" s="9">
        <v>0.26800000000000002</v>
      </c>
      <c r="K17" s="9">
        <v>0.1072</v>
      </c>
      <c r="L17" s="9">
        <v>5.2600000000000001E-2</v>
      </c>
      <c r="M17" s="9">
        <v>1.18E-2</v>
      </c>
      <c r="N17" s="9">
        <v>8.8000000000000005E-3</v>
      </c>
      <c r="O17" s="10">
        <f t="shared" si="1"/>
        <v>0.8348000000000001</v>
      </c>
      <c r="P17" s="10">
        <f t="shared" si="2"/>
        <v>0.44839999999999997</v>
      </c>
      <c r="Q17" s="10">
        <f t="shared" si="3"/>
        <v>0.1804</v>
      </c>
      <c r="R17" s="10">
        <f t="shared" si="4"/>
        <v>7.3200000000000001E-2</v>
      </c>
      <c r="S17" s="10">
        <f t="shared" si="5"/>
        <v>2.06E-2</v>
      </c>
      <c r="T17" s="10">
        <f t="shared" si="6"/>
        <v>8.8000000000000005E-3</v>
      </c>
    </row>
    <row r="18" spans="3:20" ht="16" x14ac:dyDescent="0.2">
      <c r="C18" t="s">
        <v>63</v>
      </c>
      <c r="D18" s="2">
        <v>1.0999999999999999E-2</v>
      </c>
      <c r="G18" s="12" t="s">
        <v>83</v>
      </c>
      <c r="H18" s="9">
        <v>0.17380000000000001</v>
      </c>
      <c r="I18" s="9">
        <v>0.38640000000000002</v>
      </c>
      <c r="J18" s="9">
        <v>0.26919999999999999</v>
      </c>
      <c r="K18" s="9">
        <v>0.1066</v>
      </c>
      <c r="L18" s="9">
        <v>3.9800000000000002E-2</v>
      </c>
      <c r="M18" s="9">
        <v>1.6799999999999999E-2</v>
      </c>
      <c r="N18" s="9">
        <v>7.4000000000000003E-3</v>
      </c>
      <c r="O18" s="10">
        <f t="shared" si="1"/>
        <v>0.82620000000000005</v>
      </c>
      <c r="P18" s="10">
        <f t="shared" si="2"/>
        <v>0.43980000000000002</v>
      </c>
      <c r="Q18" s="10">
        <f t="shared" si="3"/>
        <v>0.1706</v>
      </c>
      <c r="R18" s="10">
        <f t="shared" si="4"/>
        <v>6.4000000000000001E-2</v>
      </c>
      <c r="S18" s="10">
        <f t="shared" si="5"/>
        <v>2.4199999999999999E-2</v>
      </c>
      <c r="T18" s="10">
        <f t="shared" si="6"/>
        <v>7.4000000000000003E-3</v>
      </c>
    </row>
    <row r="19" spans="3:20" ht="16" x14ac:dyDescent="0.2">
      <c r="C19" t="s">
        <v>22</v>
      </c>
      <c r="D19" s="2">
        <v>8.9999999999999993E-3</v>
      </c>
      <c r="G19" s="11" t="s">
        <v>44</v>
      </c>
      <c r="H19" s="9">
        <v>0.26700000000000002</v>
      </c>
      <c r="I19" s="9">
        <v>0.29680000000000001</v>
      </c>
      <c r="J19" s="9">
        <v>0.2606</v>
      </c>
      <c r="K19" s="9">
        <v>8.3199999999999996E-2</v>
      </c>
      <c r="L19" s="9">
        <v>0.05</v>
      </c>
      <c r="M19" s="9">
        <v>2.7199999999999998E-2</v>
      </c>
      <c r="N19" s="9">
        <v>1.52E-2</v>
      </c>
      <c r="O19" s="10">
        <f t="shared" si="1"/>
        <v>0.7330000000000001</v>
      </c>
      <c r="P19" s="10">
        <f t="shared" si="2"/>
        <v>0.43619999999999998</v>
      </c>
      <c r="Q19" s="10">
        <f t="shared" si="3"/>
        <v>0.17559999999999998</v>
      </c>
      <c r="R19" s="10">
        <f t="shared" si="4"/>
        <v>9.240000000000001E-2</v>
      </c>
      <c r="S19" s="10">
        <f t="shared" si="5"/>
        <v>4.24E-2</v>
      </c>
      <c r="T19" s="10">
        <f t="shared" si="6"/>
        <v>1.52E-2</v>
      </c>
    </row>
    <row r="20" spans="3:20" ht="16" x14ac:dyDescent="0.2">
      <c r="C20" t="s">
        <v>18</v>
      </c>
      <c r="D20" s="2">
        <v>7.0000000000000001E-3</v>
      </c>
      <c r="G20" s="11" t="s">
        <v>15</v>
      </c>
      <c r="H20" s="9">
        <v>0.187</v>
      </c>
      <c r="I20" s="9">
        <v>0.41239999999999999</v>
      </c>
      <c r="J20" s="9">
        <v>0.32040000000000002</v>
      </c>
      <c r="K20" s="9">
        <v>4.7E-2</v>
      </c>
      <c r="L20" s="9">
        <v>0.02</v>
      </c>
      <c r="M20" s="9">
        <v>8.2000000000000007E-3</v>
      </c>
      <c r="N20" s="9">
        <v>5.0000000000000001E-3</v>
      </c>
      <c r="O20" s="10">
        <f t="shared" si="1"/>
        <v>0.81300000000000006</v>
      </c>
      <c r="P20" s="10">
        <f t="shared" si="2"/>
        <v>0.40060000000000001</v>
      </c>
      <c r="Q20" s="10">
        <f t="shared" si="3"/>
        <v>8.0200000000000007E-2</v>
      </c>
      <c r="R20" s="10">
        <f t="shared" si="4"/>
        <v>3.32E-2</v>
      </c>
      <c r="S20" s="10">
        <f t="shared" si="5"/>
        <v>1.32E-2</v>
      </c>
      <c r="T20" s="10">
        <f t="shared" si="6"/>
        <v>5.0000000000000001E-3</v>
      </c>
    </row>
    <row r="21" spans="3:20" ht="16" x14ac:dyDescent="0.2">
      <c r="C21" t="s">
        <v>24</v>
      </c>
      <c r="D21" s="2">
        <v>7.0000000000000001E-3</v>
      </c>
      <c r="G21" s="8" t="s">
        <v>78</v>
      </c>
      <c r="H21" s="9">
        <v>0.31540000000000001</v>
      </c>
      <c r="I21" s="9">
        <v>0.31040000000000001</v>
      </c>
      <c r="J21" s="9">
        <v>0.2276</v>
      </c>
      <c r="K21" s="9">
        <v>7.7799999999999994E-2</v>
      </c>
      <c r="L21" s="9">
        <v>4.0800000000000003E-2</v>
      </c>
      <c r="M21" s="9">
        <v>1.78E-2</v>
      </c>
      <c r="N21" s="9">
        <v>1.0200000000000001E-2</v>
      </c>
      <c r="O21" s="10">
        <f t="shared" si="1"/>
        <v>0.6846000000000001</v>
      </c>
      <c r="P21" s="10">
        <f t="shared" si="2"/>
        <v>0.37419999999999998</v>
      </c>
      <c r="Q21" s="10">
        <f t="shared" si="3"/>
        <v>0.14660000000000001</v>
      </c>
      <c r="R21" s="10">
        <f t="shared" si="4"/>
        <v>6.88E-2</v>
      </c>
      <c r="S21" s="10">
        <f t="shared" si="5"/>
        <v>2.8000000000000001E-2</v>
      </c>
      <c r="T21" s="10">
        <f t="shared" si="6"/>
        <v>1.0200000000000001E-2</v>
      </c>
    </row>
    <row r="22" spans="3:20" ht="16" x14ac:dyDescent="0.2">
      <c r="C22" t="s">
        <v>0</v>
      </c>
      <c r="D22" s="2">
        <v>7.0000000000000001E-3</v>
      </c>
      <c r="G22" s="8" t="s">
        <v>30</v>
      </c>
      <c r="H22" s="9">
        <v>0.37340000000000001</v>
      </c>
      <c r="I22" s="9">
        <v>0.27500000000000002</v>
      </c>
      <c r="J22" s="9">
        <v>0.20860000000000001</v>
      </c>
      <c r="K22" s="9">
        <v>8.6199999999999999E-2</v>
      </c>
      <c r="L22" s="9">
        <v>4.1000000000000002E-2</v>
      </c>
      <c r="M22" s="9">
        <v>9.4000000000000004E-3</v>
      </c>
      <c r="N22" s="9">
        <v>6.4000000000000003E-3</v>
      </c>
      <c r="O22" s="10">
        <f t="shared" si="1"/>
        <v>0.62660000000000005</v>
      </c>
      <c r="P22" s="10">
        <f t="shared" si="2"/>
        <v>0.35160000000000002</v>
      </c>
      <c r="Q22" s="10">
        <f t="shared" si="3"/>
        <v>0.14299999999999999</v>
      </c>
      <c r="R22" s="10">
        <f t="shared" si="4"/>
        <v>5.6800000000000003E-2</v>
      </c>
      <c r="S22" s="10">
        <f t="shared" si="5"/>
        <v>1.5800000000000002E-2</v>
      </c>
      <c r="T22" s="10">
        <f t="shared" si="6"/>
        <v>6.4000000000000003E-3</v>
      </c>
    </row>
    <row r="23" spans="3:20" ht="16" x14ac:dyDescent="0.2">
      <c r="C23" t="s">
        <v>49</v>
      </c>
      <c r="D23" s="2">
        <v>7.0000000000000001E-3</v>
      </c>
      <c r="G23" s="8" t="s">
        <v>20</v>
      </c>
      <c r="H23" s="9">
        <v>0.3332</v>
      </c>
      <c r="I23" s="9">
        <v>0.32519999999999999</v>
      </c>
      <c r="J23" s="9">
        <v>0.22339999999999999</v>
      </c>
      <c r="K23" s="9">
        <v>7.0199999999999999E-2</v>
      </c>
      <c r="L23" s="9">
        <v>3.5200000000000002E-2</v>
      </c>
      <c r="M23" s="9">
        <v>8.2000000000000007E-3</v>
      </c>
      <c r="N23" s="9">
        <v>4.5999999999999999E-3</v>
      </c>
      <c r="O23" s="10">
        <f t="shared" si="1"/>
        <v>0.66680000000000006</v>
      </c>
      <c r="P23" s="10">
        <f t="shared" si="2"/>
        <v>0.34159999999999996</v>
      </c>
      <c r="Q23" s="10">
        <f t="shared" si="3"/>
        <v>0.1182</v>
      </c>
      <c r="R23" s="10">
        <f t="shared" si="4"/>
        <v>4.8000000000000001E-2</v>
      </c>
      <c r="S23" s="10">
        <f t="shared" si="5"/>
        <v>1.2800000000000001E-2</v>
      </c>
      <c r="T23" s="10">
        <f t="shared" si="6"/>
        <v>4.5999999999999999E-3</v>
      </c>
    </row>
    <row r="24" spans="3:20" ht="16" x14ac:dyDescent="0.2">
      <c r="C24" t="s">
        <v>65</v>
      </c>
      <c r="D24" s="2">
        <v>7.0000000000000001E-3</v>
      </c>
      <c r="G24" s="8" t="s">
        <v>111</v>
      </c>
      <c r="H24" s="9">
        <v>0.29320000000000002</v>
      </c>
      <c r="I24" s="9">
        <v>0.37740000000000001</v>
      </c>
      <c r="J24" s="9">
        <v>0.125</v>
      </c>
      <c r="K24" s="9">
        <v>0.10199999999999999</v>
      </c>
      <c r="L24" s="9">
        <v>6.7199999999999996E-2</v>
      </c>
      <c r="M24" s="9">
        <v>2.0400000000000001E-2</v>
      </c>
      <c r="N24" s="9">
        <v>1.4800000000000001E-2</v>
      </c>
      <c r="O24" s="10">
        <f t="shared" si="1"/>
        <v>0.70679999999999998</v>
      </c>
      <c r="P24" s="10">
        <f t="shared" si="2"/>
        <v>0.32939999999999997</v>
      </c>
      <c r="Q24" s="10">
        <f t="shared" si="3"/>
        <v>0.2044</v>
      </c>
      <c r="R24" s="10">
        <f t="shared" si="4"/>
        <v>0.10239999999999999</v>
      </c>
      <c r="S24" s="10">
        <f t="shared" si="5"/>
        <v>3.5200000000000002E-2</v>
      </c>
      <c r="T24" s="10">
        <f t="shared" si="6"/>
        <v>1.4800000000000001E-2</v>
      </c>
    </row>
    <row r="25" spans="3:20" ht="16" x14ac:dyDescent="0.2">
      <c r="C25" t="s">
        <v>45</v>
      </c>
      <c r="D25" s="2">
        <v>5.0000000000000001E-3</v>
      </c>
      <c r="G25" s="8" t="s">
        <v>45</v>
      </c>
      <c r="H25" s="9">
        <v>0.44280000000000003</v>
      </c>
      <c r="I25" s="9">
        <v>0.23899999999999999</v>
      </c>
      <c r="J25" s="9">
        <v>0.20300000000000001</v>
      </c>
      <c r="K25" s="9">
        <v>6.5199999999999994E-2</v>
      </c>
      <c r="L25" s="9">
        <v>3.32E-2</v>
      </c>
      <c r="M25" s="9">
        <v>8.9999999999999993E-3</v>
      </c>
      <c r="N25" s="9">
        <v>7.7999999999999996E-3</v>
      </c>
      <c r="O25" s="10">
        <f t="shared" si="1"/>
        <v>0.55720000000000003</v>
      </c>
      <c r="P25" s="10">
        <f t="shared" si="2"/>
        <v>0.31819999999999998</v>
      </c>
      <c r="Q25" s="10">
        <f t="shared" si="3"/>
        <v>0.11519999999999998</v>
      </c>
      <c r="R25" s="10">
        <f t="shared" si="4"/>
        <v>0.05</v>
      </c>
      <c r="S25" s="10">
        <f t="shared" si="5"/>
        <v>1.6799999999999999E-2</v>
      </c>
      <c r="T25" s="10">
        <f t="shared" si="6"/>
        <v>7.7999999999999996E-3</v>
      </c>
    </row>
    <row r="26" spans="3:20" ht="16" x14ac:dyDescent="0.2">
      <c r="C26" t="s">
        <v>60</v>
      </c>
      <c r="D26" s="2">
        <v>5.0000000000000001E-3</v>
      </c>
      <c r="G26" s="8" t="s">
        <v>85</v>
      </c>
      <c r="H26" s="9">
        <v>0.42059999999999997</v>
      </c>
      <c r="I26" s="9">
        <v>0.26179999999999998</v>
      </c>
      <c r="J26" s="9">
        <v>0.1946</v>
      </c>
      <c r="K26" s="9">
        <v>7.6399999999999996E-2</v>
      </c>
      <c r="L26" s="9">
        <v>2.7400000000000001E-2</v>
      </c>
      <c r="M26" s="9">
        <v>1.38E-2</v>
      </c>
      <c r="N26" s="9">
        <v>5.4000000000000003E-3</v>
      </c>
      <c r="O26" s="10">
        <f t="shared" si="1"/>
        <v>0.57939999999999992</v>
      </c>
      <c r="P26" s="10">
        <f t="shared" si="2"/>
        <v>0.31759999999999999</v>
      </c>
      <c r="Q26" s="10">
        <f t="shared" si="3"/>
        <v>0.12300000000000001</v>
      </c>
      <c r="R26" s="10">
        <f t="shared" si="4"/>
        <v>4.6600000000000003E-2</v>
      </c>
      <c r="S26" s="10">
        <f t="shared" si="5"/>
        <v>1.9200000000000002E-2</v>
      </c>
      <c r="T26" s="10">
        <f t="shared" si="6"/>
        <v>5.4000000000000003E-3</v>
      </c>
    </row>
    <row r="27" spans="3:20" ht="16" x14ac:dyDescent="0.2">
      <c r="C27" t="s">
        <v>69</v>
      </c>
      <c r="D27" s="2">
        <v>5.0000000000000001E-3</v>
      </c>
      <c r="G27" s="8" t="s">
        <v>90</v>
      </c>
      <c r="H27" s="9">
        <v>0.38940000000000002</v>
      </c>
      <c r="I27" s="9">
        <v>0.29899999999999999</v>
      </c>
      <c r="J27" s="9">
        <v>0.19400000000000001</v>
      </c>
      <c r="K27" s="9">
        <v>6.3200000000000006E-2</v>
      </c>
      <c r="L27" s="9">
        <v>3.3399999999999999E-2</v>
      </c>
      <c r="M27" s="9">
        <v>1.26E-2</v>
      </c>
      <c r="N27" s="9">
        <v>8.3999999999999995E-3</v>
      </c>
      <c r="O27" s="10">
        <f t="shared" si="1"/>
        <v>0.61060000000000003</v>
      </c>
      <c r="P27" s="10">
        <f t="shared" si="2"/>
        <v>0.31159999999999999</v>
      </c>
      <c r="Q27" s="10">
        <f t="shared" si="3"/>
        <v>0.11760000000000001</v>
      </c>
      <c r="R27" s="10">
        <f t="shared" si="4"/>
        <v>5.4399999999999997E-2</v>
      </c>
      <c r="S27" s="10">
        <f t="shared" si="5"/>
        <v>2.0999999999999998E-2</v>
      </c>
      <c r="T27" s="10">
        <f t="shared" si="6"/>
        <v>8.3999999999999995E-3</v>
      </c>
    </row>
    <row r="28" spans="3:20" ht="16" x14ac:dyDescent="0.2">
      <c r="C28" t="s">
        <v>14</v>
      </c>
      <c r="D28" s="2">
        <v>4.0000000000000001E-3</v>
      </c>
      <c r="G28" s="8" t="s">
        <v>100</v>
      </c>
      <c r="H28" s="9">
        <v>0.40600000000000003</v>
      </c>
      <c r="I28" s="9">
        <v>0.31680000000000003</v>
      </c>
      <c r="J28" s="9">
        <v>0.13980000000000001</v>
      </c>
      <c r="K28" s="9">
        <v>0.1028</v>
      </c>
      <c r="L28" s="9">
        <v>2.12E-2</v>
      </c>
      <c r="M28" s="9">
        <v>8.6E-3</v>
      </c>
      <c r="N28" s="9">
        <v>4.7999999999999996E-3</v>
      </c>
      <c r="O28" s="10">
        <f t="shared" si="1"/>
        <v>0.59400000000000008</v>
      </c>
      <c r="P28" s="10">
        <f t="shared" si="2"/>
        <v>0.27720000000000006</v>
      </c>
      <c r="Q28" s="10">
        <f t="shared" si="3"/>
        <v>0.13739999999999999</v>
      </c>
      <c r="R28" s="10">
        <f t="shared" si="4"/>
        <v>3.4599999999999999E-2</v>
      </c>
      <c r="S28" s="10">
        <f t="shared" si="5"/>
        <v>1.3399999999999999E-2</v>
      </c>
      <c r="T28" s="10">
        <f t="shared" si="6"/>
        <v>4.7999999999999996E-3</v>
      </c>
    </row>
    <row r="29" spans="3:20" ht="16" x14ac:dyDescent="0.2">
      <c r="C29" t="s">
        <v>15</v>
      </c>
      <c r="D29" s="2">
        <v>4.0000000000000001E-3</v>
      </c>
      <c r="G29" s="8" t="s">
        <v>18</v>
      </c>
      <c r="H29" s="9">
        <v>0.33879999999999999</v>
      </c>
      <c r="I29" s="9">
        <v>0.4098</v>
      </c>
      <c r="J29" s="9">
        <v>0.1176</v>
      </c>
      <c r="K29" s="9">
        <v>6.5600000000000006E-2</v>
      </c>
      <c r="L29" s="9">
        <v>3.8199999999999998E-2</v>
      </c>
      <c r="M29" s="9">
        <v>2.0799999999999999E-2</v>
      </c>
      <c r="N29" s="9">
        <v>9.1999999999999998E-3</v>
      </c>
      <c r="O29" s="10">
        <f t="shared" si="1"/>
        <v>0.66120000000000001</v>
      </c>
      <c r="P29" s="10">
        <f t="shared" si="2"/>
        <v>0.25139999999999996</v>
      </c>
      <c r="Q29" s="10">
        <f t="shared" si="3"/>
        <v>0.1338</v>
      </c>
      <c r="R29" s="10">
        <f t="shared" si="4"/>
        <v>6.8199999999999997E-2</v>
      </c>
      <c r="S29" s="10">
        <f t="shared" si="5"/>
        <v>0.03</v>
      </c>
      <c r="T29" s="10">
        <f t="shared" si="6"/>
        <v>9.1999999999999998E-3</v>
      </c>
    </row>
    <row r="30" spans="3:20" ht="16" x14ac:dyDescent="0.2">
      <c r="C30" t="s">
        <v>39</v>
      </c>
      <c r="D30" s="2">
        <v>4.0000000000000001E-3</v>
      </c>
      <c r="G30" s="8" t="s">
        <v>112</v>
      </c>
      <c r="H30" s="9">
        <v>0.55720000000000003</v>
      </c>
      <c r="I30" s="9">
        <v>0.21240000000000001</v>
      </c>
      <c r="J30" s="9">
        <v>0.16520000000000001</v>
      </c>
      <c r="K30" s="9">
        <v>4.1200000000000001E-2</v>
      </c>
      <c r="L30" s="9">
        <v>1.7399999999999999E-2</v>
      </c>
      <c r="M30" s="9">
        <v>5.4000000000000003E-3</v>
      </c>
      <c r="N30" s="9">
        <v>1.1999999999999999E-3</v>
      </c>
      <c r="O30" s="10">
        <f t="shared" si="1"/>
        <v>0.44280000000000003</v>
      </c>
      <c r="P30" s="10">
        <f t="shared" si="2"/>
        <v>0.23040000000000002</v>
      </c>
      <c r="Q30" s="10">
        <f t="shared" si="3"/>
        <v>6.5200000000000008E-2</v>
      </c>
      <c r="R30" s="10">
        <f t="shared" si="4"/>
        <v>2.4E-2</v>
      </c>
      <c r="S30" s="10">
        <f t="shared" si="5"/>
        <v>6.6E-3</v>
      </c>
      <c r="T30" s="10">
        <f t="shared" si="6"/>
        <v>1.1999999999999999E-3</v>
      </c>
    </row>
    <row r="31" spans="3:20" ht="16" x14ac:dyDescent="0.2">
      <c r="C31" t="s">
        <v>40</v>
      </c>
      <c r="D31" s="2">
        <v>3.0000000000000001E-3</v>
      </c>
      <c r="G31" s="8" t="s">
        <v>54</v>
      </c>
      <c r="H31" s="9">
        <v>0.4864</v>
      </c>
      <c r="I31" s="9">
        <v>0.30759999999999998</v>
      </c>
      <c r="J31" s="9">
        <v>0.12280000000000001</v>
      </c>
      <c r="K31" s="9">
        <v>6.5199999999999994E-2</v>
      </c>
      <c r="L31" s="9">
        <v>1.14E-2</v>
      </c>
      <c r="M31" s="9">
        <v>3.3999999999999998E-3</v>
      </c>
      <c r="N31" s="9">
        <v>3.2000000000000002E-3</v>
      </c>
      <c r="O31" s="10">
        <f t="shared" si="1"/>
        <v>0.51359999999999995</v>
      </c>
      <c r="P31" s="10">
        <f t="shared" si="2"/>
        <v>0.20599999999999999</v>
      </c>
      <c r="Q31" s="10">
        <f t="shared" si="3"/>
        <v>8.3199999999999996E-2</v>
      </c>
      <c r="R31" s="10">
        <f t="shared" si="4"/>
        <v>1.8000000000000002E-2</v>
      </c>
      <c r="S31" s="10">
        <f t="shared" si="5"/>
        <v>6.6E-3</v>
      </c>
      <c r="T31" s="10">
        <f t="shared" si="6"/>
        <v>3.2000000000000002E-3</v>
      </c>
    </row>
    <row r="32" spans="3:20" ht="16" x14ac:dyDescent="0.2">
      <c r="C32" t="s">
        <v>16</v>
      </c>
      <c r="D32" s="2">
        <v>2E-3</v>
      </c>
      <c r="G32" s="8" t="s">
        <v>86</v>
      </c>
      <c r="H32" s="9">
        <v>0.57940000000000003</v>
      </c>
      <c r="I32" s="9">
        <v>0.21540000000000001</v>
      </c>
      <c r="J32" s="9">
        <v>0.1424</v>
      </c>
      <c r="K32" s="9">
        <v>4.2200000000000001E-2</v>
      </c>
      <c r="L32" s="9">
        <v>1.4999999999999999E-2</v>
      </c>
      <c r="M32" s="9">
        <v>4.7999999999999996E-3</v>
      </c>
      <c r="N32" s="9">
        <v>8.0000000000000004E-4</v>
      </c>
      <c r="O32" s="10">
        <f t="shared" si="1"/>
        <v>0.42060000000000008</v>
      </c>
      <c r="P32" s="10">
        <f t="shared" si="2"/>
        <v>0.20519999999999999</v>
      </c>
      <c r="Q32" s="10">
        <f t="shared" si="3"/>
        <v>6.2799999999999995E-2</v>
      </c>
      <c r="R32" s="10">
        <f t="shared" si="4"/>
        <v>2.0599999999999997E-2</v>
      </c>
      <c r="S32" s="10">
        <f t="shared" si="5"/>
        <v>5.5999999999999999E-3</v>
      </c>
      <c r="T32" s="10">
        <f t="shared" si="6"/>
        <v>8.0000000000000004E-4</v>
      </c>
    </row>
    <row r="33" spans="3:20" ht="16" x14ac:dyDescent="0.2">
      <c r="C33" t="s">
        <v>35</v>
      </c>
      <c r="D33" s="2">
        <v>2E-3</v>
      </c>
      <c r="G33" s="8" t="s">
        <v>49</v>
      </c>
      <c r="H33" s="9">
        <v>0.4884</v>
      </c>
      <c r="I33" s="9">
        <v>0.31940000000000002</v>
      </c>
      <c r="J33" s="9">
        <v>0.121</v>
      </c>
      <c r="K33" s="9">
        <v>5.2600000000000001E-2</v>
      </c>
      <c r="L33" s="9">
        <v>1.14E-2</v>
      </c>
      <c r="M33" s="9">
        <v>5.0000000000000001E-3</v>
      </c>
      <c r="N33" s="9">
        <v>2.2000000000000001E-3</v>
      </c>
      <c r="O33" s="10">
        <f t="shared" si="1"/>
        <v>0.51159999999999994</v>
      </c>
      <c r="P33" s="10">
        <f t="shared" si="2"/>
        <v>0.19220000000000001</v>
      </c>
      <c r="Q33" s="10">
        <f t="shared" si="3"/>
        <v>7.1199999999999999E-2</v>
      </c>
      <c r="R33" s="10">
        <f t="shared" si="4"/>
        <v>1.8600000000000002E-2</v>
      </c>
      <c r="S33" s="10">
        <f t="shared" si="5"/>
        <v>7.1999999999999998E-3</v>
      </c>
      <c r="T33" s="10">
        <f t="shared" si="6"/>
        <v>2.2000000000000001E-3</v>
      </c>
    </row>
    <row r="34" spans="3:20" ht="16" x14ac:dyDescent="0.2">
      <c r="C34" t="s">
        <v>53</v>
      </c>
      <c r="D34" s="2">
        <v>2E-3</v>
      </c>
      <c r="G34" s="8" t="s">
        <v>82</v>
      </c>
      <c r="H34" s="9">
        <v>0.48080000000000001</v>
      </c>
      <c r="I34" s="9">
        <v>0.3322</v>
      </c>
      <c r="J34" s="9">
        <v>9.3200000000000005E-2</v>
      </c>
      <c r="K34" s="9">
        <v>5.9400000000000001E-2</v>
      </c>
      <c r="L34" s="9">
        <v>2.0199999999999999E-2</v>
      </c>
      <c r="M34" s="9">
        <v>1.0200000000000001E-2</v>
      </c>
      <c r="N34" s="9">
        <v>4.0000000000000001E-3</v>
      </c>
      <c r="O34" s="10">
        <f t="shared" si="1"/>
        <v>0.51919999999999999</v>
      </c>
      <c r="P34" s="10">
        <f t="shared" si="2"/>
        <v>0.187</v>
      </c>
      <c r="Q34" s="10">
        <f t="shared" si="3"/>
        <v>9.3800000000000008E-2</v>
      </c>
      <c r="R34" s="10">
        <f t="shared" si="4"/>
        <v>3.44E-2</v>
      </c>
      <c r="S34" s="10">
        <f t="shared" si="5"/>
        <v>1.4200000000000001E-2</v>
      </c>
      <c r="T34" s="10">
        <f t="shared" si="6"/>
        <v>4.0000000000000001E-3</v>
      </c>
    </row>
    <row r="35" spans="3:20" ht="16" x14ac:dyDescent="0.2">
      <c r="C35" t="s">
        <v>54</v>
      </c>
      <c r="D35" s="2">
        <v>2E-3</v>
      </c>
      <c r="G35" s="8" t="s">
        <v>46</v>
      </c>
      <c r="H35" s="9">
        <v>0.51160000000000005</v>
      </c>
      <c r="I35" s="9">
        <v>0.3034</v>
      </c>
      <c r="J35" s="9">
        <v>0.1124</v>
      </c>
      <c r="K35" s="9">
        <v>5.1400000000000001E-2</v>
      </c>
      <c r="L35" s="9">
        <v>1.5599999999999999E-2</v>
      </c>
      <c r="M35" s="9">
        <v>5.0000000000000001E-3</v>
      </c>
      <c r="N35" s="9">
        <v>5.9999999999999995E-4</v>
      </c>
      <c r="O35" s="10">
        <f t="shared" si="1"/>
        <v>0.4884</v>
      </c>
      <c r="P35" s="10">
        <f t="shared" si="2"/>
        <v>0.185</v>
      </c>
      <c r="Q35" s="10">
        <f t="shared" si="3"/>
        <v>7.2600000000000012E-2</v>
      </c>
      <c r="R35" s="10">
        <f t="shared" si="4"/>
        <v>2.12E-2</v>
      </c>
      <c r="S35" s="10">
        <f t="shared" si="5"/>
        <v>5.5999999999999999E-3</v>
      </c>
      <c r="T35" s="10">
        <f t="shared" si="6"/>
        <v>5.9999999999999995E-4</v>
      </c>
    </row>
    <row r="36" spans="3:20" ht="16" x14ac:dyDescent="0.2">
      <c r="C36" t="s">
        <v>61</v>
      </c>
      <c r="D36" s="2">
        <v>2E-3</v>
      </c>
      <c r="G36" s="8" t="s">
        <v>103</v>
      </c>
      <c r="H36" s="9">
        <v>0.51359999999999995</v>
      </c>
      <c r="I36" s="9">
        <v>0.30159999999999998</v>
      </c>
      <c r="J36" s="9">
        <v>0.1114</v>
      </c>
      <c r="K36" s="9">
        <v>5.8400000000000001E-2</v>
      </c>
      <c r="L36" s="9">
        <v>1.0800000000000001E-2</v>
      </c>
      <c r="M36" s="9">
        <v>2.8E-3</v>
      </c>
      <c r="N36" s="9">
        <v>1.4E-3</v>
      </c>
      <c r="O36" s="10">
        <f t="shared" si="1"/>
        <v>0.4864</v>
      </c>
      <c r="P36" s="10">
        <f t="shared" si="2"/>
        <v>0.18480000000000002</v>
      </c>
      <c r="Q36" s="10">
        <f t="shared" si="3"/>
        <v>7.3399999999999993E-2</v>
      </c>
      <c r="R36" s="10">
        <f t="shared" si="4"/>
        <v>1.5000000000000001E-2</v>
      </c>
      <c r="S36" s="10">
        <f t="shared" si="5"/>
        <v>4.1999999999999997E-3</v>
      </c>
      <c r="T36" s="10">
        <f t="shared" si="6"/>
        <v>1.4E-3</v>
      </c>
    </row>
    <row r="37" spans="3:20" ht="16" x14ac:dyDescent="0.2">
      <c r="C37" t="s">
        <v>17</v>
      </c>
      <c r="D37" s="2">
        <v>1E-3</v>
      </c>
      <c r="G37" s="8" t="s">
        <v>94</v>
      </c>
      <c r="H37" s="9">
        <v>0.46860000000000002</v>
      </c>
      <c r="I37" s="9">
        <v>0.34860000000000002</v>
      </c>
      <c r="J37" s="9">
        <v>0.1082</v>
      </c>
      <c r="K37" s="9">
        <v>5.16E-2</v>
      </c>
      <c r="L37" s="9">
        <v>1.6E-2</v>
      </c>
      <c r="M37" s="9">
        <v>4.7999999999999996E-3</v>
      </c>
      <c r="N37" s="9">
        <v>2.2000000000000001E-3</v>
      </c>
      <c r="O37" s="10">
        <f t="shared" ref="O37:O68" si="7">SUM(I37:N37)</f>
        <v>0.53140000000000009</v>
      </c>
      <c r="P37" s="10">
        <f t="shared" ref="P37:P68" si="8">SUM(J37:N37)</f>
        <v>0.18280000000000002</v>
      </c>
      <c r="Q37" s="10">
        <f t="shared" ref="Q37:Q68" si="9">SUM(K37:N37)</f>
        <v>7.4599999999999986E-2</v>
      </c>
      <c r="R37" s="10">
        <f t="shared" ref="R37:R68" si="10">SUM(L37:N37)</f>
        <v>2.3E-2</v>
      </c>
      <c r="S37" s="10">
        <f t="shared" ref="S37:S68" si="11">SUM(M37:N37)</f>
        <v>6.9999999999999993E-3</v>
      </c>
      <c r="T37" s="10">
        <f t="shared" ref="T37:T68" si="12">N37</f>
        <v>2.2000000000000001E-3</v>
      </c>
    </row>
    <row r="38" spans="3:20" ht="16" x14ac:dyDescent="0.2">
      <c r="C38" t="s">
        <v>20</v>
      </c>
      <c r="D38" s="2">
        <v>1E-3</v>
      </c>
      <c r="G38" s="8" t="s">
        <v>108</v>
      </c>
      <c r="H38" s="9">
        <v>0.62660000000000005</v>
      </c>
      <c r="I38" s="9">
        <v>0.2072</v>
      </c>
      <c r="J38" s="9">
        <v>0.1188</v>
      </c>
      <c r="K38" s="9">
        <v>3.3599999999999998E-2</v>
      </c>
      <c r="L38" s="9">
        <v>1.12E-2</v>
      </c>
      <c r="M38" s="9">
        <v>1.8E-3</v>
      </c>
      <c r="N38" s="9">
        <v>8.0000000000000004E-4</v>
      </c>
      <c r="O38" s="10">
        <f t="shared" si="7"/>
        <v>0.37340000000000007</v>
      </c>
      <c r="P38" s="10">
        <f t="shared" si="8"/>
        <v>0.16619999999999999</v>
      </c>
      <c r="Q38" s="10">
        <f t="shared" si="9"/>
        <v>4.7400000000000005E-2</v>
      </c>
      <c r="R38" s="10">
        <f t="shared" si="10"/>
        <v>1.38E-2</v>
      </c>
      <c r="S38" s="10">
        <f t="shared" si="11"/>
        <v>2.5999999999999999E-3</v>
      </c>
      <c r="T38" s="10">
        <f t="shared" si="12"/>
        <v>8.0000000000000004E-4</v>
      </c>
    </row>
    <row r="39" spans="3:20" ht="16" x14ac:dyDescent="0.2">
      <c r="C39" t="s">
        <v>8</v>
      </c>
      <c r="D39" s="2">
        <v>1E-3</v>
      </c>
      <c r="G39" s="8" t="s">
        <v>106</v>
      </c>
      <c r="H39" s="9">
        <v>0.44919999999999999</v>
      </c>
      <c r="I39" s="9">
        <v>0.39300000000000002</v>
      </c>
      <c r="J39" s="9">
        <v>8.1000000000000003E-2</v>
      </c>
      <c r="K39" s="9">
        <v>4.6800000000000001E-2</v>
      </c>
      <c r="L39" s="9">
        <v>2.3E-2</v>
      </c>
      <c r="M39" s="9">
        <v>4.7999999999999996E-3</v>
      </c>
      <c r="N39" s="9">
        <v>2.2000000000000001E-3</v>
      </c>
      <c r="O39" s="10">
        <f t="shared" si="7"/>
        <v>0.55080000000000007</v>
      </c>
      <c r="P39" s="10">
        <f t="shared" si="8"/>
        <v>0.1578</v>
      </c>
      <c r="Q39" s="10">
        <f t="shared" si="9"/>
        <v>7.6799999999999993E-2</v>
      </c>
      <c r="R39" s="10">
        <f t="shared" si="10"/>
        <v>0.03</v>
      </c>
      <c r="S39" s="10">
        <f t="shared" si="11"/>
        <v>6.9999999999999993E-3</v>
      </c>
      <c r="T39" s="10">
        <f t="shared" si="12"/>
        <v>2.2000000000000001E-3</v>
      </c>
    </row>
    <row r="40" spans="3:20" ht="16" x14ac:dyDescent="0.2">
      <c r="C40" t="s">
        <v>30</v>
      </c>
      <c r="D40" s="2">
        <v>1E-3</v>
      </c>
      <c r="G40" s="8" t="s">
        <v>81</v>
      </c>
      <c r="H40" s="9">
        <v>0.51919999999999999</v>
      </c>
      <c r="I40" s="9">
        <v>0.32379999999999998</v>
      </c>
      <c r="J40" s="9">
        <v>7.2599999999999998E-2</v>
      </c>
      <c r="K40" s="9">
        <v>5.1799999999999999E-2</v>
      </c>
      <c r="L40" s="9">
        <v>1.9199999999999998E-2</v>
      </c>
      <c r="M40" s="9">
        <v>1.04E-2</v>
      </c>
      <c r="N40" s="9">
        <v>3.0000000000000001E-3</v>
      </c>
      <c r="O40" s="10">
        <f t="shared" si="7"/>
        <v>0.48080000000000001</v>
      </c>
      <c r="P40" s="10">
        <f t="shared" si="8"/>
        <v>0.157</v>
      </c>
      <c r="Q40" s="10">
        <f t="shared" si="9"/>
        <v>8.4400000000000003E-2</v>
      </c>
      <c r="R40" s="10">
        <f t="shared" si="10"/>
        <v>3.2599999999999997E-2</v>
      </c>
      <c r="S40" s="10">
        <f t="shared" si="11"/>
        <v>1.3399999999999999E-2</v>
      </c>
      <c r="T40" s="10">
        <f t="shared" si="12"/>
        <v>3.0000000000000001E-3</v>
      </c>
    </row>
    <row r="41" spans="3:20" ht="16" x14ac:dyDescent="0.2">
      <c r="C41" t="s">
        <v>44</v>
      </c>
      <c r="D41" s="2">
        <v>1E-3</v>
      </c>
      <c r="G41" s="8" t="s">
        <v>101</v>
      </c>
      <c r="H41" s="9">
        <v>0.59399999999999997</v>
      </c>
      <c r="I41" s="9">
        <v>0.24979999999999999</v>
      </c>
      <c r="J41" s="9">
        <v>9.3600000000000003E-2</v>
      </c>
      <c r="K41" s="9">
        <v>5.04E-2</v>
      </c>
      <c r="L41" s="9">
        <v>8.2000000000000007E-3</v>
      </c>
      <c r="M41" s="9">
        <v>2.3999999999999998E-3</v>
      </c>
      <c r="N41" s="9">
        <v>1.6000000000000001E-3</v>
      </c>
      <c r="O41" s="10">
        <f t="shared" si="7"/>
        <v>0.40599999999999997</v>
      </c>
      <c r="P41" s="10">
        <f t="shared" si="8"/>
        <v>0.15620000000000003</v>
      </c>
      <c r="Q41" s="10">
        <f t="shared" si="9"/>
        <v>6.2600000000000003E-2</v>
      </c>
      <c r="R41" s="10">
        <f t="shared" si="10"/>
        <v>1.2200000000000001E-2</v>
      </c>
      <c r="S41" s="10">
        <f t="shared" si="11"/>
        <v>4.0000000000000001E-3</v>
      </c>
      <c r="T41" s="10">
        <f t="shared" si="12"/>
        <v>1.6000000000000001E-3</v>
      </c>
    </row>
    <row r="42" spans="3:20" ht="16" x14ac:dyDescent="0.2">
      <c r="C42" t="s">
        <v>50</v>
      </c>
      <c r="D42" s="2">
        <v>1E-3</v>
      </c>
      <c r="G42" s="8" t="s">
        <v>93</v>
      </c>
      <c r="H42" s="9">
        <v>0.53139999999999998</v>
      </c>
      <c r="I42" s="9">
        <v>0.31480000000000002</v>
      </c>
      <c r="J42" s="9">
        <v>9.4200000000000006E-2</v>
      </c>
      <c r="K42" s="9">
        <v>4.0800000000000003E-2</v>
      </c>
      <c r="L42" s="9">
        <v>1.3599999999999999E-2</v>
      </c>
      <c r="M42" s="9">
        <v>4.0000000000000001E-3</v>
      </c>
      <c r="N42" s="9">
        <v>1.1999999999999999E-3</v>
      </c>
      <c r="O42" s="10">
        <f t="shared" si="7"/>
        <v>0.46860000000000002</v>
      </c>
      <c r="P42" s="10">
        <f t="shared" si="8"/>
        <v>0.15380000000000002</v>
      </c>
      <c r="Q42" s="10">
        <f t="shared" si="9"/>
        <v>5.9600000000000007E-2</v>
      </c>
      <c r="R42" s="10">
        <f t="shared" si="10"/>
        <v>1.8799999999999997E-2</v>
      </c>
      <c r="S42" s="10">
        <f t="shared" si="11"/>
        <v>5.1999999999999998E-3</v>
      </c>
      <c r="T42" s="10">
        <f t="shared" si="12"/>
        <v>1.1999999999999999E-3</v>
      </c>
    </row>
    <row r="43" spans="3:20" ht="16" x14ac:dyDescent="0.2">
      <c r="C43" t="s">
        <v>59</v>
      </c>
      <c r="D43" s="2">
        <v>1E-3</v>
      </c>
      <c r="G43" s="8" t="s">
        <v>89</v>
      </c>
      <c r="H43" s="9">
        <v>0.61060000000000003</v>
      </c>
      <c r="I43" s="9">
        <v>0.23880000000000001</v>
      </c>
      <c r="J43" s="9">
        <v>0.1114</v>
      </c>
      <c r="K43" s="9">
        <v>2.46E-2</v>
      </c>
      <c r="L43" s="9">
        <v>1.04E-2</v>
      </c>
      <c r="M43" s="9">
        <v>3.0000000000000001E-3</v>
      </c>
      <c r="N43" s="9">
        <v>1.1999999999999999E-3</v>
      </c>
      <c r="O43" s="10">
        <f t="shared" si="7"/>
        <v>0.38940000000000002</v>
      </c>
      <c r="P43" s="10">
        <f t="shared" si="8"/>
        <v>0.15060000000000001</v>
      </c>
      <c r="Q43" s="10">
        <f t="shared" si="9"/>
        <v>3.9200000000000006E-2</v>
      </c>
      <c r="R43" s="10">
        <f t="shared" si="10"/>
        <v>1.4599999999999998E-2</v>
      </c>
      <c r="S43" s="10">
        <f t="shared" si="11"/>
        <v>4.1999999999999997E-3</v>
      </c>
      <c r="T43" s="10">
        <f t="shared" si="12"/>
        <v>1.1999999999999999E-3</v>
      </c>
    </row>
    <row r="44" spans="3:20" ht="16" x14ac:dyDescent="0.2">
      <c r="C44" t="s">
        <v>62</v>
      </c>
      <c r="D44" s="2">
        <v>1E-3</v>
      </c>
      <c r="G44" s="8" t="s">
        <v>87</v>
      </c>
      <c r="H44" s="9">
        <v>0.45860000000000001</v>
      </c>
      <c r="I44" s="9">
        <v>0.40620000000000001</v>
      </c>
      <c r="J44" s="9">
        <v>0.08</v>
      </c>
      <c r="K44" s="9">
        <v>3.1600000000000003E-2</v>
      </c>
      <c r="L44" s="9">
        <v>1.7000000000000001E-2</v>
      </c>
      <c r="M44" s="9">
        <v>5.0000000000000001E-3</v>
      </c>
      <c r="N44" s="9">
        <v>1.6000000000000001E-3</v>
      </c>
      <c r="O44" s="10">
        <f t="shared" si="7"/>
        <v>0.5414000000000001</v>
      </c>
      <c r="P44" s="10">
        <f t="shared" si="8"/>
        <v>0.13519999999999999</v>
      </c>
      <c r="Q44" s="10">
        <f t="shared" si="9"/>
        <v>5.5199999999999999E-2</v>
      </c>
      <c r="R44" s="10">
        <f t="shared" si="10"/>
        <v>2.3600000000000003E-2</v>
      </c>
      <c r="S44" s="10">
        <f t="shared" si="11"/>
        <v>6.6E-3</v>
      </c>
      <c r="T44" s="10">
        <f t="shared" si="12"/>
        <v>1.6000000000000001E-3</v>
      </c>
    </row>
    <row r="45" spans="3:20" ht="16" x14ac:dyDescent="0.2">
      <c r="C45" t="s">
        <v>70</v>
      </c>
      <c r="D45" s="2">
        <v>1E-3</v>
      </c>
      <c r="G45" s="8" t="s">
        <v>79</v>
      </c>
      <c r="H45" s="9">
        <v>0.68459999999999999</v>
      </c>
      <c r="I45" s="9">
        <v>0.20300000000000001</v>
      </c>
      <c r="J45" s="9">
        <v>8.2199999999999995E-2</v>
      </c>
      <c r="K45" s="9">
        <v>2.0799999999999999E-2</v>
      </c>
      <c r="L45" s="9">
        <v>6.4000000000000003E-3</v>
      </c>
      <c r="M45" s="9">
        <v>2.8E-3</v>
      </c>
      <c r="N45" s="9">
        <v>2.0000000000000001E-4</v>
      </c>
      <c r="O45" s="10">
        <f t="shared" si="7"/>
        <v>0.31540000000000001</v>
      </c>
      <c r="P45" s="10">
        <f t="shared" si="8"/>
        <v>0.1124</v>
      </c>
      <c r="Q45" s="10">
        <f t="shared" si="9"/>
        <v>3.0199999999999998E-2</v>
      </c>
      <c r="R45" s="10">
        <f t="shared" si="10"/>
        <v>9.4000000000000004E-3</v>
      </c>
      <c r="S45" s="10">
        <f t="shared" si="11"/>
        <v>3.0000000000000001E-3</v>
      </c>
      <c r="T45" s="10">
        <f t="shared" si="12"/>
        <v>2.0000000000000001E-4</v>
      </c>
    </row>
    <row r="46" spans="3:20" ht="16" x14ac:dyDescent="0.2">
      <c r="C46" t="s">
        <v>13</v>
      </c>
      <c r="D46" s="2">
        <v>0</v>
      </c>
      <c r="G46" s="8" t="s">
        <v>70</v>
      </c>
      <c r="H46" s="9">
        <v>0.55079999999999996</v>
      </c>
      <c r="I46" s="9">
        <v>0.33900000000000002</v>
      </c>
      <c r="J46" s="9">
        <v>5.8799999999999998E-2</v>
      </c>
      <c r="K46" s="9">
        <v>3.44E-2</v>
      </c>
      <c r="L46" s="9">
        <v>1.2999999999999999E-2</v>
      </c>
      <c r="M46" s="9">
        <v>3.0000000000000001E-3</v>
      </c>
      <c r="N46" s="9">
        <v>1E-3</v>
      </c>
      <c r="O46" s="10">
        <f t="shared" si="7"/>
        <v>0.44920000000000004</v>
      </c>
      <c r="P46" s="10">
        <f t="shared" si="8"/>
        <v>0.11020000000000001</v>
      </c>
      <c r="Q46" s="10">
        <f t="shared" si="9"/>
        <v>5.1400000000000001E-2</v>
      </c>
      <c r="R46" s="10">
        <f t="shared" si="10"/>
        <v>1.7000000000000001E-2</v>
      </c>
      <c r="S46" s="10">
        <f t="shared" si="11"/>
        <v>4.0000000000000001E-3</v>
      </c>
      <c r="T46" s="10">
        <f t="shared" si="12"/>
        <v>1E-3</v>
      </c>
    </row>
    <row r="47" spans="3:20" ht="16" x14ac:dyDescent="0.2">
      <c r="C47" t="s">
        <v>19</v>
      </c>
      <c r="D47" s="2">
        <v>0</v>
      </c>
      <c r="G47" s="8" t="s">
        <v>107</v>
      </c>
      <c r="H47" s="9">
        <v>0.66679999999999995</v>
      </c>
      <c r="I47" s="9">
        <v>0.22339999999999999</v>
      </c>
      <c r="J47" s="9">
        <v>8.9399999999999993E-2</v>
      </c>
      <c r="K47" s="9">
        <v>1.4800000000000001E-2</v>
      </c>
      <c r="L47" s="9">
        <v>4.4000000000000003E-3</v>
      </c>
      <c r="M47" s="9">
        <v>8.0000000000000004E-4</v>
      </c>
      <c r="N47" s="9">
        <v>4.0000000000000002E-4</v>
      </c>
      <c r="O47" s="10">
        <f t="shared" si="7"/>
        <v>0.3332</v>
      </c>
      <c r="P47" s="10">
        <f t="shared" si="8"/>
        <v>0.10979999999999998</v>
      </c>
      <c r="Q47" s="10">
        <f t="shared" si="9"/>
        <v>2.0400000000000001E-2</v>
      </c>
      <c r="R47" s="10">
        <f t="shared" si="10"/>
        <v>5.6000000000000008E-3</v>
      </c>
      <c r="S47" s="10">
        <f t="shared" si="11"/>
        <v>1.2000000000000001E-3</v>
      </c>
      <c r="T47" s="10">
        <f t="shared" si="12"/>
        <v>4.0000000000000002E-4</v>
      </c>
    </row>
    <row r="48" spans="3:20" ht="16" x14ac:dyDescent="0.2">
      <c r="C48" t="s">
        <v>21</v>
      </c>
      <c r="D48" s="2">
        <v>0</v>
      </c>
      <c r="G48" s="8" t="s">
        <v>91</v>
      </c>
      <c r="H48" s="9">
        <v>0.73299999999999998</v>
      </c>
      <c r="I48" s="9">
        <v>0.16539999999999999</v>
      </c>
      <c r="J48" s="9">
        <v>8.0799999999999997E-2</v>
      </c>
      <c r="K48" s="9">
        <v>1.46E-2</v>
      </c>
      <c r="L48" s="9">
        <v>4.5999999999999999E-3</v>
      </c>
      <c r="M48" s="9">
        <v>1.6000000000000001E-3</v>
      </c>
      <c r="N48" s="9">
        <v>0</v>
      </c>
      <c r="O48" s="10">
        <f t="shared" si="7"/>
        <v>0.26699999999999996</v>
      </c>
      <c r="P48" s="10">
        <f t="shared" si="8"/>
        <v>0.10160000000000001</v>
      </c>
      <c r="Q48" s="10">
        <f t="shared" si="9"/>
        <v>2.0800000000000003E-2</v>
      </c>
      <c r="R48" s="10">
        <f t="shared" si="10"/>
        <v>6.1999999999999998E-3</v>
      </c>
      <c r="S48" s="10">
        <f t="shared" si="11"/>
        <v>1.6000000000000001E-3</v>
      </c>
      <c r="T48" s="10">
        <f t="shared" si="12"/>
        <v>0</v>
      </c>
    </row>
    <row r="49" spans="3:20" ht="16" x14ac:dyDescent="0.2">
      <c r="C49" t="s">
        <v>23</v>
      </c>
      <c r="D49" s="2">
        <v>0</v>
      </c>
      <c r="G49" s="8" t="s">
        <v>88</v>
      </c>
      <c r="H49" s="9">
        <v>0.54139999999999999</v>
      </c>
      <c r="I49" s="9">
        <v>0.36159999999999998</v>
      </c>
      <c r="J49" s="9">
        <v>5.7799999999999997E-2</v>
      </c>
      <c r="K49" s="9">
        <v>2.5000000000000001E-2</v>
      </c>
      <c r="L49" s="9">
        <v>9.4000000000000004E-3</v>
      </c>
      <c r="M49" s="9">
        <v>4.0000000000000001E-3</v>
      </c>
      <c r="N49" s="9">
        <v>8.0000000000000004E-4</v>
      </c>
      <c r="O49" s="10">
        <f t="shared" si="7"/>
        <v>0.45860000000000006</v>
      </c>
      <c r="P49" s="10">
        <f t="shared" si="8"/>
        <v>9.7000000000000003E-2</v>
      </c>
      <c r="Q49" s="10">
        <f t="shared" si="9"/>
        <v>3.9200000000000006E-2</v>
      </c>
      <c r="R49" s="10">
        <f t="shared" si="10"/>
        <v>1.4200000000000001E-2</v>
      </c>
      <c r="S49" s="10">
        <f t="shared" si="11"/>
        <v>4.8000000000000004E-3</v>
      </c>
      <c r="T49" s="10">
        <f t="shared" si="12"/>
        <v>8.0000000000000004E-4</v>
      </c>
    </row>
    <row r="50" spans="3:20" ht="16" x14ac:dyDescent="0.2">
      <c r="C50" t="s">
        <v>25</v>
      </c>
      <c r="D50" s="2">
        <v>0</v>
      </c>
      <c r="G50" s="8" t="s">
        <v>42</v>
      </c>
      <c r="H50" s="9">
        <v>0.70679999999999998</v>
      </c>
      <c r="I50" s="9">
        <v>0.2112</v>
      </c>
      <c r="J50" s="9">
        <v>4.82E-2</v>
      </c>
      <c r="K50" s="9">
        <v>2.4E-2</v>
      </c>
      <c r="L50" s="9">
        <v>6.6E-3</v>
      </c>
      <c r="M50" s="9">
        <v>2.3999999999999998E-3</v>
      </c>
      <c r="N50" s="9">
        <v>8.0000000000000004E-4</v>
      </c>
      <c r="O50" s="10">
        <f t="shared" si="7"/>
        <v>0.29320000000000007</v>
      </c>
      <c r="P50" s="10">
        <f t="shared" si="8"/>
        <v>8.199999999999999E-2</v>
      </c>
      <c r="Q50" s="10">
        <f t="shared" si="9"/>
        <v>3.3800000000000004E-2</v>
      </c>
      <c r="R50" s="10">
        <f t="shared" si="10"/>
        <v>9.7999999999999997E-3</v>
      </c>
      <c r="S50" s="10">
        <f t="shared" si="11"/>
        <v>3.1999999999999997E-3</v>
      </c>
      <c r="T50" s="10">
        <f t="shared" si="12"/>
        <v>8.0000000000000004E-4</v>
      </c>
    </row>
    <row r="51" spans="3:20" ht="16" x14ac:dyDescent="0.2">
      <c r="C51" t="s">
        <v>27</v>
      </c>
      <c r="D51" s="2">
        <v>0</v>
      </c>
      <c r="G51" s="8" t="s">
        <v>77</v>
      </c>
      <c r="H51" s="9">
        <v>0.66120000000000001</v>
      </c>
      <c r="I51" s="9">
        <v>0.26379999999999998</v>
      </c>
      <c r="J51" s="9">
        <v>4.5999999999999999E-2</v>
      </c>
      <c r="K51" s="9">
        <v>1.9199999999999998E-2</v>
      </c>
      <c r="L51" s="9">
        <v>7.0000000000000001E-3</v>
      </c>
      <c r="M51" s="9">
        <v>2.3999999999999998E-3</v>
      </c>
      <c r="N51" s="9">
        <v>4.0000000000000002E-4</v>
      </c>
      <c r="O51" s="10">
        <f t="shared" si="7"/>
        <v>0.33879999999999999</v>
      </c>
      <c r="P51" s="10">
        <f t="shared" si="8"/>
        <v>7.4999999999999997E-2</v>
      </c>
      <c r="Q51" s="10">
        <f t="shared" si="9"/>
        <v>2.8999999999999998E-2</v>
      </c>
      <c r="R51" s="10">
        <f t="shared" si="10"/>
        <v>9.7999999999999997E-3</v>
      </c>
      <c r="S51" s="10">
        <f t="shared" si="11"/>
        <v>2.8E-3</v>
      </c>
      <c r="T51" s="10">
        <f t="shared" si="12"/>
        <v>4.0000000000000002E-4</v>
      </c>
    </row>
    <row r="52" spans="3:20" ht="16" x14ac:dyDescent="0.2">
      <c r="C52" t="s">
        <v>29</v>
      </c>
      <c r="D52" s="2">
        <v>0</v>
      </c>
      <c r="G52" s="8" t="s">
        <v>98</v>
      </c>
      <c r="H52" s="9">
        <v>0.46899999999999997</v>
      </c>
      <c r="I52" s="9">
        <v>0.46179999999999999</v>
      </c>
      <c r="J52" s="9">
        <v>3.78E-2</v>
      </c>
      <c r="K52" s="9">
        <v>1.9199999999999998E-2</v>
      </c>
      <c r="L52" s="9">
        <v>7.0000000000000001E-3</v>
      </c>
      <c r="M52" s="9">
        <v>4.1999999999999997E-3</v>
      </c>
      <c r="N52" s="9">
        <v>1E-3</v>
      </c>
      <c r="O52" s="10">
        <f t="shared" si="7"/>
        <v>0.53100000000000003</v>
      </c>
      <c r="P52" s="10">
        <f t="shared" si="8"/>
        <v>6.9199999999999998E-2</v>
      </c>
      <c r="Q52" s="10">
        <f t="shared" si="9"/>
        <v>3.1399999999999997E-2</v>
      </c>
      <c r="R52" s="10">
        <f t="shared" si="10"/>
        <v>1.2199999999999999E-2</v>
      </c>
      <c r="S52" s="10">
        <f t="shared" si="11"/>
        <v>5.1999999999999998E-3</v>
      </c>
      <c r="T52" s="10">
        <f t="shared" si="12"/>
        <v>1E-3</v>
      </c>
    </row>
    <row r="53" spans="3:20" ht="16" x14ac:dyDescent="0.2">
      <c r="C53" t="s">
        <v>32</v>
      </c>
      <c r="D53" s="2">
        <v>0</v>
      </c>
      <c r="G53" s="8" t="s">
        <v>53</v>
      </c>
      <c r="H53" s="9">
        <v>0.53100000000000003</v>
      </c>
      <c r="I53" s="9">
        <v>0.41760000000000003</v>
      </c>
      <c r="J53" s="9">
        <v>3.0800000000000001E-2</v>
      </c>
      <c r="K53" s="9">
        <v>1.32E-2</v>
      </c>
      <c r="L53" s="9">
        <v>4.5999999999999999E-3</v>
      </c>
      <c r="M53" s="9">
        <v>1.8E-3</v>
      </c>
      <c r="N53" s="9">
        <v>1E-3</v>
      </c>
      <c r="O53" s="10">
        <f t="shared" si="7"/>
        <v>0.46900000000000003</v>
      </c>
      <c r="P53" s="10">
        <f t="shared" si="8"/>
        <v>5.1400000000000001E-2</v>
      </c>
      <c r="Q53" s="10">
        <f t="shared" si="9"/>
        <v>2.06E-2</v>
      </c>
      <c r="R53" s="10">
        <f t="shared" si="10"/>
        <v>7.3999999999999995E-3</v>
      </c>
      <c r="S53" s="10">
        <f t="shared" si="11"/>
        <v>2.8E-3</v>
      </c>
      <c r="T53" s="10">
        <f t="shared" si="12"/>
        <v>1E-3</v>
      </c>
    </row>
    <row r="54" spans="3:20" ht="16" x14ac:dyDescent="0.2">
      <c r="C54" t="s">
        <v>33</v>
      </c>
      <c r="D54" s="2">
        <v>0</v>
      </c>
      <c r="G54" s="8" t="s">
        <v>80</v>
      </c>
      <c r="H54" s="9">
        <v>0.82</v>
      </c>
      <c r="I54" s="9">
        <v>0.13639999999999999</v>
      </c>
      <c r="J54" s="9">
        <v>0.04</v>
      </c>
      <c r="K54" s="9">
        <v>3.0000000000000001E-3</v>
      </c>
      <c r="L54" s="9">
        <v>5.9999999999999995E-4</v>
      </c>
      <c r="M54" s="9">
        <v>0</v>
      </c>
      <c r="N54" s="9">
        <v>0</v>
      </c>
      <c r="O54" s="10">
        <f t="shared" si="7"/>
        <v>0.18</v>
      </c>
      <c r="P54" s="10">
        <f t="shared" si="8"/>
        <v>4.3600000000000007E-2</v>
      </c>
      <c r="Q54" s="10">
        <f t="shared" si="9"/>
        <v>3.5999999999999999E-3</v>
      </c>
      <c r="R54" s="10">
        <f t="shared" si="10"/>
        <v>5.9999999999999995E-4</v>
      </c>
      <c r="S54" s="10">
        <f t="shared" si="11"/>
        <v>0</v>
      </c>
      <c r="T54" s="10">
        <f t="shared" si="12"/>
        <v>0</v>
      </c>
    </row>
    <row r="55" spans="3:20" ht="16" x14ac:dyDescent="0.2">
      <c r="C55" t="s">
        <v>34</v>
      </c>
      <c r="D55" s="2">
        <v>0</v>
      </c>
      <c r="G55" s="8" t="s">
        <v>19</v>
      </c>
      <c r="H55" s="9">
        <v>0.81299999999999994</v>
      </c>
      <c r="I55" s="9">
        <v>0.14580000000000001</v>
      </c>
      <c r="J55" s="9">
        <v>3.9199999999999999E-2</v>
      </c>
      <c r="K55" s="9">
        <v>1.4E-3</v>
      </c>
      <c r="L55" s="9">
        <v>5.9999999999999995E-4</v>
      </c>
      <c r="M55" s="9">
        <v>0</v>
      </c>
      <c r="N55" s="9">
        <v>0</v>
      </c>
      <c r="O55" s="10">
        <f t="shared" si="7"/>
        <v>0.187</v>
      </c>
      <c r="P55" s="10">
        <f t="shared" si="8"/>
        <v>4.1200000000000001E-2</v>
      </c>
      <c r="Q55" s="10">
        <f t="shared" si="9"/>
        <v>2E-3</v>
      </c>
      <c r="R55" s="10">
        <f t="shared" si="10"/>
        <v>5.9999999999999995E-4</v>
      </c>
      <c r="S55" s="10">
        <f t="shared" si="11"/>
        <v>0</v>
      </c>
      <c r="T55" s="10">
        <f t="shared" si="12"/>
        <v>0</v>
      </c>
    </row>
    <row r="56" spans="3:20" ht="16" x14ac:dyDescent="0.2">
      <c r="C56" t="s">
        <v>36</v>
      </c>
      <c r="D56" s="2">
        <v>0</v>
      </c>
      <c r="G56" s="8" t="s">
        <v>84</v>
      </c>
      <c r="H56" s="9">
        <v>0.82620000000000005</v>
      </c>
      <c r="I56" s="9">
        <v>0.13639999999999999</v>
      </c>
      <c r="J56" s="9">
        <v>3.3799999999999997E-2</v>
      </c>
      <c r="K56" s="9">
        <v>3.5999999999999999E-3</v>
      </c>
      <c r="L56" s="9">
        <v>0</v>
      </c>
      <c r="M56" s="9">
        <v>0</v>
      </c>
      <c r="N56" s="9">
        <v>0</v>
      </c>
      <c r="O56" s="10">
        <f t="shared" si="7"/>
        <v>0.17379999999999998</v>
      </c>
      <c r="P56" s="10">
        <f t="shared" si="8"/>
        <v>3.7399999999999996E-2</v>
      </c>
      <c r="Q56" s="10">
        <f t="shared" si="9"/>
        <v>3.5999999999999999E-3</v>
      </c>
      <c r="R56" s="10">
        <f t="shared" si="10"/>
        <v>0</v>
      </c>
      <c r="S56" s="10">
        <f t="shared" si="11"/>
        <v>0</v>
      </c>
      <c r="T56" s="10">
        <f t="shared" si="12"/>
        <v>0</v>
      </c>
    </row>
    <row r="57" spans="3:20" ht="16" x14ac:dyDescent="0.2">
      <c r="C57" t="s">
        <v>38</v>
      </c>
      <c r="D57" s="2">
        <v>0</v>
      </c>
      <c r="G57" s="8" t="s">
        <v>99</v>
      </c>
      <c r="H57" s="9">
        <v>0.85780000000000001</v>
      </c>
      <c r="I57" s="9">
        <v>0.1072</v>
      </c>
      <c r="J57" s="9">
        <v>3.32E-2</v>
      </c>
      <c r="K57" s="9">
        <v>1.1999999999999999E-3</v>
      </c>
      <c r="L57" s="9">
        <v>5.9999999999999995E-4</v>
      </c>
      <c r="M57" s="9">
        <v>0</v>
      </c>
      <c r="N57" s="9">
        <v>0</v>
      </c>
      <c r="O57" s="10">
        <f t="shared" si="7"/>
        <v>0.14219999999999999</v>
      </c>
      <c r="P57" s="10">
        <f t="shared" si="8"/>
        <v>3.5000000000000003E-2</v>
      </c>
      <c r="Q57" s="10">
        <f t="shared" si="9"/>
        <v>1.8E-3</v>
      </c>
      <c r="R57" s="10">
        <f t="shared" si="10"/>
        <v>5.9999999999999995E-4</v>
      </c>
      <c r="S57" s="10">
        <f t="shared" si="11"/>
        <v>0</v>
      </c>
      <c r="T57" s="10">
        <f t="shared" si="12"/>
        <v>0</v>
      </c>
    </row>
    <row r="58" spans="3:20" ht="16" x14ac:dyDescent="0.2">
      <c r="C58" t="s">
        <v>41</v>
      </c>
      <c r="D58" s="2">
        <v>0</v>
      </c>
      <c r="G58" s="8" t="s">
        <v>110</v>
      </c>
      <c r="H58" s="9">
        <v>0.83479999999999999</v>
      </c>
      <c r="I58" s="9">
        <v>0.13139999999999999</v>
      </c>
      <c r="J58" s="9">
        <v>2.9399999999999999E-2</v>
      </c>
      <c r="K58" s="9">
        <v>3.8E-3</v>
      </c>
      <c r="L58" s="9">
        <v>5.9999999999999995E-4</v>
      </c>
      <c r="M58" s="9">
        <v>0</v>
      </c>
      <c r="N58" s="9">
        <v>0</v>
      </c>
      <c r="O58" s="10">
        <f t="shared" si="7"/>
        <v>0.16519999999999999</v>
      </c>
      <c r="P58" s="10">
        <f t="shared" si="8"/>
        <v>3.3800000000000004E-2</v>
      </c>
      <c r="Q58" s="10">
        <f t="shared" si="9"/>
        <v>4.4000000000000003E-3</v>
      </c>
      <c r="R58" s="10">
        <f t="shared" si="10"/>
        <v>5.9999999999999995E-4</v>
      </c>
      <c r="S58" s="10">
        <f t="shared" si="11"/>
        <v>0</v>
      </c>
      <c r="T58" s="10">
        <f t="shared" si="12"/>
        <v>0</v>
      </c>
    </row>
    <row r="59" spans="3:20" ht="16" x14ac:dyDescent="0.2">
      <c r="C59" t="s">
        <v>43</v>
      </c>
      <c r="D59" s="2">
        <v>0</v>
      </c>
      <c r="G59" s="8" t="s">
        <v>96</v>
      </c>
      <c r="H59" s="9">
        <v>0.89</v>
      </c>
      <c r="I59" s="9">
        <v>9.0399999999999994E-2</v>
      </c>
      <c r="J59" s="9">
        <v>1.66E-2</v>
      </c>
      <c r="K59" s="9">
        <v>3.0000000000000001E-3</v>
      </c>
      <c r="L59" s="9">
        <v>0</v>
      </c>
      <c r="M59" s="9">
        <v>0</v>
      </c>
      <c r="N59" s="9">
        <v>0</v>
      </c>
      <c r="O59" s="10">
        <f t="shared" si="7"/>
        <v>0.11</v>
      </c>
      <c r="P59" s="10">
        <f t="shared" si="8"/>
        <v>1.9599999999999999E-2</v>
      </c>
      <c r="Q59" s="10">
        <f t="shared" si="9"/>
        <v>3.0000000000000001E-3</v>
      </c>
      <c r="R59" s="10">
        <f t="shared" si="10"/>
        <v>0</v>
      </c>
      <c r="S59" s="10">
        <f t="shared" si="11"/>
        <v>0</v>
      </c>
      <c r="T59" s="10">
        <f t="shared" si="12"/>
        <v>0</v>
      </c>
    </row>
    <row r="60" spans="3:20" ht="16" x14ac:dyDescent="0.2">
      <c r="C60" t="s">
        <v>46</v>
      </c>
      <c r="D60" s="2">
        <v>0</v>
      </c>
      <c r="G60" s="8" t="s">
        <v>104</v>
      </c>
      <c r="H60" s="9">
        <v>0.91439999999999999</v>
      </c>
      <c r="I60" s="9">
        <v>7.0000000000000007E-2</v>
      </c>
      <c r="J60" s="9">
        <v>1.4E-2</v>
      </c>
      <c r="K60" s="9">
        <v>1.6000000000000001E-3</v>
      </c>
      <c r="L60" s="9">
        <v>0</v>
      </c>
      <c r="M60" s="9">
        <v>0</v>
      </c>
      <c r="N60" s="9">
        <v>0</v>
      </c>
      <c r="O60" s="10">
        <f t="shared" si="7"/>
        <v>8.5600000000000009E-2</v>
      </c>
      <c r="P60" s="10">
        <f t="shared" si="8"/>
        <v>1.5600000000000001E-2</v>
      </c>
      <c r="Q60" s="10">
        <f t="shared" si="9"/>
        <v>1.6000000000000001E-3</v>
      </c>
      <c r="R60" s="10">
        <f t="shared" si="10"/>
        <v>0</v>
      </c>
      <c r="S60" s="10">
        <f t="shared" si="11"/>
        <v>0</v>
      </c>
      <c r="T60" s="10">
        <f t="shared" si="12"/>
        <v>0</v>
      </c>
    </row>
    <row r="61" spans="3:20" ht="16" x14ac:dyDescent="0.2">
      <c r="C61" t="s">
        <v>48</v>
      </c>
      <c r="D61" s="2">
        <v>0</v>
      </c>
      <c r="G61" s="8" t="s">
        <v>102</v>
      </c>
      <c r="H61" s="9">
        <v>0.89800000000000002</v>
      </c>
      <c r="I61" s="9">
        <v>8.7400000000000005E-2</v>
      </c>
      <c r="J61" s="9">
        <v>1.24E-2</v>
      </c>
      <c r="K61" s="9">
        <v>2.2000000000000001E-3</v>
      </c>
      <c r="L61" s="9">
        <v>0</v>
      </c>
      <c r="M61" s="9">
        <v>0</v>
      </c>
      <c r="N61" s="9">
        <v>0</v>
      </c>
      <c r="O61" s="10">
        <f t="shared" si="7"/>
        <v>0.10199999999999999</v>
      </c>
      <c r="P61" s="10">
        <f t="shared" si="8"/>
        <v>1.46E-2</v>
      </c>
      <c r="Q61" s="10">
        <f t="shared" si="9"/>
        <v>2.2000000000000001E-3</v>
      </c>
      <c r="R61" s="10">
        <f t="shared" si="10"/>
        <v>0</v>
      </c>
      <c r="S61" s="10">
        <f t="shared" si="11"/>
        <v>0</v>
      </c>
      <c r="T61" s="10">
        <f t="shared" si="12"/>
        <v>0</v>
      </c>
    </row>
    <row r="62" spans="3:20" ht="16" x14ac:dyDescent="0.2">
      <c r="C62" t="s">
        <v>52</v>
      </c>
      <c r="D62" s="2">
        <v>0</v>
      </c>
      <c r="G62" s="8" t="s">
        <v>105</v>
      </c>
      <c r="H62" s="9">
        <v>0.96699999999999997</v>
      </c>
      <c r="I62" s="9">
        <v>2.86E-2</v>
      </c>
      <c r="J62" s="9">
        <v>4.0000000000000001E-3</v>
      </c>
      <c r="K62" s="9">
        <v>4.0000000000000002E-4</v>
      </c>
      <c r="L62" s="9">
        <v>0</v>
      </c>
      <c r="M62" s="9">
        <v>0</v>
      </c>
      <c r="N62" s="9">
        <v>0</v>
      </c>
      <c r="O62" s="10">
        <f t="shared" si="7"/>
        <v>3.3000000000000002E-2</v>
      </c>
      <c r="P62" s="10">
        <f t="shared" si="8"/>
        <v>4.4000000000000003E-3</v>
      </c>
      <c r="Q62" s="10">
        <f t="shared" si="9"/>
        <v>4.0000000000000002E-4</v>
      </c>
      <c r="R62" s="10">
        <f t="shared" si="10"/>
        <v>0</v>
      </c>
      <c r="S62" s="10">
        <f t="shared" si="11"/>
        <v>0</v>
      </c>
      <c r="T62" s="10">
        <f t="shared" si="12"/>
        <v>0</v>
      </c>
    </row>
    <row r="63" spans="3:20" ht="16" x14ac:dyDescent="0.2">
      <c r="C63" t="s">
        <v>56</v>
      </c>
      <c r="D63" s="2">
        <v>0</v>
      </c>
      <c r="G63" s="8" t="s">
        <v>41</v>
      </c>
      <c r="H63" s="9">
        <v>0.95640000000000003</v>
      </c>
      <c r="I63" s="9">
        <v>0.04</v>
      </c>
      <c r="J63" s="9">
        <v>3.5999999999999999E-3</v>
      </c>
      <c r="K63" s="9">
        <v>0</v>
      </c>
      <c r="L63" s="9">
        <v>0</v>
      </c>
      <c r="M63" s="9">
        <v>0</v>
      </c>
      <c r="N63" s="9">
        <v>0</v>
      </c>
      <c r="O63" s="10">
        <f t="shared" si="7"/>
        <v>4.36E-2</v>
      </c>
      <c r="P63" s="10">
        <f t="shared" si="8"/>
        <v>3.5999999999999999E-3</v>
      </c>
      <c r="Q63" s="10">
        <f t="shared" si="9"/>
        <v>0</v>
      </c>
      <c r="R63" s="10">
        <f t="shared" si="10"/>
        <v>0</v>
      </c>
      <c r="S63" s="10">
        <f t="shared" si="11"/>
        <v>0</v>
      </c>
      <c r="T63" s="10">
        <f t="shared" si="12"/>
        <v>0</v>
      </c>
    </row>
    <row r="64" spans="3:20" ht="16" x14ac:dyDescent="0.2">
      <c r="C64" t="s">
        <v>58</v>
      </c>
      <c r="D64" s="2">
        <v>0</v>
      </c>
      <c r="G64" s="8" t="s">
        <v>115</v>
      </c>
      <c r="H64" s="9">
        <v>0.95620000000000005</v>
      </c>
      <c r="I64" s="9">
        <v>4.0399999999999998E-2</v>
      </c>
      <c r="J64" s="9">
        <v>2.5999999999999999E-3</v>
      </c>
      <c r="K64" s="9">
        <v>8.0000000000000004E-4</v>
      </c>
      <c r="L64" s="9">
        <v>0</v>
      </c>
      <c r="M64" s="9">
        <v>0</v>
      </c>
      <c r="N64" s="9">
        <v>0</v>
      </c>
      <c r="O64" s="10">
        <f t="shared" si="7"/>
        <v>4.3799999999999999E-2</v>
      </c>
      <c r="P64" s="10">
        <f t="shared" si="8"/>
        <v>3.3999999999999998E-3</v>
      </c>
      <c r="Q64" s="10">
        <f t="shared" si="9"/>
        <v>8.0000000000000004E-4</v>
      </c>
      <c r="R64" s="10">
        <f t="shared" si="10"/>
        <v>0</v>
      </c>
      <c r="S64" s="10">
        <f t="shared" si="11"/>
        <v>0</v>
      </c>
      <c r="T64" s="10">
        <f t="shared" si="12"/>
        <v>0</v>
      </c>
    </row>
    <row r="65" spans="3:20" ht="16" x14ac:dyDescent="0.2">
      <c r="C65" t="s">
        <v>64</v>
      </c>
      <c r="D65" s="2">
        <v>0</v>
      </c>
      <c r="G65" s="8" t="s">
        <v>113</v>
      </c>
      <c r="H65" s="9">
        <v>0.96940000000000004</v>
      </c>
      <c r="I65" s="9">
        <v>2.76E-2</v>
      </c>
      <c r="J65" s="9">
        <v>2.5999999999999999E-3</v>
      </c>
      <c r="K65" s="9">
        <v>2.0000000000000001E-4</v>
      </c>
      <c r="L65" s="9">
        <v>2.0000000000000001E-4</v>
      </c>
      <c r="M65" s="9">
        <v>0</v>
      </c>
      <c r="N65" s="9">
        <v>0</v>
      </c>
      <c r="O65" s="10">
        <f t="shared" si="7"/>
        <v>3.0599999999999995E-2</v>
      </c>
      <c r="P65" s="10">
        <f t="shared" si="8"/>
        <v>3.0000000000000001E-3</v>
      </c>
      <c r="Q65" s="10">
        <f t="shared" si="9"/>
        <v>4.0000000000000002E-4</v>
      </c>
      <c r="R65" s="10">
        <f t="shared" si="10"/>
        <v>2.0000000000000001E-4</v>
      </c>
      <c r="S65" s="10">
        <f t="shared" si="11"/>
        <v>0</v>
      </c>
      <c r="T65" s="10">
        <f t="shared" si="12"/>
        <v>0</v>
      </c>
    </row>
    <row r="66" spans="3:20" ht="16" x14ac:dyDescent="0.2">
      <c r="C66" t="s">
        <v>66</v>
      </c>
      <c r="D66" s="2">
        <v>0</v>
      </c>
      <c r="G66" s="8" t="s">
        <v>92</v>
      </c>
      <c r="H66" s="9">
        <v>0.97119999999999995</v>
      </c>
      <c r="I66" s="9">
        <v>2.7E-2</v>
      </c>
      <c r="J66" s="9">
        <v>1.8E-3</v>
      </c>
      <c r="K66" s="9">
        <v>0</v>
      </c>
      <c r="L66" s="9">
        <v>0</v>
      </c>
      <c r="M66" s="9">
        <v>0</v>
      </c>
      <c r="N66" s="9">
        <v>0</v>
      </c>
      <c r="O66" s="10">
        <f t="shared" si="7"/>
        <v>2.8799999999999999E-2</v>
      </c>
      <c r="P66" s="10">
        <f t="shared" si="8"/>
        <v>1.8E-3</v>
      </c>
      <c r="Q66" s="10">
        <f t="shared" si="9"/>
        <v>0</v>
      </c>
      <c r="R66" s="10">
        <f t="shared" si="10"/>
        <v>0</v>
      </c>
      <c r="S66" s="10">
        <f t="shared" si="11"/>
        <v>0</v>
      </c>
      <c r="T66" s="10">
        <f t="shared" si="12"/>
        <v>0</v>
      </c>
    </row>
    <row r="67" spans="3:20" ht="16" x14ac:dyDescent="0.2">
      <c r="C67" t="s">
        <v>68</v>
      </c>
      <c r="D67" s="2">
        <v>0</v>
      </c>
      <c r="G67" s="8" t="s">
        <v>50</v>
      </c>
      <c r="H67" s="9">
        <v>0.99060000000000004</v>
      </c>
      <c r="I67" s="9">
        <v>8.9999999999999993E-3</v>
      </c>
      <c r="J67" s="9">
        <v>4.0000000000000002E-4</v>
      </c>
      <c r="K67" s="9">
        <v>0</v>
      </c>
      <c r="L67" s="9">
        <v>0</v>
      </c>
      <c r="M67" s="9">
        <v>0</v>
      </c>
      <c r="N67" s="9">
        <v>0</v>
      </c>
      <c r="O67" s="10">
        <f t="shared" si="7"/>
        <v>9.3999999999999986E-3</v>
      </c>
      <c r="P67" s="10">
        <f t="shared" si="8"/>
        <v>4.0000000000000002E-4</v>
      </c>
      <c r="Q67" s="10">
        <f t="shared" si="9"/>
        <v>0</v>
      </c>
      <c r="R67" s="10">
        <f t="shared" si="10"/>
        <v>0</v>
      </c>
      <c r="S67" s="10">
        <f t="shared" si="11"/>
        <v>0</v>
      </c>
      <c r="T67" s="10">
        <f t="shared" si="12"/>
        <v>0</v>
      </c>
    </row>
    <row r="68" spans="3:20" ht="16" x14ac:dyDescent="0.2">
      <c r="C68" t="s">
        <v>72</v>
      </c>
      <c r="D68" s="2">
        <v>0</v>
      </c>
      <c r="G68" s="8" t="s">
        <v>97</v>
      </c>
      <c r="H68" s="9">
        <v>0.99639999999999995</v>
      </c>
      <c r="I68" s="9">
        <v>3.3999999999999998E-3</v>
      </c>
      <c r="J68" s="9">
        <v>2.0000000000000001E-4</v>
      </c>
      <c r="K68" s="9">
        <v>0</v>
      </c>
      <c r="L68" s="9">
        <v>0</v>
      </c>
      <c r="M68" s="9">
        <v>0</v>
      </c>
      <c r="N68" s="9">
        <v>0</v>
      </c>
      <c r="O68" s="10">
        <f t="shared" si="7"/>
        <v>3.5999999999999999E-3</v>
      </c>
      <c r="P68" s="10">
        <f t="shared" si="8"/>
        <v>2.0000000000000001E-4</v>
      </c>
      <c r="Q68" s="10">
        <f t="shared" si="9"/>
        <v>0</v>
      </c>
      <c r="R68" s="10">
        <f t="shared" si="10"/>
        <v>0</v>
      </c>
      <c r="S68" s="10">
        <f t="shared" si="11"/>
        <v>0</v>
      </c>
      <c r="T68" s="10">
        <f t="shared" si="12"/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T1066"/>
  <sheetViews>
    <sheetView tabSelected="1" topLeftCell="BI1" workbookViewId="0">
      <selection activeCell="BP1" sqref="BP1:BX12"/>
    </sheetView>
  </sheetViews>
  <sheetFormatPr baseColWidth="10" defaultColWidth="9.1640625" defaultRowHeight="13" x14ac:dyDescent="0.15"/>
  <cols>
    <col min="1" max="1" width="9.1640625" style="1"/>
    <col min="2" max="2" width="12.33203125" style="1" customWidth="1"/>
    <col min="3" max="3" width="16.5" style="1" customWidth="1"/>
    <col min="4" max="5" width="9.1640625" style="1"/>
    <col min="6" max="6" width="12.5" style="1" bestFit="1" customWidth="1"/>
    <col min="7" max="7" width="14.1640625" style="1" customWidth="1"/>
    <col min="8" max="8" width="14.5" style="1" customWidth="1"/>
    <col min="9" max="9" width="9.1640625" style="1"/>
    <col min="10" max="10" width="12.83203125" style="1" bestFit="1" customWidth="1"/>
    <col min="11" max="11" width="12.1640625" style="1" bestFit="1" customWidth="1"/>
    <col min="12" max="12" width="21.83203125" style="1" customWidth="1"/>
    <col min="13" max="13" width="14.1640625" style="1" bestFit="1" customWidth="1"/>
    <col min="14" max="14" width="14" style="1" customWidth="1"/>
    <col min="15" max="15" width="9.1640625" style="1"/>
    <col min="16" max="16" width="17.5" style="1" bestFit="1" customWidth="1"/>
    <col min="17" max="17" width="9.1640625" style="1" customWidth="1"/>
    <col min="18" max="18" width="14.5" style="1" customWidth="1"/>
    <col min="19" max="19" width="9.1640625" style="1" customWidth="1"/>
    <col min="20" max="20" width="13.1640625" style="1" customWidth="1"/>
    <col min="21" max="31" width="9.1640625" style="1" customWidth="1"/>
    <col min="32" max="32" width="11" style="1" customWidth="1"/>
    <col min="33" max="34" width="9.1640625" style="1" customWidth="1"/>
    <col min="35" max="35" width="14.1640625" style="1" customWidth="1"/>
    <col min="36" max="37" width="9.1640625" style="1" customWidth="1"/>
    <col min="38" max="38" width="9.1640625" style="1"/>
    <col min="39" max="39" width="15.5" style="1" bestFit="1" customWidth="1"/>
    <col min="40" max="40" width="18.1640625" style="1" customWidth="1"/>
    <col min="41" max="41" width="9.1640625" style="1"/>
    <col min="42" max="42" width="10.83203125" style="1" customWidth="1"/>
    <col min="43" max="43" width="12.1640625" style="1" bestFit="1" customWidth="1"/>
    <col min="44" max="44" width="9.1640625" style="1"/>
    <col min="45" max="45" width="12.1640625" style="1" bestFit="1" customWidth="1"/>
    <col min="46" max="46" width="11.5" style="1" customWidth="1"/>
    <col min="47" max="47" width="10.1640625" style="1" bestFit="1" customWidth="1"/>
    <col min="48" max="48" width="11.83203125" style="1" bestFit="1" customWidth="1"/>
    <col min="49" max="49" width="9.1640625" style="1"/>
    <col min="50" max="50" width="16.5" style="1" customWidth="1"/>
    <col min="51" max="51" width="15.83203125" style="1" customWidth="1"/>
    <col min="52" max="52" width="11.5" style="1" customWidth="1"/>
    <col min="53" max="53" width="12.83203125" style="1" customWidth="1"/>
    <col min="54" max="54" width="12.1640625" style="1" customWidth="1"/>
    <col min="55" max="55" width="16.5" style="1" customWidth="1"/>
    <col min="56" max="56" width="17.33203125" style="1" customWidth="1"/>
    <col min="57" max="57" width="10.1640625" style="1" customWidth="1"/>
    <col min="58" max="58" width="13.1640625" style="1" bestFit="1" customWidth="1"/>
    <col min="59" max="59" width="10.1640625" style="1" bestFit="1" customWidth="1"/>
    <col min="60" max="60" width="12" style="1" bestFit="1" customWidth="1"/>
    <col min="61" max="61" width="9.1640625" style="1"/>
    <col min="62" max="62" width="13.1640625" style="1" bestFit="1" customWidth="1"/>
    <col min="63" max="63" width="11.83203125" style="1" bestFit="1" customWidth="1"/>
    <col min="64" max="68" width="9.1640625" style="1"/>
    <col min="69" max="69" width="18.5" style="1" customWidth="1"/>
    <col min="70" max="16384" width="9.1640625" style="1"/>
  </cols>
  <sheetData>
    <row r="1" spans="1:72" x14ac:dyDescent="0.15">
      <c r="A1" s="1">
        <v>1</v>
      </c>
      <c r="B1" s="1">
        <f ca="1">BS2</f>
        <v>65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f ca="1">BS5</f>
        <v>67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3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f ca="1">BS8</f>
        <v>69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f ca="1">BS11</f>
        <v>72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Q1" s="1" t="s">
        <v>124</v>
      </c>
      <c r="BR1" s="1" t="s">
        <v>125</v>
      </c>
      <c r="BS1" s="1" t="s">
        <v>10</v>
      </c>
    </row>
    <row r="2" spans="1:72" x14ac:dyDescent="0.15">
      <c r="A2" s="13" t="s">
        <v>60</v>
      </c>
      <c r="B2" s="13" t="str">
        <f ca="1">VLOOKUP(BS2,BP2:BQ3,2)</f>
        <v>Mt. St. Mary's</v>
      </c>
      <c r="C2" s="13" t="s">
        <v>55</v>
      </c>
      <c r="D2" s="13" t="s">
        <v>149</v>
      </c>
      <c r="E2" s="13" t="s">
        <v>129</v>
      </c>
      <c r="F2" s="13" t="s">
        <v>150</v>
      </c>
      <c r="G2" s="13" t="s">
        <v>42</v>
      </c>
      <c r="H2" s="13" t="s">
        <v>151</v>
      </c>
      <c r="I2" s="13" t="s">
        <v>152</v>
      </c>
      <c r="J2" s="13" t="str">
        <f ca="1">VLOOKUP(BS5,BP5:BQ6,2)</f>
        <v>K. State</v>
      </c>
      <c r="K2" s="13" t="s">
        <v>95</v>
      </c>
      <c r="L2" s="13" t="s">
        <v>134</v>
      </c>
      <c r="M2" s="13" t="s">
        <v>153</v>
      </c>
      <c r="N2" s="13" t="s">
        <v>85</v>
      </c>
      <c r="O2" s="13" t="s">
        <v>65</v>
      </c>
      <c r="P2" s="13" t="s">
        <v>154</v>
      </c>
      <c r="Q2" s="1" t="s">
        <v>70</v>
      </c>
      <c r="R2" s="1" t="s">
        <v>155</v>
      </c>
      <c r="S2" s="1" t="s">
        <v>156</v>
      </c>
      <c r="T2" s="1" t="s">
        <v>20</v>
      </c>
      <c r="U2" s="1" t="s">
        <v>130</v>
      </c>
      <c r="V2" s="1" t="s">
        <v>157</v>
      </c>
      <c r="W2" s="1" t="s">
        <v>158</v>
      </c>
      <c r="X2" s="1" t="s">
        <v>127</v>
      </c>
      <c r="Y2" s="1" t="s">
        <v>47</v>
      </c>
      <c r="Z2" s="13" t="s">
        <v>30</v>
      </c>
      <c r="AA2" s="1" t="s">
        <v>159</v>
      </c>
      <c r="AB2" s="1" t="s">
        <v>140</v>
      </c>
      <c r="AC2" s="1" t="s">
        <v>132</v>
      </c>
      <c r="AD2" s="1" t="s">
        <v>66</v>
      </c>
      <c r="AE2" s="1" t="s">
        <v>0</v>
      </c>
      <c r="AF2" s="1" t="s">
        <v>160</v>
      </c>
      <c r="AG2" s="13" t="s">
        <v>57</v>
      </c>
      <c r="AH2" s="13" t="str">
        <f ca="1">VLOOKUP(BS8,BP8:BQ9,2)</f>
        <v>NC Central</v>
      </c>
      <c r="AI2" s="13" t="s">
        <v>52</v>
      </c>
      <c r="AJ2" s="13" t="s">
        <v>161</v>
      </c>
      <c r="AK2" s="13" t="s">
        <v>136</v>
      </c>
      <c r="AL2" s="13" t="s">
        <v>39</v>
      </c>
      <c r="AM2" s="13" t="s">
        <v>44</v>
      </c>
      <c r="AN2" s="13" t="s">
        <v>105</v>
      </c>
      <c r="AO2" s="13" t="s">
        <v>40</v>
      </c>
      <c r="AP2" s="13" t="s">
        <v>162</v>
      </c>
      <c r="AQ2" s="13" t="s">
        <v>51</v>
      </c>
      <c r="AR2" s="13" t="s">
        <v>131</v>
      </c>
      <c r="AS2" s="13" t="s">
        <v>128</v>
      </c>
      <c r="AT2" s="13" t="s">
        <v>133</v>
      </c>
      <c r="AU2" s="13" t="s">
        <v>35</v>
      </c>
      <c r="AV2" s="13" t="s">
        <v>163</v>
      </c>
      <c r="AW2" s="15" t="s">
        <v>126</v>
      </c>
      <c r="AX2" s="13" t="s">
        <v>164</v>
      </c>
      <c r="AY2" s="15" t="s">
        <v>17</v>
      </c>
      <c r="AZ2" s="15" t="s">
        <v>139</v>
      </c>
      <c r="BA2" s="15" t="s">
        <v>108</v>
      </c>
      <c r="BB2" s="15" t="s">
        <v>143</v>
      </c>
      <c r="BC2" s="15" t="s">
        <v>45</v>
      </c>
      <c r="BD2" s="15" t="s">
        <v>50</v>
      </c>
      <c r="BE2" s="15" t="s">
        <v>165</v>
      </c>
      <c r="BF2" s="15" t="str">
        <f ca="1">VLOOKUP(BS11,BP11:BQ12,2)</f>
        <v>USC</v>
      </c>
      <c r="BG2" s="15" t="s">
        <v>71</v>
      </c>
      <c r="BH2" s="15" t="s">
        <v>166</v>
      </c>
      <c r="BI2" s="1" t="s">
        <v>137</v>
      </c>
      <c r="BJ2" s="1" t="s">
        <v>135</v>
      </c>
      <c r="BK2" s="15" t="s">
        <v>142</v>
      </c>
      <c r="BL2" s="15" t="s">
        <v>167</v>
      </c>
      <c r="BP2" s="1">
        <v>65</v>
      </c>
      <c r="BQ2" s="1" t="s">
        <v>168</v>
      </c>
      <c r="BR2" s="1">
        <v>67.55</v>
      </c>
      <c r="BS2" s="1">
        <f ca="1">IF(_xlfn.NORM.INV(RAND(),BR2-BR3,10)&gt;0,BP2,BP3)</f>
        <v>65</v>
      </c>
      <c r="BT2" s="1" t="str">
        <f ca="1">_xlfn.FORMULATEXT(BS2)</f>
        <v>=IF(NORM.INV(RAND(),BR2-BR3,10)&gt;0,BP2,BP3)</v>
      </c>
    </row>
    <row r="3" spans="1:72" x14ac:dyDescent="0.15">
      <c r="A3" s="1">
        <f>A1</f>
        <v>1</v>
      </c>
      <c r="B3" s="1">
        <f ca="1">B1</f>
        <v>65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f ca="1">J1</f>
        <v>67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f ca="1">AH1</f>
        <v>69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  <c r="AZ3" s="1">
        <v>49</v>
      </c>
      <c r="BA3" s="1">
        <v>50</v>
      </c>
      <c r="BB3" s="1">
        <v>51</v>
      </c>
      <c r="BC3" s="1">
        <v>52</v>
      </c>
      <c r="BD3" s="1">
        <v>53</v>
      </c>
      <c r="BE3" s="16">
        <v>54</v>
      </c>
      <c r="BF3" s="1">
        <f ca="1">BF1</f>
        <v>72</v>
      </c>
      <c r="BG3" s="1">
        <v>55</v>
      </c>
      <c r="BH3" s="1">
        <v>56</v>
      </c>
      <c r="BI3" s="1">
        <v>57</v>
      </c>
      <c r="BJ3" s="1">
        <v>58</v>
      </c>
      <c r="BK3" s="1">
        <v>59</v>
      </c>
      <c r="BL3" s="1">
        <v>60</v>
      </c>
      <c r="BP3" s="1">
        <v>66</v>
      </c>
      <c r="BQ3" s="1" t="s">
        <v>148</v>
      </c>
      <c r="BR3" s="1">
        <v>68.16</v>
      </c>
    </row>
    <row r="4" spans="1:72" x14ac:dyDescent="0.15">
      <c r="A4" s="16">
        <v>93.93</v>
      </c>
      <c r="B4" s="16">
        <f ca="1">VLOOKUP(B3,BP2:BR12,3)</f>
        <v>67.55</v>
      </c>
      <c r="C4" s="1">
        <v>89.01</v>
      </c>
      <c r="D4" s="1">
        <v>82.93</v>
      </c>
      <c r="E4" s="1">
        <v>91.23</v>
      </c>
      <c r="F4" s="1">
        <v>79.91</v>
      </c>
      <c r="G4" s="1">
        <v>91</v>
      </c>
      <c r="H4" s="1">
        <v>78.319999999999993</v>
      </c>
      <c r="I4" s="1">
        <v>88.73</v>
      </c>
      <c r="J4" s="1">
        <f ca="1">VLOOKUP(J3,BP2:BR12,3)</f>
        <v>84.15</v>
      </c>
      <c r="K4" s="1">
        <v>90.37</v>
      </c>
      <c r="L4" s="1">
        <v>76.400000000000006</v>
      </c>
      <c r="M4" s="1">
        <v>84.6</v>
      </c>
      <c r="N4" s="1">
        <v>84.7</v>
      </c>
      <c r="O4" s="1">
        <v>91.73</v>
      </c>
      <c r="P4" s="1">
        <v>71.489999999999995</v>
      </c>
      <c r="Q4" s="1">
        <v>94.62</v>
      </c>
      <c r="R4" s="1">
        <v>71.94</v>
      </c>
      <c r="S4" s="1">
        <v>83.46</v>
      </c>
      <c r="T4" s="1">
        <v>83.16</v>
      </c>
      <c r="U4" s="1">
        <v>87.86</v>
      </c>
      <c r="V4" s="1">
        <v>79.39</v>
      </c>
      <c r="W4" s="1">
        <v>92.84</v>
      </c>
      <c r="X4" s="1">
        <v>76.650000000000006</v>
      </c>
      <c r="Y4" s="1">
        <v>83.18</v>
      </c>
      <c r="Z4" s="1">
        <v>84.3</v>
      </c>
      <c r="AA4" s="1">
        <v>88.67</v>
      </c>
      <c r="AB4" s="1">
        <v>74.150000000000006</v>
      </c>
      <c r="AC4" s="1">
        <v>87.54</v>
      </c>
      <c r="AD4" s="1">
        <v>83.14</v>
      </c>
      <c r="AE4" s="1">
        <v>88.79</v>
      </c>
      <c r="AF4" s="1">
        <v>71.55</v>
      </c>
      <c r="AG4" s="1">
        <v>91.98</v>
      </c>
      <c r="AH4" s="16">
        <f ca="1">VLOOKUP(AH3,BP2:BR12,3)</f>
        <v>78.44</v>
      </c>
      <c r="AI4" s="1">
        <v>85.14</v>
      </c>
      <c r="AJ4" s="1">
        <v>83.69</v>
      </c>
      <c r="AK4" s="1">
        <v>88.39</v>
      </c>
      <c r="AL4" s="1">
        <v>82.22</v>
      </c>
      <c r="AM4" s="1">
        <v>90.22</v>
      </c>
      <c r="AN4" s="1">
        <v>78.760000000000005</v>
      </c>
      <c r="AO4" s="1">
        <v>87.92</v>
      </c>
      <c r="AP4" s="1">
        <v>82.86</v>
      </c>
      <c r="AQ4" s="1">
        <v>90.92</v>
      </c>
      <c r="AR4" s="1">
        <v>73.53</v>
      </c>
      <c r="AS4" s="1">
        <v>87.79</v>
      </c>
      <c r="AT4" s="1">
        <v>87.58</v>
      </c>
      <c r="AU4" s="1">
        <v>91.98</v>
      </c>
      <c r="AV4" s="1">
        <v>69.819999999999993</v>
      </c>
      <c r="AW4" s="1">
        <v>93.32</v>
      </c>
      <c r="AX4" s="1">
        <v>68.37</v>
      </c>
      <c r="AY4" s="1">
        <v>84.92</v>
      </c>
      <c r="AZ4" s="1">
        <v>83.69</v>
      </c>
      <c r="BA4" s="1">
        <v>84.21</v>
      </c>
      <c r="BB4" s="1">
        <v>80.989999999999995</v>
      </c>
      <c r="BC4" s="1">
        <v>89.12</v>
      </c>
      <c r="BD4" s="1">
        <v>74.03</v>
      </c>
      <c r="BE4" s="1">
        <v>88.45</v>
      </c>
      <c r="BF4" s="1">
        <f ca="1">VLOOKUP(BF3,BP2:BR12,3)</f>
        <v>82.45</v>
      </c>
      <c r="BG4" s="1">
        <v>89.62</v>
      </c>
      <c r="BH4" s="1">
        <v>72.98</v>
      </c>
      <c r="BI4" s="1">
        <v>83.44</v>
      </c>
      <c r="BJ4" s="1">
        <v>90.45</v>
      </c>
      <c r="BK4" s="1">
        <v>92.73</v>
      </c>
      <c r="BL4" s="1">
        <v>71.819999999999993</v>
      </c>
    </row>
    <row r="5" spans="1:72" x14ac:dyDescent="0.15">
      <c r="A5" s="1" t="s">
        <v>1</v>
      </c>
      <c r="BP5" s="1">
        <v>67</v>
      </c>
      <c r="BQ5" s="1" t="s">
        <v>171</v>
      </c>
      <c r="BR5" s="16">
        <v>84.15</v>
      </c>
      <c r="BS5" s="1">
        <f ca="1">IF(_xlfn.NORM.INV(RAND(),BR5-BR6,10)&gt;0,BP5,BP6)</f>
        <v>67</v>
      </c>
      <c r="BT5" s="1" t="str">
        <f ca="1">_xlfn.FORMULATEXT(BS5)</f>
        <v>=IF(NORM.INV(RAND(),BR5-BR6,10)&gt;0,BP5,BP6)</v>
      </c>
    </row>
    <row r="6" spans="1:72" x14ac:dyDescent="0.15">
      <c r="A6" s="1">
        <v>1</v>
      </c>
      <c r="C6" s="1">
        <f ca="1">B3</f>
        <v>65</v>
      </c>
      <c r="E6" s="1">
        <v>2</v>
      </c>
      <c r="G6" s="1">
        <v>3</v>
      </c>
      <c r="I6" s="1">
        <v>4</v>
      </c>
      <c r="K6" s="1">
        <f>F3</f>
        <v>5</v>
      </c>
      <c r="M6" s="1">
        <v>6</v>
      </c>
      <c r="O6" s="1">
        <v>7</v>
      </c>
      <c r="Q6" s="1">
        <v>8</v>
      </c>
      <c r="S6" s="1">
        <f ca="1">J3</f>
        <v>67</v>
      </c>
      <c r="U6" s="1">
        <v>9</v>
      </c>
      <c r="W6" s="1">
        <v>10</v>
      </c>
      <c r="Y6" s="1">
        <v>11</v>
      </c>
      <c r="AA6" s="1">
        <v>12</v>
      </c>
      <c r="AC6" s="1">
        <v>13</v>
      </c>
      <c r="AE6" s="1">
        <v>14</v>
      </c>
      <c r="BP6" s="1">
        <v>68</v>
      </c>
      <c r="BQ6" s="1" t="s">
        <v>172</v>
      </c>
      <c r="BR6" s="16">
        <v>83.87</v>
      </c>
    </row>
    <row r="7" spans="1:72" x14ac:dyDescent="0.15">
      <c r="A7" s="15">
        <f ca="1">_xlfn.NORM.INV(RAND(),HLOOKUP(A6,Ratings,2,FALSE)-HLOOKUP(C6,Ratings,2,FALSE),10)</f>
        <v>22.138134528027468</v>
      </c>
      <c r="B7" s="1">
        <f ca="1">IF(A7&gt;0,A6,C6)</f>
        <v>1</v>
      </c>
      <c r="E7" s="15">
        <f ca="1">_xlfn.NORM.INV(RAND(),HLOOKUP(E6,Ratings,2,FALSE)-HLOOKUP(G6,Ratings,2,FALSE),10)</f>
        <v>-1.3746570691012145</v>
      </c>
      <c r="F7" s="1">
        <f ca="1">IF(E7&gt;0,E6,G6)</f>
        <v>3</v>
      </c>
      <c r="I7" s="15">
        <f ca="1">_xlfn.NORM.INV(RAND(),HLOOKUP(I6,Ratings,2,FALSE)-HLOOKUP(K6,Ratings,2,FALSE),10)</f>
        <v>-3.1703222261713897</v>
      </c>
      <c r="J7" s="1">
        <f ca="1">IF(I7&gt;0,I6,K6)</f>
        <v>5</v>
      </c>
      <c r="M7" s="15">
        <f ca="1">_xlfn.NORM.INV(RAND(),HLOOKUP(M6,Ratings,2,FALSE)-HLOOKUP(O6,Ratings,2,FALSE),10)</f>
        <v>15.784095229792843</v>
      </c>
      <c r="N7" s="1">
        <f ca="1">IF(M7&gt;0,M6,O6)</f>
        <v>6</v>
      </c>
      <c r="Q7" s="15">
        <f ca="1">_xlfn.NORM.INV(RAND(),HLOOKUP(Q6,Ratings,2,FALSE)-HLOOKUP(S6,Ratings,2,FALSE),10)</f>
        <v>13.149347060093824</v>
      </c>
      <c r="R7" s="1">
        <f ca="1">IF(Q7&gt;0,Q6,S6)</f>
        <v>8</v>
      </c>
      <c r="U7" s="15">
        <f ca="1">_xlfn.NORM.INV(RAND(),HLOOKUP(U6,Ratings,2,FALSE)-HLOOKUP(W6,Ratings,2,FALSE),10)</f>
        <v>13.783293657956479</v>
      </c>
      <c r="V7" s="1">
        <f ca="1">IF(U7&gt;0,U6,W6)</f>
        <v>9</v>
      </c>
      <c r="Y7" s="15">
        <f ca="1">_xlfn.NORM.INV(RAND(),HLOOKUP(Y6,Ratings,2,FALSE)-HLOOKUP(AA6,Ratings,2,FALSE),10)</f>
        <v>-0.52957735356747482</v>
      </c>
      <c r="Z7" s="1">
        <f ca="1">IF(Y7&gt;0,Y6,AA6)</f>
        <v>12</v>
      </c>
      <c r="AC7" s="15">
        <f ca="1">_xlfn.NORM.INV(RAND(),HLOOKUP(AC6,Ratings,2,FALSE)-HLOOKUP(AE6,Ratings,2,FALSE),10)</f>
        <v>10.675817927427216</v>
      </c>
      <c r="AD7" s="1">
        <f ca="1">IF(AC7&gt;0,AC6,AE6)</f>
        <v>13</v>
      </c>
    </row>
    <row r="8" spans="1:72" x14ac:dyDescent="0.15">
      <c r="BP8" s="1">
        <v>69</v>
      </c>
      <c r="BQ8" s="1" t="s">
        <v>169</v>
      </c>
      <c r="BR8" s="1">
        <v>78.44</v>
      </c>
      <c r="BS8" s="1">
        <f ca="1">IF(_xlfn.NORM.INV(RAND(),BR8-BR9,10)&gt;0,BP8,BP9)</f>
        <v>69</v>
      </c>
      <c r="BT8" s="1" t="str">
        <f ca="1">_xlfn.FORMULATEXT(BS8)</f>
        <v>=IF(NORM.INV(RAND(),BR8-BR9,10)&gt;0,BP8,BP9)</v>
      </c>
    </row>
    <row r="9" spans="1:72" x14ac:dyDescent="0.15">
      <c r="A9" s="1">
        <f ca="1">B7</f>
        <v>1</v>
      </c>
      <c r="C9" s="1">
        <f ca="1">F7</f>
        <v>3</v>
      </c>
      <c r="E9" s="1">
        <f ca="1">J7</f>
        <v>5</v>
      </c>
      <c r="G9" s="1">
        <f ca="1">N7</f>
        <v>6</v>
      </c>
      <c r="I9" s="1">
        <f ca="1">R7</f>
        <v>8</v>
      </c>
      <c r="K9" s="1">
        <f ca="1">V7</f>
        <v>9</v>
      </c>
      <c r="M9" s="1">
        <f ca="1">Z7</f>
        <v>12</v>
      </c>
      <c r="O9" s="1">
        <f ca="1">AD7</f>
        <v>13</v>
      </c>
      <c r="BP9" s="1">
        <v>70</v>
      </c>
      <c r="BQ9" s="1" t="s">
        <v>170</v>
      </c>
      <c r="BR9" s="1">
        <v>68.81</v>
      </c>
    </row>
    <row r="10" spans="1:72" x14ac:dyDescent="0.15">
      <c r="A10" s="15">
        <f ca="1">_xlfn.NORM.INV(RAND(),HLOOKUP(A9,Ratings,2,FALSE)-HLOOKUP(C9,Ratings,2,FALSE),10)</f>
        <v>-0.40580815217921362</v>
      </c>
      <c r="B10" s="1">
        <f ca="1">IF(A10&gt;0,A9,C9)</f>
        <v>3</v>
      </c>
      <c r="E10" s="15">
        <f ca="1">_xlfn.NORM.INV(RAND(),HLOOKUP(E9,Ratings,2,FALSE)-HLOOKUP(G9,Ratings,2,FALSE),10)</f>
        <v>-5.3789321815025595</v>
      </c>
      <c r="F10" s="1">
        <f ca="1">IF(E10&gt;0,E9,G9)</f>
        <v>6</v>
      </c>
      <c r="I10" s="15">
        <f ca="1">_xlfn.NORM.INV(RAND(),HLOOKUP(I9,Ratings,2,FALSE)-HLOOKUP(K9,Ratings,2,FALSE),10)</f>
        <v>-7.3963120514411678</v>
      </c>
      <c r="J10" s="1">
        <f ca="1">IF(I10&gt;0,I9,K9)</f>
        <v>9</v>
      </c>
      <c r="M10" s="15">
        <f ca="1">_xlfn.NORM.INV(RAND(),HLOOKUP(M9,Ratings,2,FALSE)-HLOOKUP(O9,Ratings,2,FALSE),10)</f>
        <v>15.42141132881433</v>
      </c>
      <c r="N10" s="1">
        <f ca="1">IF(M10&gt;0,M9,O9)</f>
        <v>12</v>
      </c>
    </row>
    <row r="11" spans="1:72" x14ac:dyDescent="0.15">
      <c r="BC11" s="1" t="s">
        <v>177</v>
      </c>
      <c r="BP11" s="1">
        <v>71</v>
      </c>
      <c r="BQ11" s="1" t="s">
        <v>138</v>
      </c>
      <c r="BR11" s="16">
        <v>81.27</v>
      </c>
      <c r="BS11" s="1">
        <f ca="1">IF(_xlfn.NORM.INV(RAND(),BR11-BR12,10)&gt;0,BP11,BP12)</f>
        <v>72</v>
      </c>
      <c r="BT11" s="1" t="str">
        <f ca="1">_xlfn.FORMULATEXT(BS11)</f>
        <v>=IF(NORM.INV(RAND(),BR11-BR12,10)&gt;0,BP11,BP12)</v>
      </c>
    </row>
    <row r="12" spans="1:72" x14ac:dyDescent="0.15">
      <c r="B12" s="1">
        <f ca="1">B10</f>
        <v>3</v>
      </c>
      <c r="D12" s="1">
        <f ca="1">F10</f>
        <v>6</v>
      </c>
      <c r="F12" s="1">
        <f ca="1">J10</f>
        <v>9</v>
      </c>
      <c r="H12" s="1">
        <f ca="1">N10</f>
        <v>12</v>
      </c>
      <c r="BC12" s="1" t="s">
        <v>175</v>
      </c>
      <c r="BD12" s="1" t="s">
        <v>176</v>
      </c>
      <c r="BP12" s="1">
        <v>72</v>
      </c>
      <c r="BQ12" s="1" t="s">
        <v>141</v>
      </c>
      <c r="BR12" s="16">
        <v>82.45</v>
      </c>
    </row>
    <row r="13" spans="1:72" x14ac:dyDescent="0.15">
      <c r="B13" s="15">
        <f ca="1">_xlfn.NORM.INV(RAND(),HLOOKUP(B12,Ratings,2,FALSE)-HLOOKUP(D12,Ratings,2,FALSE),10)</f>
        <v>-4.2343143715165681</v>
      </c>
      <c r="C13" s="1">
        <f ca="1">IF(B13&gt;0,B12,D12)</f>
        <v>6</v>
      </c>
      <c r="F13" s="15">
        <f ca="1">_xlfn.NORM.INV(RAND(),HLOOKUP(F12,Ratings,2,FALSE)-HLOOKUP(H12,Ratings,2,FALSE),10)</f>
        <v>6.0280051376887887</v>
      </c>
      <c r="G13" s="1">
        <f ca="1">IF(F13&gt;0,F12,H12)</f>
        <v>9</v>
      </c>
      <c r="BC13" s="1" t="s">
        <v>70</v>
      </c>
      <c r="BD13" s="20">
        <v>0.158</v>
      </c>
      <c r="BI13" s="1" t="s">
        <v>175</v>
      </c>
      <c r="BJ13" s="1" t="s">
        <v>176</v>
      </c>
    </row>
    <row r="14" spans="1:72" x14ac:dyDescent="0.15">
      <c r="BC14" s="1" t="s">
        <v>126</v>
      </c>
      <c r="BD14" s="20">
        <v>0.13200000000000001</v>
      </c>
      <c r="BI14" s="1" t="s">
        <v>70</v>
      </c>
      <c r="BJ14" s="1">
        <f>COUNTIF($BP$17:$BP$1016,BI14)/1000</f>
        <v>0.152</v>
      </c>
    </row>
    <row r="15" spans="1:72" x14ac:dyDescent="0.15">
      <c r="C15" s="1">
        <f ca="1">C13</f>
        <v>6</v>
      </c>
      <c r="E15" s="1">
        <f ca="1">G13</f>
        <v>9</v>
      </c>
      <c r="BC15" s="1" t="s">
        <v>60</v>
      </c>
      <c r="BD15" s="20">
        <v>0.10100000000000001</v>
      </c>
      <c r="BI15" s="1" t="s">
        <v>126</v>
      </c>
      <c r="BJ15" s="1">
        <f t="shared" ref="BJ15:BJ78" si="0">COUNTIF($BP$17:$BP$1016,BI15)/1000</f>
        <v>0.129</v>
      </c>
    </row>
    <row r="16" spans="1:72" x14ac:dyDescent="0.15">
      <c r="C16" s="15">
        <f ca="1">_xlfn.NORM.INV(RAND(),HLOOKUP(C15,Ratings,2,FALSE)-HLOOKUP(E15,Ratings,2,FALSE),10)</f>
        <v>6.8486184729019799</v>
      </c>
      <c r="D16" s="1">
        <f ca="1">IF(C16&gt;0,C15,E15)</f>
        <v>6</v>
      </c>
      <c r="BC16" s="1" t="s">
        <v>142</v>
      </c>
      <c r="BD16" s="20">
        <v>8.7999999999999995E-2</v>
      </c>
      <c r="BI16" s="1" t="s">
        <v>60</v>
      </c>
      <c r="BJ16" s="1">
        <f t="shared" si="0"/>
        <v>0.1</v>
      </c>
      <c r="BO16"/>
      <c r="BP16" s="1" t="str">
        <f ca="1">C67</f>
        <v>UK</v>
      </c>
    </row>
    <row r="17" spans="1:68" x14ac:dyDescent="0.15">
      <c r="BC17" s="1" t="s">
        <v>158</v>
      </c>
      <c r="BD17" s="20">
        <v>6.7000000000000004E-2</v>
      </c>
      <c r="BI17" s="1" t="s">
        <v>142</v>
      </c>
      <c r="BJ17" s="1">
        <f t="shared" si="0"/>
        <v>7.0999999999999994E-2</v>
      </c>
      <c r="BO17" s="13">
        <v>1</v>
      </c>
      <c r="BP17" s="1" t="str">
        <f t="dataTable" ref="BP17:BP1016" dt2D="0" dtr="0" r1="BK7" ca="1"/>
        <v>UNC</v>
      </c>
    </row>
    <row r="18" spans="1:68" x14ac:dyDescent="0.15">
      <c r="A18" s="1" t="s">
        <v>3</v>
      </c>
      <c r="BC18" s="1" t="s">
        <v>65</v>
      </c>
      <c r="BD18" s="20">
        <v>6.3E-2</v>
      </c>
      <c r="BI18" s="1" t="s">
        <v>158</v>
      </c>
      <c r="BJ18" s="1">
        <f t="shared" si="0"/>
        <v>7.0000000000000007E-2</v>
      </c>
      <c r="BO18" s="13">
        <v>2</v>
      </c>
      <c r="BP18" s="1" t="str">
        <v>UCLA</v>
      </c>
    </row>
    <row r="19" spans="1:68" x14ac:dyDescent="0.15">
      <c r="A19" s="1">
        <v>15</v>
      </c>
      <c r="C19" s="1">
        <f>R3</f>
        <v>16</v>
      </c>
      <c r="E19" s="1">
        <v>17</v>
      </c>
      <c r="G19" s="1">
        <v>18</v>
      </c>
      <c r="I19" s="1">
        <v>19</v>
      </c>
      <c r="K19" s="1">
        <v>20</v>
      </c>
      <c r="M19" s="1">
        <v>21</v>
      </c>
      <c r="O19" s="1">
        <v>22</v>
      </c>
      <c r="Q19" s="1">
        <v>23</v>
      </c>
      <c r="S19" s="1">
        <v>24</v>
      </c>
      <c r="U19" s="1">
        <v>25</v>
      </c>
      <c r="W19" s="1">
        <f>AB1</f>
        <v>26</v>
      </c>
      <c r="Y19" s="1">
        <v>27</v>
      </c>
      <c r="AA19" s="1">
        <v>28</v>
      </c>
      <c r="AC19" s="1">
        <v>29</v>
      </c>
      <c r="AE19" s="1">
        <v>30</v>
      </c>
      <c r="BC19" s="1" t="s">
        <v>57</v>
      </c>
      <c r="BD19" s="20">
        <v>0.06</v>
      </c>
      <c r="BI19" s="1" t="s">
        <v>57</v>
      </c>
      <c r="BJ19" s="1">
        <f t="shared" si="0"/>
        <v>5.3999999999999999E-2</v>
      </c>
      <c r="BO19" s="13">
        <v>3</v>
      </c>
      <c r="BP19" s="1" t="str">
        <v>Vandy</v>
      </c>
    </row>
    <row r="20" spans="1:68" x14ac:dyDescent="0.15">
      <c r="A20" s="15">
        <f ca="1">_xlfn.NORM.INV(RAND(),HLOOKUP(A19,Ratings,2,FALSE)-HLOOKUP(C19,Ratings,2,FALSE),10)</f>
        <v>-3.7037995169362325</v>
      </c>
      <c r="B20" s="1">
        <f ca="1">IF(A20&gt;0,A19,C19)</f>
        <v>16</v>
      </c>
      <c r="E20" s="15">
        <f ca="1">_xlfn.NORM.INV(RAND(),HLOOKUP(E19,Ratings,2,FALSE)-HLOOKUP(G19,Ratings,2,FALSE),10)</f>
        <v>-9.1153128976606155</v>
      </c>
      <c r="F20" s="1">
        <f ca="1">IF(E20&gt;0,E19,G19)</f>
        <v>18</v>
      </c>
      <c r="I20" s="15">
        <f ca="1">_xlfn.NORM.INV(RAND(),HLOOKUP(I19,Ratings,2,FALSE)-HLOOKUP(K19,Ratings,2,FALSE),10)</f>
        <v>16.951810368193613</v>
      </c>
      <c r="J20" s="1">
        <f ca="1">IF(I20&gt;0,I19,K19)</f>
        <v>19</v>
      </c>
      <c r="M20" s="15">
        <f ca="1">_xlfn.NORM.INV(RAND(),HLOOKUP(M19,Ratings,2,FALSE)-HLOOKUP(O19,Ratings,2,FALSE),10)</f>
        <v>4.6425931077244069</v>
      </c>
      <c r="N20" s="1">
        <f ca="1">IF(M20&gt;0,M19,O19)</f>
        <v>21</v>
      </c>
      <c r="Q20" s="15">
        <f ca="1">_xlfn.NORM.INV(RAND(),HLOOKUP(Q19,Ratings,2,FALSE)-HLOOKUP(S19,Ratings,2,FALSE),10)</f>
        <v>1.7992826891029581</v>
      </c>
      <c r="R20" s="1">
        <f ca="1">IF(Q20&gt;0,Q19,S19)</f>
        <v>23</v>
      </c>
      <c r="U20" s="15">
        <f ca="1">_xlfn.NORM.INV(RAND(),HLOOKUP(U19,Ratings,2,FALSE)-HLOOKUP(W19,Ratings,2,FALSE),10)</f>
        <v>20.196128164831919</v>
      </c>
      <c r="V20" s="1">
        <f ca="1">IF(U20&gt;0,U19,W19)</f>
        <v>25</v>
      </c>
      <c r="Y20" s="15">
        <f ca="1">_xlfn.NORM.INV(RAND(),HLOOKUP(Y19,Ratings,2,FALSE)-HLOOKUP(AA19,Ratings,2,FALSE),10)</f>
        <v>3.4517564409705419</v>
      </c>
      <c r="Z20" s="1">
        <f ca="1">IF(Y20&gt;0,Y19,AA19)</f>
        <v>27</v>
      </c>
      <c r="AC20" s="15">
        <f ca="1">_xlfn.NORM.INV(RAND(),HLOOKUP(AC19,Ratings,2,FALSE)-HLOOKUP(AE19,Ratings,2,FALSE),10)</f>
        <v>15.520051178180347</v>
      </c>
      <c r="AD20" s="1">
        <f ca="1">IF(AC20&gt;0,AC19,AE19)</f>
        <v>29</v>
      </c>
      <c r="BC20" s="1" t="s">
        <v>35</v>
      </c>
      <c r="BD20" s="20">
        <v>5.0999999999999997E-2</v>
      </c>
      <c r="BI20" s="1" t="s">
        <v>35</v>
      </c>
      <c r="BJ20" s="1">
        <f t="shared" si="0"/>
        <v>6.8000000000000005E-2</v>
      </c>
      <c r="BO20" s="13">
        <v>4</v>
      </c>
      <c r="BP20" s="1" t="str">
        <v>Louisville</v>
      </c>
    </row>
    <row r="21" spans="1:68" x14ac:dyDescent="0.15">
      <c r="BC21" s="1" t="s">
        <v>51</v>
      </c>
      <c r="BD21" s="20">
        <v>3.9E-2</v>
      </c>
      <c r="BI21" s="1" t="s">
        <v>65</v>
      </c>
      <c r="BJ21" s="1">
        <f t="shared" si="0"/>
        <v>4.3999999999999997E-2</v>
      </c>
      <c r="BO21" s="13">
        <v>5</v>
      </c>
      <c r="BP21" s="1" t="str">
        <v>UNC</v>
      </c>
    </row>
    <row r="22" spans="1:68" x14ac:dyDescent="0.15">
      <c r="A22" s="1">
        <f ca="1">B20</f>
        <v>16</v>
      </c>
      <c r="C22" s="1">
        <f ca="1">F20</f>
        <v>18</v>
      </c>
      <c r="E22" s="1">
        <f ca="1">J20</f>
        <v>19</v>
      </c>
      <c r="G22" s="1">
        <f ca="1">N20</f>
        <v>21</v>
      </c>
      <c r="I22" s="1">
        <f ca="1">R20</f>
        <v>23</v>
      </c>
      <c r="K22" s="1">
        <f ca="1">V20</f>
        <v>25</v>
      </c>
      <c r="M22" s="1">
        <f ca="1">Z20</f>
        <v>27</v>
      </c>
      <c r="O22" s="1">
        <f ca="1">AD20</f>
        <v>29</v>
      </c>
      <c r="BC22" s="1" t="s">
        <v>95</v>
      </c>
      <c r="BD22" s="20">
        <v>3.2000000000000001E-2</v>
      </c>
      <c r="BI22" s="1" t="s">
        <v>51</v>
      </c>
      <c r="BJ22" s="1">
        <f t="shared" si="0"/>
        <v>4.4999999999999998E-2</v>
      </c>
      <c r="BO22" s="13">
        <v>6</v>
      </c>
      <c r="BP22" s="1" t="str">
        <v>Gonzaga</v>
      </c>
    </row>
    <row r="23" spans="1:68" x14ac:dyDescent="0.15">
      <c r="A23" s="15">
        <f ca="1">_xlfn.NORM.INV(RAND(),HLOOKUP(A22,Ratings,2,FALSE)-HLOOKUP(C22,Ratings,2,FALSE),10)</f>
        <v>-15.44908713313389</v>
      </c>
      <c r="B23" s="1">
        <f ca="1">IF(A23&gt;0,A22,C22)</f>
        <v>18</v>
      </c>
      <c r="E23" s="15">
        <f ca="1">_xlfn.NORM.INV(RAND(),HLOOKUP(E22,Ratings,2,FALSE)-HLOOKUP(G22,Ratings,2,FALSE),10)</f>
        <v>5.9333476943709442</v>
      </c>
      <c r="F23" s="1">
        <f ca="1">IF(E23&gt;0,E22,G22)</f>
        <v>19</v>
      </c>
      <c r="I23" s="15">
        <f ca="1">_xlfn.NORM.INV(RAND(),HLOOKUP(I22,Ratings,2,FALSE)-HLOOKUP(K22,Ratings,2,FALSE),10)</f>
        <v>-11.836549562522336</v>
      </c>
      <c r="J23" s="1">
        <f ca="1">IF(I23&gt;0,I22,K22)</f>
        <v>25</v>
      </c>
      <c r="M23" s="15">
        <f ca="1">_xlfn.NORM.INV(RAND(),HLOOKUP(M22,Ratings,2,FALSE)-HLOOKUP(O22,Ratings,2,FALSE),10)</f>
        <v>10.793946605327527</v>
      </c>
      <c r="N23" s="1">
        <f ca="1">IF(M23&gt;0,M22,O22)</f>
        <v>27</v>
      </c>
      <c r="BC23" s="1" t="s">
        <v>44</v>
      </c>
      <c r="BD23" s="20">
        <v>2.5999999999999999E-2</v>
      </c>
      <c r="BI23" s="1" t="s">
        <v>95</v>
      </c>
      <c r="BJ23" s="1">
        <f t="shared" si="0"/>
        <v>2.5000000000000001E-2</v>
      </c>
      <c r="BO23" s="13">
        <v>7</v>
      </c>
      <c r="BP23" s="1" t="str">
        <v>WVU</v>
      </c>
    </row>
    <row r="24" spans="1:68" x14ac:dyDescent="0.15">
      <c r="BC24" s="1" t="s">
        <v>42</v>
      </c>
      <c r="BD24" s="20">
        <v>2.5000000000000001E-2</v>
      </c>
      <c r="BI24" s="1" t="s">
        <v>42</v>
      </c>
      <c r="BJ24" s="1">
        <f t="shared" si="0"/>
        <v>2.5999999999999999E-2</v>
      </c>
      <c r="BO24" s="13">
        <v>8</v>
      </c>
      <c r="BP24" s="1" t="str">
        <v>Oregon</v>
      </c>
    </row>
    <row r="25" spans="1:68" x14ac:dyDescent="0.15">
      <c r="B25" s="1">
        <f ca="1">B23</f>
        <v>18</v>
      </c>
      <c r="D25" s="1">
        <f ca="1">F23</f>
        <v>19</v>
      </c>
      <c r="F25" s="1">
        <f ca="1">J23</f>
        <v>25</v>
      </c>
      <c r="H25" s="1">
        <f ca="1">N23</f>
        <v>27</v>
      </c>
      <c r="BC25" s="1" t="s">
        <v>129</v>
      </c>
      <c r="BD25" s="20">
        <v>2.5000000000000001E-2</v>
      </c>
      <c r="BI25" s="1" t="s">
        <v>129</v>
      </c>
      <c r="BJ25" s="1">
        <f t="shared" si="0"/>
        <v>1.9E-2</v>
      </c>
      <c r="BO25" s="13">
        <v>9</v>
      </c>
      <c r="BP25" s="1" t="str">
        <v>UK</v>
      </c>
    </row>
    <row r="26" spans="1:68" x14ac:dyDescent="0.15">
      <c r="B26" s="15">
        <f ca="1">_xlfn.NORM.INV(RAND(),HLOOKUP(B25,Ratings,2,FALSE)-HLOOKUP(D25,Ratings,2,FALSE),10)</f>
        <v>-12.907906916685654</v>
      </c>
      <c r="C26" s="1">
        <f ca="1">IF(B26&gt;0,B25,D25)</f>
        <v>19</v>
      </c>
      <c r="F26" s="15">
        <f ca="1">_xlfn.NORM.INV(RAND(),HLOOKUP(F25,Ratings,2,FALSE)-HLOOKUP(H25,Ratings,2,FALSE),10)</f>
        <v>-4.4651441988535137</v>
      </c>
      <c r="G26" s="1">
        <f ca="1">IF(F26&gt;0,F25,H25)</f>
        <v>27</v>
      </c>
      <c r="BC26" s="1" t="s">
        <v>45</v>
      </c>
      <c r="BD26" s="20">
        <v>0.02</v>
      </c>
      <c r="BI26" s="1" t="s">
        <v>44</v>
      </c>
      <c r="BJ26" s="1">
        <f t="shared" si="0"/>
        <v>2.5999999999999999E-2</v>
      </c>
      <c r="BO26" s="13">
        <v>10</v>
      </c>
      <c r="BP26" s="1" t="str">
        <v>Purdue</v>
      </c>
    </row>
    <row r="27" spans="1:68" x14ac:dyDescent="0.15">
      <c r="BC27" s="1" t="s">
        <v>71</v>
      </c>
      <c r="BD27" s="20">
        <v>1.2E-2</v>
      </c>
      <c r="BI27" s="1" t="s">
        <v>71</v>
      </c>
      <c r="BJ27" s="1">
        <f t="shared" si="0"/>
        <v>2.1999999999999999E-2</v>
      </c>
      <c r="BO27" s="13">
        <v>11</v>
      </c>
      <c r="BP27" s="1" t="str">
        <v>Purdue</v>
      </c>
    </row>
    <row r="28" spans="1:68" x14ac:dyDescent="0.15">
      <c r="C28" s="1">
        <f ca="1">C26</f>
        <v>19</v>
      </c>
      <c r="E28" s="1">
        <f ca="1">G26</f>
        <v>27</v>
      </c>
      <c r="BC28" s="1" t="s">
        <v>159</v>
      </c>
      <c r="BD28" s="20">
        <v>1.2E-2</v>
      </c>
      <c r="BI28" s="1" t="s">
        <v>135</v>
      </c>
      <c r="BJ28" s="1">
        <f t="shared" si="0"/>
        <v>2.1999999999999999E-2</v>
      </c>
      <c r="BO28" s="13">
        <v>12</v>
      </c>
      <c r="BP28" s="1" t="str">
        <v>Oregon</v>
      </c>
    </row>
    <row r="29" spans="1:68" x14ac:dyDescent="0.15">
      <c r="C29" s="15">
        <f ca="1">_xlfn.NORM.INV(RAND(),HLOOKUP(C28,Ratings,2,FALSE)-HLOOKUP(E28,Ratings,2,FALSE),10)</f>
        <v>-3.0680380495184849</v>
      </c>
      <c r="D29" s="1">
        <f ca="1">IF(C29&gt;0,C28,E28)</f>
        <v>27</v>
      </c>
      <c r="BC29" s="1" t="s">
        <v>136</v>
      </c>
      <c r="BD29" s="20">
        <v>1.2E-2</v>
      </c>
      <c r="BI29" s="1" t="s">
        <v>45</v>
      </c>
      <c r="BJ29" s="1">
        <f t="shared" si="0"/>
        <v>1.7999999999999999E-2</v>
      </c>
      <c r="BO29" s="13">
        <v>13</v>
      </c>
      <c r="BP29" s="1" t="str">
        <v>Villanova</v>
      </c>
    </row>
    <row r="30" spans="1:68" x14ac:dyDescent="0.15">
      <c r="BC30" s="1" t="s">
        <v>152</v>
      </c>
      <c r="BD30" s="20">
        <v>1.0999999999999999E-2</v>
      </c>
      <c r="BI30" s="1" t="s">
        <v>159</v>
      </c>
      <c r="BJ30" s="1">
        <f t="shared" si="0"/>
        <v>1.7999999999999999E-2</v>
      </c>
      <c r="BO30" s="13">
        <v>14</v>
      </c>
      <c r="BP30" s="1" t="str">
        <v>Villanova</v>
      </c>
    </row>
    <row r="31" spans="1:68" x14ac:dyDescent="0.15">
      <c r="A31" s="1" t="s">
        <v>7</v>
      </c>
      <c r="BC31" s="1" t="s">
        <v>135</v>
      </c>
      <c r="BD31" s="20">
        <v>0.01</v>
      </c>
      <c r="BI31" s="1" t="s">
        <v>0</v>
      </c>
      <c r="BJ31" s="1">
        <f t="shared" si="0"/>
        <v>2.3E-2</v>
      </c>
      <c r="BO31" s="13">
        <v>15</v>
      </c>
      <c r="BP31" s="1" t="str">
        <v>Baylor</v>
      </c>
    </row>
    <row r="32" spans="1:68" x14ac:dyDescent="0.15">
      <c r="A32" s="1">
        <v>31</v>
      </c>
      <c r="C32" s="1">
        <f ca="1">AH3</f>
        <v>69</v>
      </c>
      <c r="E32" s="1">
        <v>32</v>
      </c>
      <c r="G32" s="1">
        <v>33</v>
      </c>
      <c r="I32" s="1">
        <v>34</v>
      </c>
      <c r="K32" s="1">
        <v>35</v>
      </c>
      <c r="M32" s="1">
        <v>36</v>
      </c>
      <c r="O32" s="1">
        <f>AN3</f>
        <v>37</v>
      </c>
      <c r="Q32" s="1">
        <v>38</v>
      </c>
      <c r="S32" s="1">
        <f>AP3</f>
        <v>39</v>
      </c>
      <c r="U32" s="1">
        <v>40</v>
      </c>
      <c r="W32" s="1">
        <v>41</v>
      </c>
      <c r="Y32" s="1">
        <v>42</v>
      </c>
      <c r="AA32" s="1">
        <v>43</v>
      </c>
      <c r="AC32" s="1">
        <v>44</v>
      </c>
      <c r="AE32" s="1">
        <v>45</v>
      </c>
      <c r="BC32" s="1" t="s">
        <v>165</v>
      </c>
      <c r="BD32" s="20">
        <v>0.01</v>
      </c>
      <c r="BI32" s="1" t="s">
        <v>152</v>
      </c>
      <c r="BJ32" s="1">
        <f t="shared" si="0"/>
        <v>8.0000000000000002E-3</v>
      </c>
      <c r="BO32" s="13">
        <v>16</v>
      </c>
      <c r="BP32" s="1" t="str">
        <v>Oregon</v>
      </c>
    </row>
    <row r="33" spans="1:68" x14ac:dyDescent="0.15">
      <c r="A33" s="15">
        <f ca="1">_xlfn.NORM.INV(RAND(),HLOOKUP(A32,Ratings,2,FALSE)-HLOOKUP(C32,Ratings,2,FALSE),10)</f>
        <v>13.337652246177624</v>
      </c>
      <c r="B33" s="1">
        <f ca="1">IF(A33&gt;0,A32,C32)</f>
        <v>31</v>
      </c>
      <c r="E33" s="15">
        <f ca="1">_xlfn.NORM.INV(RAND(),HLOOKUP(E32,Ratings,2,FALSE)-HLOOKUP(G32,Ratings,2,FALSE),10)</f>
        <v>-6.1051361234984114</v>
      </c>
      <c r="F33" s="1">
        <f ca="1">IF(E33&gt;0,E32,G32)</f>
        <v>33</v>
      </c>
      <c r="I33" s="15">
        <f ca="1">_xlfn.NORM.INV(RAND(),HLOOKUP(I32,Ratings,2,FALSE)-HLOOKUP(K32,Ratings,2,FALSE),10)</f>
        <v>-13.706956476352691</v>
      </c>
      <c r="J33" s="1">
        <f ca="1">IF(I33&gt;0,I32,K32)</f>
        <v>35</v>
      </c>
      <c r="M33" s="15">
        <f ca="1">_xlfn.NORM.INV(RAND(),HLOOKUP(M32,Ratings,2,FALSE)-HLOOKUP(O32,Ratings,2,FALSE),10)</f>
        <v>-1.3587709844622111</v>
      </c>
      <c r="N33" s="1">
        <f ca="1">IF(M33&gt;0,M32,O32)</f>
        <v>37</v>
      </c>
      <c r="Q33" s="15">
        <f ca="1">_xlfn.NORM.INV(RAND(),HLOOKUP(Q32,Ratings,2,FALSE)-HLOOKUP(S32,Ratings,2,FALSE),10)</f>
        <v>-10.279311212708546</v>
      </c>
      <c r="R33" s="1">
        <f ca="1">IF(Q33&gt;0,Q32,S32)</f>
        <v>39</v>
      </c>
      <c r="U33" s="15">
        <f ca="1">_xlfn.NORM.INV(RAND(),HLOOKUP(U32,Ratings,2,FALSE)-HLOOKUP(W32,Ratings,2,FALSE),10)</f>
        <v>17.415821216795557</v>
      </c>
      <c r="V33" s="1">
        <f ca="1">IF(U33&gt;0,U32,W32)</f>
        <v>40</v>
      </c>
      <c r="Y33" s="15">
        <f ca="1">_xlfn.NORM.INV(RAND(),HLOOKUP(Y32,Ratings,2,FALSE)-HLOOKUP(AA32,Ratings,2,FALSE),10)</f>
        <v>12.231168810427244</v>
      </c>
      <c r="Z33" s="1">
        <f ca="1">IF(Y33&gt;0,Y32,AA32)</f>
        <v>42</v>
      </c>
      <c r="AC33" s="15">
        <f ca="1">_xlfn.NORM.INV(RAND(),HLOOKUP(AC32,Ratings,2,FALSE)-HLOOKUP(AE32,Ratings,2,FALSE),10)</f>
        <v>1.1166950334633832</v>
      </c>
      <c r="AD33" s="1">
        <f ca="1">IF(AC33&gt;0,AC32,AE32)</f>
        <v>44</v>
      </c>
      <c r="BC33" s="1" t="s">
        <v>0</v>
      </c>
      <c r="BD33" s="20">
        <v>8.0000000000000002E-3</v>
      </c>
      <c r="BI33" s="1" t="s">
        <v>55</v>
      </c>
      <c r="BJ33" s="1">
        <f t="shared" si="0"/>
        <v>8.0000000000000002E-3</v>
      </c>
      <c r="BO33" s="13">
        <v>17</v>
      </c>
      <c r="BP33" s="1" t="str">
        <v>Florida</v>
      </c>
    </row>
    <row r="34" spans="1:68" x14ac:dyDescent="0.15">
      <c r="BC34" s="1" t="s">
        <v>130</v>
      </c>
      <c r="BD34" s="20">
        <v>8.0000000000000002E-3</v>
      </c>
      <c r="BI34" s="1" t="s">
        <v>132</v>
      </c>
      <c r="BJ34" s="1">
        <f t="shared" si="0"/>
        <v>4.0000000000000001E-3</v>
      </c>
      <c r="BO34" s="13">
        <v>18</v>
      </c>
      <c r="BP34" s="1" t="str">
        <v>Wichita St.</v>
      </c>
    </row>
    <row r="35" spans="1:68" x14ac:dyDescent="0.15">
      <c r="A35" s="1">
        <f ca="1">B33</f>
        <v>31</v>
      </c>
      <c r="C35" s="1">
        <f ca="1">F33</f>
        <v>33</v>
      </c>
      <c r="E35" s="1">
        <f ca="1">J33</f>
        <v>35</v>
      </c>
      <c r="G35" s="1">
        <f ca="1">N33</f>
        <v>37</v>
      </c>
      <c r="I35" s="1">
        <f ca="1">R33</f>
        <v>39</v>
      </c>
      <c r="K35" s="1">
        <f ca="1">V33</f>
        <v>40</v>
      </c>
      <c r="M35" s="1">
        <f ca="1">Z33</f>
        <v>42</v>
      </c>
      <c r="O35" s="1">
        <f ca="1">AD33</f>
        <v>44</v>
      </c>
      <c r="BC35" s="1" t="s">
        <v>132</v>
      </c>
      <c r="BD35" s="20">
        <v>6.0000000000000001E-3</v>
      </c>
      <c r="BI35" s="1" t="s">
        <v>136</v>
      </c>
      <c r="BJ35" s="1">
        <f t="shared" si="0"/>
        <v>1.0999999999999999E-2</v>
      </c>
      <c r="BO35" s="13">
        <v>19</v>
      </c>
      <c r="BP35" s="1" t="str">
        <v>Oregon</v>
      </c>
    </row>
    <row r="36" spans="1:68" x14ac:dyDescent="0.15">
      <c r="A36" s="15">
        <f ca="1">_xlfn.NORM.INV(RAND(),HLOOKUP(A35,Ratings,2,FALSE)-HLOOKUP(C35,Ratings,2,FALSE),10)</f>
        <v>18.685405551020583</v>
      </c>
      <c r="B36" s="1">
        <f ca="1">IF(A36&gt;0,A35,C35)</f>
        <v>31</v>
      </c>
      <c r="E36" s="15">
        <f ca="1">_xlfn.NORM.INV(RAND(),HLOOKUP(E35,Ratings,2,FALSE)-HLOOKUP(G35,Ratings,2,FALSE),10)</f>
        <v>18.714560374231912</v>
      </c>
      <c r="F36" s="1">
        <f ca="1">IF(E36&gt;0,E35,G35)</f>
        <v>35</v>
      </c>
      <c r="I36" s="15">
        <f ca="1">_xlfn.NORM.INV(RAND(),HLOOKUP(I35,Ratings,2,FALSE)-HLOOKUP(K35,Ratings,2,FALSE),10)</f>
        <v>-0.29842937906331279</v>
      </c>
      <c r="J36" s="1">
        <f ca="1">IF(I36&gt;0,I35,K35)</f>
        <v>40</v>
      </c>
      <c r="M36" s="15">
        <f ca="1">_xlfn.NORM.INV(RAND(),HLOOKUP(M35,Ratings,2,FALSE)-HLOOKUP(O35,Ratings,2,FALSE),10)</f>
        <v>-13.030243430272803</v>
      </c>
      <c r="N36" s="1">
        <f ca="1">IF(M36&gt;0,M35,O35)</f>
        <v>44</v>
      </c>
      <c r="BC36" s="1" t="s">
        <v>128</v>
      </c>
      <c r="BD36" s="20">
        <v>6.0000000000000001E-3</v>
      </c>
      <c r="BI36" s="1" t="s">
        <v>165</v>
      </c>
      <c r="BJ36" s="1">
        <f t="shared" si="0"/>
        <v>8.9999999999999993E-3</v>
      </c>
      <c r="BO36" s="13">
        <v>20</v>
      </c>
      <c r="BP36" s="1" t="str">
        <v>Gonzaga</v>
      </c>
    </row>
    <row r="37" spans="1:68" x14ac:dyDescent="0.15">
      <c r="BC37" s="1" t="s">
        <v>133</v>
      </c>
      <c r="BD37" s="20">
        <v>5.0000000000000001E-3</v>
      </c>
      <c r="BI37" s="1" t="s">
        <v>130</v>
      </c>
      <c r="BJ37" s="1">
        <f t="shared" si="0"/>
        <v>6.0000000000000001E-3</v>
      </c>
      <c r="BO37" s="13">
        <v>21</v>
      </c>
      <c r="BP37" s="1" t="str">
        <v>Gonzaga</v>
      </c>
    </row>
    <row r="38" spans="1:68" x14ac:dyDescent="0.15">
      <c r="B38" s="1">
        <f ca="1">B36</f>
        <v>31</v>
      </c>
      <c r="D38" s="1">
        <f ca="1">F36</f>
        <v>35</v>
      </c>
      <c r="F38" s="1">
        <f ca="1">J36</f>
        <v>40</v>
      </c>
      <c r="H38" s="1">
        <f ca="1">N36</f>
        <v>44</v>
      </c>
      <c r="BC38" s="1" t="s">
        <v>55</v>
      </c>
      <c r="BD38" s="20">
        <v>3.0000000000000001E-3</v>
      </c>
      <c r="BI38" s="1" t="s">
        <v>40</v>
      </c>
      <c r="BJ38" s="1">
        <f t="shared" si="0"/>
        <v>5.0000000000000001E-3</v>
      </c>
      <c r="BO38" s="13">
        <v>22</v>
      </c>
      <c r="BP38" s="1" t="str">
        <v>Gonzaga</v>
      </c>
    </row>
    <row r="39" spans="1:68" x14ac:dyDescent="0.15">
      <c r="B39" s="15">
        <f ca="1">_xlfn.NORM.INV(RAND(),HLOOKUP(B38,Ratings,2,FALSE)-HLOOKUP(D38,Ratings,2,FALSE),10)</f>
        <v>19.669634994037526</v>
      </c>
      <c r="C39" s="1">
        <f ca="1">IF(B39&gt;0,B38,D38)</f>
        <v>31</v>
      </c>
      <c r="F39" s="15">
        <f ca="1">_xlfn.NORM.INV(RAND(),HLOOKUP(F38,Ratings,2,FALSE)-HLOOKUP(H38,Ratings,2,FALSE),10)</f>
        <v>9.3141234128612336</v>
      </c>
      <c r="G39" s="1">
        <f ca="1">IF(F39&gt;0,F38,H38)</f>
        <v>40</v>
      </c>
      <c r="BC39" s="1" t="s">
        <v>40</v>
      </c>
      <c r="BD39" s="20">
        <v>2E-3</v>
      </c>
      <c r="BI39" s="1" t="s">
        <v>128</v>
      </c>
      <c r="BJ39" s="1">
        <f t="shared" si="0"/>
        <v>3.0000000000000001E-3</v>
      </c>
      <c r="BO39" s="13">
        <v>23</v>
      </c>
      <c r="BP39" s="1" t="str">
        <v>Gonzaga</v>
      </c>
    </row>
    <row r="40" spans="1:68" x14ac:dyDescent="0.15">
      <c r="BC40" s="1" t="s">
        <v>30</v>
      </c>
      <c r="BD40" s="20">
        <v>2E-3</v>
      </c>
      <c r="BI40" s="1" t="s">
        <v>133</v>
      </c>
      <c r="BJ40" s="1">
        <f t="shared" si="0"/>
        <v>6.0000000000000001E-3</v>
      </c>
      <c r="BO40" s="13">
        <v>24</v>
      </c>
      <c r="BP40" s="1" t="str">
        <v>UNC</v>
      </c>
    </row>
    <row r="41" spans="1:68" x14ac:dyDescent="0.15">
      <c r="C41" s="1">
        <f ca="1">C39</f>
        <v>31</v>
      </c>
      <c r="E41" s="1">
        <f ca="1">G39</f>
        <v>40</v>
      </c>
      <c r="BC41" s="1" t="s">
        <v>17</v>
      </c>
      <c r="BD41" s="20">
        <v>2E-3</v>
      </c>
      <c r="BI41" s="1" t="s">
        <v>30</v>
      </c>
      <c r="BJ41" s="1">
        <f t="shared" si="0"/>
        <v>1E-3</v>
      </c>
      <c r="BO41" s="13">
        <v>25</v>
      </c>
      <c r="BP41" s="1" t="str">
        <v>Villanova</v>
      </c>
    </row>
    <row r="42" spans="1:68" x14ac:dyDescent="0.15">
      <c r="C42" s="15">
        <f ca="1">_xlfn.NORM.INV(RAND(),HLOOKUP(C41,Ratings,2,FALSE)-HLOOKUP(E41,Ratings,2,FALSE),10)</f>
        <v>-2.680111151437548</v>
      </c>
      <c r="D42" s="1">
        <f ca="1">IF(C42&gt;0,C41,E41)</f>
        <v>40</v>
      </c>
      <c r="BC42" s="1" t="s">
        <v>52</v>
      </c>
      <c r="BD42" s="20">
        <v>1E-3</v>
      </c>
      <c r="BI42" s="1" t="s">
        <v>52</v>
      </c>
      <c r="BJ42" s="1">
        <f t="shared" si="0"/>
        <v>3.0000000000000001E-3</v>
      </c>
      <c r="BO42" s="13">
        <v>26</v>
      </c>
      <c r="BP42" s="1" t="str">
        <v>UNC</v>
      </c>
    </row>
    <row r="43" spans="1:68" x14ac:dyDescent="0.15">
      <c r="BC43" s="1" t="s">
        <v>47</v>
      </c>
      <c r="BD43" s="20">
        <v>1E-3</v>
      </c>
      <c r="BI43" s="1" t="s">
        <v>108</v>
      </c>
      <c r="BJ43" s="1">
        <f t="shared" si="0"/>
        <v>2E-3</v>
      </c>
      <c r="BO43" s="13">
        <v>27</v>
      </c>
      <c r="BP43" s="1" t="str">
        <v>Louisville</v>
      </c>
    </row>
    <row r="44" spans="1:68" x14ac:dyDescent="0.15">
      <c r="A44" s="1" t="s">
        <v>2</v>
      </c>
      <c r="BC44" s="1" t="s">
        <v>66</v>
      </c>
      <c r="BD44" s="20">
        <v>1E-3</v>
      </c>
      <c r="BI44" s="1" t="s">
        <v>153</v>
      </c>
      <c r="BJ44" s="1">
        <f t="shared" si="0"/>
        <v>0</v>
      </c>
      <c r="BO44" s="13">
        <v>28</v>
      </c>
      <c r="BP44" s="1" t="str">
        <v>Villanova</v>
      </c>
    </row>
    <row r="45" spans="1:68" x14ac:dyDescent="0.15">
      <c r="A45" s="1">
        <v>46</v>
      </c>
      <c r="C45" s="1">
        <f>AX3</f>
        <v>47</v>
      </c>
      <c r="E45" s="1">
        <v>48</v>
      </c>
      <c r="G45" s="1">
        <v>49</v>
      </c>
      <c r="I45" s="1">
        <v>50</v>
      </c>
      <c r="K45" s="1">
        <f>BB3</f>
        <v>51</v>
      </c>
      <c r="M45" s="1">
        <v>52</v>
      </c>
      <c r="O45" s="1">
        <f>BD3</f>
        <v>53</v>
      </c>
      <c r="Q45" s="1">
        <v>54</v>
      </c>
      <c r="S45" s="1">
        <f ca="1">BF3</f>
        <v>72</v>
      </c>
      <c r="U45" s="1">
        <v>55</v>
      </c>
      <c r="W45" s="1">
        <v>56</v>
      </c>
      <c r="Y45" s="1">
        <v>57</v>
      </c>
      <c r="AA45" s="1">
        <v>58</v>
      </c>
      <c r="AC45" s="1">
        <v>59</v>
      </c>
      <c r="AE45" s="1">
        <v>60</v>
      </c>
      <c r="BC45" s="1" t="s">
        <v>171</v>
      </c>
      <c r="BD45" s="20">
        <v>1E-3</v>
      </c>
      <c r="BI45" s="1" t="s">
        <v>17</v>
      </c>
      <c r="BJ45" s="1">
        <f t="shared" si="0"/>
        <v>1E-3</v>
      </c>
      <c r="BO45" s="13">
        <v>29</v>
      </c>
      <c r="BP45" s="1" t="str">
        <v>Butler</v>
      </c>
    </row>
    <row r="46" spans="1:68" x14ac:dyDescent="0.15">
      <c r="A46" s="15">
        <f ca="1">_xlfn.NORM.INV(RAND(),HLOOKUP(A45,Ratings,2,FALSE)-HLOOKUP(C45,Ratings,2,FALSE),10)</f>
        <v>12.593412089178587</v>
      </c>
      <c r="B46" s="1">
        <f ca="1">IF(A46&gt;0,A45,C45)</f>
        <v>46</v>
      </c>
      <c r="E46" s="15">
        <f ca="1">_xlfn.NORM.INV(RAND(),HLOOKUP(E45,Ratings,2,FALSE)-HLOOKUP(G45,Ratings,2,FALSE),10)</f>
        <v>3.5475355657225816</v>
      </c>
      <c r="F46" s="1">
        <f ca="1">IF(E46&gt;0,E45,G45)</f>
        <v>48</v>
      </c>
      <c r="I46" s="15">
        <f ca="1">_xlfn.NORM.INV(RAND(),HLOOKUP(I45,Ratings,2,FALSE)-HLOOKUP(K45,Ratings,2,FALSE),10)</f>
        <v>3.3970967650874533</v>
      </c>
      <c r="J46" s="1">
        <f ca="1">IF(I46&gt;0,I45,K45)</f>
        <v>50</v>
      </c>
      <c r="M46" s="15">
        <f ca="1">_xlfn.NORM.INV(RAND(),HLOOKUP(M45,Ratings,2,FALSE)-HLOOKUP(O45,Ratings,2,FALSE),10)</f>
        <v>8.1880146890060495</v>
      </c>
      <c r="N46" s="1">
        <f ca="1">IF(M46&gt;0,M45,O45)</f>
        <v>52</v>
      </c>
      <c r="Q46" s="15">
        <f ca="1">_xlfn.NORM.INV(RAND(),HLOOKUP(Q45,Ratings,2,FALSE)-HLOOKUP(S45,Ratings,2,FALSE),10)</f>
        <v>-20.939705073683164</v>
      </c>
      <c r="R46" s="1">
        <f ca="1">IF(Q46&gt;0,Q45,S45)</f>
        <v>72</v>
      </c>
      <c r="U46" s="15">
        <f ca="1">_xlfn.NORM.INV(RAND(),HLOOKUP(U45,Ratings,2,FALSE)-HLOOKUP(W45,Ratings,2,FALSE),10)</f>
        <v>7.7976392158587053</v>
      </c>
      <c r="V46" s="1">
        <f ca="1">IF(U46&gt;0,U45,W45)</f>
        <v>55</v>
      </c>
      <c r="Y46" s="15">
        <f ca="1">_xlfn.NORM.INV(RAND(),HLOOKUP(Y45,Ratings,2,FALSE)-HLOOKUP(AA45,Ratings,2,FALSE),10)</f>
        <v>-11.661061061437373</v>
      </c>
      <c r="Z46" s="1">
        <f ca="1">IF(Y46&gt;0,Y45,AA45)</f>
        <v>58</v>
      </c>
      <c r="AC46" s="15">
        <f ca="1">_xlfn.NORM.INV(RAND(),HLOOKUP(AC45,Ratings,2,FALSE)-HLOOKUP(AE45,Ratings,2,FALSE),10)</f>
        <v>7.1225390990682147</v>
      </c>
      <c r="AD46" s="1">
        <f ca="1">IF(AC46&gt;0,AC45,AE45)</f>
        <v>59</v>
      </c>
      <c r="BC46" s="1" t="s">
        <v>108</v>
      </c>
      <c r="BD46" s="20">
        <v>0</v>
      </c>
      <c r="BI46" s="1" t="s">
        <v>161</v>
      </c>
      <c r="BJ46" s="1">
        <f t="shared" si="0"/>
        <v>0</v>
      </c>
      <c r="BO46" s="13">
        <v>30</v>
      </c>
      <c r="BP46" s="1" t="str">
        <v>Oregon</v>
      </c>
    </row>
    <row r="47" spans="1:68" x14ac:dyDescent="0.15">
      <c r="BC47" s="1" t="s">
        <v>153</v>
      </c>
      <c r="BD47" s="20">
        <v>0</v>
      </c>
      <c r="BI47" s="1" t="s">
        <v>143</v>
      </c>
      <c r="BJ47" s="1">
        <f t="shared" si="0"/>
        <v>0</v>
      </c>
      <c r="BO47" s="13">
        <v>31</v>
      </c>
      <c r="BP47" s="1" t="str">
        <v>UK</v>
      </c>
    </row>
    <row r="48" spans="1:68" x14ac:dyDescent="0.15">
      <c r="A48" s="1">
        <f ca="1">B46</f>
        <v>46</v>
      </c>
      <c r="C48" s="1">
        <f ca="1">F46</f>
        <v>48</v>
      </c>
      <c r="E48" s="1">
        <f ca="1">J46</f>
        <v>50</v>
      </c>
      <c r="G48" s="1">
        <f ca="1">N46</f>
        <v>52</v>
      </c>
      <c r="I48" s="1">
        <f ca="1">R46</f>
        <v>72</v>
      </c>
      <c r="K48" s="1">
        <f ca="1">V46</f>
        <v>55</v>
      </c>
      <c r="M48" s="1">
        <f ca="1">Z46</f>
        <v>58</v>
      </c>
      <c r="O48" s="1">
        <f ca="1">AD46</f>
        <v>59</v>
      </c>
      <c r="BC48" s="1" t="s">
        <v>161</v>
      </c>
      <c r="BD48" s="20">
        <v>0</v>
      </c>
      <c r="BI48" s="1" t="s">
        <v>85</v>
      </c>
      <c r="BJ48" s="1">
        <f t="shared" si="0"/>
        <v>0</v>
      </c>
      <c r="BO48" s="13">
        <v>32</v>
      </c>
      <c r="BP48" s="1" t="str">
        <v>Louisville</v>
      </c>
    </row>
    <row r="49" spans="1:68" x14ac:dyDescent="0.15">
      <c r="A49" s="15">
        <f ca="1">_xlfn.NORM.INV(RAND(),HLOOKUP(A48,Ratings,2,FALSE)-HLOOKUP(C48,Ratings,2,FALSE),10)</f>
        <v>6.6491863631693331</v>
      </c>
      <c r="B49" s="1">
        <f ca="1">IF(A49&gt;0,A48,C48)</f>
        <v>46</v>
      </c>
      <c r="E49" s="15">
        <f ca="1">_xlfn.NORM.INV(RAND(),HLOOKUP(E48,Ratings,2,FALSE)-HLOOKUP(G48,Ratings,2,FALSE),10)</f>
        <v>-2.4890704998440838</v>
      </c>
      <c r="F49" s="1">
        <f ca="1">IF(E49&gt;0,E48,G48)</f>
        <v>52</v>
      </c>
      <c r="I49" s="15">
        <f ca="1">_xlfn.NORM.INV(RAND(),HLOOKUP(I48,Ratings,2,FALSE)-HLOOKUP(K48,Ratings,2,FALSE),10)</f>
        <v>-13.067711473293407</v>
      </c>
      <c r="J49" s="1">
        <f ca="1">IF(I49&gt;0,I48,K48)</f>
        <v>55</v>
      </c>
      <c r="M49" s="15">
        <f ca="1">_xlfn.NORM.INV(RAND(),HLOOKUP(M48,Ratings,2,FALSE)-HLOOKUP(O48,Ratings,2,FALSE),10)</f>
        <v>-15.995726317809211</v>
      </c>
      <c r="N49" s="1">
        <f ca="1">IF(M49&gt;0,M48,O48)</f>
        <v>59</v>
      </c>
      <c r="BC49" s="1" t="s">
        <v>143</v>
      </c>
      <c r="BD49" s="20">
        <v>0</v>
      </c>
      <c r="BI49" s="1" t="s">
        <v>156</v>
      </c>
      <c r="BJ49" s="1">
        <f t="shared" si="0"/>
        <v>0</v>
      </c>
      <c r="BO49" s="13">
        <v>33</v>
      </c>
      <c r="BP49" s="1" t="str">
        <v>UNC</v>
      </c>
    </row>
    <row r="50" spans="1:68" x14ac:dyDescent="0.15">
      <c r="BC50" s="1" t="s">
        <v>85</v>
      </c>
      <c r="BD50" s="20">
        <v>0</v>
      </c>
      <c r="BI50" s="1" t="s">
        <v>20</v>
      </c>
      <c r="BJ50" s="1">
        <f t="shared" si="0"/>
        <v>1E-3</v>
      </c>
      <c r="BO50" s="13">
        <v>34</v>
      </c>
      <c r="BP50" s="1" t="str">
        <v>Arizona</v>
      </c>
    </row>
    <row r="51" spans="1:68" x14ac:dyDescent="0.15">
      <c r="B51" s="1">
        <f ca="1">B49</f>
        <v>46</v>
      </c>
      <c r="D51" s="1">
        <f ca="1">F49</f>
        <v>52</v>
      </c>
      <c r="F51" s="1">
        <f ca="1">J49</f>
        <v>55</v>
      </c>
      <c r="H51" s="1">
        <f ca="1">N49</f>
        <v>59</v>
      </c>
      <c r="AL51" s="1">
        <f>SUM(AL54:AL125)</f>
        <v>0</v>
      </c>
      <c r="BC51" s="1" t="s">
        <v>156</v>
      </c>
      <c r="BD51" s="20">
        <v>0</v>
      </c>
      <c r="BI51" s="1" t="s">
        <v>47</v>
      </c>
      <c r="BJ51" s="1">
        <f t="shared" si="0"/>
        <v>0</v>
      </c>
      <c r="BO51" s="13">
        <v>35</v>
      </c>
      <c r="BP51" s="1" t="str">
        <v>Duke</v>
      </c>
    </row>
    <row r="52" spans="1:68" x14ac:dyDescent="0.15">
      <c r="B52" s="15">
        <f ca="1">_xlfn.NORM.INV(RAND(),HLOOKUP(B51,Ratings,2,FALSE)-HLOOKUP(D51,Ratings,2,FALSE),10)</f>
        <v>6.3198329699008022</v>
      </c>
      <c r="C52" s="1">
        <f ca="1">IF(B52&gt;0,B51,D51)</f>
        <v>46</v>
      </c>
      <c r="F52" s="15">
        <f ca="1">_xlfn.NORM.INV(RAND(),HLOOKUP(F51,Ratings,2,FALSE)-HLOOKUP(H51,Ratings,2,FALSE),10)</f>
        <v>-8.0726576568041182</v>
      </c>
      <c r="G52" s="1">
        <f ca="1">IF(F52&gt;0,F51,H51)</f>
        <v>59</v>
      </c>
      <c r="X52" s="1">
        <f>SUM(X54:X117)</f>
        <v>0</v>
      </c>
      <c r="AF52" s="1">
        <f>SUM(AF54:AF125)</f>
        <v>0</v>
      </c>
      <c r="AG52" s="1">
        <f t="shared" ref="AG52:AL52" si="1">SUM(AG54:AG125)</f>
        <v>0</v>
      </c>
      <c r="AH52" s="1">
        <f t="shared" si="1"/>
        <v>0</v>
      </c>
      <c r="AI52" s="1">
        <f t="shared" si="1"/>
        <v>0</v>
      </c>
      <c r="AJ52" s="1">
        <f t="shared" si="1"/>
        <v>0</v>
      </c>
      <c r="AK52" s="1">
        <f t="shared" si="1"/>
        <v>0</v>
      </c>
      <c r="AL52" s="1">
        <f t="shared" si="1"/>
        <v>0</v>
      </c>
      <c r="BC52" s="1" t="s">
        <v>20</v>
      </c>
      <c r="BD52" s="20">
        <v>0</v>
      </c>
      <c r="BI52" s="1" t="s">
        <v>66</v>
      </c>
      <c r="BJ52" s="1">
        <f t="shared" si="0"/>
        <v>0</v>
      </c>
      <c r="BO52" s="13">
        <v>36</v>
      </c>
      <c r="BP52" s="1" t="str">
        <v>Florida</v>
      </c>
    </row>
    <row r="53" spans="1:68" x14ac:dyDescent="0.15">
      <c r="BC53" s="1" t="s">
        <v>39</v>
      </c>
      <c r="BD53" s="20">
        <v>0</v>
      </c>
      <c r="BI53" s="1" t="s">
        <v>39</v>
      </c>
      <c r="BJ53" s="1">
        <f t="shared" si="0"/>
        <v>0</v>
      </c>
      <c r="BO53" s="13">
        <v>37</v>
      </c>
      <c r="BP53" s="1" t="str">
        <v>Villanova</v>
      </c>
    </row>
    <row r="54" spans="1:68" x14ac:dyDescent="0.15">
      <c r="C54" s="1">
        <f ca="1">C52</f>
        <v>46</v>
      </c>
      <c r="E54" s="1">
        <f ca="1">G52</f>
        <v>59</v>
      </c>
      <c r="P54" s="13"/>
      <c r="BC54" s="1" t="s">
        <v>139</v>
      </c>
      <c r="BD54" s="20">
        <v>0</v>
      </c>
      <c r="BI54" s="1" t="s">
        <v>139</v>
      </c>
      <c r="BJ54" s="1">
        <f t="shared" si="0"/>
        <v>0</v>
      </c>
      <c r="BO54" s="13">
        <v>38</v>
      </c>
      <c r="BP54" s="1" t="str">
        <v>UNC</v>
      </c>
    </row>
    <row r="55" spans="1:68" x14ac:dyDescent="0.15">
      <c r="C55" s="15">
        <f ca="1">_xlfn.NORM.INV(RAND(),HLOOKUP(C54,Ratings,2,FALSE)-HLOOKUP(E54,Ratings,2,FALSE),10)</f>
        <v>-2.5066739769192354</v>
      </c>
      <c r="D55" s="1">
        <f ca="1">IF(C55&gt;0,C54,E54)</f>
        <v>59</v>
      </c>
      <c r="P55" s="13"/>
      <c r="BC55" s="1" t="s">
        <v>137</v>
      </c>
      <c r="BD55" s="20">
        <v>0</v>
      </c>
      <c r="BI55" s="1" t="s">
        <v>137</v>
      </c>
      <c r="BJ55" s="1">
        <f t="shared" si="0"/>
        <v>0</v>
      </c>
      <c r="BO55" s="13">
        <v>39</v>
      </c>
      <c r="BP55" s="1" t="str">
        <v>Gonzaga</v>
      </c>
    </row>
    <row r="56" spans="1:68" x14ac:dyDescent="0.15">
      <c r="P56" s="13"/>
      <c r="BC56" s="1" t="s">
        <v>172</v>
      </c>
      <c r="BD56" s="20">
        <v>0</v>
      </c>
      <c r="BI56" s="1" t="s">
        <v>171</v>
      </c>
      <c r="BJ56" s="1">
        <f t="shared" si="0"/>
        <v>0</v>
      </c>
      <c r="BO56" s="13">
        <v>40</v>
      </c>
      <c r="BP56" s="1" t="str">
        <v>UNC</v>
      </c>
    </row>
    <row r="57" spans="1:68" x14ac:dyDescent="0.15">
      <c r="B57" s="1" t="s">
        <v>4</v>
      </c>
      <c r="D57" s="1" t="s">
        <v>2</v>
      </c>
      <c r="F57" s="1" t="s">
        <v>1</v>
      </c>
      <c r="H57" s="1" t="s">
        <v>7</v>
      </c>
      <c r="P57" s="13"/>
      <c r="BC57" s="1" t="s">
        <v>149</v>
      </c>
      <c r="BD57" s="20">
        <v>0</v>
      </c>
      <c r="BI57" s="1" t="s">
        <v>172</v>
      </c>
      <c r="BJ57" s="1">
        <f t="shared" si="0"/>
        <v>0</v>
      </c>
      <c r="BO57" s="13">
        <v>41</v>
      </c>
      <c r="BP57" s="1" t="str">
        <v>Gonzaga</v>
      </c>
    </row>
    <row r="58" spans="1:68" x14ac:dyDescent="0.15">
      <c r="B58" s="1">
        <f ca="1">D16</f>
        <v>6</v>
      </c>
      <c r="D58" s="1">
        <f ca="1">D29</f>
        <v>27</v>
      </c>
      <c r="F58" s="1">
        <f ca="1">D42</f>
        <v>40</v>
      </c>
      <c r="H58" s="1">
        <f ca="1">D55</f>
        <v>59</v>
      </c>
      <c r="P58" s="13"/>
      <c r="BC58" s="1" t="s">
        <v>150</v>
      </c>
      <c r="BD58" s="20">
        <v>0</v>
      </c>
      <c r="BI58" s="1" t="s">
        <v>149</v>
      </c>
      <c r="BJ58" s="1">
        <f t="shared" si="0"/>
        <v>0</v>
      </c>
      <c r="BO58" s="13">
        <v>42</v>
      </c>
      <c r="BP58" s="1" t="str">
        <v>UNC</v>
      </c>
    </row>
    <row r="59" spans="1:68" x14ac:dyDescent="0.15">
      <c r="B59" s="15">
        <f ca="1">_xlfn.NORM.INV(RAND(),HLOOKUP(B58,Ratings,2,FALSE)-HLOOKUP(D58,Ratings,2,FALSE),10)</f>
        <v>14.699565357351373</v>
      </c>
      <c r="C59" s="1">
        <f ca="1">IF(B59&gt;0,B58,D58)</f>
        <v>6</v>
      </c>
      <c r="F59" s="15">
        <f ca="1">_xlfn.NORM.INV(RAND(),HLOOKUP(F58,Ratings,2,FALSE)-HLOOKUP(H58,Ratings,2,FALSE),10)</f>
        <v>-4.926744213484425</v>
      </c>
      <c r="G59" s="1">
        <f ca="1">IF(F59&gt;0,F58,H58)</f>
        <v>59</v>
      </c>
      <c r="P59" s="13"/>
      <c r="BC59" s="1" t="s">
        <v>151</v>
      </c>
      <c r="BD59" s="20">
        <v>0</v>
      </c>
      <c r="BI59" s="1" t="s">
        <v>150</v>
      </c>
      <c r="BJ59" s="1">
        <f t="shared" si="0"/>
        <v>0</v>
      </c>
      <c r="BO59" s="13">
        <v>43</v>
      </c>
      <c r="BP59" s="1" t="str">
        <v>Kansas</v>
      </c>
    </row>
    <row r="60" spans="1:68" x14ac:dyDescent="0.15">
      <c r="C60" s="1" t="s">
        <v>10</v>
      </c>
      <c r="G60" s="1" t="s">
        <v>10</v>
      </c>
      <c r="P60" s="13"/>
      <c r="BC60" s="1" t="s">
        <v>134</v>
      </c>
      <c r="BD60" s="20">
        <v>0</v>
      </c>
      <c r="BI60" s="1" t="s">
        <v>151</v>
      </c>
      <c r="BJ60" s="1">
        <f t="shared" si="0"/>
        <v>0</v>
      </c>
      <c r="BO60" s="13">
        <v>44</v>
      </c>
      <c r="BP60" s="1" t="str">
        <v>FSU</v>
      </c>
    </row>
    <row r="61" spans="1:68" x14ac:dyDescent="0.15">
      <c r="C61" s="1" t="str">
        <f ca="1">HLOOKUP(C59,A1:BL2,2,FALSE)</f>
        <v>Florida</v>
      </c>
      <c r="G61" s="1" t="str">
        <f ca="1">HLOOKUP(G59,A1:BL2,2,FALSE)</f>
        <v>UK</v>
      </c>
      <c r="P61" s="13"/>
      <c r="BC61" s="1" t="s">
        <v>154</v>
      </c>
      <c r="BD61" s="20">
        <v>0</v>
      </c>
      <c r="BI61" s="1" t="s">
        <v>134</v>
      </c>
      <c r="BJ61" s="1">
        <f t="shared" si="0"/>
        <v>0</v>
      </c>
      <c r="BO61" s="13">
        <v>45</v>
      </c>
      <c r="BP61" s="1" t="str">
        <v>Kansas</v>
      </c>
    </row>
    <row r="62" spans="1:68" x14ac:dyDescent="0.15">
      <c r="A62" s="1" t="s">
        <v>5</v>
      </c>
      <c r="P62" s="13"/>
      <c r="BC62" s="1" t="s">
        <v>155</v>
      </c>
      <c r="BD62" s="20">
        <v>0</v>
      </c>
      <c r="BI62" s="1" t="s">
        <v>154</v>
      </c>
      <c r="BJ62" s="1">
        <f t="shared" si="0"/>
        <v>0</v>
      </c>
      <c r="BO62" s="13">
        <v>46</v>
      </c>
      <c r="BP62" s="1" t="str">
        <v>UNC</v>
      </c>
    </row>
    <row r="63" spans="1:68" x14ac:dyDescent="0.15">
      <c r="B63" s="1">
        <f ca="1">C59</f>
        <v>6</v>
      </c>
      <c r="D63" s="1">
        <f ca="1">G59</f>
        <v>59</v>
      </c>
      <c r="P63" s="13"/>
      <c r="BC63" s="1" t="s">
        <v>157</v>
      </c>
      <c r="BD63" s="20">
        <v>0</v>
      </c>
      <c r="BI63" s="1" t="s">
        <v>155</v>
      </c>
      <c r="BJ63" s="1">
        <f t="shared" si="0"/>
        <v>0</v>
      </c>
      <c r="BO63" s="13">
        <v>47</v>
      </c>
      <c r="BP63" s="1" t="str">
        <v>Gonzaga</v>
      </c>
    </row>
    <row r="64" spans="1:68" x14ac:dyDescent="0.15">
      <c r="B64" s="15">
        <f ca="1">_xlfn.NORM.INV(RAND(),HLOOKUP(B63,Ratings,2,FALSE)-HLOOKUP(D63,Ratings,2,FALSE),10)</f>
        <v>-4.9399584317685807</v>
      </c>
      <c r="C64" s="1">
        <f ca="1">IF(B64&gt;0,B63,D63)</f>
        <v>59</v>
      </c>
      <c r="H64" s="1" t="s">
        <v>6</v>
      </c>
      <c r="I64" s="1" t="s">
        <v>6</v>
      </c>
      <c r="P64" s="13"/>
      <c r="BC64" s="1" t="s">
        <v>127</v>
      </c>
      <c r="BD64" s="20">
        <v>0</v>
      </c>
      <c r="BI64" s="1" t="s">
        <v>157</v>
      </c>
      <c r="BJ64" s="1">
        <f t="shared" si="0"/>
        <v>0</v>
      </c>
      <c r="BO64" s="13">
        <v>48</v>
      </c>
      <c r="BP64" s="1" t="str">
        <v>Gonzaga</v>
      </c>
    </row>
    <row r="65" spans="3:68" x14ac:dyDescent="0.15">
      <c r="H65" s="1" t="s">
        <v>6</v>
      </c>
      <c r="I65" s="1" t="s">
        <v>6</v>
      </c>
      <c r="P65" s="13"/>
      <c r="BC65" s="1" t="s">
        <v>140</v>
      </c>
      <c r="BD65" s="20">
        <v>0</v>
      </c>
      <c r="BI65" s="1" t="s">
        <v>127</v>
      </c>
      <c r="BJ65" s="1">
        <f t="shared" si="0"/>
        <v>0</v>
      </c>
      <c r="BO65" s="13">
        <v>49</v>
      </c>
      <c r="BP65" s="1" t="str">
        <v>Oregon</v>
      </c>
    </row>
    <row r="66" spans="3:68" x14ac:dyDescent="0.15">
      <c r="C66" s="1" t="s">
        <v>9</v>
      </c>
      <c r="I66" s="1" t="s">
        <v>6</v>
      </c>
      <c r="L66" s="3"/>
      <c r="P66" s="13"/>
      <c r="BC66" s="1" t="s">
        <v>160</v>
      </c>
      <c r="BD66" s="20">
        <v>0</v>
      </c>
      <c r="BI66" s="1" t="s">
        <v>140</v>
      </c>
      <c r="BJ66" s="1">
        <f t="shared" si="0"/>
        <v>0</v>
      </c>
      <c r="BO66" s="13">
        <v>50</v>
      </c>
      <c r="BP66" s="1" t="str">
        <v>Villanova</v>
      </c>
    </row>
    <row r="67" spans="3:68" x14ac:dyDescent="0.15">
      <c r="C67" s="1" t="str">
        <f ca="1">HLOOKUP(C64,A1:BL2,2,FALSE)</f>
        <v>UK</v>
      </c>
      <c r="H67" s="4"/>
      <c r="L67" s="5"/>
      <c r="M67" s="6"/>
      <c r="P67" s="13"/>
      <c r="BC67" s="1" t="s">
        <v>105</v>
      </c>
      <c r="BD67" s="20">
        <v>0</v>
      </c>
      <c r="BI67" s="1" t="s">
        <v>160</v>
      </c>
      <c r="BJ67" s="1">
        <f t="shared" si="0"/>
        <v>0</v>
      </c>
      <c r="BO67" s="13">
        <v>51</v>
      </c>
      <c r="BP67" s="1" t="str">
        <v>Louisville</v>
      </c>
    </row>
    <row r="68" spans="3:68" x14ac:dyDescent="0.15">
      <c r="H68" s="4"/>
      <c r="L68" s="5"/>
      <c r="P68" s="13"/>
      <c r="BC68" s="1" t="s">
        <v>162</v>
      </c>
      <c r="BD68" s="20">
        <v>0</v>
      </c>
      <c r="BI68" s="1" t="s">
        <v>105</v>
      </c>
      <c r="BJ68" s="1">
        <f t="shared" si="0"/>
        <v>0</v>
      </c>
      <c r="BO68" s="13">
        <v>52</v>
      </c>
      <c r="BP68" s="1" t="str">
        <v>UNC</v>
      </c>
    </row>
    <row r="69" spans="3:68" x14ac:dyDescent="0.15">
      <c r="H69" s="4"/>
      <c r="L69" s="5"/>
      <c r="M69" s="6"/>
      <c r="P69" s="13"/>
      <c r="BC69" s="1" t="s">
        <v>131</v>
      </c>
      <c r="BD69" s="20">
        <v>0</v>
      </c>
      <c r="BI69" s="1" t="s">
        <v>162</v>
      </c>
      <c r="BJ69" s="1">
        <f t="shared" si="0"/>
        <v>0</v>
      </c>
      <c r="BO69" s="13">
        <v>53</v>
      </c>
      <c r="BP69" s="1" t="str">
        <v>Duke</v>
      </c>
    </row>
    <row r="70" spans="3:68" x14ac:dyDescent="0.15">
      <c r="H70" s="4"/>
      <c r="L70" s="5"/>
      <c r="BC70" s="1" t="s">
        <v>163</v>
      </c>
      <c r="BD70" s="20">
        <v>0</v>
      </c>
      <c r="BI70" s="1" t="s">
        <v>131</v>
      </c>
      <c r="BJ70" s="1">
        <f t="shared" si="0"/>
        <v>0</v>
      </c>
      <c r="BO70" s="13">
        <v>54</v>
      </c>
      <c r="BP70" s="1" t="str">
        <v>Gonzaga</v>
      </c>
    </row>
    <row r="71" spans="3:68" x14ac:dyDescent="0.15">
      <c r="H71" s="4"/>
      <c r="L71" s="5"/>
      <c r="BC71" s="1" t="s">
        <v>164</v>
      </c>
      <c r="BD71" s="20">
        <v>0</v>
      </c>
      <c r="BI71" s="1" t="s">
        <v>163</v>
      </c>
      <c r="BJ71" s="1">
        <f t="shared" si="0"/>
        <v>0</v>
      </c>
      <c r="BO71" s="13">
        <v>55</v>
      </c>
      <c r="BP71" s="1" t="str">
        <v>Gonzaga</v>
      </c>
    </row>
    <row r="72" spans="3:68" x14ac:dyDescent="0.15">
      <c r="H72" s="4"/>
      <c r="L72" s="5"/>
      <c r="BC72" s="1" t="s">
        <v>50</v>
      </c>
      <c r="BD72" s="20">
        <v>0</v>
      </c>
      <c r="BI72" s="1" t="s">
        <v>164</v>
      </c>
      <c r="BJ72" s="1">
        <f t="shared" si="0"/>
        <v>0</v>
      </c>
      <c r="BO72" s="13">
        <v>56</v>
      </c>
      <c r="BP72" s="1" t="str">
        <v>Villanova</v>
      </c>
    </row>
    <row r="73" spans="3:68" x14ac:dyDescent="0.15">
      <c r="H73" s="4"/>
      <c r="L73" s="5"/>
      <c r="BC73" s="1" t="s">
        <v>166</v>
      </c>
      <c r="BD73" s="20">
        <v>0</v>
      </c>
      <c r="BI73" s="1" t="s">
        <v>50</v>
      </c>
      <c r="BJ73" s="1">
        <f t="shared" si="0"/>
        <v>0</v>
      </c>
      <c r="BO73" s="13">
        <v>57</v>
      </c>
      <c r="BP73" s="1" t="str">
        <v>Minn</v>
      </c>
    </row>
    <row r="74" spans="3:68" x14ac:dyDescent="0.15">
      <c r="H74" s="4"/>
      <c r="L74" s="5"/>
      <c r="BC74" s="1" t="s">
        <v>167</v>
      </c>
      <c r="BD74" s="20">
        <v>0</v>
      </c>
      <c r="BI74" s="1" t="s">
        <v>166</v>
      </c>
      <c r="BJ74" s="1">
        <f t="shared" si="0"/>
        <v>0</v>
      </c>
      <c r="BO74" s="13">
        <v>58</v>
      </c>
      <c r="BP74" s="1" t="str">
        <v>Gonzaga</v>
      </c>
    </row>
    <row r="75" spans="3:68" x14ac:dyDescent="0.15">
      <c r="H75" s="4"/>
      <c r="L75" s="5"/>
      <c r="BC75" s="1" t="s">
        <v>168</v>
      </c>
      <c r="BD75" s="20">
        <v>0</v>
      </c>
      <c r="BI75" s="1" t="s">
        <v>167</v>
      </c>
      <c r="BJ75" s="1">
        <f t="shared" si="0"/>
        <v>0</v>
      </c>
      <c r="BO75" s="13">
        <v>59</v>
      </c>
      <c r="BP75" s="1" t="str">
        <v>Okla. St.</v>
      </c>
    </row>
    <row r="76" spans="3:68" x14ac:dyDescent="0.15">
      <c r="H76" s="4"/>
      <c r="L76" s="5"/>
      <c r="BC76" s="1" t="s">
        <v>148</v>
      </c>
      <c r="BD76" s="20">
        <v>0</v>
      </c>
      <c r="BI76" s="1" t="s">
        <v>168</v>
      </c>
      <c r="BJ76" s="1">
        <f t="shared" si="0"/>
        <v>0</v>
      </c>
      <c r="BO76" s="13">
        <v>60</v>
      </c>
      <c r="BP76" s="1" t="str">
        <v>UVA</v>
      </c>
    </row>
    <row r="77" spans="3:68" x14ac:dyDescent="0.15">
      <c r="H77" s="4"/>
      <c r="L77" s="5"/>
      <c r="BC77" s="1" t="s">
        <v>169</v>
      </c>
      <c r="BD77" s="20">
        <v>0</v>
      </c>
      <c r="BI77" s="1" t="s">
        <v>148</v>
      </c>
      <c r="BJ77" s="1">
        <f t="shared" si="0"/>
        <v>0</v>
      </c>
      <c r="BO77" s="13">
        <v>61</v>
      </c>
      <c r="BP77" s="1" t="str">
        <v>Duke</v>
      </c>
    </row>
    <row r="78" spans="3:68" x14ac:dyDescent="0.15">
      <c r="H78" s="4"/>
      <c r="L78" s="5"/>
      <c r="BC78" s="1" t="s">
        <v>170</v>
      </c>
      <c r="BD78" s="20">
        <v>0</v>
      </c>
      <c r="BI78" s="1" t="s">
        <v>169</v>
      </c>
      <c r="BJ78" s="1">
        <f t="shared" si="0"/>
        <v>0</v>
      </c>
      <c r="BO78" s="13">
        <v>62</v>
      </c>
      <c r="BP78" s="1" t="str">
        <v>Baylor</v>
      </c>
    </row>
    <row r="79" spans="3:68" x14ac:dyDescent="0.15">
      <c r="H79" s="4"/>
      <c r="L79" s="5"/>
      <c r="M79" s="6"/>
      <c r="P79" s="13"/>
      <c r="BC79" s="1" t="s">
        <v>138</v>
      </c>
      <c r="BD79" s="20">
        <v>0</v>
      </c>
      <c r="BI79" s="1" t="s">
        <v>170</v>
      </c>
      <c r="BJ79" s="1">
        <f t="shared" ref="BJ79:BJ81" si="2">COUNTIF($BP$17:$BP$1016,BI79)/1000</f>
        <v>0</v>
      </c>
      <c r="BO79" s="13">
        <v>63</v>
      </c>
      <c r="BP79" s="1" t="str">
        <v>UVA</v>
      </c>
    </row>
    <row r="80" spans="3:68" x14ac:dyDescent="0.15">
      <c r="H80" s="4"/>
      <c r="L80" s="5"/>
      <c r="BC80" s="1" t="s">
        <v>141</v>
      </c>
      <c r="BD80" s="20">
        <v>0</v>
      </c>
      <c r="BI80" s="1" t="s">
        <v>138</v>
      </c>
      <c r="BJ80" s="1">
        <f t="shared" si="2"/>
        <v>0</v>
      </c>
      <c r="BO80" s="13">
        <v>64</v>
      </c>
      <c r="BP80" s="1" t="str">
        <v>Villanova</v>
      </c>
    </row>
    <row r="81" spans="8:68" x14ac:dyDescent="0.15">
      <c r="H81" s="4"/>
      <c r="L81" s="5"/>
      <c r="BI81" s="1" t="s">
        <v>141</v>
      </c>
      <c r="BJ81" s="1">
        <f t="shared" si="2"/>
        <v>0</v>
      </c>
      <c r="BO81" s="13">
        <v>65</v>
      </c>
      <c r="BP81" s="1" t="str">
        <v>Purdue</v>
      </c>
    </row>
    <row r="82" spans="8:68" x14ac:dyDescent="0.15">
      <c r="H82" s="4"/>
      <c r="L82" s="5"/>
      <c r="BO82" s="13">
        <v>66</v>
      </c>
      <c r="BP82" s="1" t="str">
        <v>Kansas</v>
      </c>
    </row>
    <row r="83" spans="8:68" x14ac:dyDescent="0.15">
      <c r="H83" s="4"/>
      <c r="L83" s="5"/>
      <c r="M83" s="6"/>
      <c r="BO83" s="13">
        <v>67</v>
      </c>
      <c r="BP83" s="1" t="str">
        <v>UNC</v>
      </c>
    </row>
    <row r="84" spans="8:68" x14ac:dyDescent="0.15">
      <c r="H84" s="4"/>
      <c r="L84" s="5"/>
      <c r="BO84" s="13">
        <v>68</v>
      </c>
      <c r="BP84" s="1" t="str">
        <v>Duke</v>
      </c>
    </row>
    <row r="85" spans="8:68" x14ac:dyDescent="0.15">
      <c r="H85" s="4"/>
      <c r="L85" s="5"/>
      <c r="M85" s="6"/>
      <c r="BO85" s="13">
        <v>69</v>
      </c>
      <c r="BP85" s="1" t="str">
        <v>UNC</v>
      </c>
    </row>
    <row r="86" spans="8:68" x14ac:dyDescent="0.15">
      <c r="H86" s="4"/>
      <c r="L86" s="5"/>
      <c r="P86" s="13"/>
      <c r="BO86" s="13">
        <v>70</v>
      </c>
      <c r="BP86" s="1" t="str">
        <v>UNC</v>
      </c>
    </row>
    <row r="87" spans="8:68" x14ac:dyDescent="0.15">
      <c r="H87" s="4"/>
      <c r="L87" s="5"/>
      <c r="P87" s="13"/>
      <c r="BO87" s="13">
        <v>71</v>
      </c>
      <c r="BP87" s="1" t="str">
        <v>Wichita St.</v>
      </c>
    </row>
    <row r="88" spans="8:68" x14ac:dyDescent="0.15">
      <c r="H88" s="4"/>
      <c r="L88" s="5"/>
      <c r="P88" s="13"/>
      <c r="BO88" s="13">
        <v>72</v>
      </c>
      <c r="BP88" s="1" t="str">
        <v>UK</v>
      </c>
    </row>
    <row r="89" spans="8:68" x14ac:dyDescent="0.15">
      <c r="H89" s="4"/>
      <c r="L89" s="5"/>
      <c r="P89" s="13"/>
      <c r="BO89" s="13">
        <v>73</v>
      </c>
      <c r="BP89" s="1" t="str">
        <v>UNC</v>
      </c>
    </row>
    <row r="90" spans="8:68" x14ac:dyDescent="0.15">
      <c r="H90" s="4"/>
      <c r="L90" s="5"/>
      <c r="P90" s="13"/>
      <c r="BO90" s="13">
        <v>74</v>
      </c>
      <c r="BP90" s="1" t="str">
        <v>Gonzaga</v>
      </c>
    </row>
    <row r="91" spans="8:68" x14ac:dyDescent="0.15">
      <c r="H91" s="4"/>
      <c r="L91" s="5"/>
      <c r="P91" s="13"/>
      <c r="BO91" s="13">
        <v>75</v>
      </c>
      <c r="BP91" s="1" t="str">
        <v>UK</v>
      </c>
    </row>
    <row r="92" spans="8:68" x14ac:dyDescent="0.15">
      <c r="H92" s="4"/>
      <c r="L92" s="5"/>
      <c r="P92" s="13"/>
      <c r="BO92" s="13">
        <v>76</v>
      </c>
      <c r="BP92" s="1" t="str">
        <v>Villanova</v>
      </c>
    </row>
    <row r="93" spans="8:68" x14ac:dyDescent="0.15">
      <c r="H93" s="4"/>
      <c r="L93" s="5"/>
      <c r="P93" s="13"/>
      <c r="BO93" s="13">
        <v>77</v>
      </c>
      <c r="BP93" s="1" t="str">
        <v>Villanova</v>
      </c>
    </row>
    <row r="94" spans="8:68" x14ac:dyDescent="0.15">
      <c r="H94" s="4"/>
      <c r="L94" s="5"/>
      <c r="P94" s="13"/>
      <c r="BO94" s="13">
        <v>78</v>
      </c>
      <c r="BP94" s="1" t="str">
        <v>Florida</v>
      </c>
    </row>
    <row r="95" spans="8:68" x14ac:dyDescent="0.15">
      <c r="H95" s="4"/>
      <c r="L95" s="5"/>
      <c r="P95" s="13"/>
      <c r="BO95" s="13">
        <v>79</v>
      </c>
      <c r="BP95" s="1" t="str">
        <v>Wichita St.</v>
      </c>
    </row>
    <row r="96" spans="8:68" x14ac:dyDescent="0.15">
      <c r="H96" s="4"/>
      <c r="L96" s="5"/>
      <c r="P96" s="13"/>
      <c r="BO96" s="13">
        <v>80</v>
      </c>
      <c r="BP96" s="1" t="str">
        <v>Gonzaga</v>
      </c>
    </row>
    <row r="97" spans="8:68" x14ac:dyDescent="0.15">
      <c r="H97" s="4"/>
      <c r="L97" s="5"/>
      <c r="P97" s="13"/>
      <c r="BO97" s="13">
        <v>81</v>
      </c>
      <c r="BP97" s="1" t="str">
        <v>WVU</v>
      </c>
    </row>
    <row r="98" spans="8:68" x14ac:dyDescent="0.15">
      <c r="H98" s="4"/>
      <c r="L98" s="5"/>
      <c r="P98" s="13"/>
      <c r="BO98" s="13">
        <v>82</v>
      </c>
      <c r="BP98" s="1" t="str">
        <v>UNC</v>
      </c>
    </row>
    <row r="99" spans="8:68" x14ac:dyDescent="0.15">
      <c r="H99" s="4"/>
      <c r="L99" s="5"/>
      <c r="M99" s="6"/>
      <c r="P99" s="13"/>
      <c r="BO99" s="13">
        <v>83</v>
      </c>
      <c r="BP99" s="1" t="str">
        <v>WVU</v>
      </c>
    </row>
    <row r="100" spans="8:68" x14ac:dyDescent="0.15">
      <c r="H100" s="4"/>
      <c r="L100" s="5"/>
      <c r="P100" s="13"/>
      <c r="BO100" s="13">
        <v>84</v>
      </c>
      <c r="BP100" s="1" t="str">
        <v>Baylor</v>
      </c>
    </row>
    <row r="101" spans="8:68" x14ac:dyDescent="0.15">
      <c r="H101" s="4"/>
      <c r="L101" s="5"/>
      <c r="M101" s="6"/>
      <c r="P101" s="13"/>
      <c r="BO101" s="13">
        <v>85</v>
      </c>
      <c r="BP101" s="1" t="str">
        <v>Duke</v>
      </c>
    </row>
    <row r="102" spans="8:68" x14ac:dyDescent="0.15">
      <c r="H102" s="4"/>
      <c r="L102" s="5"/>
      <c r="P102" s="15"/>
      <c r="BO102" s="13">
        <v>86</v>
      </c>
      <c r="BP102" s="1" t="str">
        <v>Louisville</v>
      </c>
    </row>
    <row r="103" spans="8:68" x14ac:dyDescent="0.15">
      <c r="H103" s="4"/>
      <c r="L103" s="5"/>
      <c r="P103" s="13"/>
      <c r="BO103" s="13">
        <v>87</v>
      </c>
      <c r="BP103" s="1" t="str">
        <v>UNC</v>
      </c>
    </row>
    <row r="104" spans="8:68" x14ac:dyDescent="0.15">
      <c r="H104" s="4"/>
      <c r="L104" s="5"/>
      <c r="P104" s="15"/>
      <c r="BO104" s="13">
        <v>88</v>
      </c>
      <c r="BP104" s="1" t="str">
        <v>UNC</v>
      </c>
    </row>
    <row r="105" spans="8:68" x14ac:dyDescent="0.15">
      <c r="H105" s="4"/>
      <c r="L105" s="5"/>
      <c r="P105" s="15"/>
      <c r="BO105" s="13">
        <v>89</v>
      </c>
      <c r="BP105" s="1" t="str">
        <v>UK</v>
      </c>
    </row>
    <row r="106" spans="8:68" x14ac:dyDescent="0.15">
      <c r="H106" s="4"/>
      <c r="L106" s="5"/>
      <c r="P106" s="15"/>
      <c r="BO106" s="13">
        <v>90</v>
      </c>
      <c r="BP106" s="1" t="str">
        <v>WVU</v>
      </c>
    </row>
    <row r="107" spans="8:68" x14ac:dyDescent="0.15">
      <c r="H107" s="4"/>
      <c r="L107" s="5"/>
      <c r="P107" s="15"/>
      <c r="BO107" s="13">
        <v>91</v>
      </c>
      <c r="BP107" s="1" t="str">
        <v>Villanova</v>
      </c>
    </row>
    <row r="108" spans="8:68" x14ac:dyDescent="0.15">
      <c r="H108" s="4"/>
      <c r="L108" s="5"/>
      <c r="P108" s="15"/>
      <c r="BO108" s="13">
        <v>92</v>
      </c>
      <c r="BP108" s="1" t="str">
        <v>Iowa St.</v>
      </c>
    </row>
    <row r="109" spans="8:68" x14ac:dyDescent="0.15">
      <c r="H109" s="4"/>
      <c r="L109" s="5"/>
      <c r="P109" s="15"/>
      <c r="BO109" s="13">
        <v>93</v>
      </c>
      <c r="BP109" s="1" t="str">
        <v>UCLA</v>
      </c>
    </row>
    <row r="110" spans="8:68" x14ac:dyDescent="0.15">
      <c r="H110" s="4"/>
      <c r="L110" s="5"/>
      <c r="P110" s="15"/>
      <c r="R110" s="14"/>
      <c r="S110" s="14"/>
      <c r="T110" s="14"/>
      <c r="U110" s="14"/>
      <c r="V110" s="14"/>
      <c r="W110" s="14"/>
      <c r="X110" s="14"/>
      <c r="BO110" s="13">
        <v>94</v>
      </c>
      <c r="BP110" s="1" t="str">
        <v>Gonzaga</v>
      </c>
    </row>
    <row r="111" spans="8:68" x14ac:dyDescent="0.15">
      <c r="H111" s="4"/>
      <c r="L111" s="5"/>
      <c r="M111" s="6"/>
      <c r="P111" s="15"/>
      <c r="R111" s="14"/>
      <c r="S111" s="14"/>
      <c r="T111" s="14"/>
      <c r="U111" s="14"/>
      <c r="V111" s="14"/>
      <c r="W111" s="14"/>
      <c r="X111" s="14"/>
      <c r="BO111" s="13">
        <v>95</v>
      </c>
      <c r="BP111" s="1" t="str">
        <v>UNC</v>
      </c>
    </row>
    <row r="112" spans="8:68" x14ac:dyDescent="0.15">
      <c r="H112" s="4"/>
      <c r="L112" s="5"/>
      <c r="P112" s="15"/>
      <c r="R112" s="14"/>
      <c r="S112" s="14"/>
      <c r="T112" s="14"/>
      <c r="U112" s="14"/>
      <c r="V112" s="14"/>
      <c r="W112" s="14"/>
      <c r="X112" s="14"/>
      <c r="BO112" s="13">
        <v>96</v>
      </c>
      <c r="BP112" s="1" t="str">
        <v>Gonzaga</v>
      </c>
    </row>
    <row r="113" spans="8:68" x14ac:dyDescent="0.15">
      <c r="H113" s="4"/>
      <c r="L113" s="5"/>
      <c r="P113" s="15"/>
      <c r="R113" s="14"/>
      <c r="S113" s="14"/>
      <c r="T113" s="14"/>
      <c r="U113" s="14"/>
      <c r="V113" s="14"/>
      <c r="W113" s="14"/>
      <c r="X113" s="14"/>
      <c r="BO113" s="13">
        <v>97</v>
      </c>
      <c r="BP113" s="1" t="str">
        <v>WVU</v>
      </c>
    </row>
    <row r="114" spans="8:68" x14ac:dyDescent="0.15">
      <c r="H114" s="4"/>
      <c r="L114" s="5"/>
      <c r="R114" s="14"/>
      <c r="S114" s="14"/>
      <c r="T114" s="14"/>
      <c r="U114" s="14"/>
      <c r="V114" s="14"/>
      <c r="W114" s="14"/>
      <c r="X114" s="14"/>
      <c r="BO114" s="13">
        <v>98</v>
      </c>
      <c r="BP114" s="1" t="str">
        <v>UK</v>
      </c>
    </row>
    <row r="115" spans="8:68" x14ac:dyDescent="0.15">
      <c r="H115" s="4"/>
      <c r="L115" s="5"/>
      <c r="R115" s="14"/>
      <c r="S115" s="14"/>
      <c r="T115" s="14"/>
      <c r="U115" s="14"/>
      <c r="V115" s="14"/>
      <c r="W115" s="14"/>
      <c r="X115" s="14"/>
      <c r="BO115" s="13">
        <v>99</v>
      </c>
      <c r="BP115" s="1" t="str">
        <v>Kansas</v>
      </c>
    </row>
    <row r="116" spans="8:68" x14ac:dyDescent="0.15">
      <c r="H116" s="4"/>
      <c r="L116" s="5"/>
      <c r="P116" s="15"/>
      <c r="R116" s="14"/>
      <c r="S116" s="14"/>
      <c r="T116" s="14"/>
      <c r="U116" s="14"/>
      <c r="V116" s="14"/>
      <c r="W116" s="14"/>
      <c r="X116" s="14"/>
      <c r="BO116" s="13">
        <v>100</v>
      </c>
      <c r="BP116" s="1" t="str">
        <v>UCLA</v>
      </c>
    </row>
    <row r="117" spans="8:68" x14ac:dyDescent="0.15">
      <c r="H117" s="4"/>
      <c r="L117" s="5"/>
      <c r="M117" s="6"/>
      <c r="P117" s="15"/>
      <c r="R117" s="14"/>
      <c r="S117" s="14"/>
      <c r="T117" s="14"/>
      <c r="U117" s="14"/>
      <c r="V117" s="14"/>
      <c r="W117" s="14"/>
      <c r="X117" s="14"/>
      <c r="BO117" s="13">
        <v>101</v>
      </c>
      <c r="BP117" s="1" t="str">
        <v>UNC</v>
      </c>
    </row>
    <row r="118" spans="8:68" x14ac:dyDescent="0.15">
      <c r="H118" s="4"/>
      <c r="L118" s="5"/>
      <c r="R118" s="14"/>
      <c r="S118" s="14"/>
      <c r="T118" s="14"/>
      <c r="U118" s="14"/>
      <c r="V118" s="14"/>
      <c r="W118" s="14"/>
      <c r="X118" s="14"/>
      <c r="BO118" s="13">
        <v>102</v>
      </c>
      <c r="BP118" s="1" t="str">
        <v>UK</v>
      </c>
    </row>
    <row r="119" spans="8:68" x14ac:dyDescent="0.15">
      <c r="H119" s="4"/>
      <c r="L119" s="5"/>
      <c r="R119" s="14"/>
      <c r="S119" s="14"/>
      <c r="T119" s="14"/>
      <c r="U119" s="14"/>
      <c r="V119" s="14"/>
      <c r="W119" s="14"/>
      <c r="X119" s="14"/>
      <c r="BO119" s="13">
        <v>103</v>
      </c>
      <c r="BP119" s="1" t="str">
        <v>Florida</v>
      </c>
    </row>
    <row r="120" spans="8:68" x14ac:dyDescent="0.15">
      <c r="H120" s="4"/>
      <c r="L120" s="5"/>
      <c r="R120" s="14"/>
      <c r="S120" s="14"/>
      <c r="T120" s="14"/>
      <c r="U120" s="14"/>
      <c r="V120" s="14"/>
      <c r="W120" s="14"/>
      <c r="X120" s="14"/>
      <c r="BO120" s="13">
        <v>104</v>
      </c>
      <c r="BP120" s="1" t="str">
        <v>Arizona</v>
      </c>
    </row>
    <row r="121" spans="8:68" x14ac:dyDescent="0.15">
      <c r="H121" s="4"/>
      <c r="L121" s="5"/>
      <c r="R121" s="14"/>
      <c r="S121" s="14"/>
      <c r="T121" s="14"/>
      <c r="U121" s="14"/>
      <c r="V121" s="14"/>
      <c r="W121" s="14"/>
      <c r="X121" s="14"/>
      <c r="BO121" s="13">
        <v>105</v>
      </c>
      <c r="BP121" s="1" t="str">
        <v>UNC</v>
      </c>
    </row>
    <row r="122" spans="8:68" x14ac:dyDescent="0.15">
      <c r="H122" s="4"/>
      <c r="L122" s="5"/>
      <c r="R122" s="14"/>
      <c r="S122" s="14"/>
      <c r="T122" s="14"/>
      <c r="U122" s="14"/>
      <c r="V122" s="14"/>
      <c r="W122" s="14"/>
      <c r="X122" s="14"/>
      <c r="BO122" s="13">
        <v>106</v>
      </c>
      <c r="BP122" s="1" t="str">
        <v>UNC</v>
      </c>
    </row>
    <row r="123" spans="8:68" x14ac:dyDescent="0.15">
      <c r="H123" s="4"/>
      <c r="L123" s="5"/>
      <c r="R123" s="14"/>
      <c r="S123" s="14"/>
      <c r="T123" s="14"/>
      <c r="U123" s="14"/>
      <c r="V123" s="14"/>
      <c r="W123" s="14"/>
      <c r="X123" s="14"/>
      <c r="BO123" s="13">
        <v>107</v>
      </c>
      <c r="BP123" s="1" t="str">
        <v>UCLA</v>
      </c>
    </row>
    <row r="124" spans="8:68" x14ac:dyDescent="0.15">
      <c r="H124" s="4"/>
      <c r="L124" s="5"/>
      <c r="R124" s="14"/>
      <c r="S124" s="14"/>
      <c r="T124" s="14"/>
      <c r="U124" s="14"/>
      <c r="V124" s="14"/>
      <c r="W124" s="14"/>
      <c r="X124" s="14"/>
      <c r="BO124" s="13">
        <v>108</v>
      </c>
      <c r="BP124" s="1" t="str">
        <v>Duke</v>
      </c>
    </row>
    <row r="125" spans="8:68" x14ac:dyDescent="0.15">
      <c r="H125" s="4"/>
      <c r="L125" s="5"/>
      <c r="R125" s="14"/>
      <c r="S125" s="14"/>
      <c r="T125" s="14"/>
      <c r="U125" s="14"/>
      <c r="V125" s="14"/>
      <c r="W125" s="14"/>
      <c r="X125" s="14"/>
      <c r="BO125" s="13">
        <v>109</v>
      </c>
      <c r="BP125" s="1" t="str">
        <v>UK</v>
      </c>
    </row>
    <row r="126" spans="8:68" x14ac:dyDescent="0.15">
      <c r="H126" s="4"/>
      <c r="L126" s="5"/>
      <c r="BO126" s="13">
        <v>110</v>
      </c>
      <c r="BP126" s="1" t="str">
        <v>Gonzaga</v>
      </c>
    </row>
    <row r="127" spans="8:68" x14ac:dyDescent="0.15">
      <c r="H127" s="4"/>
      <c r="L127" s="5"/>
      <c r="BO127" s="13">
        <v>111</v>
      </c>
      <c r="BP127" s="1" t="str">
        <v>Louisville</v>
      </c>
    </row>
    <row r="128" spans="8:68" x14ac:dyDescent="0.15">
      <c r="H128" s="4"/>
      <c r="L128" s="5"/>
      <c r="BO128" s="13">
        <v>112</v>
      </c>
      <c r="BP128" s="1" t="str">
        <v>WVU</v>
      </c>
    </row>
    <row r="129" spans="8:68" x14ac:dyDescent="0.15">
      <c r="H129" s="4"/>
      <c r="L129" s="5"/>
      <c r="BO129" s="13">
        <v>113</v>
      </c>
      <c r="BP129" s="1" t="str">
        <v>Oregon</v>
      </c>
    </row>
    <row r="130" spans="8:68" x14ac:dyDescent="0.15">
      <c r="H130" s="4"/>
      <c r="L130" s="5"/>
      <c r="BO130" s="13">
        <v>114</v>
      </c>
      <c r="BP130" s="1" t="str">
        <v>Kansas</v>
      </c>
    </row>
    <row r="131" spans="8:68" x14ac:dyDescent="0.15">
      <c r="L131" s="5"/>
      <c r="BO131" s="13">
        <v>115</v>
      </c>
      <c r="BP131" s="1" t="str">
        <v>UNC</v>
      </c>
    </row>
    <row r="132" spans="8:68" x14ac:dyDescent="0.15">
      <c r="L132" s="5"/>
      <c r="BO132" s="13">
        <v>116</v>
      </c>
      <c r="BP132" s="1" t="str">
        <v>Florida</v>
      </c>
    </row>
    <row r="133" spans="8:68" x14ac:dyDescent="0.15">
      <c r="L133" s="5"/>
      <c r="BO133" s="13">
        <v>117</v>
      </c>
      <c r="BP133" s="1" t="str">
        <v>Florida</v>
      </c>
    </row>
    <row r="134" spans="8:68" x14ac:dyDescent="0.15">
      <c r="L134" s="5"/>
      <c r="BO134" s="13">
        <v>118</v>
      </c>
      <c r="BP134" s="1" t="str">
        <v>WVU</v>
      </c>
    </row>
    <row r="135" spans="8:68" x14ac:dyDescent="0.15">
      <c r="L135" s="5"/>
      <c r="BO135" s="13">
        <v>119</v>
      </c>
      <c r="BP135" s="1" t="str">
        <v>Villanova</v>
      </c>
    </row>
    <row r="136" spans="8:68" x14ac:dyDescent="0.15">
      <c r="L136" s="5"/>
      <c r="BO136" s="13">
        <v>120</v>
      </c>
      <c r="BP136" s="1" t="str">
        <v>Villanova</v>
      </c>
    </row>
    <row r="137" spans="8:68" x14ac:dyDescent="0.15">
      <c r="L137" s="5"/>
      <c r="BO137" s="13">
        <v>121</v>
      </c>
      <c r="BP137" s="1" t="str">
        <v>Louisville</v>
      </c>
    </row>
    <row r="138" spans="8:68" x14ac:dyDescent="0.15">
      <c r="L138" s="5"/>
      <c r="BO138" s="13">
        <v>122</v>
      </c>
      <c r="BP138" s="1" t="str">
        <v>UNC</v>
      </c>
    </row>
    <row r="139" spans="8:68" x14ac:dyDescent="0.15">
      <c r="L139" s="5"/>
      <c r="BO139" s="13">
        <v>123</v>
      </c>
      <c r="BP139" s="1" t="str">
        <v>Butler</v>
      </c>
    </row>
    <row r="140" spans="8:68" x14ac:dyDescent="0.15">
      <c r="L140" s="5"/>
      <c r="BO140" s="13">
        <v>124</v>
      </c>
      <c r="BP140" s="1" t="str">
        <v>UK</v>
      </c>
    </row>
    <row r="141" spans="8:68" x14ac:dyDescent="0.15">
      <c r="L141" s="5"/>
      <c r="BO141" s="13">
        <v>125</v>
      </c>
      <c r="BP141" s="1" t="str">
        <v>Gonzaga</v>
      </c>
    </row>
    <row r="142" spans="8:68" x14ac:dyDescent="0.15">
      <c r="L142" s="5"/>
      <c r="BO142" s="13">
        <v>126</v>
      </c>
      <c r="BP142" s="1" t="str">
        <v>Wichita St.</v>
      </c>
    </row>
    <row r="143" spans="8:68" x14ac:dyDescent="0.15">
      <c r="L143" s="5"/>
      <c r="BO143" s="13">
        <v>127</v>
      </c>
      <c r="BP143" s="1" t="str">
        <v>Arizona</v>
      </c>
    </row>
    <row r="144" spans="8:68" x14ac:dyDescent="0.15">
      <c r="L144" s="5"/>
      <c r="BO144" s="13">
        <v>128</v>
      </c>
      <c r="BP144" s="1" t="str">
        <v>Villanova</v>
      </c>
    </row>
    <row r="145" spans="12:68" x14ac:dyDescent="0.15">
      <c r="L145" s="5"/>
      <c r="BO145" s="13">
        <v>129</v>
      </c>
      <c r="BP145" s="1" t="str">
        <v>Duke</v>
      </c>
    </row>
    <row r="146" spans="12:68" x14ac:dyDescent="0.15">
      <c r="L146" s="5"/>
      <c r="BO146" s="13">
        <v>130</v>
      </c>
      <c r="BP146" s="1" t="str">
        <v>Duke</v>
      </c>
    </row>
    <row r="147" spans="12:68" x14ac:dyDescent="0.15">
      <c r="L147" s="5"/>
      <c r="BO147" s="13">
        <v>131</v>
      </c>
      <c r="BP147" s="1" t="str">
        <v>UNC</v>
      </c>
    </row>
    <row r="148" spans="12:68" x14ac:dyDescent="0.15">
      <c r="L148" s="5"/>
      <c r="BO148" s="13">
        <v>132</v>
      </c>
      <c r="BP148" s="1" t="str">
        <v>Gonzaga</v>
      </c>
    </row>
    <row r="149" spans="12:68" x14ac:dyDescent="0.15">
      <c r="L149" s="5"/>
      <c r="BO149" s="13">
        <v>133</v>
      </c>
      <c r="BP149" s="1" t="str">
        <v>Gonzaga</v>
      </c>
    </row>
    <row r="150" spans="12:68" x14ac:dyDescent="0.15">
      <c r="L150" s="5"/>
      <c r="BO150" s="13">
        <v>134</v>
      </c>
      <c r="BP150" s="1" t="str">
        <v>Villanova</v>
      </c>
    </row>
    <row r="151" spans="12:68" x14ac:dyDescent="0.15">
      <c r="L151" s="5"/>
      <c r="BO151" s="13">
        <v>135</v>
      </c>
      <c r="BP151" s="1" t="str">
        <v>UNC</v>
      </c>
    </row>
    <row r="152" spans="12:68" x14ac:dyDescent="0.15">
      <c r="L152" s="5"/>
      <c r="BO152" s="13">
        <v>136</v>
      </c>
      <c r="BP152" s="1" t="str">
        <v>WVU</v>
      </c>
    </row>
    <row r="153" spans="12:68" x14ac:dyDescent="0.15">
      <c r="L153" s="5"/>
      <c r="BO153" s="13">
        <v>137</v>
      </c>
      <c r="BP153" s="1" t="str">
        <v>Gonzaga</v>
      </c>
    </row>
    <row r="154" spans="12:68" x14ac:dyDescent="0.15">
      <c r="L154" s="5"/>
      <c r="BO154" s="13">
        <v>138</v>
      </c>
      <c r="BP154" s="1" t="str">
        <v>Gonzaga</v>
      </c>
    </row>
    <row r="155" spans="12:68" x14ac:dyDescent="0.15">
      <c r="L155" s="5"/>
      <c r="BO155" s="13">
        <v>139</v>
      </c>
      <c r="BP155" s="1" t="str">
        <v>WVU</v>
      </c>
    </row>
    <row r="156" spans="12:68" x14ac:dyDescent="0.15">
      <c r="L156" s="5"/>
      <c r="AT156" s="1">
        <v>1</v>
      </c>
      <c r="AU156" s="1" t="s">
        <v>60</v>
      </c>
      <c r="BO156" s="13">
        <v>140</v>
      </c>
      <c r="BP156" s="1" t="str">
        <v>Villanova</v>
      </c>
    </row>
    <row r="157" spans="12:68" x14ac:dyDescent="0.15">
      <c r="L157" s="5"/>
      <c r="AT157" s="1">
        <v>2</v>
      </c>
      <c r="AU157" s="1" t="s">
        <v>55</v>
      </c>
      <c r="BO157" s="13">
        <v>141</v>
      </c>
      <c r="BP157" s="1" t="str">
        <v>Kansas</v>
      </c>
    </row>
    <row r="158" spans="12:68" x14ac:dyDescent="0.15">
      <c r="L158" s="5"/>
      <c r="AR158" s="1">
        <f>COUNT(AT156:AT216)</f>
        <v>60</v>
      </c>
      <c r="AT158" s="1">
        <v>3</v>
      </c>
      <c r="AU158" s="1" t="s">
        <v>149</v>
      </c>
      <c r="BO158" s="13">
        <v>142</v>
      </c>
      <c r="BP158" s="1" t="str">
        <v>FSU</v>
      </c>
    </row>
    <row r="159" spans="12:68" x14ac:dyDescent="0.15">
      <c r="L159" s="5"/>
      <c r="AT159" s="1">
        <v>4</v>
      </c>
      <c r="AU159" s="1" t="s">
        <v>129</v>
      </c>
      <c r="BO159" s="13">
        <v>143</v>
      </c>
      <c r="BP159" s="1" t="str">
        <v>WVU</v>
      </c>
    </row>
    <row r="160" spans="12:68" x14ac:dyDescent="0.15">
      <c r="L160" s="5"/>
      <c r="AT160" s="1">
        <v>5</v>
      </c>
      <c r="AU160" s="1" t="s">
        <v>150</v>
      </c>
      <c r="BO160" s="13">
        <v>144</v>
      </c>
      <c r="BP160" s="1" t="str">
        <v>Gonzaga</v>
      </c>
    </row>
    <row r="161" spans="12:68" x14ac:dyDescent="0.15">
      <c r="L161" s="5"/>
      <c r="AT161" s="1">
        <v>6</v>
      </c>
      <c r="AU161" s="1" t="s">
        <v>42</v>
      </c>
      <c r="BO161" s="13">
        <v>145</v>
      </c>
      <c r="BP161" s="1" t="str">
        <v>UNC</v>
      </c>
    </row>
    <row r="162" spans="12:68" x14ac:dyDescent="0.15">
      <c r="L162" s="5"/>
      <c r="AT162" s="1">
        <v>7</v>
      </c>
      <c r="AU162" s="1" t="s">
        <v>151</v>
      </c>
      <c r="BO162" s="13">
        <v>146</v>
      </c>
      <c r="BP162" s="1" t="str">
        <v>Duke</v>
      </c>
    </row>
    <row r="163" spans="12:68" x14ac:dyDescent="0.15">
      <c r="L163" s="5"/>
      <c r="AT163" s="1">
        <v>8</v>
      </c>
      <c r="AU163" s="1" t="s">
        <v>152</v>
      </c>
      <c r="BO163" s="13">
        <v>147</v>
      </c>
      <c r="BP163" s="1" t="str">
        <v>Gonzaga</v>
      </c>
    </row>
    <row r="164" spans="12:68" x14ac:dyDescent="0.15">
      <c r="L164" s="5"/>
      <c r="AT164" s="1">
        <v>9</v>
      </c>
      <c r="AU164" s="1" t="s">
        <v>95</v>
      </c>
      <c r="BO164" s="13">
        <v>148</v>
      </c>
      <c r="BP164" s="1" t="str">
        <v>SMU</v>
      </c>
    </row>
    <row r="165" spans="12:68" x14ac:dyDescent="0.15">
      <c r="L165" s="5"/>
      <c r="AT165" s="1">
        <v>10</v>
      </c>
      <c r="AU165" s="1" t="s">
        <v>134</v>
      </c>
      <c r="BO165" s="13">
        <v>149</v>
      </c>
      <c r="BP165" s="1" t="str">
        <v>WVU</v>
      </c>
    </row>
    <row r="166" spans="12:68" x14ac:dyDescent="0.15">
      <c r="L166" s="5"/>
      <c r="AT166" s="1">
        <v>11</v>
      </c>
      <c r="AU166" s="1" t="s">
        <v>153</v>
      </c>
      <c r="BO166" s="13">
        <v>150</v>
      </c>
      <c r="BP166" s="1" t="str">
        <v>Gonzaga</v>
      </c>
    </row>
    <row r="167" spans="12:68" x14ac:dyDescent="0.15">
      <c r="L167" s="5"/>
      <c r="AT167" s="1">
        <v>12</v>
      </c>
      <c r="AU167" s="1" t="s">
        <v>85</v>
      </c>
      <c r="BO167" s="13">
        <v>151</v>
      </c>
      <c r="BP167" s="1" t="str">
        <v>WVU</v>
      </c>
    </row>
    <row r="168" spans="12:68" x14ac:dyDescent="0.15">
      <c r="L168" s="5"/>
      <c r="AT168" s="1">
        <v>13</v>
      </c>
      <c r="AU168" s="1" t="s">
        <v>65</v>
      </c>
      <c r="BO168" s="13">
        <v>152</v>
      </c>
      <c r="BP168" s="1" t="str">
        <v>Florida</v>
      </c>
    </row>
    <row r="169" spans="12:68" x14ac:dyDescent="0.15">
      <c r="L169" s="5"/>
      <c r="AT169" s="1">
        <v>14</v>
      </c>
      <c r="AU169" s="1" t="s">
        <v>154</v>
      </c>
      <c r="BO169" s="13">
        <v>153</v>
      </c>
      <c r="BP169" s="1" t="str">
        <v>UK</v>
      </c>
    </row>
    <row r="170" spans="12:68" x14ac:dyDescent="0.15">
      <c r="L170" s="5"/>
      <c r="AT170" s="1">
        <v>15</v>
      </c>
      <c r="AU170" s="1" t="s">
        <v>70</v>
      </c>
      <c r="BO170" s="13">
        <v>154</v>
      </c>
      <c r="BP170" s="1" t="str">
        <v>Iowa St.</v>
      </c>
    </row>
    <row r="171" spans="12:68" x14ac:dyDescent="0.15">
      <c r="L171" s="5"/>
      <c r="AT171" s="1">
        <v>16</v>
      </c>
      <c r="AU171" s="1" t="s">
        <v>155</v>
      </c>
      <c r="BO171" s="13">
        <v>155</v>
      </c>
      <c r="BP171" s="1" t="str">
        <v>Villanova</v>
      </c>
    </row>
    <row r="172" spans="12:68" x14ac:dyDescent="0.15">
      <c r="L172" s="5"/>
      <c r="AT172" s="1">
        <v>17</v>
      </c>
      <c r="AU172" s="1" t="s">
        <v>156</v>
      </c>
      <c r="BO172" s="13">
        <v>156</v>
      </c>
      <c r="BP172" s="1" t="str">
        <v>UCLA</v>
      </c>
    </row>
    <row r="173" spans="12:68" x14ac:dyDescent="0.15">
      <c r="L173" s="5"/>
      <c r="AT173" s="1">
        <v>18</v>
      </c>
      <c r="AU173" s="1" t="s">
        <v>20</v>
      </c>
      <c r="BO173" s="13">
        <v>157</v>
      </c>
      <c r="BP173" s="1" t="str">
        <v>UNC</v>
      </c>
    </row>
    <row r="174" spans="12:68" x14ac:dyDescent="0.15">
      <c r="L174" s="5"/>
      <c r="AT174" s="1">
        <v>19</v>
      </c>
      <c r="AU174" s="1" t="s">
        <v>130</v>
      </c>
      <c r="BO174" s="13">
        <v>158</v>
      </c>
      <c r="BP174" s="1" t="str">
        <v>ND</v>
      </c>
    </row>
    <row r="175" spans="12:68" x14ac:dyDescent="0.15">
      <c r="L175" s="5"/>
      <c r="AT175" s="1">
        <v>20</v>
      </c>
      <c r="AU175" s="1" t="s">
        <v>157</v>
      </c>
      <c r="BO175" s="13">
        <v>159</v>
      </c>
      <c r="BP175" s="1" t="str">
        <v>Arizona</v>
      </c>
    </row>
    <row r="176" spans="12:68" x14ac:dyDescent="0.15">
      <c r="L176" s="5"/>
      <c r="AT176" s="1">
        <v>21</v>
      </c>
      <c r="AU176" s="1" t="s">
        <v>158</v>
      </c>
      <c r="BO176" s="13">
        <v>160</v>
      </c>
      <c r="BP176" s="1" t="str">
        <v>Baylor</v>
      </c>
    </row>
    <row r="177" spans="12:68" x14ac:dyDescent="0.15">
      <c r="L177" s="5"/>
      <c r="AT177" s="1">
        <v>22</v>
      </c>
      <c r="AU177" s="1" t="s">
        <v>127</v>
      </c>
      <c r="BO177" s="13">
        <v>161</v>
      </c>
      <c r="BP177" s="1" t="str">
        <v>Gonzaga</v>
      </c>
    </row>
    <row r="178" spans="12:68" x14ac:dyDescent="0.15">
      <c r="L178" s="5"/>
      <c r="AT178" s="1">
        <v>23</v>
      </c>
      <c r="AU178" s="1" t="s">
        <v>47</v>
      </c>
      <c r="BO178" s="13">
        <v>162</v>
      </c>
      <c r="BP178" s="1" t="str">
        <v>Oregon</v>
      </c>
    </row>
    <row r="179" spans="12:68" x14ac:dyDescent="0.15">
      <c r="L179" s="5"/>
      <c r="AT179" s="1">
        <v>24</v>
      </c>
      <c r="AU179" s="1" t="s">
        <v>30</v>
      </c>
      <c r="BO179" s="13">
        <v>163</v>
      </c>
      <c r="BP179" s="1" t="str">
        <v>WVU</v>
      </c>
    </row>
    <row r="180" spans="12:68" x14ac:dyDescent="0.15">
      <c r="L180" s="5"/>
      <c r="AT180" s="1">
        <v>25</v>
      </c>
      <c r="AU180" s="1" t="s">
        <v>159</v>
      </c>
      <c r="BO180" s="13">
        <v>164</v>
      </c>
      <c r="BP180" s="1" t="str">
        <v>WVU</v>
      </c>
    </row>
    <row r="181" spans="12:68" x14ac:dyDescent="0.15">
      <c r="L181" s="5"/>
      <c r="AT181" s="1">
        <v>26</v>
      </c>
      <c r="AU181" s="1" t="s">
        <v>140</v>
      </c>
      <c r="BO181" s="13">
        <v>165</v>
      </c>
      <c r="BP181" s="1" t="str">
        <v>UNC</v>
      </c>
    </row>
    <row r="182" spans="12:68" x14ac:dyDescent="0.15">
      <c r="L182" s="5"/>
      <c r="AT182" s="1">
        <v>27</v>
      </c>
      <c r="AU182" s="1" t="s">
        <v>132</v>
      </c>
      <c r="BO182" s="13">
        <v>166</v>
      </c>
      <c r="BP182" s="1" t="str">
        <v>UNC</v>
      </c>
    </row>
    <row r="183" spans="12:68" x14ac:dyDescent="0.15">
      <c r="L183" s="5"/>
      <c r="AT183" s="1">
        <v>28</v>
      </c>
      <c r="AU183" s="1" t="s">
        <v>66</v>
      </c>
      <c r="BO183" s="13">
        <v>167</v>
      </c>
      <c r="BP183" s="1" t="str">
        <v>Florida</v>
      </c>
    </row>
    <row r="184" spans="12:68" x14ac:dyDescent="0.15">
      <c r="L184" s="5"/>
      <c r="AT184" s="1">
        <v>29</v>
      </c>
      <c r="AU184" s="1" t="s">
        <v>0</v>
      </c>
      <c r="BO184" s="13">
        <v>168</v>
      </c>
      <c r="BP184" s="1" t="str">
        <v>Villanova</v>
      </c>
    </row>
    <row r="185" spans="12:68" x14ac:dyDescent="0.15">
      <c r="L185" s="5"/>
      <c r="AT185" s="1">
        <v>30</v>
      </c>
      <c r="AU185" s="1" t="s">
        <v>160</v>
      </c>
      <c r="BO185" s="13">
        <v>169</v>
      </c>
      <c r="BP185" s="1" t="str">
        <v>UK</v>
      </c>
    </row>
    <row r="186" spans="12:68" x14ac:dyDescent="0.15">
      <c r="L186" s="5"/>
      <c r="AT186" s="1">
        <v>31</v>
      </c>
      <c r="AU186" s="1" t="s">
        <v>57</v>
      </c>
      <c r="BO186" s="13">
        <v>170</v>
      </c>
      <c r="BP186" s="1" t="str">
        <v>FSU</v>
      </c>
    </row>
    <row r="187" spans="12:68" x14ac:dyDescent="0.15">
      <c r="L187" s="5"/>
      <c r="AT187" s="1">
        <v>32</v>
      </c>
      <c r="AU187" s="1" t="s">
        <v>52</v>
      </c>
      <c r="BO187" s="13">
        <v>171</v>
      </c>
      <c r="BP187" s="1" t="str">
        <v>Louisville</v>
      </c>
    </row>
    <row r="188" spans="12:68" x14ac:dyDescent="0.15">
      <c r="L188" s="5"/>
      <c r="AT188" s="1">
        <v>33</v>
      </c>
      <c r="AU188" s="1" t="s">
        <v>161</v>
      </c>
      <c r="BO188" s="13">
        <v>172</v>
      </c>
      <c r="BP188" s="1" t="str">
        <v>Villanova</v>
      </c>
    </row>
    <row r="189" spans="12:68" x14ac:dyDescent="0.15">
      <c r="L189" s="5"/>
      <c r="AT189" s="1">
        <v>34</v>
      </c>
      <c r="AU189" s="1" t="s">
        <v>136</v>
      </c>
      <c r="BO189" s="13">
        <v>173</v>
      </c>
      <c r="BP189" s="1" t="str">
        <v>UK</v>
      </c>
    </row>
    <row r="190" spans="12:68" x14ac:dyDescent="0.15">
      <c r="L190" s="5"/>
      <c r="AT190" s="1">
        <v>35</v>
      </c>
      <c r="AU190" s="1" t="s">
        <v>39</v>
      </c>
      <c r="BO190" s="13">
        <v>174</v>
      </c>
      <c r="BP190" s="1" t="str">
        <v>Kansas</v>
      </c>
    </row>
    <row r="191" spans="12:68" x14ac:dyDescent="0.15">
      <c r="L191" s="5"/>
      <c r="AT191" s="1">
        <v>36</v>
      </c>
      <c r="AU191" s="1" t="s">
        <v>44</v>
      </c>
      <c r="BO191" s="13">
        <v>175</v>
      </c>
      <c r="BP191" s="1" t="str">
        <v>Villanova</v>
      </c>
    </row>
    <row r="192" spans="12:68" x14ac:dyDescent="0.15">
      <c r="L192" s="5"/>
      <c r="AT192" s="1">
        <v>37</v>
      </c>
      <c r="AU192" s="1" t="s">
        <v>105</v>
      </c>
      <c r="BO192" s="13">
        <v>176</v>
      </c>
      <c r="BP192" s="1" t="str">
        <v>Duke</v>
      </c>
    </row>
    <row r="193" spans="12:68" x14ac:dyDescent="0.15">
      <c r="L193" s="5"/>
      <c r="AT193" s="1">
        <v>38</v>
      </c>
      <c r="AU193" s="1" t="s">
        <v>40</v>
      </c>
      <c r="BO193" s="13">
        <v>177</v>
      </c>
      <c r="BP193" s="1" t="str">
        <v>UNC</v>
      </c>
    </row>
    <row r="194" spans="12:68" x14ac:dyDescent="0.15">
      <c r="L194" s="5"/>
      <c r="AT194" s="1">
        <v>39</v>
      </c>
      <c r="AU194" s="1" t="s">
        <v>162</v>
      </c>
      <c r="BO194" s="13">
        <v>178</v>
      </c>
      <c r="BP194" s="1" t="str">
        <v>UCLA</v>
      </c>
    </row>
    <row r="195" spans="12:68" x14ac:dyDescent="0.15">
      <c r="L195" s="5"/>
      <c r="AT195" s="1">
        <v>40</v>
      </c>
      <c r="AU195" s="1" t="s">
        <v>51</v>
      </c>
      <c r="BO195" s="13">
        <v>179</v>
      </c>
      <c r="BP195" s="1" t="str">
        <v>Gonzaga</v>
      </c>
    </row>
    <row r="196" spans="12:68" x14ac:dyDescent="0.15">
      <c r="L196" s="5"/>
      <c r="AT196" s="1">
        <v>41</v>
      </c>
      <c r="AU196" s="1" t="s">
        <v>131</v>
      </c>
      <c r="BO196" s="13">
        <v>180</v>
      </c>
      <c r="BP196" s="1" t="str">
        <v>Duke</v>
      </c>
    </row>
    <row r="197" spans="12:68" x14ac:dyDescent="0.15">
      <c r="L197" s="5"/>
      <c r="AT197" s="1">
        <v>42</v>
      </c>
      <c r="AU197" s="1" t="s">
        <v>128</v>
      </c>
      <c r="BO197" s="13">
        <v>181</v>
      </c>
      <c r="BP197" s="1" t="str">
        <v>Kansas</v>
      </c>
    </row>
    <row r="198" spans="12:68" x14ac:dyDescent="0.15">
      <c r="L198" s="5"/>
      <c r="AT198" s="1">
        <v>43</v>
      </c>
      <c r="AU198" s="1" t="s">
        <v>133</v>
      </c>
      <c r="BO198" s="13">
        <v>182</v>
      </c>
      <c r="BP198" s="1" t="str">
        <v>Baylor</v>
      </c>
    </row>
    <row r="199" spans="12:68" x14ac:dyDescent="0.15">
      <c r="L199" s="5"/>
      <c r="AT199" s="1">
        <v>44</v>
      </c>
      <c r="AU199" s="1" t="s">
        <v>35</v>
      </c>
      <c r="BO199" s="13">
        <v>183</v>
      </c>
      <c r="BP199" s="1" t="str">
        <v>Duke</v>
      </c>
    </row>
    <row r="200" spans="12:68" x14ac:dyDescent="0.15">
      <c r="L200" s="5"/>
      <c r="AT200" s="1">
        <v>45</v>
      </c>
      <c r="AU200" s="1" t="s">
        <v>163</v>
      </c>
      <c r="BO200" s="13">
        <v>184</v>
      </c>
      <c r="BP200" s="1" t="str">
        <v>Oregon</v>
      </c>
    </row>
    <row r="201" spans="12:68" x14ac:dyDescent="0.15">
      <c r="L201" s="5"/>
      <c r="AT201" s="1">
        <v>46</v>
      </c>
      <c r="AU201" s="1" t="s">
        <v>126</v>
      </c>
      <c r="BO201" s="13">
        <v>185</v>
      </c>
      <c r="BP201" s="1" t="str">
        <v>UK</v>
      </c>
    </row>
    <row r="202" spans="12:68" x14ac:dyDescent="0.15">
      <c r="L202" s="5"/>
      <c r="AT202" s="1">
        <v>47</v>
      </c>
      <c r="AU202" s="1" t="s">
        <v>164</v>
      </c>
      <c r="BO202" s="13">
        <v>186</v>
      </c>
      <c r="BP202" s="1" t="str">
        <v>Butler</v>
      </c>
    </row>
    <row r="203" spans="12:68" x14ac:dyDescent="0.15">
      <c r="L203" s="5"/>
      <c r="AT203" s="1">
        <v>48</v>
      </c>
      <c r="AU203" s="1" t="s">
        <v>17</v>
      </c>
      <c r="BO203" s="13">
        <v>187</v>
      </c>
      <c r="BP203" s="1" t="str">
        <v>UNC</v>
      </c>
    </row>
    <row r="204" spans="12:68" x14ac:dyDescent="0.15">
      <c r="L204" s="5"/>
      <c r="AT204" s="1">
        <v>49</v>
      </c>
      <c r="AU204" s="1" t="s">
        <v>139</v>
      </c>
      <c r="BO204" s="13">
        <v>188</v>
      </c>
      <c r="BP204" s="1" t="str">
        <v>UNC</v>
      </c>
    </row>
    <row r="205" spans="12:68" x14ac:dyDescent="0.15">
      <c r="L205" s="5"/>
      <c r="AT205" s="1">
        <v>50</v>
      </c>
      <c r="AU205" s="1" t="s">
        <v>108</v>
      </c>
      <c r="BO205" s="13">
        <v>189</v>
      </c>
      <c r="BP205" s="1" t="str">
        <v>UNC</v>
      </c>
    </row>
    <row r="206" spans="12:68" x14ac:dyDescent="0.15">
      <c r="L206" s="5"/>
      <c r="AT206" s="1">
        <v>51</v>
      </c>
      <c r="AU206" s="1" t="s">
        <v>143</v>
      </c>
      <c r="BO206" s="13">
        <v>190</v>
      </c>
      <c r="BP206" s="1" t="str">
        <v>UK</v>
      </c>
    </row>
    <row r="207" spans="12:68" x14ac:dyDescent="0.15">
      <c r="L207" s="5"/>
      <c r="AT207" s="1">
        <v>52</v>
      </c>
      <c r="AU207" s="1" t="s">
        <v>45</v>
      </c>
      <c r="BO207" s="13">
        <v>191</v>
      </c>
      <c r="BP207" s="1" t="str">
        <v>Villanova</v>
      </c>
    </row>
    <row r="208" spans="12:68" x14ac:dyDescent="0.15">
      <c r="L208" s="5"/>
      <c r="AT208" s="1">
        <v>53</v>
      </c>
      <c r="AU208" s="1" t="s">
        <v>50</v>
      </c>
      <c r="BO208" s="13">
        <v>192</v>
      </c>
      <c r="BP208" s="1" t="str">
        <v>UK</v>
      </c>
    </row>
    <row r="209" spans="12:68" x14ac:dyDescent="0.15">
      <c r="L209" s="5"/>
      <c r="AT209" s="1">
        <v>54</v>
      </c>
      <c r="AU209" s="1" t="s">
        <v>165</v>
      </c>
      <c r="BO209" s="13">
        <v>193</v>
      </c>
      <c r="BP209" s="1" t="str">
        <v>Louisville</v>
      </c>
    </row>
    <row r="210" spans="12:68" x14ac:dyDescent="0.15">
      <c r="L210" s="5"/>
      <c r="AT210" s="1">
        <v>55</v>
      </c>
      <c r="AU210" s="1" t="s">
        <v>71</v>
      </c>
      <c r="BO210" s="13">
        <v>194</v>
      </c>
      <c r="BP210" s="1" t="str">
        <v>UK</v>
      </c>
    </row>
    <row r="211" spans="12:68" x14ac:dyDescent="0.15">
      <c r="L211" s="5"/>
      <c r="AT211" s="1">
        <v>56</v>
      </c>
      <c r="AU211" s="1" t="s">
        <v>166</v>
      </c>
      <c r="BO211" s="13">
        <v>195</v>
      </c>
      <c r="BP211" s="1" t="str">
        <v>Villanova</v>
      </c>
    </row>
    <row r="212" spans="12:68" x14ac:dyDescent="0.15">
      <c r="L212" s="5"/>
      <c r="AT212" s="1">
        <v>57</v>
      </c>
      <c r="AU212" s="1" t="s">
        <v>137</v>
      </c>
      <c r="BO212" s="13">
        <v>196</v>
      </c>
      <c r="BP212" s="1" t="str">
        <v>Louisville</v>
      </c>
    </row>
    <row r="213" spans="12:68" x14ac:dyDescent="0.15">
      <c r="L213" s="5"/>
      <c r="AT213" s="1">
        <v>58</v>
      </c>
      <c r="AU213" s="1" t="s">
        <v>135</v>
      </c>
      <c r="BO213" s="13">
        <v>197</v>
      </c>
      <c r="BP213" s="1" t="str">
        <v>Gonzaga</v>
      </c>
    </row>
    <row r="214" spans="12:68" x14ac:dyDescent="0.15">
      <c r="L214" s="5"/>
      <c r="AT214" s="1">
        <v>59</v>
      </c>
      <c r="AU214" s="1" t="s">
        <v>142</v>
      </c>
      <c r="BO214" s="13">
        <v>198</v>
      </c>
      <c r="BP214" s="1" t="str">
        <v>UNC</v>
      </c>
    </row>
    <row r="215" spans="12:68" x14ac:dyDescent="0.15">
      <c r="L215" s="5"/>
      <c r="AT215" s="1">
        <v>60</v>
      </c>
      <c r="AU215" s="1" t="s">
        <v>167</v>
      </c>
      <c r="BO215" s="13">
        <v>199</v>
      </c>
      <c r="BP215" s="1" t="str">
        <v>Gonzaga</v>
      </c>
    </row>
    <row r="216" spans="12:68" x14ac:dyDescent="0.15">
      <c r="L216" s="5"/>
      <c r="BO216" s="13">
        <v>200</v>
      </c>
      <c r="BP216" s="1" t="str">
        <v>Louisville</v>
      </c>
    </row>
    <row r="217" spans="12:68" x14ac:dyDescent="0.15">
      <c r="L217" s="5"/>
      <c r="BO217" s="13">
        <v>201</v>
      </c>
      <c r="BP217" s="1" t="str">
        <v>Villanova</v>
      </c>
    </row>
    <row r="218" spans="12:68" x14ac:dyDescent="0.15">
      <c r="L218" s="5"/>
      <c r="BO218" s="13">
        <v>202</v>
      </c>
      <c r="BP218" s="1" t="str">
        <v>Gonzaga</v>
      </c>
    </row>
    <row r="219" spans="12:68" x14ac:dyDescent="0.15">
      <c r="L219" s="5"/>
      <c r="BO219" s="13">
        <v>203</v>
      </c>
      <c r="BP219" s="1" t="str">
        <v>UNC</v>
      </c>
    </row>
    <row r="220" spans="12:68" x14ac:dyDescent="0.15">
      <c r="L220" s="5"/>
      <c r="BO220" s="13">
        <v>204</v>
      </c>
      <c r="BP220" s="1" t="str">
        <v>UNC</v>
      </c>
    </row>
    <row r="221" spans="12:68" x14ac:dyDescent="0.15">
      <c r="L221" s="5"/>
      <c r="BO221" s="13">
        <v>205</v>
      </c>
      <c r="BP221" s="1" t="str">
        <v>WVU</v>
      </c>
    </row>
    <row r="222" spans="12:68" x14ac:dyDescent="0.15">
      <c r="L222" s="5"/>
      <c r="BO222" s="13">
        <v>206</v>
      </c>
      <c r="BP222" s="1" t="str">
        <v>UCLA</v>
      </c>
    </row>
    <row r="223" spans="12:68" x14ac:dyDescent="0.15">
      <c r="L223" s="5"/>
      <c r="BO223" s="13">
        <v>207</v>
      </c>
      <c r="BP223" s="1" t="str">
        <v>UNC</v>
      </c>
    </row>
    <row r="224" spans="12:68" x14ac:dyDescent="0.15">
      <c r="L224" s="5"/>
      <c r="BO224" s="13">
        <v>208</v>
      </c>
      <c r="BP224" s="1" t="str">
        <v>Gonzaga</v>
      </c>
    </row>
    <row r="225" spans="12:68" x14ac:dyDescent="0.15">
      <c r="L225" s="5"/>
      <c r="BO225" s="13">
        <v>209</v>
      </c>
      <c r="BP225" s="1" t="str">
        <v>Villanova</v>
      </c>
    </row>
    <row r="226" spans="12:68" x14ac:dyDescent="0.15">
      <c r="L226" s="5"/>
      <c r="BO226" s="13">
        <v>210</v>
      </c>
      <c r="BP226" s="1" t="str">
        <v>WVU</v>
      </c>
    </row>
    <row r="227" spans="12:68" x14ac:dyDescent="0.15">
      <c r="L227" s="5"/>
      <c r="BO227" s="13">
        <v>211</v>
      </c>
      <c r="BP227" s="1" t="str">
        <v>WVU</v>
      </c>
    </row>
    <row r="228" spans="12:68" x14ac:dyDescent="0.15">
      <c r="L228" s="5"/>
      <c r="BO228" s="13">
        <v>212</v>
      </c>
      <c r="BP228" s="1" t="str">
        <v>Wichita St.</v>
      </c>
    </row>
    <row r="229" spans="12:68" x14ac:dyDescent="0.15">
      <c r="L229" s="5"/>
      <c r="BO229" s="13">
        <v>213</v>
      </c>
      <c r="BP229" s="1" t="str">
        <v>Gonzaga</v>
      </c>
    </row>
    <row r="230" spans="12:68" x14ac:dyDescent="0.15">
      <c r="L230" s="5"/>
      <c r="BO230" s="13">
        <v>214</v>
      </c>
      <c r="BP230" s="1" t="str">
        <v>Gonzaga</v>
      </c>
    </row>
    <row r="231" spans="12:68" x14ac:dyDescent="0.15">
      <c r="L231" s="5"/>
      <c r="BO231" s="13">
        <v>215</v>
      </c>
      <c r="BP231" s="1" t="str">
        <v>WVU</v>
      </c>
    </row>
    <row r="232" spans="12:68" x14ac:dyDescent="0.15">
      <c r="L232" s="5"/>
      <c r="BO232" s="13">
        <v>216</v>
      </c>
      <c r="BP232" s="1" t="str">
        <v>WVU</v>
      </c>
    </row>
    <row r="233" spans="12:68" x14ac:dyDescent="0.15">
      <c r="L233" s="5"/>
      <c r="BO233" s="13">
        <v>217</v>
      </c>
      <c r="BP233" s="1" t="str">
        <v>Gonzaga</v>
      </c>
    </row>
    <row r="234" spans="12:68" x14ac:dyDescent="0.15">
      <c r="L234" s="5"/>
      <c r="BO234" s="13">
        <v>218</v>
      </c>
      <c r="BP234" s="1" t="str">
        <v>FSU</v>
      </c>
    </row>
    <row r="235" spans="12:68" x14ac:dyDescent="0.15">
      <c r="L235" s="5"/>
      <c r="BO235" s="13">
        <v>219</v>
      </c>
      <c r="BP235" s="1" t="str">
        <v>Gonzaga</v>
      </c>
    </row>
    <row r="236" spans="12:68" x14ac:dyDescent="0.15">
      <c r="L236" s="5"/>
      <c r="BO236" s="13">
        <v>220</v>
      </c>
      <c r="BP236" s="1" t="str">
        <v>Louisville</v>
      </c>
    </row>
    <row r="237" spans="12:68" x14ac:dyDescent="0.15">
      <c r="L237" s="5"/>
      <c r="BO237" s="13">
        <v>221</v>
      </c>
      <c r="BP237" s="1" t="str">
        <v>UNC</v>
      </c>
    </row>
    <row r="238" spans="12:68" x14ac:dyDescent="0.15">
      <c r="L238" s="5"/>
      <c r="BO238" s="13">
        <v>222</v>
      </c>
      <c r="BP238" s="1" t="str">
        <v>Kansas</v>
      </c>
    </row>
    <row r="239" spans="12:68" x14ac:dyDescent="0.15">
      <c r="L239" s="5"/>
      <c r="BO239" s="13">
        <v>223</v>
      </c>
      <c r="BP239" s="1" t="str">
        <v>UVA</v>
      </c>
    </row>
    <row r="240" spans="12:68" x14ac:dyDescent="0.15">
      <c r="L240" s="5"/>
      <c r="BO240" s="13">
        <v>224</v>
      </c>
      <c r="BP240" s="1" t="str">
        <v>Purdue</v>
      </c>
    </row>
    <row r="241" spans="12:68" x14ac:dyDescent="0.15">
      <c r="L241" s="5"/>
      <c r="BO241" s="13">
        <v>225</v>
      </c>
      <c r="BP241" s="1" t="str">
        <v>Gonzaga</v>
      </c>
    </row>
    <row r="242" spans="12:68" x14ac:dyDescent="0.15">
      <c r="L242" s="5"/>
      <c r="BO242" s="13">
        <v>226</v>
      </c>
      <c r="BP242" s="1" t="str">
        <v>UNC</v>
      </c>
    </row>
    <row r="243" spans="12:68" x14ac:dyDescent="0.15">
      <c r="L243" s="5"/>
      <c r="BO243" s="13">
        <v>227</v>
      </c>
      <c r="BP243" s="1" t="str">
        <v>ND</v>
      </c>
    </row>
    <row r="244" spans="12:68" x14ac:dyDescent="0.15">
      <c r="L244" s="5"/>
      <c r="BO244" s="13">
        <v>228</v>
      </c>
      <c r="BP244" s="1" t="str">
        <v>UNC</v>
      </c>
    </row>
    <row r="245" spans="12:68" x14ac:dyDescent="0.15">
      <c r="L245" s="5"/>
      <c r="BO245" s="13">
        <v>229</v>
      </c>
      <c r="BP245" s="1" t="str">
        <v>UNC</v>
      </c>
    </row>
    <row r="246" spans="12:68" x14ac:dyDescent="0.15">
      <c r="L246" s="5"/>
      <c r="BO246" s="13">
        <v>230</v>
      </c>
      <c r="BP246" s="1" t="str">
        <v>Kansas</v>
      </c>
    </row>
    <row r="247" spans="12:68" x14ac:dyDescent="0.15">
      <c r="L247" s="5"/>
      <c r="BO247" s="13">
        <v>231</v>
      </c>
      <c r="BP247" s="1" t="str">
        <v>Oregon</v>
      </c>
    </row>
    <row r="248" spans="12:68" x14ac:dyDescent="0.15">
      <c r="L248" s="5"/>
      <c r="BO248" s="13">
        <v>232</v>
      </c>
      <c r="BP248" s="1" t="str">
        <v>WVU</v>
      </c>
    </row>
    <row r="249" spans="12:68" x14ac:dyDescent="0.15">
      <c r="L249" s="5"/>
      <c r="BO249" s="13">
        <v>233</v>
      </c>
      <c r="BP249" s="1" t="str">
        <v>Villanova</v>
      </c>
    </row>
    <row r="250" spans="12:68" x14ac:dyDescent="0.15">
      <c r="L250" s="5"/>
      <c r="BO250" s="13">
        <v>234</v>
      </c>
      <c r="BP250" s="1" t="str">
        <v>Oregon</v>
      </c>
    </row>
    <row r="251" spans="12:68" x14ac:dyDescent="0.15">
      <c r="L251" s="5"/>
      <c r="BO251" s="13">
        <v>235</v>
      </c>
      <c r="BP251" s="1" t="str">
        <v>Louisville</v>
      </c>
    </row>
    <row r="252" spans="12:68" x14ac:dyDescent="0.15">
      <c r="L252" s="5"/>
      <c r="BO252" s="13">
        <v>236</v>
      </c>
      <c r="BP252" s="1" t="str">
        <v>WVU</v>
      </c>
    </row>
    <row r="253" spans="12:68" x14ac:dyDescent="0.15">
      <c r="L253" s="5"/>
      <c r="BO253" s="13">
        <v>237</v>
      </c>
      <c r="BP253" s="1" t="str">
        <v>Gonzaga</v>
      </c>
    </row>
    <row r="254" spans="12:68" x14ac:dyDescent="0.15">
      <c r="L254" s="5"/>
      <c r="BO254" s="13">
        <v>238</v>
      </c>
      <c r="BP254" s="1" t="str">
        <v>Oregon</v>
      </c>
    </row>
    <row r="255" spans="12:68" x14ac:dyDescent="0.15">
      <c r="L255" s="5"/>
      <c r="BO255" s="13">
        <v>239</v>
      </c>
      <c r="BP255" s="1" t="str">
        <v>Michigan</v>
      </c>
    </row>
    <row r="256" spans="12:68" x14ac:dyDescent="0.15">
      <c r="L256" s="5"/>
      <c r="BO256" s="13">
        <v>240</v>
      </c>
      <c r="BP256" s="1" t="str">
        <v>UNC</v>
      </c>
    </row>
    <row r="257" spans="12:68" x14ac:dyDescent="0.15">
      <c r="L257" s="5"/>
      <c r="BO257" s="13">
        <v>241</v>
      </c>
      <c r="BP257" s="1" t="str">
        <v>UK</v>
      </c>
    </row>
    <row r="258" spans="12:68" x14ac:dyDescent="0.15">
      <c r="L258" s="5"/>
      <c r="BO258" s="13">
        <v>242</v>
      </c>
      <c r="BP258" s="1" t="str">
        <v>Louisville</v>
      </c>
    </row>
    <row r="259" spans="12:68" x14ac:dyDescent="0.15">
      <c r="L259" s="5"/>
      <c r="BO259" s="13">
        <v>243</v>
      </c>
      <c r="BP259" s="1" t="str">
        <v>Villanova</v>
      </c>
    </row>
    <row r="260" spans="12:68" x14ac:dyDescent="0.15">
      <c r="L260" s="5"/>
      <c r="BO260" s="13">
        <v>244</v>
      </c>
      <c r="BP260" s="1" t="str">
        <v>Creighton</v>
      </c>
    </row>
    <row r="261" spans="12:68" x14ac:dyDescent="0.15">
      <c r="L261" s="5"/>
      <c r="BO261" s="13">
        <v>245</v>
      </c>
      <c r="BP261" s="1" t="str">
        <v>UNC</v>
      </c>
    </row>
    <row r="262" spans="12:68" x14ac:dyDescent="0.15">
      <c r="L262" s="5"/>
      <c r="BO262" s="13">
        <v>246</v>
      </c>
      <c r="BP262" s="1" t="str">
        <v>Wichita St.</v>
      </c>
    </row>
    <row r="263" spans="12:68" x14ac:dyDescent="0.15">
      <c r="L263" s="5"/>
      <c r="BO263" s="13">
        <v>247</v>
      </c>
      <c r="BP263" s="1" t="str">
        <v>UNC</v>
      </c>
    </row>
    <row r="264" spans="12:68" x14ac:dyDescent="0.15">
      <c r="L264" s="5"/>
      <c r="BO264" s="13">
        <v>248</v>
      </c>
      <c r="BP264" s="1" t="str">
        <v>Villanova</v>
      </c>
    </row>
    <row r="265" spans="12:68" x14ac:dyDescent="0.15">
      <c r="L265" s="5"/>
      <c r="BO265" s="13">
        <v>249</v>
      </c>
      <c r="BP265" s="1" t="str">
        <v>FSU</v>
      </c>
    </row>
    <row r="266" spans="12:68" x14ac:dyDescent="0.15">
      <c r="L266" s="5"/>
      <c r="BO266" s="13">
        <v>250</v>
      </c>
      <c r="BP266" s="1" t="str">
        <v>Kansas</v>
      </c>
    </row>
    <row r="267" spans="12:68" x14ac:dyDescent="0.15">
      <c r="L267" s="5"/>
      <c r="BO267" s="13">
        <v>251</v>
      </c>
      <c r="BP267" s="1" t="str">
        <v>WVU</v>
      </c>
    </row>
    <row r="268" spans="12:68" x14ac:dyDescent="0.15">
      <c r="L268" s="5"/>
      <c r="BO268" s="13">
        <v>252</v>
      </c>
      <c r="BP268" s="1" t="str">
        <v>Gonzaga</v>
      </c>
    </row>
    <row r="269" spans="12:68" x14ac:dyDescent="0.15">
      <c r="L269" s="5"/>
      <c r="BO269" s="13">
        <v>253</v>
      </c>
      <c r="BP269" s="1" t="str">
        <v>Gonzaga</v>
      </c>
    </row>
    <row r="270" spans="12:68" x14ac:dyDescent="0.15">
      <c r="L270" s="5"/>
      <c r="BO270" s="13">
        <v>254</v>
      </c>
      <c r="BP270" s="1" t="str">
        <v>Duke</v>
      </c>
    </row>
    <row r="271" spans="12:68" x14ac:dyDescent="0.15">
      <c r="L271" s="5"/>
      <c r="BO271" s="13">
        <v>255</v>
      </c>
      <c r="BP271" s="1" t="str">
        <v>UNC</v>
      </c>
    </row>
    <row r="272" spans="12:68" x14ac:dyDescent="0.15">
      <c r="L272" s="5"/>
      <c r="BO272" s="13">
        <v>256</v>
      </c>
      <c r="BP272" s="1" t="str">
        <v>Kansas</v>
      </c>
    </row>
    <row r="273" spans="12:68" x14ac:dyDescent="0.15">
      <c r="L273" s="5"/>
      <c r="BO273" s="13">
        <v>257</v>
      </c>
      <c r="BP273" s="1" t="str">
        <v>WVU</v>
      </c>
    </row>
    <row r="274" spans="12:68" x14ac:dyDescent="0.15">
      <c r="L274" s="5"/>
      <c r="BO274" s="13">
        <v>258</v>
      </c>
      <c r="BP274" s="1" t="str">
        <v>Miami</v>
      </c>
    </row>
    <row r="275" spans="12:68" x14ac:dyDescent="0.15">
      <c r="L275" s="5"/>
      <c r="BO275" s="13">
        <v>259</v>
      </c>
      <c r="BP275" s="1" t="str">
        <v>Baylor</v>
      </c>
    </row>
    <row r="276" spans="12:68" x14ac:dyDescent="0.15">
      <c r="L276" s="5"/>
      <c r="BO276" s="13">
        <v>260</v>
      </c>
      <c r="BP276" s="1" t="str">
        <v>UK</v>
      </c>
    </row>
    <row r="277" spans="12:68" x14ac:dyDescent="0.15">
      <c r="L277" s="5"/>
      <c r="BO277" s="13">
        <v>261</v>
      </c>
      <c r="BP277" s="1" t="str">
        <v>UNC</v>
      </c>
    </row>
    <row r="278" spans="12:68" x14ac:dyDescent="0.15">
      <c r="L278" s="5"/>
      <c r="BO278" s="13">
        <v>262</v>
      </c>
      <c r="BP278" s="1" t="str">
        <v>St. Mary's</v>
      </c>
    </row>
    <row r="279" spans="12:68" x14ac:dyDescent="0.15">
      <c r="L279" s="5"/>
      <c r="BO279" s="13">
        <v>263</v>
      </c>
      <c r="BP279" s="1" t="str">
        <v>Gonzaga</v>
      </c>
    </row>
    <row r="280" spans="12:68" x14ac:dyDescent="0.15">
      <c r="L280" s="5"/>
      <c r="BO280" s="13">
        <v>264</v>
      </c>
      <c r="BP280" s="1" t="str">
        <v>Iowa St.</v>
      </c>
    </row>
    <row r="281" spans="12:68" x14ac:dyDescent="0.15">
      <c r="L281" s="5"/>
      <c r="BO281" s="13">
        <v>265</v>
      </c>
      <c r="BP281" s="1" t="str">
        <v>Gonzaga</v>
      </c>
    </row>
    <row r="282" spans="12:68" x14ac:dyDescent="0.15">
      <c r="L282" s="5"/>
      <c r="BO282" s="13">
        <v>266</v>
      </c>
      <c r="BP282" s="1" t="str">
        <v>Duke</v>
      </c>
    </row>
    <row r="283" spans="12:68" x14ac:dyDescent="0.15">
      <c r="L283" s="5"/>
      <c r="BO283" s="13">
        <v>267</v>
      </c>
      <c r="BP283" s="1" t="str">
        <v>UNC</v>
      </c>
    </row>
    <row r="284" spans="12:68" x14ac:dyDescent="0.15">
      <c r="L284" s="5"/>
      <c r="BO284" s="13">
        <v>268</v>
      </c>
      <c r="BP284" s="1" t="str">
        <v>Louisville</v>
      </c>
    </row>
    <row r="285" spans="12:68" x14ac:dyDescent="0.15">
      <c r="L285" s="5"/>
      <c r="BO285" s="13">
        <v>269</v>
      </c>
      <c r="BP285" s="1" t="str">
        <v>Louisville</v>
      </c>
    </row>
    <row r="286" spans="12:68" x14ac:dyDescent="0.15">
      <c r="L286" s="5"/>
      <c r="BO286" s="13">
        <v>270</v>
      </c>
      <c r="BP286" s="1" t="str">
        <v>UNC</v>
      </c>
    </row>
    <row r="287" spans="12:68" x14ac:dyDescent="0.15">
      <c r="L287" s="5"/>
      <c r="BO287" s="13">
        <v>271</v>
      </c>
      <c r="BP287" s="1" t="str">
        <v>FSU</v>
      </c>
    </row>
    <row r="288" spans="12:68" x14ac:dyDescent="0.15">
      <c r="L288" s="5"/>
      <c r="BO288" s="13">
        <v>272</v>
      </c>
      <c r="BP288" s="1" t="str">
        <v>Oregon</v>
      </c>
    </row>
    <row r="289" spans="12:68" x14ac:dyDescent="0.15">
      <c r="L289" s="5"/>
      <c r="BO289" s="13">
        <v>273</v>
      </c>
      <c r="BP289" s="1" t="str">
        <v>UCLA</v>
      </c>
    </row>
    <row r="290" spans="12:68" x14ac:dyDescent="0.15">
      <c r="L290" s="5"/>
      <c r="BO290" s="13">
        <v>274</v>
      </c>
      <c r="BP290" s="1" t="str">
        <v>WVU</v>
      </c>
    </row>
    <row r="291" spans="12:68" x14ac:dyDescent="0.15">
      <c r="L291" s="5"/>
      <c r="BO291" s="13">
        <v>275</v>
      </c>
      <c r="BP291" s="1" t="str">
        <v>UNC</v>
      </c>
    </row>
    <row r="292" spans="12:68" x14ac:dyDescent="0.15">
      <c r="L292" s="5"/>
      <c r="BO292" s="13">
        <v>276</v>
      </c>
      <c r="BP292" s="1" t="str">
        <v>Arizona</v>
      </c>
    </row>
    <row r="293" spans="12:68" x14ac:dyDescent="0.15">
      <c r="L293" s="5"/>
      <c r="BO293" s="13">
        <v>277</v>
      </c>
      <c r="BP293" s="1" t="str">
        <v>Villanova</v>
      </c>
    </row>
    <row r="294" spans="12:68" x14ac:dyDescent="0.15">
      <c r="L294" s="5"/>
      <c r="BO294" s="13">
        <v>278</v>
      </c>
      <c r="BP294" s="1" t="str">
        <v>UCLA</v>
      </c>
    </row>
    <row r="295" spans="12:68" x14ac:dyDescent="0.15">
      <c r="L295" s="5"/>
      <c r="BO295" s="13">
        <v>279</v>
      </c>
      <c r="BP295" s="1" t="str">
        <v>Cinn</v>
      </c>
    </row>
    <row r="296" spans="12:68" x14ac:dyDescent="0.15">
      <c r="L296" s="5"/>
      <c r="BO296" s="13">
        <v>280</v>
      </c>
      <c r="BP296" s="1" t="str">
        <v>UNC</v>
      </c>
    </row>
    <row r="297" spans="12:68" x14ac:dyDescent="0.15">
      <c r="L297" s="5"/>
      <c r="BO297" s="13">
        <v>281</v>
      </c>
      <c r="BP297" s="1" t="str">
        <v>Villanova</v>
      </c>
    </row>
    <row r="298" spans="12:68" x14ac:dyDescent="0.15">
      <c r="L298" s="5"/>
      <c r="BO298" s="13">
        <v>282</v>
      </c>
      <c r="BP298" s="1" t="str">
        <v>WVU</v>
      </c>
    </row>
    <row r="299" spans="12:68" x14ac:dyDescent="0.15">
      <c r="L299" s="5"/>
      <c r="BO299" s="13">
        <v>283</v>
      </c>
      <c r="BP299" s="1" t="str">
        <v>UK</v>
      </c>
    </row>
    <row r="300" spans="12:68" x14ac:dyDescent="0.15">
      <c r="L300" s="5"/>
      <c r="BO300" s="13">
        <v>284</v>
      </c>
      <c r="BP300" s="1" t="str">
        <v>Baylor</v>
      </c>
    </row>
    <row r="301" spans="12:68" x14ac:dyDescent="0.15">
      <c r="L301" s="5"/>
      <c r="BO301" s="13">
        <v>285</v>
      </c>
      <c r="BP301" s="1" t="str">
        <v>Gonzaga</v>
      </c>
    </row>
    <row r="302" spans="12:68" x14ac:dyDescent="0.15">
      <c r="L302" s="5"/>
      <c r="BO302" s="13">
        <v>286</v>
      </c>
      <c r="BP302" s="1" t="str">
        <v>Gonzaga</v>
      </c>
    </row>
    <row r="303" spans="12:68" x14ac:dyDescent="0.15">
      <c r="L303" s="5"/>
      <c r="BO303" s="13">
        <v>287</v>
      </c>
      <c r="BP303" s="1" t="str">
        <v>WVU</v>
      </c>
    </row>
    <row r="304" spans="12:68" x14ac:dyDescent="0.15">
      <c r="L304" s="5"/>
      <c r="BO304" s="13">
        <v>288</v>
      </c>
      <c r="BP304" s="1" t="str">
        <v>Gonzaga</v>
      </c>
    </row>
    <row r="305" spans="12:68" x14ac:dyDescent="0.15">
      <c r="L305" s="5"/>
      <c r="BO305" s="13">
        <v>289</v>
      </c>
      <c r="BP305" s="1" t="str">
        <v>FSU</v>
      </c>
    </row>
    <row r="306" spans="12:68" x14ac:dyDescent="0.15">
      <c r="L306" s="5"/>
      <c r="BO306" s="13">
        <v>290</v>
      </c>
      <c r="BP306" s="1" t="str">
        <v>UNC</v>
      </c>
    </row>
    <row r="307" spans="12:68" x14ac:dyDescent="0.15">
      <c r="L307" s="5"/>
      <c r="BO307" s="13">
        <v>291</v>
      </c>
      <c r="BP307" s="1" t="str">
        <v>ND</v>
      </c>
    </row>
    <row r="308" spans="12:68" x14ac:dyDescent="0.15">
      <c r="L308" s="5"/>
      <c r="BO308" s="13">
        <v>292</v>
      </c>
      <c r="BP308" s="1" t="str">
        <v>Purdue</v>
      </c>
    </row>
    <row r="309" spans="12:68" x14ac:dyDescent="0.15">
      <c r="L309" s="5"/>
      <c r="BO309" s="13">
        <v>293</v>
      </c>
      <c r="BP309" s="1" t="str">
        <v>Purdue</v>
      </c>
    </row>
    <row r="310" spans="12:68" x14ac:dyDescent="0.15">
      <c r="L310" s="5"/>
      <c r="BO310" s="13">
        <v>294</v>
      </c>
      <c r="BP310" s="1" t="str">
        <v>Iowa St.</v>
      </c>
    </row>
    <row r="311" spans="12:68" x14ac:dyDescent="0.15">
      <c r="L311" s="5"/>
      <c r="BO311" s="13">
        <v>295</v>
      </c>
      <c r="BP311" s="1" t="str">
        <v>WVU</v>
      </c>
    </row>
    <row r="312" spans="12:68" x14ac:dyDescent="0.15">
      <c r="L312" s="5"/>
      <c r="BO312" s="13">
        <v>296</v>
      </c>
      <c r="BP312" s="1" t="str">
        <v>ND</v>
      </c>
    </row>
    <row r="313" spans="12:68" x14ac:dyDescent="0.15">
      <c r="L313" s="5"/>
      <c r="BO313" s="13">
        <v>297</v>
      </c>
      <c r="BP313" s="1" t="str">
        <v>UK</v>
      </c>
    </row>
    <row r="314" spans="12:68" x14ac:dyDescent="0.15">
      <c r="L314" s="5"/>
      <c r="BO314" s="13">
        <v>298</v>
      </c>
      <c r="BP314" s="1" t="str">
        <v>Kansas</v>
      </c>
    </row>
    <row r="315" spans="12:68" x14ac:dyDescent="0.15">
      <c r="L315" s="5"/>
      <c r="BO315" s="13">
        <v>299</v>
      </c>
      <c r="BP315" s="1" t="str">
        <v>Kansas</v>
      </c>
    </row>
    <row r="316" spans="12:68" x14ac:dyDescent="0.15">
      <c r="L316" s="5"/>
      <c r="BO316" s="13">
        <v>300</v>
      </c>
      <c r="BP316" s="1" t="str">
        <v>Louisville</v>
      </c>
    </row>
    <row r="317" spans="12:68" x14ac:dyDescent="0.15">
      <c r="L317" s="5"/>
      <c r="BO317" s="13">
        <v>301</v>
      </c>
      <c r="BP317" s="1" t="str">
        <v>FSU</v>
      </c>
    </row>
    <row r="318" spans="12:68" x14ac:dyDescent="0.15">
      <c r="L318" s="5"/>
      <c r="BO318" s="13">
        <v>302</v>
      </c>
      <c r="BP318" s="1" t="str">
        <v>UK</v>
      </c>
    </row>
    <row r="319" spans="12:68" x14ac:dyDescent="0.15">
      <c r="L319" s="5"/>
      <c r="BO319" s="13">
        <v>303</v>
      </c>
      <c r="BP319" s="1" t="str">
        <v>Louisville</v>
      </c>
    </row>
    <row r="320" spans="12:68" x14ac:dyDescent="0.15">
      <c r="L320" s="5"/>
      <c r="BO320" s="13">
        <v>304</v>
      </c>
      <c r="BP320" s="1" t="str">
        <v>UK</v>
      </c>
    </row>
    <row r="321" spans="12:68" x14ac:dyDescent="0.15">
      <c r="L321" s="5"/>
      <c r="BO321" s="13">
        <v>305</v>
      </c>
      <c r="BP321" s="1" t="str">
        <v>Gonzaga</v>
      </c>
    </row>
    <row r="322" spans="12:68" x14ac:dyDescent="0.15">
      <c r="L322" s="5"/>
      <c r="BO322" s="13">
        <v>306</v>
      </c>
      <c r="BP322" s="1" t="str">
        <v>UNC</v>
      </c>
    </row>
    <row r="323" spans="12:68" x14ac:dyDescent="0.15">
      <c r="L323" s="5"/>
      <c r="BO323" s="13">
        <v>307</v>
      </c>
      <c r="BP323" s="1" t="str">
        <v>Purdue</v>
      </c>
    </row>
    <row r="324" spans="12:68" x14ac:dyDescent="0.15">
      <c r="L324" s="5"/>
      <c r="BO324" s="13">
        <v>308</v>
      </c>
      <c r="BP324" s="1" t="str">
        <v>Kansas</v>
      </c>
    </row>
    <row r="325" spans="12:68" x14ac:dyDescent="0.15">
      <c r="L325" s="5"/>
      <c r="BO325" s="13">
        <v>309</v>
      </c>
      <c r="BP325" s="1" t="str">
        <v>UCLA</v>
      </c>
    </row>
    <row r="326" spans="12:68" x14ac:dyDescent="0.15">
      <c r="L326" s="5"/>
      <c r="BO326" s="13">
        <v>310</v>
      </c>
      <c r="BP326" s="1" t="str">
        <v>St. Mary's</v>
      </c>
    </row>
    <row r="327" spans="12:68" x14ac:dyDescent="0.15">
      <c r="L327" s="5"/>
      <c r="BO327" s="13">
        <v>311</v>
      </c>
      <c r="BP327" s="1" t="str">
        <v>WVU</v>
      </c>
    </row>
    <row r="328" spans="12:68" x14ac:dyDescent="0.15">
      <c r="L328" s="5"/>
      <c r="BO328" s="13">
        <v>312</v>
      </c>
      <c r="BP328" s="1" t="str">
        <v>UNC</v>
      </c>
    </row>
    <row r="329" spans="12:68" x14ac:dyDescent="0.15">
      <c r="L329" s="5"/>
      <c r="BO329" s="13">
        <v>313</v>
      </c>
      <c r="BP329" s="1" t="str">
        <v>Florida</v>
      </c>
    </row>
    <row r="330" spans="12:68" x14ac:dyDescent="0.15">
      <c r="L330" s="5"/>
      <c r="BO330" s="13">
        <v>314</v>
      </c>
      <c r="BP330" s="1" t="str">
        <v>Purdue</v>
      </c>
    </row>
    <row r="331" spans="12:68" x14ac:dyDescent="0.15">
      <c r="L331" s="5"/>
      <c r="BO331" s="13">
        <v>315</v>
      </c>
      <c r="BP331" s="1" t="str">
        <v>Kansas</v>
      </c>
    </row>
    <row r="332" spans="12:68" x14ac:dyDescent="0.15">
      <c r="L332" s="5"/>
      <c r="BO332" s="13">
        <v>316</v>
      </c>
      <c r="BP332" s="1" t="str">
        <v>Villanova</v>
      </c>
    </row>
    <row r="333" spans="12:68" x14ac:dyDescent="0.15">
      <c r="L333" s="5"/>
      <c r="BO333" s="13">
        <v>317</v>
      </c>
      <c r="BP333" s="1" t="str">
        <v>Louisville</v>
      </c>
    </row>
    <row r="334" spans="12:68" x14ac:dyDescent="0.15">
      <c r="L334" s="5"/>
      <c r="BO334" s="13">
        <v>318</v>
      </c>
      <c r="BP334" s="1" t="str">
        <v>Villanova</v>
      </c>
    </row>
    <row r="335" spans="12:68" x14ac:dyDescent="0.15">
      <c r="L335" s="5"/>
      <c r="BO335" s="13">
        <v>319</v>
      </c>
      <c r="BP335" s="1" t="str">
        <v>Oregon</v>
      </c>
    </row>
    <row r="336" spans="12:68" x14ac:dyDescent="0.15">
      <c r="L336" s="5"/>
      <c r="BO336" s="13">
        <v>320</v>
      </c>
      <c r="BP336" s="1" t="str">
        <v>Baylor</v>
      </c>
    </row>
    <row r="337" spans="12:68" x14ac:dyDescent="0.15">
      <c r="L337" s="5"/>
      <c r="BO337" s="13">
        <v>321</v>
      </c>
      <c r="BP337" s="1" t="str">
        <v>Baylor</v>
      </c>
    </row>
    <row r="338" spans="12:68" x14ac:dyDescent="0.15">
      <c r="L338" s="5"/>
      <c r="BO338" s="13">
        <v>322</v>
      </c>
      <c r="BP338" s="1" t="str">
        <v>UNC</v>
      </c>
    </row>
    <row r="339" spans="12:68" x14ac:dyDescent="0.15">
      <c r="L339" s="5"/>
      <c r="BO339" s="13">
        <v>323</v>
      </c>
      <c r="BP339" s="1" t="str">
        <v>UK</v>
      </c>
    </row>
    <row r="340" spans="12:68" x14ac:dyDescent="0.15">
      <c r="L340" s="5"/>
      <c r="BO340" s="13">
        <v>324</v>
      </c>
      <c r="BP340" s="1" t="str">
        <v>Gonzaga</v>
      </c>
    </row>
    <row r="341" spans="12:68" x14ac:dyDescent="0.15">
      <c r="L341" s="5"/>
      <c r="BO341" s="13">
        <v>325</v>
      </c>
      <c r="BP341" s="1" t="str">
        <v>UVA</v>
      </c>
    </row>
    <row r="342" spans="12:68" x14ac:dyDescent="0.15">
      <c r="L342" s="5"/>
      <c r="BO342" s="13">
        <v>326</v>
      </c>
      <c r="BP342" s="1" t="str">
        <v>Louisville</v>
      </c>
    </row>
    <row r="343" spans="12:68" x14ac:dyDescent="0.15">
      <c r="L343" s="5"/>
      <c r="BO343" s="13">
        <v>327</v>
      </c>
      <c r="BP343" s="1" t="str">
        <v>Iowa St.</v>
      </c>
    </row>
    <row r="344" spans="12:68" x14ac:dyDescent="0.15">
      <c r="L344" s="5"/>
      <c r="BO344" s="13">
        <v>328</v>
      </c>
      <c r="BP344" s="1" t="str">
        <v>Gonzaga</v>
      </c>
    </row>
    <row r="345" spans="12:68" x14ac:dyDescent="0.15">
      <c r="L345" s="5"/>
      <c r="BO345" s="13">
        <v>329</v>
      </c>
      <c r="BP345" s="1" t="str">
        <v>Purdue</v>
      </c>
    </row>
    <row r="346" spans="12:68" x14ac:dyDescent="0.15">
      <c r="L346" s="5"/>
      <c r="BO346" s="13">
        <v>330</v>
      </c>
      <c r="BP346" s="1" t="str">
        <v>Villanova</v>
      </c>
    </row>
    <row r="347" spans="12:68" x14ac:dyDescent="0.15">
      <c r="L347" s="5"/>
      <c r="BO347" s="13">
        <v>331</v>
      </c>
      <c r="BP347" s="1" t="str">
        <v>Kansas</v>
      </c>
    </row>
    <row r="348" spans="12:68" x14ac:dyDescent="0.15">
      <c r="L348" s="5"/>
      <c r="BO348" s="13">
        <v>332</v>
      </c>
      <c r="BP348" s="1" t="str">
        <v>Gonzaga</v>
      </c>
    </row>
    <row r="349" spans="12:68" x14ac:dyDescent="0.15">
      <c r="L349" s="5"/>
      <c r="BO349" s="13">
        <v>333</v>
      </c>
      <c r="BP349" s="1" t="str">
        <v>Gonzaga</v>
      </c>
    </row>
    <row r="350" spans="12:68" x14ac:dyDescent="0.15">
      <c r="L350" s="5"/>
      <c r="BO350" s="13">
        <v>334</v>
      </c>
      <c r="BP350" s="1" t="str">
        <v>UK</v>
      </c>
    </row>
    <row r="351" spans="12:68" x14ac:dyDescent="0.15">
      <c r="L351" s="5"/>
      <c r="BO351" s="13">
        <v>335</v>
      </c>
      <c r="BP351" s="1" t="str">
        <v>Purdue</v>
      </c>
    </row>
    <row r="352" spans="12:68" x14ac:dyDescent="0.15">
      <c r="L352" s="5"/>
      <c r="BO352" s="13">
        <v>336</v>
      </c>
      <c r="BP352" s="1" t="str">
        <v>UNC</v>
      </c>
    </row>
    <row r="353" spans="12:68" x14ac:dyDescent="0.15">
      <c r="L353" s="5"/>
      <c r="BO353" s="13">
        <v>337</v>
      </c>
      <c r="BP353" s="1" t="str">
        <v>UK</v>
      </c>
    </row>
    <row r="354" spans="12:68" x14ac:dyDescent="0.15">
      <c r="L354" s="5"/>
      <c r="BO354" s="13">
        <v>338</v>
      </c>
      <c r="BP354" s="1" t="str">
        <v>Miami</v>
      </c>
    </row>
    <row r="355" spans="12:68" x14ac:dyDescent="0.15">
      <c r="L355" s="5"/>
      <c r="BO355" s="13">
        <v>339</v>
      </c>
      <c r="BP355" s="1" t="str">
        <v>UK</v>
      </c>
    </row>
    <row r="356" spans="12:68" x14ac:dyDescent="0.15">
      <c r="L356" s="5"/>
      <c r="BO356" s="13">
        <v>340</v>
      </c>
      <c r="BP356" s="1" t="str">
        <v>Kansas</v>
      </c>
    </row>
    <row r="357" spans="12:68" x14ac:dyDescent="0.15">
      <c r="L357" s="5"/>
      <c r="BO357" s="13">
        <v>341</v>
      </c>
      <c r="BP357" s="1" t="str">
        <v>Gonzaga</v>
      </c>
    </row>
    <row r="358" spans="12:68" x14ac:dyDescent="0.15">
      <c r="L358" s="5"/>
      <c r="BO358" s="13">
        <v>342</v>
      </c>
      <c r="BP358" s="1" t="str">
        <v>WVU</v>
      </c>
    </row>
    <row r="359" spans="12:68" x14ac:dyDescent="0.15">
      <c r="L359" s="5"/>
      <c r="BO359" s="13">
        <v>343</v>
      </c>
      <c r="BP359" s="1" t="str">
        <v>Gonzaga</v>
      </c>
    </row>
    <row r="360" spans="12:68" x14ac:dyDescent="0.15">
      <c r="L360" s="5"/>
      <c r="BO360" s="13">
        <v>344</v>
      </c>
      <c r="BP360" s="1" t="str">
        <v>Louisville</v>
      </c>
    </row>
    <row r="361" spans="12:68" x14ac:dyDescent="0.15">
      <c r="L361" s="5"/>
      <c r="BO361" s="13">
        <v>345</v>
      </c>
      <c r="BP361" s="1" t="str">
        <v>Baylor</v>
      </c>
    </row>
    <row r="362" spans="12:68" x14ac:dyDescent="0.15">
      <c r="L362" s="5"/>
      <c r="BO362" s="13">
        <v>346</v>
      </c>
      <c r="BP362" s="1" t="str">
        <v>Kansas</v>
      </c>
    </row>
    <row r="363" spans="12:68" x14ac:dyDescent="0.15">
      <c r="L363" s="5"/>
      <c r="BO363" s="13">
        <v>347</v>
      </c>
      <c r="BP363" s="1" t="str">
        <v>WVU</v>
      </c>
    </row>
    <row r="364" spans="12:68" x14ac:dyDescent="0.15">
      <c r="L364" s="5"/>
      <c r="BO364" s="13">
        <v>348</v>
      </c>
      <c r="BP364" s="1" t="str">
        <v>Gonzaga</v>
      </c>
    </row>
    <row r="365" spans="12:68" x14ac:dyDescent="0.15">
      <c r="L365" s="5"/>
      <c r="BO365" s="13">
        <v>349</v>
      </c>
      <c r="BP365" s="1" t="str">
        <v>Kansas</v>
      </c>
    </row>
    <row r="366" spans="12:68" x14ac:dyDescent="0.15">
      <c r="L366" s="5"/>
      <c r="BO366" s="13">
        <v>350</v>
      </c>
      <c r="BP366" s="1" t="str">
        <v>Gonzaga</v>
      </c>
    </row>
    <row r="367" spans="12:68" x14ac:dyDescent="0.15">
      <c r="L367" s="5"/>
      <c r="BO367" s="13">
        <v>351</v>
      </c>
      <c r="BP367" s="1" t="str">
        <v>WVU</v>
      </c>
    </row>
    <row r="368" spans="12:68" x14ac:dyDescent="0.15">
      <c r="L368" s="5"/>
      <c r="BO368" s="13">
        <v>352</v>
      </c>
      <c r="BP368" s="1" t="str">
        <v>Kansas</v>
      </c>
    </row>
    <row r="369" spans="12:68" x14ac:dyDescent="0.15">
      <c r="L369" s="5"/>
      <c r="BO369" s="13">
        <v>353</v>
      </c>
      <c r="BP369" s="1" t="str">
        <v>Baylor</v>
      </c>
    </row>
    <row r="370" spans="12:68" x14ac:dyDescent="0.15">
      <c r="L370" s="5"/>
      <c r="BO370" s="13">
        <v>354</v>
      </c>
      <c r="BP370" s="1" t="str">
        <v>Okla. St.</v>
      </c>
    </row>
    <row r="371" spans="12:68" x14ac:dyDescent="0.15">
      <c r="L371" s="5"/>
      <c r="BO371" s="13">
        <v>355</v>
      </c>
      <c r="BP371" s="1" t="str">
        <v>Duke</v>
      </c>
    </row>
    <row r="372" spans="12:68" x14ac:dyDescent="0.15">
      <c r="L372" s="5"/>
      <c r="BO372" s="13">
        <v>356</v>
      </c>
      <c r="BP372" s="1" t="str">
        <v>Louisville</v>
      </c>
    </row>
    <row r="373" spans="12:68" x14ac:dyDescent="0.15">
      <c r="L373" s="5"/>
      <c r="BO373" s="13">
        <v>357</v>
      </c>
      <c r="BP373" s="1" t="str">
        <v>Gonzaga</v>
      </c>
    </row>
    <row r="374" spans="12:68" x14ac:dyDescent="0.15">
      <c r="L374" s="5"/>
      <c r="BO374" s="13">
        <v>358</v>
      </c>
      <c r="BP374" s="1" t="str">
        <v>UNC</v>
      </c>
    </row>
    <row r="375" spans="12:68" x14ac:dyDescent="0.15">
      <c r="L375" s="5"/>
      <c r="BO375" s="13">
        <v>359</v>
      </c>
      <c r="BP375" s="1" t="str">
        <v>UNC</v>
      </c>
    </row>
    <row r="376" spans="12:68" x14ac:dyDescent="0.15">
      <c r="L376" s="5"/>
      <c r="BO376" s="13">
        <v>360</v>
      </c>
      <c r="BP376" s="1" t="str">
        <v>UNC</v>
      </c>
    </row>
    <row r="377" spans="12:68" x14ac:dyDescent="0.15">
      <c r="L377" s="5"/>
      <c r="BO377" s="13">
        <v>361</v>
      </c>
      <c r="BP377" s="1" t="str">
        <v>UK</v>
      </c>
    </row>
    <row r="378" spans="12:68" x14ac:dyDescent="0.15">
      <c r="L378" s="5"/>
      <c r="BO378" s="13">
        <v>362</v>
      </c>
      <c r="BP378" s="1" t="str">
        <v>Gonzaga</v>
      </c>
    </row>
    <row r="379" spans="12:68" x14ac:dyDescent="0.15">
      <c r="L379" s="5"/>
      <c r="BO379" s="13">
        <v>363</v>
      </c>
      <c r="BP379" s="1" t="str">
        <v>Kansas</v>
      </c>
    </row>
    <row r="380" spans="12:68" x14ac:dyDescent="0.15">
      <c r="L380" s="5"/>
      <c r="BO380" s="13">
        <v>364</v>
      </c>
      <c r="BP380" s="1" t="str">
        <v>Florida</v>
      </c>
    </row>
    <row r="381" spans="12:68" x14ac:dyDescent="0.15">
      <c r="L381" s="5"/>
      <c r="BO381" s="13">
        <v>365</v>
      </c>
      <c r="BP381" s="1" t="str">
        <v>Gonzaga</v>
      </c>
    </row>
    <row r="382" spans="12:68" x14ac:dyDescent="0.15">
      <c r="L382" s="5"/>
      <c r="BO382" s="13">
        <v>366</v>
      </c>
      <c r="BP382" s="1" t="str">
        <v>UNC</v>
      </c>
    </row>
    <row r="383" spans="12:68" x14ac:dyDescent="0.15">
      <c r="L383" s="5"/>
      <c r="BO383" s="13">
        <v>367</v>
      </c>
      <c r="BP383" s="1" t="str">
        <v>Gonzaga</v>
      </c>
    </row>
    <row r="384" spans="12:68" x14ac:dyDescent="0.15">
      <c r="L384" s="5"/>
      <c r="BO384" s="13">
        <v>368</v>
      </c>
      <c r="BP384" s="1" t="str">
        <v>WVU</v>
      </c>
    </row>
    <row r="385" spans="12:68" x14ac:dyDescent="0.15">
      <c r="L385" s="5"/>
      <c r="BO385" s="13">
        <v>369</v>
      </c>
      <c r="BP385" s="1" t="str">
        <v>Wisconsin</v>
      </c>
    </row>
    <row r="386" spans="12:68" x14ac:dyDescent="0.15">
      <c r="L386" s="5"/>
      <c r="BO386" s="13">
        <v>370</v>
      </c>
      <c r="BP386" s="1" t="str">
        <v>FSU</v>
      </c>
    </row>
    <row r="387" spans="12:68" x14ac:dyDescent="0.15">
      <c r="L387" s="5"/>
      <c r="BO387" s="13">
        <v>371</v>
      </c>
      <c r="BP387" s="1" t="str">
        <v>UNC</v>
      </c>
    </row>
    <row r="388" spans="12:68" x14ac:dyDescent="0.15">
      <c r="L388" s="5"/>
      <c r="BO388" s="13">
        <v>372</v>
      </c>
      <c r="BP388" s="1" t="str">
        <v>Gonzaga</v>
      </c>
    </row>
    <row r="389" spans="12:68" x14ac:dyDescent="0.15">
      <c r="L389" s="5"/>
      <c r="BO389" s="13">
        <v>373</v>
      </c>
      <c r="BP389" s="1" t="str">
        <v>WVU</v>
      </c>
    </row>
    <row r="390" spans="12:68" x14ac:dyDescent="0.15">
      <c r="L390" s="5"/>
      <c r="BO390" s="13">
        <v>374</v>
      </c>
      <c r="BP390" s="1" t="str">
        <v>Villanova</v>
      </c>
    </row>
    <row r="391" spans="12:68" x14ac:dyDescent="0.15">
      <c r="L391" s="5"/>
      <c r="BO391" s="13">
        <v>375</v>
      </c>
      <c r="BP391" s="1" t="str">
        <v>UNC</v>
      </c>
    </row>
    <row r="392" spans="12:68" x14ac:dyDescent="0.15">
      <c r="L392" s="5"/>
      <c r="BO392" s="13">
        <v>376</v>
      </c>
      <c r="BP392" s="1" t="str">
        <v>UNC</v>
      </c>
    </row>
    <row r="393" spans="12:68" x14ac:dyDescent="0.15">
      <c r="L393" s="5"/>
      <c r="BO393" s="13">
        <v>377</v>
      </c>
      <c r="BP393" s="1" t="str">
        <v>Gonzaga</v>
      </c>
    </row>
    <row r="394" spans="12:68" x14ac:dyDescent="0.15">
      <c r="L394" s="5"/>
      <c r="BO394" s="13">
        <v>378</v>
      </c>
      <c r="BP394" s="1" t="str">
        <v>UNC</v>
      </c>
    </row>
    <row r="395" spans="12:68" x14ac:dyDescent="0.15">
      <c r="L395" s="5"/>
      <c r="BO395" s="13">
        <v>379</v>
      </c>
      <c r="BP395" s="1" t="str">
        <v>Villanova</v>
      </c>
    </row>
    <row r="396" spans="12:68" x14ac:dyDescent="0.15">
      <c r="L396" s="5"/>
      <c r="BO396" s="13">
        <v>380</v>
      </c>
      <c r="BP396" s="1" t="str">
        <v>WVU</v>
      </c>
    </row>
    <row r="397" spans="12:68" x14ac:dyDescent="0.15">
      <c r="L397" s="5"/>
      <c r="BO397" s="13">
        <v>381</v>
      </c>
      <c r="BP397" s="1" t="str">
        <v>SMU</v>
      </c>
    </row>
    <row r="398" spans="12:68" x14ac:dyDescent="0.15">
      <c r="L398" s="5"/>
      <c r="BO398" s="13">
        <v>382</v>
      </c>
      <c r="BP398" s="1" t="str">
        <v>Villanova</v>
      </c>
    </row>
    <row r="399" spans="12:68" x14ac:dyDescent="0.15">
      <c r="L399" s="5"/>
      <c r="BO399" s="13">
        <v>383</v>
      </c>
      <c r="BP399" s="1" t="str">
        <v>Kansas</v>
      </c>
    </row>
    <row r="400" spans="12:68" x14ac:dyDescent="0.15">
      <c r="L400" s="5"/>
      <c r="BO400" s="13">
        <v>384</v>
      </c>
      <c r="BP400" s="1" t="str">
        <v>Louisville</v>
      </c>
    </row>
    <row r="401" spans="12:68" x14ac:dyDescent="0.15">
      <c r="L401" s="5"/>
      <c r="BO401" s="13">
        <v>385</v>
      </c>
      <c r="BP401" s="1" t="str">
        <v>Oregon</v>
      </c>
    </row>
    <row r="402" spans="12:68" x14ac:dyDescent="0.15">
      <c r="L402" s="5"/>
      <c r="BO402" s="13">
        <v>386</v>
      </c>
      <c r="BP402" s="1" t="str">
        <v>Villanova</v>
      </c>
    </row>
    <row r="403" spans="12:68" x14ac:dyDescent="0.15">
      <c r="L403" s="5"/>
      <c r="BO403" s="13">
        <v>387</v>
      </c>
      <c r="BP403" s="1" t="str">
        <v>UNC</v>
      </c>
    </row>
    <row r="404" spans="12:68" x14ac:dyDescent="0.15">
      <c r="L404" s="5"/>
      <c r="BO404" s="13">
        <v>388</v>
      </c>
      <c r="BP404" s="1" t="str">
        <v>UK</v>
      </c>
    </row>
    <row r="405" spans="12:68" x14ac:dyDescent="0.15">
      <c r="L405" s="5"/>
      <c r="BO405" s="13">
        <v>389</v>
      </c>
      <c r="BP405" s="1" t="str">
        <v>WVU</v>
      </c>
    </row>
    <row r="406" spans="12:68" x14ac:dyDescent="0.15">
      <c r="L406" s="5"/>
      <c r="BO406" s="13">
        <v>390</v>
      </c>
      <c r="BP406" s="1" t="str">
        <v>Gonzaga</v>
      </c>
    </row>
    <row r="407" spans="12:68" x14ac:dyDescent="0.15">
      <c r="L407" s="5"/>
      <c r="BO407" s="13">
        <v>391</v>
      </c>
      <c r="BP407" s="1" t="str">
        <v>Louisville</v>
      </c>
    </row>
    <row r="408" spans="12:68" x14ac:dyDescent="0.15">
      <c r="L408" s="5"/>
      <c r="BO408" s="13">
        <v>392</v>
      </c>
      <c r="BP408" s="1" t="str">
        <v>Wichita St.</v>
      </c>
    </row>
    <row r="409" spans="12:68" x14ac:dyDescent="0.15">
      <c r="L409" s="5"/>
      <c r="BO409" s="13">
        <v>393</v>
      </c>
      <c r="BP409" s="1" t="str">
        <v>Villanova</v>
      </c>
    </row>
    <row r="410" spans="12:68" x14ac:dyDescent="0.15">
      <c r="L410" s="5"/>
      <c r="BO410" s="13">
        <v>394</v>
      </c>
      <c r="BP410" s="1" t="str">
        <v>WVU</v>
      </c>
    </row>
    <row r="411" spans="12:68" x14ac:dyDescent="0.15">
      <c r="L411" s="5"/>
      <c r="BO411" s="13">
        <v>395</v>
      </c>
      <c r="BP411" s="1" t="str">
        <v>Kansas</v>
      </c>
    </row>
    <row r="412" spans="12:68" x14ac:dyDescent="0.15">
      <c r="L412" s="5"/>
      <c r="BO412" s="13">
        <v>396</v>
      </c>
      <c r="BP412" s="1" t="str">
        <v>Baylor</v>
      </c>
    </row>
    <row r="413" spans="12:68" x14ac:dyDescent="0.15">
      <c r="L413" s="5"/>
      <c r="BO413" s="13">
        <v>397</v>
      </c>
      <c r="BP413" s="1" t="str">
        <v>Duke</v>
      </c>
    </row>
    <row r="414" spans="12:68" x14ac:dyDescent="0.15">
      <c r="L414" s="5"/>
      <c r="BO414" s="13">
        <v>398</v>
      </c>
      <c r="BP414" s="1" t="str">
        <v>Duke</v>
      </c>
    </row>
    <row r="415" spans="12:68" x14ac:dyDescent="0.15">
      <c r="L415" s="5"/>
      <c r="BO415" s="13">
        <v>399</v>
      </c>
      <c r="BP415" s="1" t="str">
        <v>UK</v>
      </c>
    </row>
    <row r="416" spans="12:68" x14ac:dyDescent="0.15">
      <c r="L416" s="5"/>
      <c r="BO416" s="13">
        <v>400</v>
      </c>
      <c r="BP416" s="1" t="str">
        <v>Kansas</v>
      </c>
    </row>
    <row r="417" spans="12:68" x14ac:dyDescent="0.15">
      <c r="L417" s="5"/>
      <c r="BO417" s="13">
        <v>401</v>
      </c>
      <c r="BP417" s="1" t="str">
        <v>UK</v>
      </c>
    </row>
    <row r="418" spans="12:68" x14ac:dyDescent="0.15">
      <c r="L418" s="5"/>
      <c r="BO418" s="13">
        <v>402</v>
      </c>
      <c r="BP418" s="1" t="str">
        <v>UNC</v>
      </c>
    </row>
    <row r="419" spans="12:68" x14ac:dyDescent="0.15">
      <c r="L419" s="5"/>
      <c r="BO419" s="13">
        <v>403</v>
      </c>
      <c r="BP419" s="1" t="str">
        <v>Villanova</v>
      </c>
    </row>
    <row r="420" spans="12:68" x14ac:dyDescent="0.15">
      <c r="L420" s="5"/>
      <c r="BO420" s="13">
        <v>404</v>
      </c>
      <c r="BP420" s="1" t="str">
        <v>Gonzaga</v>
      </c>
    </row>
    <row r="421" spans="12:68" x14ac:dyDescent="0.15">
      <c r="L421" s="5"/>
      <c r="BO421" s="13">
        <v>405</v>
      </c>
      <c r="BP421" s="1" t="str">
        <v>Gonzaga</v>
      </c>
    </row>
    <row r="422" spans="12:68" x14ac:dyDescent="0.15">
      <c r="L422" s="5"/>
      <c r="BO422" s="13">
        <v>406</v>
      </c>
      <c r="BP422" s="1" t="str">
        <v>Villanova</v>
      </c>
    </row>
    <row r="423" spans="12:68" x14ac:dyDescent="0.15">
      <c r="L423" s="5"/>
      <c r="BO423" s="13">
        <v>407</v>
      </c>
      <c r="BP423" s="1" t="str">
        <v>UNC</v>
      </c>
    </row>
    <row r="424" spans="12:68" x14ac:dyDescent="0.15">
      <c r="L424" s="5"/>
      <c r="BO424" s="13">
        <v>408</v>
      </c>
      <c r="BP424" s="1" t="str">
        <v>Wichita St.</v>
      </c>
    </row>
    <row r="425" spans="12:68" x14ac:dyDescent="0.15">
      <c r="L425" s="5"/>
      <c r="BO425" s="13">
        <v>409</v>
      </c>
      <c r="BP425" s="1" t="str">
        <v>Gonzaga</v>
      </c>
    </row>
    <row r="426" spans="12:68" x14ac:dyDescent="0.15">
      <c r="L426" s="5"/>
      <c r="BO426" s="13">
        <v>410</v>
      </c>
      <c r="BP426" s="1" t="str">
        <v>UCLA</v>
      </c>
    </row>
    <row r="427" spans="12:68" x14ac:dyDescent="0.15">
      <c r="L427" s="5"/>
      <c r="BO427" s="13">
        <v>411</v>
      </c>
      <c r="BP427" s="1" t="str">
        <v>Louisville</v>
      </c>
    </row>
    <row r="428" spans="12:68" x14ac:dyDescent="0.15">
      <c r="L428" s="5"/>
      <c r="BO428" s="13">
        <v>412</v>
      </c>
      <c r="BP428" s="1" t="str">
        <v>Gonzaga</v>
      </c>
    </row>
    <row r="429" spans="12:68" x14ac:dyDescent="0.15">
      <c r="L429" s="5"/>
      <c r="BO429" s="13">
        <v>413</v>
      </c>
      <c r="BP429" s="1" t="str">
        <v>WVU</v>
      </c>
    </row>
    <row r="430" spans="12:68" x14ac:dyDescent="0.15">
      <c r="L430" s="5"/>
      <c r="BO430" s="13">
        <v>414</v>
      </c>
      <c r="BP430" s="1" t="str">
        <v>Louisville</v>
      </c>
    </row>
    <row r="431" spans="12:68" x14ac:dyDescent="0.15">
      <c r="L431" s="5"/>
      <c r="BO431" s="13">
        <v>415</v>
      </c>
      <c r="BP431" s="1" t="str">
        <v>Arizona</v>
      </c>
    </row>
    <row r="432" spans="12:68" x14ac:dyDescent="0.15">
      <c r="L432" s="5"/>
      <c r="BO432" s="13">
        <v>416</v>
      </c>
      <c r="BP432" s="1" t="str">
        <v>Duke</v>
      </c>
    </row>
    <row r="433" spans="12:68" x14ac:dyDescent="0.15">
      <c r="L433" s="5"/>
      <c r="BO433" s="13">
        <v>417</v>
      </c>
      <c r="BP433" s="1" t="str">
        <v>UK</v>
      </c>
    </row>
    <row r="434" spans="12:68" x14ac:dyDescent="0.15">
      <c r="L434" s="5"/>
      <c r="BO434" s="13">
        <v>418</v>
      </c>
      <c r="BP434" s="1" t="str">
        <v>FSU</v>
      </c>
    </row>
    <row r="435" spans="12:68" x14ac:dyDescent="0.15">
      <c r="L435" s="5"/>
      <c r="BO435" s="13">
        <v>419</v>
      </c>
      <c r="BP435" s="1" t="str">
        <v>Gonzaga</v>
      </c>
    </row>
    <row r="436" spans="12:68" x14ac:dyDescent="0.15">
      <c r="L436" s="5"/>
      <c r="BO436" s="13">
        <v>420</v>
      </c>
      <c r="BP436" s="1" t="str">
        <v>WVU</v>
      </c>
    </row>
    <row r="437" spans="12:68" x14ac:dyDescent="0.15">
      <c r="L437" s="5"/>
      <c r="BO437" s="13">
        <v>421</v>
      </c>
      <c r="BP437" s="1" t="str">
        <v>UNC</v>
      </c>
    </row>
    <row r="438" spans="12:68" x14ac:dyDescent="0.15">
      <c r="L438" s="5"/>
      <c r="BO438" s="13">
        <v>422</v>
      </c>
      <c r="BP438" s="1" t="str">
        <v>UK</v>
      </c>
    </row>
    <row r="439" spans="12:68" x14ac:dyDescent="0.15">
      <c r="L439" s="5"/>
      <c r="BO439" s="13">
        <v>423</v>
      </c>
      <c r="BP439" s="1" t="str">
        <v>Baylor</v>
      </c>
    </row>
    <row r="440" spans="12:68" x14ac:dyDescent="0.15">
      <c r="L440" s="5"/>
      <c r="BO440" s="13">
        <v>424</v>
      </c>
      <c r="BP440" s="1" t="str">
        <v>Kansas</v>
      </c>
    </row>
    <row r="441" spans="12:68" x14ac:dyDescent="0.15">
      <c r="L441" s="5"/>
      <c r="BO441" s="13">
        <v>425</v>
      </c>
      <c r="BP441" s="1" t="str">
        <v>Gonzaga</v>
      </c>
    </row>
    <row r="442" spans="12:68" x14ac:dyDescent="0.15">
      <c r="L442" s="5"/>
      <c r="BO442" s="13">
        <v>426</v>
      </c>
      <c r="BP442" s="1" t="str">
        <v>Miami</v>
      </c>
    </row>
    <row r="443" spans="12:68" x14ac:dyDescent="0.15">
      <c r="L443" s="5"/>
      <c r="BO443" s="13">
        <v>427</v>
      </c>
      <c r="BP443" s="1" t="str">
        <v>FSU</v>
      </c>
    </row>
    <row r="444" spans="12:68" x14ac:dyDescent="0.15">
      <c r="L444" s="5"/>
      <c r="BO444" s="13">
        <v>428</v>
      </c>
      <c r="BP444" s="1" t="str">
        <v>Arizona</v>
      </c>
    </row>
    <row r="445" spans="12:68" x14ac:dyDescent="0.15">
      <c r="L445" s="5"/>
      <c r="BO445" s="13">
        <v>429</v>
      </c>
      <c r="BP445" s="1" t="str">
        <v>Villanova</v>
      </c>
    </row>
    <row r="446" spans="12:68" x14ac:dyDescent="0.15">
      <c r="L446" s="5"/>
      <c r="BO446" s="13">
        <v>430</v>
      </c>
      <c r="BP446" s="1" t="str">
        <v>Louisville</v>
      </c>
    </row>
    <row r="447" spans="12:68" x14ac:dyDescent="0.15">
      <c r="L447" s="5"/>
      <c r="BO447" s="13">
        <v>431</v>
      </c>
      <c r="BP447" s="1" t="str">
        <v>Arizona</v>
      </c>
    </row>
    <row r="448" spans="12:68" x14ac:dyDescent="0.15">
      <c r="L448" s="5"/>
      <c r="BO448" s="13">
        <v>432</v>
      </c>
      <c r="BP448" s="1" t="str">
        <v>Duke</v>
      </c>
    </row>
    <row r="449" spans="12:68" x14ac:dyDescent="0.15">
      <c r="L449" s="5"/>
      <c r="BO449" s="13">
        <v>433</v>
      </c>
      <c r="BP449" s="1" t="str">
        <v>UCLA</v>
      </c>
    </row>
    <row r="450" spans="12:68" x14ac:dyDescent="0.15">
      <c r="L450" s="5"/>
      <c r="BO450" s="13">
        <v>434</v>
      </c>
      <c r="BP450" s="1" t="str">
        <v>Wichita St.</v>
      </c>
    </row>
    <row r="451" spans="12:68" x14ac:dyDescent="0.15">
      <c r="L451" s="5"/>
      <c r="BO451" s="13">
        <v>435</v>
      </c>
      <c r="BP451" s="1" t="str">
        <v>Florida</v>
      </c>
    </row>
    <row r="452" spans="12:68" x14ac:dyDescent="0.15">
      <c r="L452" s="5"/>
      <c r="BO452" s="13">
        <v>436</v>
      </c>
      <c r="BP452" s="1" t="str">
        <v>Villanova</v>
      </c>
    </row>
    <row r="453" spans="12:68" x14ac:dyDescent="0.15">
      <c r="L453" s="5"/>
      <c r="BO453" s="13">
        <v>437</v>
      </c>
      <c r="BP453" s="1" t="str">
        <v>UCLA</v>
      </c>
    </row>
    <row r="454" spans="12:68" x14ac:dyDescent="0.15">
      <c r="L454" s="5"/>
      <c r="BO454" s="13">
        <v>438</v>
      </c>
      <c r="BP454" s="1" t="str">
        <v>Villanova</v>
      </c>
    </row>
    <row r="455" spans="12:68" x14ac:dyDescent="0.15">
      <c r="L455" s="5"/>
      <c r="BO455" s="13">
        <v>439</v>
      </c>
      <c r="BP455" s="1" t="str">
        <v>WVU</v>
      </c>
    </row>
    <row r="456" spans="12:68" x14ac:dyDescent="0.15">
      <c r="L456" s="5"/>
      <c r="BO456" s="13">
        <v>440</v>
      </c>
      <c r="BP456" s="1" t="str">
        <v>Purdue</v>
      </c>
    </row>
    <row r="457" spans="12:68" x14ac:dyDescent="0.15">
      <c r="L457" s="5"/>
      <c r="BO457" s="13">
        <v>441</v>
      </c>
      <c r="BP457" s="1" t="str">
        <v>Wichita St.</v>
      </c>
    </row>
    <row r="458" spans="12:68" x14ac:dyDescent="0.15">
      <c r="L458" s="5"/>
      <c r="BO458" s="13">
        <v>442</v>
      </c>
      <c r="BP458" s="1" t="str">
        <v>Gonzaga</v>
      </c>
    </row>
    <row r="459" spans="12:68" x14ac:dyDescent="0.15">
      <c r="L459" s="5"/>
      <c r="BO459" s="13">
        <v>443</v>
      </c>
      <c r="BP459" s="1" t="str">
        <v>UVA</v>
      </c>
    </row>
    <row r="460" spans="12:68" x14ac:dyDescent="0.15">
      <c r="L460" s="5"/>
      <c r="BO460" s="13">
        <v>444</v>
      </c>
      <c r="BP460" s="1" t="str">
        <v>Gonzaga</v>
      </c>
    </row>
    <row r="461" spans="12:68" x14ac:dyDescent="0.15">
      <c r="L461" s="5"/>
      <c r="BO461" s="13">
        <v>445</v>
      </c>
      <c r="BP461" s="1" t="str">
        <v>Arizona</v>
      </c>
    </row>
    <row r="462" spans="12:68" x14ac:dyDescent="0.15">
      <c r="L462" s="5"/>
      <c r="BO462" s="13">
        <v>446</v>
      </c>
      <c r="BP462" s="1" t="str">
        <v>Duke</v>
      </c>
    </row>
    <row r="463" spans="12:68" x14ac:dyDescent="0.15">
      <c r="L463" s="5"/>
      <c r="BO463" s="13">
        <v>447</v>
      </c>
      <c r="BP463" s="1" t="str">
        <v>Oregon</v>
      </c>
    </row>
    <row r="464" spans="12:68" x14ac:dyDescent="0.15">
      <c r="L464" s="5"/>
      <c r="BO464" s="13">
        <v>448</v>
      </c>
      <c r="BP464" s="1" t="str">
        <v>UNC</v>
      </c>
    </row>
    <row r="465" spans="12:68" x14ac:dyDescent="0.15">
      <c r="L465" s="5"/>
      <c r="BO465" s="13">
        <v>449</v>
      </c>
      <c r="BP465" s="1" t="str">
        <v>Louisville</v>
      </c>
    </row>
    <row r="466" spans="12:68" x14ac:dyDescent="0.15">
      <c r="L466" s="5"/>
      <c r="BO466" s="13">
        <v>450</v>
      </c>
      <c r="BP466" s="1" t="str">
        <v>UNC</v>
      </c>
    </row>
    <row r="467" spans="12:68" x14ac:dyDescent="0.15">
      <c r="L467" s="5"/>
      <c r="BO467" s="13">
        <v>451</v>
      </c>
      <c r="BP467" s="1" t="str">
        <v>Villanova</v>
      </c>
    </row>
    <row r="468" spans="12:68" x14ac:dyDescent="0.15">
      <c r="L468" s="5"/>
      <c r="BO468" s="13">
        <v>452</v>
      </c>
      <c r="BP468" s="1" t="str">
        <v>Gonzaga</v>
      </c>
    </row>
    <row r="469" spans="12:68" x14ac:dyDescent="0.15">
      <c r="L469" s="5"/>
      <c r="BO469" s="13">
        <v>453</v>
      </c>
      <c r="BP469" s="1" t="str">
        <v>Florida</v>
      </c>
    </row>
    <row r="470" spans="12:68" x14ac:dyDescent="0.15">
      <c r="L470" s="5"/>
      <c r="BO470" s="13">
        <v>454</v>
      </c>
      <c r="BP470" s="1" t="str">
        <v>UVA</v>
      </c>
    </row>
    <row r="471" spans="12:68" x14ac:dyDescent="0.15">
      <c r="L471" s="5"/>
      <c r="BO471" s="13">
        <v>455</v>
      </c>
      <c r="BP471" s="1" t="str">
        <v>Wichita St.</v>
      </c>
    </row>
    <row r="472" spans="12:68" x14ac:dyDescent="0.15">
      <c r="L472" s="5"/>
      <c r="BO472" s="13">
        <v>456</v>
      </c>
      <c r="BP472" s="1" t="str">
        <v>UK</v>
      </c>
    </row>
    <row r="473" spans="12:68" x14ac:dyDescent="0.15">
      <c r="L473" s="5"/>
      <c r="BO473" s="13">
        <v>457</v>
      </c>
      <c r="BP473" s="1" t="str">
        <v>Gonzaga</v>
      </c>
    </row>
    <row r="474" spans="12:68" x14ac:dyDescent="0.15">
      <c r="L474" s="5"/>
      <c r="BO474" s="13">
        <v>458</v>
      </c>
      <c r="BP474" s="1" t="str">
        <v>Arizona</v>
      </c>
    </row>
    <row r="475" spans="12:68" x14ac:dyDescent="0.15">
      <c r="L475" s="5"/>
      <c r="BO475" s="13">
        <v>459</v>
      </c>
      <c r="BP475" s="1" t="str">
        <v>UNC</v>
      </c>
    </row>
    <row r="476" spans="12:68" x14ac:dyDescent="0.15">
      <c r="L476" s="5"/>
      <c r="BO476" s="13">
        <v>460</v>
      </c>
      <c r="BP476" s="1" t="str">
        <v>UCLA</v>
      </c>
    </row>
    <row r="477" spans="12:68" x14ac:dyDescent="0.15">
      <c r="L477" s="5"/>
      <c r="BO477" s="13">
        <v>461</v>
      </c>
      <c r="BP477" s="1" t="str">
        <v>Villanova</v>
      </c>
    </row>
    <row r="478" spans="12:68" x14ac:dyDescent="0.15">
      <c r="L478" s="5"/>
      <c r="BO478" s="13">
        <v>462</v>
      </c>
      <c r="BP478" s="1" t="str">
        <v>WVU</v>
      </c>
    </row>
    <row r="479" spans="12:68" x14ac:dyDescent="0.15">
      <c r="L479" s="5"/>
      <c r="BO479" s="13">
        <v>463</v>
      </c>
      <c r="BP479" s="1" t="str">
        <v>UNC</v>
      </c>
    </row>
    <row r="480" spans="12:68" x14ac:dyDescent="0.15">
      <c r="L480" s="5"/>
      <c r="BO480" s="13">
        <v>464</v>
      </c>
      <c r="BP480" s="1" t="str">
        <v>WVU</v>
      </c>
    </row>
    <row r="481" spans="12:68" x14ac:dyDescent="0.15">
      <c r="L481" s="5"/>
      <c r="BO481" s="13">
        <v>465</v>
      </c>
      <c r="BP481" s="1" t="str">
        <v>Gonzaga</v>
      </c>
    </row>
    <row r="482" spans="12:68" x14ac:dyDescent="0.15">
      <c r="L482" s="5"/>
      <c r="BO482" s="13">
        <v>466</v>
      </c>
      <c r="BP482" s="1" t="str">
        <v>UK</v>
      </c>
    </row>
    <row r="483" spans="12:68" x14ac:dyDescent="0.15">
      <c r="L483" s="5"/>
      <c r="BO483" s="13">
        <v>467</v>
      </c>
      <c r="BP483" s="1" t="str">
        <v>WVU</v>
      </c>
    </row>
    <row r="484" spans="12:68" x14ac:dyDescent="0.15">
      <c r="L484" s="5"/>
      <c r="BO484" s="13">
        <v>468</v>
      </c>
      <c r="BP484" s="1" t="str">
        <v>Arizona</v>
      </c>
    </row>
    <row r="485" spans="12:68" x14ac:dyDescent="0.15">
      <c r="L485" s="5"/>
      <c r="BO485" s="13">
        <v>469</v>
      </c>
      <c r="BP485" s="1" t="str">
        <v>Villanova</v>
      </c>
    </row>
    <row r="486" spans="12:68" x14ac:dyDescent="0.15">
      <c r="L486" s="5"/>
      <c r="BO486" s="13">
        <v>470</v>
      </c>
      <c r="BP486" s="1" t="str">
        <v>Gonzaga</v>
      </c>
    </row>
    <row r="487" spans="12:68" x14ac:dyDescent="0.15">
      <c r="L487" s="5"/>
      <c r="BO487" s="13">
        <v>471</v>
      </c>
      <c r="BP487" s="1" t="str">
        <v>Gonzaga</v>
      </c>
    </row>
    <row r="488" spans="12:68" x14ac:dyDescent="0.15">
      <c r="L488" s="5"/>
      <c r="BO488" s="13">
        <v>472</v>
      </c>
      <c r="BP488" s="1" t="str">
        <v>Florida</v>
      </c>
    </row>
    <row r="489" spans="12:68" x14ac:dyDescent="0.15">
      <c r="L489" s="5"/>
      <c r="BO489" s="13">
        <v>473</v>
      </c>
      <c r="BP489" s="1" t="str">
        <v>UNC</v>
      </c>
    </row>
    <row r="490" spans="12:68" x14ac:dyDescent="0.15">
      <c r="L490" s="5"/>
      <c r="BO490" s="13">
        <v>474</v>
      </c>
      <c r="BP490" s="1" t="str">
        <v>Oregon</v>
      </c>
    </row>
    <row r="491" spans="12:68" x14ac:dyDescent="0.15">
      <c r="L491" s="5"/>
      <c r="BO491" s="13">
        <v>475</v>
      </c>
      <c r="BP491" s="1" t="str">
        <v>WVU</v>
      </c>
    </row>
    <row r="492" spans="12:68" x14ac:dyDescent="0.15">
      <c r="L492" s="5"/>
      <c r="BO492" s="13">
        <v>476</v>
      </c>
      <c r="BP492" s="1" t="str">
        <v>Butler</v>
      </c>
    </row>
    <row r="493" spans="12:68" x14ac:dyDescent="0.15">
      <c r="L493" s="5"/>
      <c r="BO493" s="13">
        <v>477</v>
      </c>
      <c r="BP493" s="1" t="str">
        <v>Kansas</v>
      </c>
    </row>
    <row r="494" spans="12:68" x14ac:dyDescent="0.15">
      <c r="L494" s="5"/>
      <c r="BO494" s="13">
        <v>478</v>
      </c>
      <c r="BP494" s="1" t="str">
        <v>UVA</v>
      </c>
    </row>
    <row r="495" spans="12:68" x14ac:dyDescent="0.15">
      <c r="L495" s="5"/>
      <c r="BO495" s="13">
        <v>479</v>
      </c>
      <c r="BP495" s="1" t="str">
        <v>Kansas</v>
      </c>
    </row>
    <row r="496" spans="12:68" x14ac:dyDescent="0.15">
      <c r="L496" s="5"/>
      <c r="BO496" s="13">
        <v>480</v>
      </c>
      <c r="BP496" s="1" t="str">
        <v>Gonzaga</v>
      </c>
    </row>
    <row r="497" spans="12:68" x14ac:dyDescent="0.15">
      <c r="L497" s="5"/>
      <c r="BO497" s="13">
        <v>481</v>
      </c>
      <c r="BP497" s="1" t="str">
        <v>UVA</v>
      </c>
    </row>
    <row r="498" spans="12:68" x14ac:dyDescent="0.15">
      <c r="L498" s="5"/>
      <c r="BO498" s="13">
        <v>482</v>
      </c>
      <c r="BP498" s="1" t="str">
        <v>Villanova</v>
      </c>
    </row>
    <row r="499" spans="12:68" x14ac:dyDescent="0.15">
      <c r="L499" s="5"/>
      <c r="BO499" s="13">
        <v>483</v>
      </c>
      <c r="BP499" s="1" t="str">
        <v>UK</v>
      </c>
    </row>
    <row r="500" spans="12:68" x14ac:dyDescent="0.15">
      <c r="L500" s="5"/>
      <c r="BO500" s="13">
        <v>484</v>
      </c>
      <c r="BP500" s="1" t="str">
        <v>UK</v>
      </c>
    </row>
    <row r="501" spans="12:68" x14ac:dyDescent="0.15">
      <c r="L501" s="5"/>
      <c r="BO501" s="13">
        <v>485</v>
      </c>
      <c r="BP501" s="1" t="str">
        <v>Kansas</v>
      </c>
    </row>
    <row r="502" spans="12:68" x14ac:dyDescent="0.15">
      <c r="L502" s="5"/>
      <c r="BO502" s="13">
        <v>486</v>
      </c>
      <c r="BP502" s="1" t="str">
        <v>Butler</v>
      </c>
    </row>
    <row r="503" spans="12:68" x14ac:dyDescent="0.15">
      <c r="L503" s="5"/>
      <c r="BO503" s="13">
        <v>487</v>
      </c>
      <c r="BP503" s="1" t="str">
        <v>Baylor</v>
      </c>
    </row>
    <row r="504" spans="12:68" x14ac:dyDescent="0.15">
      <c r="L504" s="5"/>
      <c r="BO504" s="13">
        <v>488</v>
      </c>
      <c r="BP504" s="1" t="str">
        <v>Butler</v>
      </c>
    </row>
    <row r="505" spans="12:68" x14ac:dyDescent="0.15">
      <c r="L505" s="5"/>
      <c r="BO505" s="13">
        <v>489</v>
      </c>
      <c r="BP505" s="1" t="str">
        <v>WVU</v>
      </c>
    </row>
    <row r="506" spans="12:68" x14ac:dyDescent="0.15">
      <c r="L506" s="5"/>
      <c r="BO506" s="13">
        <v>490</v>
      </c>
      <c r="BP506" s="1" t="str">
        <v>Cinn</v>
      </c>
    </row>
    <row r="507" spans="12:68" x14ac:dyDescent="0.15">
      <c r="L507" s="5"/>
      <c r="BO507" s="13">
        <v>491</v>
      </c>
      <c r="BP507" s="1" t="str">
        <v>UNC</v>
      </c>
    </row>
    <row r="508" spans="12:68" x14ac:dyDescent="0.15">
      <c r="L508" s="5"/>
      <c r="BO508" s="13">
        <v>492</v>
      </c>
      <c r="BP508" s="1" t="str">
        <v>FSU</v>
      </c>
    </row>
    <row r="509" spans="12:68" x14ac:dyDescent="0.15">
      <c r="L509" s="5"/>
      <c r="BO509" s="13">
        <v>493</v>
      </c>
      <c r="BP509" s="1" t="str">
        <v>Gonzaga</v>
      </c>
    </row>
    <row r="510" spans="12:68" x14ac:dyDescent="0.15">
      <c r="L510" s="5"/>
      <c r="BO510" s="13">
        <v>494</v>
      </c>
      <c r="BP510" s="1" t="str">
        <v>Purdue</v>
      </c>
    </row>
    <row r="511" spans="12:68" x14ac:dyDescent="0.15">
      <c r="L511" s="5"/>
      <c r="BO511" s="13">
        <v>495</v>
      </c>
      <c r="BP511" s="1" t="str">
        <v>UCLA</v>
      </c>
    </row>
    <row r="512" spans="12:68" x14ac:dyDescent="0.15">
      <c r="L512" s="5"/>
      <c r="BO512" s="13">
        <v>496</v>
      </c>
      <c r="BP512" s="1" t="str">
        <v>Butler</v>
      </c>
    </row>
    <row r="513" spans="12:68" x14ac:dyDescent="0.15">
      <c r="L513" s="5"/>
      <c r="BO513" s="13">
        <v>497</v>
      </c>
      <c r="BP513" s="1" t="str">
        <v>UK</v>
      </c>
    </row>
    <row r="514" spans="12:68" x14ac:dyDescent="0.15">
      <c r="L514" s="5"/>
      <c r="BO514" s="13">
        <v>498</v>
      </c>
      <c r="BP514" s="1" t="str">
        <v>Purdue</v>
      </c>
    </row>
    <row r="515" spans="12:68" x14ac:dyDescent="0.15">
      <c r="L515" s="5"/>
      <c r="BO515" s="13">
        <v>499</v>
      </c>
      <c r="BP515" s="1" t="str">
        <v>Oregon</v>
      </c>
    </row>
    <row r="516" spans="12:68" x14ac:dyDescent="0.15">
      <c r="L516" s="5"/>
      <c r="BO516" s="13">
        <v>500</v>
      </c>
      <c r="BP516" s="1" t="str">
        <v>Louisville</v>
      </c>
    </row>
    <row r="517" spans="12:68" x14ac:dyDescent="0.15">
      <c r="L517" s="5"/>
      <c r="BO517" s="13">
        <v>501</v>
      </c>
      <c r="BP517" s="1" t="str">
        <v>Duke</v>
      </c>
    </row>
    <row r="518" spans="12:68" x14ac:dyDescent="0.15">
      <c r="L518" s="5"/>
      <c r="BO518" s="13">
        <v>502</v>
      </c>
      <c r="BP518" s="1" t="str">
        <v>Oregon</v>
      </c>
    </row>
    <row r="519" spans="12:68" x14ac:dyDescent="0.15">
      <c r="L519" s="5"/>
      <c r="BO519" s="13">
        <v>503</v>
      </c>
      <c r="BP519" s="1" t="str">
        <v>Duke</v>
      </c>
    </row>
    <row r="520" spans="12:68" x14ac:dyDescent="0.15">
      <c r="L520" s="5"/>
      <c r="BO520" s="13">
        <v>504</v>
      </c>
      <c r="BP520" s="1" t="str">
        <v>Gonzaga</v>
      </c>
    </row>
    <row r="521" spans="12:68" x14ac:dyDescent="0.15">
      <c r="L521" s="5"/>
      <c r="BO521" s="13">
        <v>505</v>
      </c>
      <c r="BP521" s="1" t="str">
        <v>UNC</v>
      </c>
    </row>
    <row r="522" spans="12:68" x14ac:dyDescent="0.15">
      <c r="L522" s="5"/>
      <c r="BO522" s="13">
        <v>506</v>
      </c>
      <c r="BP522" s="1" t="str">
        <v>Baylor</v>
      </c>
    </row>
    <row r="523" spans="12:68" x14ac:dyDescent="0.15">
      <c r="L523" s="5"/>
      <c r="BO523" s="13">
        <v>507</v>
      </c>
      <c r="BP523" s="1" t="str">
        <v>Florida</v>
      </c>
    </row>
    <row r="524" spans="12:68" x14ac:dyDescent="0.15">
      <c r="L524" s="5"/>
      <c r="BO524" s="13">
        <v>508</v>
      </c>
      <c r="BP524" s="1" t="str">
        <v>Villanova</v>
      </c>
    </row>
    <row r="525" spans="12:68" x14ac:dyDescent="0.15">
      <c r="L525" s="5"/>
      <c r="BO525" s="13">
        <v>509</v>
      </c>
      <c r="BP525" s="1" t="str">
        <v>Gonzaga</v>
      </c>
    </row>
    <row r="526" spans="12:68" x14ac:dyDescent="0.15">
      <c r="L526" s="5"/>
      <c r="BO526" s="13">
        <v>510</v>
      </c>
      <c r="BP526" s="1" t="str">
        <v>Oregon</v>
      </c>
    </row>
    <row r="527" spans="12:68" x14ac:dyDescent="0.15">
      <c r="L527" s="5"/>
      <c r="BO527" s="13">
        <v>511</v>
      </c>
      <c r="BP527" s="1" t="str">
        <v>Gonzaga</v>
      </c>
    </row>
    <row r="528" spans="12:68" x14ac:dyDescent="0.15">
      <c r="L528" s="5"/>
      <c r="BO528" s="13">
        <v>512</v>
      </c>
      <c r="BP528" s="1" t="str">
        <v>Louisville</v>
      </c>
    </row>
    <row r="529" spans="12:68" x14ac:dyDescent="0.15">
      <c r="L529" s="5"/>
      <c r="BO529" s="13">
        <v>513</v>
      </c>
      <c r="BP529" s="1" t="str">
        <v>WVU</v>
      </c>
    </row>
    <row r="530" spans="12:68" x14ac:dyDescent="0.15">
      <c r="L530" s="5"/>
      <c r="BO530" s="13">
        <v>514</v>
      </c>
      <c r="BP530" s="1" t="str">
        <v>FSU</v>
      </c>
    </row>
    <row r="531" spans="12:68" x14ac:dyDescent="0.15">
      <c r="L531" s="5"/>
      <c r="BO531" s="13">
        <v>515</v>
      </c>
      <c r="BP531" s="1" t="str">
        <v>Villanova</v>
      </c>
    </row>
    <row r="532" spans="12:68" x14ac:dyDescent="0.15">
      <c r="L532" s="5"/>
      <c r="BO532" s="13">
        <v>516</v>
      </c>
      <c r="BP532" s="1" t="str">
        <v>Florida</v>
      </c>
    </row>
    <row r="533" spans="12:68" x14ac:dyDescent="0.15">
      <c r="L533" s="5"/>
      <c r="BO533" s="13">
        <v>517</v>
      </c>
      <c r="BP533" s="1" t="str">
        <v>Duke</v>
      </c>
    </row>
    <row r="534" spans="12:68" x14ac:dyDescent="0.15">
      <c r="L534" s="5"/>
      <c r="BO534" s="13">
        <v>518</v>
      </c>
      <c r="BP534" s="1" t="str">
        <v>Villanova</v>
      </c>
    </row>
    <row r="535" spans="12:68" x14ac:dyDescent="0.15">
      <c r="L535" s="5"/>
      <c r="BO535" s="13">
        <v>519</v>
      </c>
      <c r="BP535" s="1" t="str">
        <v>UK</v>
      </c>
    </row>
    <row r="536" spans="12:68" x14ac:dyDescent="0.15">
      <c r="L536" s="5"/>
      <c r="BO536" s="13">
        <v>520</v>
      </c>
      <c r="BP536" s="1" t="str">
        <v>Gonzaga</v>
      </c>
    </row>
    <row r="537" spans="12:68" x14ac:dyDescent="0.15">
      <c r="L537" s="5"/>
      <c r="BO537" s="13">
        <v>521</v>
      </c>
      <c r="BP537" s="1" t="str">
        <v>Purdue</v>
      </c>
    </row>
    <row r="538" spans="12:68" x14ac:dyDescent="0.15">
      <c r="L538" s="5"/>
      <c r="BO538" s="13">
        <v>522</v>
      </c>
      <c r="BP538" s="1" t="str">
        <v>Gonzaga</v>
      </c>
    </row>
    <row r="539" spans="12:68" x14ac:dyDescent="0.15">
      <c r="L539" s="5"/>
      <c r="BO539" s="13">
        <v>523</v>
      </c>
      <c r="BP539" s="1" t="str">
        <v>UNC</v>
      </c>
    </row>
    <row r="540" spans="12:68" x14ac:dyDescent="0.15">
      <c r="L540" s="5"/>
      <c r="BO540" s="13">
        <v>524</v>
      </c>
      <c r="BP540" s="1" t="str">
        <v>WVU</v>
      </c>
    </row>
    <row r="541" spans="12:68" x14ac:dyDescent="0.15">
      <c r="L541" s="5"/>
      <c r="BO541" s="13">
        <v>525</v>
      </c>
      <c r="BP541" s="1" t="str">
        <v>Purdue</v>
      </c>
    </row>
    <row r="542" spans="12:68" x14ac:dyDescent="0.15">
      <c r="L542" s="5"/>
      <c r="BO542" s="13">
        <v>526</v>
      </c>
      <c r="BP542" s="1" t="str">
        <v>UNC</v>
      </c>
    </row>
    <row r="543" spans="12:68" x14ac:dyDescent="0.15">
      <c r="L543" s="5"/>
      <c r="BO543" s="13">
        <v>527</v>
      </c>
      <c r="BP543" s="1" t="str">
        <v>SMU</v>
      </c>
    </row>
    <row r="544" spans="12:68" x14ac:dyDescent="0.15">
      <c r="L544" s="5"/>
      <c r="BO544" s="13">
        <v>528</v>
      </c>
      <c r="BP544" s="1" t="str">
        <v>Arizona</v>
      </c>
    </row>
    <row r="545" spans="12:68" x14ac:dyDescent="0.15">
      <c r="L545" s="5"/>
      <c r="BO545" s="13">
        <v>529</v>
      </c>
      <c r="BP545" s="1" t="str">
        <v>Gonzaga</v>
      </c>
    </row>
    <row r="546" spans="12:68" x14ac:dyDescent="0.15">
      <c r="L546" s="5"/>
      <c r="BO546" s="13">
        <v>530</v>
      </c>
      <c r="BP546" s="1" t="str">
        <v>Gonzaga</v>
      </c>
    </row>
    <row r="547" spans="12:68" x14ac:dyDescent="0.15">
      <c r="L547" s="5"/>
      <c r="BO547" s="13">
        <v>531</v>
      </c>
      <c r="BP547" s="1" t="str">
        <v>Louisville</v>
      </c>
    </row>
    <row r="548" spans="12:68" x14ac:dyDescent="0.15">
      <c r="L548" s="5"/>
      <c r="BO548" s="13">
        <v>532</v>
      </c>
      <c r="BP548" s="1" t="str">
        <v>Duke</v>
      </c>
    </row>
    <row r="549" spans="12:68" x14ac:dyDescent="0.15">
      <c r="L549" s="5"/>
      <c r="BO549" s="13">
        <v>533</v>
      </c>
      <c r="BP549" s="1" t="str">
        <v>Villanova</v>
      </c>
    </row>
    <row r="550" spans="12:68" x14ac:dyDescent="0.15">
      <c r="L550" s="5"/>
      <c r="BO550" s="13">
        <v>534</v>
      </c>
      <c r="BP550" s="1" t="str">
        <v>Villanova</v>
      </c>
    </row>
    <row r="551" spans="12:68" x14ac:dyDescent="0.15">
      <c r="L551" s="5"/>
      <c r="BO551" s="13">
        <v>535</v>
      </c>
      <c r="BP551" s="1" t="str">
        <v>Gonzaga</v>
      </c>
    </row>
    <row r="552" spans="12:68" x14ac:dyDescent="0.15">
      <c r="L552" s="5"/>
      <c r="BO552" s="13">
        <v>536</v>
      </c>
      <c r="BP552" s="1" t="str">
        <v>Cinn</v>
      </c>
    </row>
    <row r="553" spans="12:68" x14ac:dyDescent="0.15">
      <c r="L553" s="5"/>
      <c r="BO553" s="13">
        <v>537</v>
      </c>
      <c r="BP553" s="1" t="str">
        <v>UVA</v>
      </c>
    </row>
    <row r="554" spans="12:68" x14ac:dyDescent="0.15">
      <c r="L554" s="5"/>
      <c r="BO554" s="13">
        <v>538</v>
      </c>
      <c r="BP554" s="1" t="str">
        <v>Arizona</v>
      </c>
    </row>
    <row r="555" spans="12:68" x14ac:dyDescent="0.15">
      <c r="L555" s="5"/>
      <c r="BO555" s="13">
        <v>539</v>
      </c>
      <c r="BP555" s="1" t="str">
        <v>Purdue</v>
      </c>
    </row>
    <row r="556" spans="12:68" x14ac:dyDescent="0.15">
      <c r="L556" s="5"/>
      <c r="BO556" s="13">
        <v>540</v>
      </c>
      <c r="BP556" s="1" t="str">
        <v>Louisville</v>
      </c>
    </row>
    <row r="557" spans="12:68" x14ac:dyDescent="0.15">
      <c r="L557" s="5"/>
      <c r="BO557" s="13">
        <v>541</v>
      </c>
      <c r="BP557" s="1" t="str">
        <v>Villanova</v>
      </c>
    </row>
    <row r="558" spans="12:68" x14ac:dyDescent="0.15">
      <c r="L558" s="5"/>
      <c r="BO558" s="13">
        <v>542</v>
      </c>
      <c r="BP558" s="1" t="str">
        <v>UVA</v>
      </c>
    </row>
    <row r="559" spans="12:68" x14ac:dyDescent="0.15">
      <c r="L559" s="5"/>
      <c r="BO559" s="13">
        <v>543</v>
      </c>
      <c r="BP559" s="1" t="str">
        <v>Louisville</v>
      </c>
    </row>
    <row r="560" spans="12:68" x14ac:dyDescent="0.15">
      <c r="L560" s="5"/>
      <c r="BO560" s="13">
        <v>544</v>
      </c>
      <c r="BP560" s="1" t="str">
        <v>Purdue</v>
      </c>
    </row>
    <row r="561" spans="12:68" x14ac:dyDescent="0.15">
      <c r="L561" s="5"/>
      <c r="BO561" s="13">
        <v>545</v>
      </c>
      <c r="BP561" s="1" t="str">
        <v>Okla. St.</v>
      </c>
    </row>
    <row r="562" spans="12:68" x14ac:dyDescent="0.15">
      <c r="L562" s="5"/>
      <c r="BO562" s="13">
        <v>546</v>
      </c>
      <c r="BP562" s="1" t="str">
        <v>Creighton</v>
      </c>
    </row>
    <row r="563" spans="12:68" x14ac:dyDescent="0.15">
      <c r="L563" s="5"/>
      <c r="BO563" s="13">
        <v>547</v>
      </c>
      <c r="BP563" s="1" t="str">
        <v>Oregon</v>
      </c>
    </row>
    <row r="564" spans="12:68" x14ac:dyDescent="0.15">
      <c r="L564" s="5"/>
      <c r="BO564" s="13">
        <v>548</v>
      </c>
      <c r="BP564" s="1" t="str">
        <v>UK</v>
      </c>
    </row>
    <row r="565" spans="12:68" x14ac:dyDescent="0.15">
      <c r="L565" s="5"/>
      <c r="BO565" s="13">
        <v>549</v>
      </c>
      <c r="BP565" s="1" t="str">
        <v>Arizona</v>
      </c>
    </row>
    <row r="566" spans="12:68" x14ac:dyDescent="0.15">
      <c r="L566" s="5"/>
      <c r="BO566" s="13">
        <v>550</v>
      </c>
      <c r="BP566" s="1" t="str">
        <v>WVU</v>
      </c>
    </row>
    <row r="567" spans="12:68" x14ac:dyDescent="0.15">
      <c r="L567" s="5"/>
      <c r="BO567" s="13">
        <v>551</v>
      </c>
      <c r="BP567" s="1" t="str">
        <v>Louisville</v>
      </c>
    </row>
    <row r="568" spans="12:68" x14ac:dyDescent="0.15">
      <c r="L568" s="5"/>
      <c r="BO568" s="13">
        <v>552</v>
      </c>
      <c r="BP568" s="1" t="str">
        <v>UK</v>
      </c>
    </row>
    <row r="569" spans="12:68" x14ac:dyDescent="0.15">
      <c r="L569" s="5"/>
      <c r="BO569" s="13">
        <v>553</v>
      </c>
      <c r="BP569" s="1" t="str">
        <v>Kansas</v>
      </c>
    </row>
    <row r="570" spans="12:68" x14ac:dyDescent="0.15">
      <c r="L570" s="5"/>
      <c r="BO570" s="13">
        <v>554</v>
      </c>
      <c r="BP570" s="1" t="str">
        <v>Arizona</v>
      </c>
    </row>
    <row r="571" spans="12:68" x14ac:dyDescent="0.15">
      <c r="L571" s="5"/>
      <c r="BO571" s="13">
        <v>555</v>
      </c>
      <c r="BP571" s="1" t="str">
        <v>Florida</v>
      </c>
    </row>
    <row r="572" spans="12:68" x14ac:dyDescent="0.15">
      <c r="L572" s="5"/>
      <c r="BO572" s="13">
        <v>556</v>
      </c>
      <c r="BP572" s="1" t="str">
        <v>Arizona</v>
      </c>
    </row>
    <row r="573" spans="12:68" x14ac:dyDescent="0.15">
      <c r="L573" s="5"/>
      <c r="BO573" s="13">
        <v>557</v>
      </c>
      <c r="BP573" s="1" t="str">
        <v>SMU</v>
      </c>
    </row>
    <row r="574" spans="12:68" x14ac:dyDescent="0.15">
      <c r="L574" s="5"/>
      <c r="BO574" s="13">
        <v>558</v>
      </c>
      <c r="BP574" s="1" t="str">
        <v>Villanova</v>
      </c>
    </row>
    <row r="575" spans="12:68" x14ac:dyDescent="0.15">
      <c r="L575" s="5"/>
      <c r="BO575" s="13">
        <v>559</v>
      </c>
      <c r="BP575" s="1" t="str">
        <v>Louisville</v>
      </c>
    </row>
    <row r="576" spans="12:68" x14ac:dyDescent="0.15">
      <c r="L576" s="5"/>
      <c r="BO576" s="13">
        <v>560</v>
      </c>
      <c r="BP576" s="1" t="str">
        <v>Louisville</v>
      </c>
    </row>
    <row r="577" spans="12:68" x14ac:dyDescent="0.15">
      <c r="L577" s="5"/>
      <c r="BO577" s="13">
        <v>561</v>
      </c>
      <c r="BP577" s="1" t="str">
        <v>Louisville</v>
      </c>
    </row>
    <row r="578" spans="12:68" x14ac:dyDescent="0.15">
      <c r="L578" s="5"/>
      <c r="BO578" s="13">
        <v>562</v>
      </c>
      <c r="BP578" s="1" t="str">
        <v>Villanova</v>
      </c>
    </row>
    <row r="579" spans="12:68" x14ac:dyDescent="0.15">
      <c r="L579" s="5"/>
      <c r="BO579" s="13">
        <v>563</v>
      </c>
      <c r="BP579" s="1" t="str">
        <v>FSU</v>
      </c>
    </row>
    <row r="580" spans="12:68" x14ac:dyDescent="0.15">
      <c r="L580" s="5"/>
      <c r="BO580" s="13">
        <v>564</v>
      </c>
      <c r="BP580" s="1" t="str">
        <v>UNC</v>
      </c>
    </row>
    <row r="581" spans="12:68" x14ac:dyDescent="0.15">
      <c r="L581" s="5"/>
      <c r="BO581" s="13">
        <v>565</v>
      </c>
      <c r="BP581" s="1" t="str">
        <v>Gonzaga</v>
      </c>
    </row>
    <row r="582" spans="12:68" x14ac:dyDescent="0.15">
      <c r="L582" s="5"/>
      <c r="BO582" s="13">
        <v>566</v>
      </c>
      <c r="BP582" s="1" t="str">
        <v>UNC</v>
      </c>
    </row>
    <row r="583" spans="12:68" x14ac:dyDescent="0.15">
      <c r="L583" s="5"/>
      <c r="BO583" s="13">
        <v>567</v>
      </c>
      <c r="BP583" s="1" t="str">
        <v>UVA</v>
      </c>
    </row>
    <row r="584" spans="12:68" x14ac:dyDescent="0.15">
      <c r="L584" s="5"/>
      <c r="BO584" s="13">
        <v>568</v>
      </c>
      <c r="BP584" s="1" t="str">
        <v>Florida</v>
      </c>
    </row>
    <row r="585" spans="12:68" x14ac:dyDescent="0.15">
      <c r="L585" s="5"/>
      <c r="BO585" s="13">
        <v>569</v>
      </c>
      <c r="BP585" s="1" t="str">
        <v>Villanova</v>
      </c>
    </row>
    <row r="586" spans="12:68" x14ac:dyDescent="0.15">
      <c r="L586" s="5"/>
      <c r="BO586" s="13">
        <v>570</v>
      </c>
      <c r="BP586" s="1" t="str">
        <v>UCLA</v>
      </c>
    </row>
    <row r="587" spans="12:68" x14ac:dyDescent="0.15">
      <c r="L587" s="5"/>
      <c r="BO587" s="13">
        <v>571</v>
      </c>
      <c r="BP587" s="1" t="str">
        <v>UVA</v>
      </c>
    </row>
    <row r="588" spans="12:68" x14ac:dyDescent="0.15">
      <c r="L588" s="5"/>
      <c r="BO588" s="13">
        <v>572</v>
      </c>
      <c r="BP588" s="1" t="str">
        <v>Arizona</v>
      </c>
    </row>
    <row r="589" spans="12:68" x14ac:dyDescent="0.15">
      <c r="L589" s="5"/>
      <c r="BO589" s="13">
        <v>573</v>
      </c>
      <c r="BP589" s="1" t="str">
        <v>UNC</v>
      </c>
    </row>
    <row r="590" spans="12:68" x14ac:dyDescent="0.15">
      <c r="L590" s="5"/>
      <c r="BO590" s="13">
        <v>574</v>
      </c>
      <c r="BP590" s="1" t="str">
        <v>UK</v>
      </c>
    </row>
    <row r="591" spans="12:68" x14ac:dyDescent="0.15">
      <c r="L591" s="5"/>
      <c r="BO591" s="13">
        <v>575</v>
      </c>
      <c r="BP591" s="1" t="str">
        <v>UNC</v>
      </c>
    </row>
    <row r="592" spans="12:68" x14ac:dyDescent="0.15">
      <c r="L592" s="5"/>
      <c r="BO592" s="13">
        <v>576</v>
      </c>
      <c r="BP592" s="1" t="str">
        <v>UNC</v>
      </c>
    </row>
    <row r="593" spans="12:68" x14ac:dyDescent="0.15">
      <c r="L593" s="5"/>
      <c r="BO593" s="13">
        <v>577</v>
      </c>
      <c r="BP593" s="1" t="str">
        <v>Duke</v>
      </c>
    </row>
    <row r="594" spans="12:68" x14ac:dyDescent="0.15">
      <c r="L594" s="5"/>
      <c r="BO594" s="13">
        <v>578</v>
      </c>
      <c r="BP594" s="1" t="str">
        <v>UK</v>
      </c>
    </row>
    <row r="595" spans="12:68" x14ac:dyDescent="0.15">
      <c r="L595" s="5"/>
      <c r="BO595" s="13">
        <v>579</v>
      </c>
      <c r="BP595" s="1" t="str">
        <v>Gonzaga</v>
      </c>
    </row>
    <row r="596" spans="12:68" x14ac:dyDescent="0.15">
      <c r="L596" s="5"/>
      <c r="BO596" s="13">
        <v>580</v>
      </c>
      <c r="BP596" s="1" t="str">
        <v>Purdue</v>
      </c>
    </row>
    <row r="597" spans="12:68" x14ac:dyDescent="0.15">
      <c r="L597" s="5"/>
      <c r="BO597" s="13">
        <v>581</v>
      </c>
      <c r="BP597" s="1" t="str">
        <v>Iowa St.</v>
      </c>
    </row>
    <row r="598" spans="12:68" x14ac:dyDescent="0.15">
      <c r="L598" s="5"/>
      <c r="BO598" s="13">
        <v>582</v>
      </c>
      <c r="BP598" s="1" t="str">
        <v>WVU</v>
      </c>
    </row>
    <row r="599" spans="12:68" x14ac:dyDescent="0.15">
      <c r="L599" s="5"/>
      <c r="BO599" s="13">
        <v>583</v>
      </c>
      <c r="BP599" s="1" t="str">
        <v>UNC</v>
      </c>
    </row>
    <row r="600" spans="12:68" x14ac:dyDescent="0.15">
      <c r="L600" s="5"/>
      <c r="BO600" s="13">
        <v>584</v>
      </c>
      <c r="BP600" s="1" t="str">
        <v>Gonzaga</v>
      </c>
    </row>
    <row r="601" spans="12:68" x14ac:dyDescent="0.15">
      <c r="L601" s="5"/>
      <c r="BO601" s="13">
        <v>585</v>
      </c>
      <c r="BP601" s="1" t="str">
        <v>UNC</v>
      </c>
    </row>
    <row r="602" spans="12:68" x14ac:dyDescent="0.15">
      <c r="L602" s="5"/>
      <c r="BO602" s="13">
        <v>586</v>
      </c>
      <c r="BP602" s="1" t="str">
        <v>UVA</v>
      </c>
    </row>
    <row r="603" spans="12:68" x14ac:dyDescent="0.15">
      <c r="L603" s="5"/>
      <c r="BO603" s="13">
        <v>587</v>
      </c>
      <c r="BP603" s="1" t="str">
        <v>Villanova</v>
      </c>
    </row>
    <row r="604" spans="12:68" x14ac:dyDescent="0.15">
      <c r="L604" s="5"/>
      <c r="BO604" s="13">
        <v>588</v>
      </c>
      <c r="BP604" s="1" t="str">
        <v>Duke</v>
      </c>
    </row>
    <row r="605" spans="12:68" x14ac:dyDescent="0.15">
      <c r="L605" s="5"/>
      <c r="BO605" s="13">
        <v>589</v>
      </c>
      <c r="BP605" s="1" t="str">
        <v>Kansas</v>
      </c>
    </row>
    <row r="606" spans="12:68" x14ac:dyDescent="0.15">
      <c r="L606" s="5"/>
      <c r="BO606" s="13">
        <v>590</v>
      </c>
      <c r="BP606" s="1" t="str">
        <v>Okla. St.</v>
      </c>
    </row>
    <row r="607" spans="12:68" x14ac:dyDescent="0.15">
      <c r="L607" s="5"/>
      <c r="BO607" s="13">
        <v>591</v>
      </c>
      <c r="BP607" s="1" t="str">
        <v>Villanova</v>
      </c>
    </row>
    <row r="608" spans="12:68" x14ac:dyDescent="0.15">
      <c r="L608" s="5"/>
      <c r="BO608" s="13">
        <v>592</v>
      </c>
      <c r="BP608" s="1" t="str">
        <v>Gonzaga</v>
      </c>
    </row>
    <row r="609" spans="12:68" x14ac:dyDescent="0.15">
      <c r="L609" s="5"/>
      <c r="BO609" s="13">
        <v>593</v>
      </c>
      <c r="BP609" s="1" t="str">
        <v>Gonzaga</v>
      </c>
    </row>
    <row r="610" spans="12:68" x14ac:dyDescent="0.15">
      <c r="L610" s="5"/>
      <c r="BO610" s="13">
        <v>594</v>
      </c>
      <c r="BP610" s="1" t="str">
        <v>Oregon</v>
      </c>
    </row>
    <row r="611" spans="12:68" x14ac:dyDescent="0.15">
      <c r="L611" s="5"/>
      <c r="BO611" s="13">
        <v>595</v>
      </c>
      <c r="BP611" s="1" t="str">
        <v>UNC</v>
      </c>
    </row>
    <row r="612" spans="12:68" x14ac:dyDescent="0.15">
      <c r="L612" s="5"/>
      <c r="BO612" s="13">
        <v>596</v>
      </c>
      <c r="BP612" s="1" t="str">
        <v>WVU</v>
      </c>
    </row>
    <row r="613" spans="12:68" x14ac:dyDescent="0.15">
      <c r="L613" s="5"/>
      <c r="BO613" s="13">
        <v>597</v>
      </c>
      <c r="BP613" s="1" t="str">
        <v>Villanova</v>
      </c>
    </row>
    <row r="614" spans="12:68" x14ac:dyDescent="0.15">
      <c r="L614" s="5"/>
      <c r="BO614" s="13">
        <v>598</v>
      </c>
      <c r="BP614" s="1" t="str">
        <v>Arizona</v>
      </c>
    </row>
    <row r="615" spans="12:68" x14ac:dyDescent="0.15">
      <c r="L615" s="5"/>
      <c r="BO615" s="13">
        <v>599</v>
      </c>
      <c r="BP615" s="1" t="str">
        <v>Kansas</v>
      </c>
    </row>
    <row r="616" spans="12:68" x14ac:dyDescent="0.15">
      <c r="L616" s="5"/>
      <c r="BO616" s="13">
        <v>600</v>
      </c>
      <c r="BP616" s="1" t="str">
        <v>Gonzaga</v>
      </c>
    </row>
    <row r="617" spans="12:68" x14ac:dyDescent="0.15">
      <c r="L617" s="5"/>
      <c r="BO617" s="13">
        <v>601</v>
      </c>
      <c r="BP617" s="1" t="str">
        <v>Louisville</v>
      </c>
    </row>
    <row r="618" spans="12:68" x14ac:dyDescent="0.15">
      <c r="L618" s="5"/>
      <c r="BO618" s="13">
        <v>602</v>
      </c>
      <c r="BP618" s="1" t="str">
        <v>Louisville</v>
      </c>
    </row>
    <row r="619" spans="12:68" x14ac:dyDescent="0.15">
      <c r="L619" s="5"/>
      <c r="BO619" s="13">
        <v>603</v>
      </c>
      <c r="BP619" s="1" t="str">
        <v>Gonzaga</v>
      </c>
    </row>
    <row r="620" spans="12:68" x14ac:dyDescent="0.15">
      <c r="L620" s="5"/>
      <c r="BO620" s="13">
        <v>604</v>
      </c>
      <c r="BP620" s="1" t="str">
        <v>Louisville</v>
      </c>
    </row>
    <row r="621" spans="12:68" x14ac:dyDescent="0.15">
      <c r="L621" s="5"/>
      <c r="BO621" s="13">
        <v>605</v>
      </c>
      <c r="BP621" s="1" t="str">
        <v>UNC</v>
      </c>
    </row>
    <row r="622" spans="12:68" x14ac:dyDescent="0.15">
      <c r="L622" s="5"/>
      <c r="BO622" s="13">
        <v>606</v>
      </c>
      <c r="BP622" s="1" t="str">
        <v>Wichita St.</v>
      </c>
    </row>
    <row r="623" spans="12:68" x14ac:dyDescent="0.15">
      <c r="L623" s="5"/>
      <c r="BO623" s="13">
        <v>607</v>
      </c>
      <c r="BP623" s="1" t="str">
        <v>Villanova</v>
      </c>
    </row>
    <row r="624" spans="12:68" x14ac:dyDescent="0.15">
      <c r="L624" s="5"/>
      <c r="BO624" s="13">
        <v>608</v>
      </c>
      <c r="BP624" s="1" t="str">
        <v>Gonzaga</v>
      </c>
    </row>
    <row r="625" spans="12:68" x14ac:dyDescent="0.15">
      <c r="L625" s="5"/>
      <c r="BO625" s="13">
        <v>609</v>
      </c>
      <c r="BP625" s="1" t="str">
        <v>Oregon</v>
      </c>
    </row>
    <row r="626" spans="12:68" x14ac:dyDescent="0.15">
      <c r="L626" s="5"/>
      <c r="BO626" s="13">
        <v>610</v>
      </c>
      <c r="BP626" s="1" t="str">
        <v>UNC</v>
      </c>
    </row>
    <row r="627" spans="12:68" x14ac:dyDescent="0.15">
      <c r="L627" s="5"/>
      <c r="BO627" s="13">
        <v>611</v>
      </c>
      <c r="BP627" s="1" t="str">
        <v>Kansas</v>
      </c>
    </row>
    <row r="628" spans="12:68" x14ac:dyDescent="0.15">
      <c r="L628" s="5"/>
      <c r="BO628" s="13">
        <v>612</v>
      </c>
      <c r="BP628" s="1" t="str">
        <v>Villanova</v>
      </c>
    </row>
    <row r="629" spans="12:68" x14ac:dyDescent="0.15">
      <c r="L629" s="5"/>
      <c r="BO629" s="13">
        <v>613</v>
      </c>
      <c r="BP629" s="1" t="str">
        <v>Wichita St.</v>
      </c>
    </row>
    <row r="630" spans="12:68" x14ac:dyDescent="0.15">
      <c r="L630" s="5"/>
      <c r="BO630" s="13">
        <v>614</v>
      </c>
      <c r="BP630" s="1" t="str">
        <v>Gonzaga</v>
      </c>
    </row>
    <row r="631" spans="12:68" x14ac:dyDescent="0.15">
      <c r="L631" s="5"/>
      <c r="BO631" s="13">
        <v>615</v>
      </c>
      <c r="BP631" s="1" t="str">
        <v>Baylor</v>
      </c>
    </row>
    <row r="632" spans="12:68" x14ac:dyDescent="0.15">
      <c r="L632" s="5"/>
      <c r="BO632" s="13">
        <v>616</v>
      </c>
      <c r="BP632" s="1" t="str">
        <v>Florida</v>
      </c>
    </row>
    <row r="633" spans="12:68" x14ac:dyDescent="0.15">
      <c r="L633" s="5"/>
      <c r="BO633" s="13">
        <v>617</v>
      </c>
      <c r="BP633" s="1" t="str">
        <v>UK</v>
      </c>
    </row>
    <row r="634" spans="12:68" x14ac:dyDescent="0.15">
      <c r="L634" s="5"/>
      <c r="BO634" s="13">
        <v>618</v>
      </c>
      <c r="BP634" s="1" t="str">
        <v>Butler</v>
      </c>
    </row>
    <row r="635" spans="12:68" x14ac:dyDescent="0.15">
      <c r="L635" s="5"/>
      <c r="BO635" s="13">
        <v>619</v>
      </c>
      <c r="BP635" s="1" t="str">
        <v>Gonzaga</v>
      </c>
    </row>
    <row r="636" spans="12:68" x14ac:dyDescent="0.15">
      <c r="L636" s="5"/>
      <c r="BO636" s="13">
        <v>620</v>
      </c>
      <c r="BP636" s="1" t="str">
        <v>Oregon</v>
      </c>
    </row>
    <row r="637" spans="12:68" x14ac:dyDescent="0.15">
      <c r="L637" s="5"/>
      <c r="BO637" s="13">
        <v>621</v>
      </c>
      <c r="BP637" s="1" t="str">
        <v>Villanova</v>
      </c>
    </row>
    <row r="638" spans="12:68" x14ac:dyDescent="0.15">
      <c r="L638" s="5"/>
      <c r="BO638" s="13">
        <v>622</v>
      </c>
      <c r="BP638" s="1" t="str">
        <v>UNC</v>
      </c>
    </row>
    <row r="639" spans="12:68" x14ac:dyDescent="0.15">
      <c r="L639" s="5"/>
      <c r="BO639" s="13">
        <v>623</v>
      </c>
      <c r="BP639" s="1" t="str">
        <v>UK</v>
      </c>
    </row>
    <row r="640" spans="12:68" x14ac:dyDescent="0.15">
      <c r="L640" s="5"/>
      <c r="BO640" s="13">
        <v>624</v>
      </c>
      <c r="BP640" s="1" t="str">
        <v>Gonzaga</v>
      </c>
    </row>
    <row r="641" spans="12:68" x14ac:dyDescent="0.15">
      <c r="L641" s="5"/>
      <c r="BO641" s="13">
        <v>625</v>
      </c>
      <c r="BP641" s="1" t="str">
        <v>Kansas</v>
      </c>
    </row>
    <row r="642" spans="12:68" x14ac:dyDescent="0.15">
      <c r="L642" s="5"/>
      <c r="BO642" s="13">
        <v>626</v>
      </c>
      <c r="BP642" s="1" t="str">
        <v>Villanova</v>
      </c>
    </row>
    <row r="643" spans="12:68" x14ac:dyDescent="0.15">
      <c r="L643" s="5"/>
      <c r="BO643" s="13">
        <v>627</v>
      </c>
      <c r="BP643" s="1" t="str">
        <v>UNC</v>
      </c>
    </row>
    <row r="644" spans="12:68" x14ac:dyDescent="0.15">
      <c r="L644" s="5"/>
      <c r="BO644" s="13">
        <v>628</v>
      </c>
      <c r="BP644" s="1" t="str">
        <v>Florida</v>
      </c>
    </row>
    <row r="645" spans="12:68" x14ac:dyDescent="0.15">
      <c r="L645" s="5"/>
      <c r="BO645" s="13">
        <v>629</v>
      </c>
      <c r="BP645" s="1" t="str">
        <v>UK</v>
      </c>
    </row>
    <row r="646" spans="12:68" x14ac:dyDescent="0.15">
      <c r="L646" s="5"/>
      <c r="BO646" s="13">
        <v>630</v>
      </c>
      <c r="BP646" s="1" t="str">
        <v>UNC</v>
      </c>
    </row>
    <row r="647" spans="12:68" x14ac:dyDescent="0.15">
      <c r="L647" s="5"/>
      <c r="BO647" s="13">
        <v>631</v>
      </c>
      <c r="BP647" s="1" t="str">
        <v>Baylor</v>
      </c>
    </row>
    <row r="648" spans="12:68" x14ac:dyDescent="0.15">
      <c r="L648" s="5"/>
      <c r="BO648" s="13">
        <v>632</v>
      </c>
      <c r="BP648" s="1" t="str">
        <v>Kansas</v>
      </c>
    </row>
    <row r="649" spans="12:68" x14ac:dyDescent="0.15">
      <c r="L649" s="5"/>
      <c r="BO649" s="13">
        <v>633</v>
      </c>
      <c r="BP649" s="1" t="str">
        <v>UNC</v>
      </c>
    </row>
    <row r="650" spans="12:68" x14ac:dyDescent="0.15">
      <c r="L650" s="5"/>
      <c r="BO650" s="13">
        <v>634</v>
      </c>
      <c r="BP650" s="1" t="str">
        <v>Oregon</v>
      </c>
    </row>
    <row r="651" spans="12:68" x14ac:dyDescent="0.15">
      <c r="L651" s="5"/>
      <c r="BO651" s="13">
        <v>635</v>
      </c>
      <c r="BP651" s="1" t="str">
        <v>Arizona</v>
      </c>
    </row>
    <row r="652" spans="12:68" x14ac:dyDescent="0.15">
      <c r="L652" s="5"/>
      <c r="BO652" s="13">
        <v>636</v>
      </c>
      <c r="BP652" s="1" t="str">
        <v>Villanova</v>
      </c>
    </row>
    <row r="653" spans="12:68" x14ac:dyDescent="0.15">
      <c r="L653" s="5"/>
      <c r="BO653" s="13">
        <v>637</v>
      </c>
      <c r="BP653" s="1" t="str">
        <v>UK</v>
      </c>
    </row>
    <row r="654" spans="12:68" x14ac:dyDescent="0.15">
      <c r="L654" s="5"/>
      <c r="BO654" s="13">
        <v>638</v>
      </c>
      <c r="BP654" s="1" t="str">
        <v>Gonzaga</v>
      </c>
    </row>
    <row r="655" spans="12:68" x14ac:dyDescent="0.15">
      <c r="L655" s="5"/>
      <c r="BO655" s="13">
        <v>639</v>
      </c>
      <c r="BP655" s="1" t="str">
        <v>Oregon</v>
      </c>
    </row>
    <row r="656" spans="12:68" x14ac:dyDescent="0.15">
      <c r="L656" s="5"/>
      <c r="BO656" s="13">
        <v>640</v>
      </c>
      <c r="BP656" s="1" t="str">
        <v>ND</v>
      </c>
    </row>
    <row r="657" spans="12:68" x14ac:dyDescent="0.15">
      <c r="L657" s="5"/>
      <c r="BO657" s="13">
        <v>641</v>
      </c>
      <c r="BP657" s="1" t="str">
        <v>Kansas</v>
      </c>
    </row>
    <row r="658" spans="12:68" x14ac:dyDescent="0.15">
      <c r="L658" s="5"/>
      <c r="BO658" s="13">
        <v>642</v>
      </c>
      <c r="BP658" s="1" t="str">
        <v>Gonzaga</v>
      </c>
    </row>
    <row r="659" spans="12:68" x14ac:dyDescent="0.15">
      <c r="L659" s="5"/>
      <c r="BO659" s="13">
        <v>643</v>
      </c>
      <c r="BP659" s="1" t="str">
        <v>UNC</v>
      </c>
    </row>
    <row r="660" spans="12:68" x14ac:dyDescent="0.15">
      <c r="L660" s="5"/>
      <c r="BO660" s="13">
        <v>644</v>
      </c>
      <c r="BP660" s="1" t="str">
        <v>Butler</v>
      </c>
    </row>
    <row r="661" spans="12:68" x14ac:dyDescent="0.15">
      <c r="L661" s="5"/>
      <c r="BO661" s="13">
        <v>645</v>
      </c>
      <c r="BP661" s="1" t="str">
        <v>Gonzaga</v>
      </c>
    </row>
    <row r="662" spans="12:68" x14ac:dyDescent="0.15">
      <c r="L662" s="5"/>
      <c r="BO662" s="13">
        <v>646</v>
      </c>
      <c r="BP662" s="1" t="str">
        <v>St. Mary's</v>
      </c>
    </row>
    <row r="663" spans="12:68" x14ac:dyDescent="0.15">
      <c r="L663" s="5"/>
      <c r="BO663" s="13">
        <v>647</v>
      </c>
      <c r="BP663" s="1" t="str">
        <v>Florida</v>
      </c>
    </row>
    <row r="664" spans="12:68" x14ac:dyDescent="0.15">
      <c r="L664" s="5"/>
      <c r="BO664" s="13">
        <v>648</v>
      </c>
      <c r="BP664" s="1" t="str">
        <v>UNC</v>
      </c>
    </row>
    <row r="665" spans="12:68" x14ac:dyDescent="0.15">
      <c r="L665" s="5"/>
      <c r="BO665" s="13">
        <v>649</v>
      </c>
      <c r="BP665" s="1" t="str">
        <v>Butler</v>
      </c>
    </row>
    <row r="666" spans="12:68" x14ac:dyDescent="0.15">
      <c r="L666" s="5"/>
      <c r="BO666" s="13">
        <v>650</v>
      </c>
      <c r="BP666" s="1" t="str">
        <v>Duke</v>
      </c>
    </row>
    <row r="667" spans="12:68" x14ac:dyDescent="0.15">
      <c r="L667" s="5"/>
      <c r="BO667" s="13">
        <v>651</v>
      </c>
      <c r="BP667" s="1" t="str">
        <v>Arizona</v>
      </c>
    </row>
    <row r="668" spans="12:68" x14ac:dyDescent="0.15">
      <c r="L668" s="5"/>
      <c r="BO668" s="13">
        <v>652</v>
      </c>
      <c r="BP668" s="1" t="str">
        <v>Gonzaga</v>
      </c>
    </row>
    <row r="669" spans="12:68" x14ac:dyDescent="0.15">
      <c r="L669" s="5"/>
      <c r="BO669" s="13">
        <v>653</v>
      </c>
      <c r="BP669" s="1" t="str">
        <v>Oregon</v>
      </c>
    </row>
    <row r="670" spans="12:68" x14ac:dyDescent="0.15">
      <c r="L670" s="5"/>
      <c r="BO670" s="13">
        <v>654</v>
      </c>
      <c r="BP670" s="1" t="str">
        <v>UK</v>
      </c>
    </row>
    <row r="671" spans="12:68" x14ac:dyDescent="0.15">
      <c r="L671" s="5"/>
      <c r="BO671" s="13">
        <v>655</v>
      </c>
      <c r="BP671" s="1" t="str">
        <v>Kansas</v>
      </c>
    </row>
    <row r="672" spans="12:68" x14ac:dyDescent="0.15">
      <c r="L672" s="5"/>
      <c r="BO672" s="13">
        <v>656</v>
      </c>
      <c r="BP672" s="1" t="str">
        <v>Kansas</v>
      </c>
    </row>
    <row r="673" spans="12:68" x14ac:dyDescent="0.15">
      <c r="L673" s="5"/>
      <c r="BO673" s="13">
        <v>657</v>
      </c>
      <c r="BP673" s="1" t="str">
        <v>Wichita St.</v>
      </c>
    </row>
    <row r="674" spans="12:68" x14ac:dyDescent="0.15">
      <c r="L674" s="5"/>
      <c r="BO674" s="13">
        <v>658</v>
      </c>
      <c r="BP674" s="1" t="str">
        <v>WVU</v>
      </c>
    </row>
    <row r="675" spans="12:68" x14ac:dyDescent="0.15">
      <c r="L675" s="5"/>
      <c r="BO675" s="13">
        <v>659</v>
      </c>
      <c r="BP675" s="1" t="str">
        <v>Villanova</v>
      </c>
    </row>
    <row r="676" spans="12:68" x14ac:dyDescent="0.15">
      <c r="L676" s="5"/>
      <c r="BO676" s="13">
        <v>660</v>
      </c>
      <c r="BP676" s="1" t="str">
        <v>Louisville</v>
      </c>
    </row>
    <row r="677" spans="12:68" x14ac:dyDescent="0.15">
      <c r="L677" s="5"/>
      <c r="BO677" s="13">
        <v>661</v>
      </c>
      <c r="BP677" s="1" t="str">
        <v>Butler</v>
      </c>
    </row>
    <row r="678" spans="12:68" x14ac:dyDescent="0.15">
      <c r="L678" s="5"/>
      <c r="BO678" s="13">
        <v>662</v>
      </c>
      <c r="BP678" s="1" t="str">
        <v>SMU</v>
      </c>
    </row>
    <row r="679" spans="12:68" x14ac:dyDescent="0.15">
      <c r="L679" s="5"/>
      <c r="BO679" s="13">
        <v>663</v>
      </c>
      <c r="BP679" s="1" t="str">
        <v>Gonzaga</v>
      </c>
    </row>
    <row r="680" spans="12:68" x14ac:dyDescent="0.15">
      <c r="L680" s="5"/>
      <c r="BO680" s="13">
        <v>664</v>
      </c>
      <c r="BP680" s="1" t="str">
        <v>UK</v>
      </c>
    </row>
    <row r="681" spans="12:68" x14ac:dyDescent="0.15">
      <c r="L681" s="5"/>
      <c r="BO681" s="13">
        <v>665</v>
      </c>
      <c r="BP681" s="1" t="str">
        <v>Louisville</v>
      </c>
    </row>
    <row r="682" spans="12:68" x14ac:dyDescent="0.15">
      <c r="L682" s="5"/>
      <c r="BO682" s="13">
        <v>666</v>
      </c>
      <c r="BP682" s="1" t="str">
        <v>Oregon</v>
      </c>
    </row>
    <row r="683" spans="12:68" x14ac:dyDescent="0.15">
      <c r="L683" s="5"/>
      <c r="BO683" s="13">
        <v>667</v>
      </c>
      <c r="BP683" s="1" t="str">
        <v>UVA</v>
      </c>
    </row>
    <row r="684" spans="12:68" x14ac:dyDescent="0.15">
      <c r="L684" s="5"/>
      <c r="BO684" s="13">
        <v>668</v>
      </c>
      <c r="BP684" s="1" t="str">
        <v>UNC</v>
      </c>
    </row>
    <row r="685" spans="12:68" x14ac:dyDescent="0.15">
      <c r="L685" s="5"/>
      <c r="BO685" s="13">
        <v>669</v>
      </c>
      <c r="BP685" s="1" t="str">
        <v>Gonzaga</v>
      </c>
    </row>
    <row r="686" spans="12:68" x14ac:dyDescent="0.15">
      <c r="L686" s="5"/>
      <c r="BO686" s="13">
        <v>670</v>
      </c>
      <c r="BP686" s="1" t="str">
        <v>Gonzaga</v>
      </c>
    </row>
    <row r="687" spans="12:68" x14ac:dyDescent="0.15">
      <c r="L687" s="5"/>
      <c r="BO687" s="13">
        <v>671</v>
      </c>
      <c r="BP687" s="1" t="str">
        <v>WVU</v>
      </c>
    </row>
    <row r="688" spans="12:68" x14ac:dyDescent="0.15">
      <c r="L688" s="5"/>
      <c r="BO688" s="13">
        <v>672</v>
      </c>
      <c r="BP688" s="1" t="str">
        <v>Gonzaga</v>
      </c>
    </row>
    <row r="689" spans="12:68" x14ac:dyDescent="0.15">
      <c r="L689" s="5"/>
      <c r="BO689" s="13">
        <v>673</v>
      </c>
      <c r="BP689" s="1" t="str">
        <v>UVA</v>
      </c>
    </row>
    <row r="690" spans="12:68" x14ac:dyDescent="0.15">
      <c r="L690" s="5"/>
      <c r="BO690" s="13">
        <v>674</v>
      </c>
      <c r="BP690" s="1" t="str">
        <v>UK</v>
      </c>
    </row>
    <row r="691" spans="12:68" x14ac:dyDescent="0.15">
      <c r="L691" s="5"/>
      <c r="BO691" s="13">
        <v>675</v>
      </c>
      <c r="BP691" s="1" t="str">
        <v>UVA</v>
      </c>
    </row>
    <row r="692" spans="12:68" x14ac:dyDescent="0.15">
      <c r="L692" s="5"/>
      <c r="BO692" s="13">
        <v>676</v>
      </c>
      <c r="BP692" s="1" t="str">
        <v>Villanova</v>
      </c>
    </row>
    <row r="693" spans="12:68" x14ac:dyDescent="0.15">
      <c r="L693" s="5"/>
      <c r="BO693" s="13">
        <v>677</v>
      </c>
      <c r="BP693" s="1" t="str">
        <v>UK</v>
      </c>
    </row>
    <row r="694" spans="12:68" x14ac:dyDescent="0.15">
      <c r="L694" s="5"/>
      <c r="BO694" s="13">
        <v>678</v>
      </c>
      <c r="BP694" s="1" t="str">
        <v>Gonzaga</v>
      </c>
    </row>
    <row r="695" spans="12:68" x14ac:dyDescent="0.15">
      <c r="L695" s="5"/>
      <c r="BO695" s="13">
        <v>679</v>
      </c>
      <c r="BP695" s="1" t="str">
        <v>Wisconsin</v>
      </c>
    </row>
    <row r="696" spans="12:68" x14ac:dyDescent="0.15">
      <c r="L696" s="5"/>
      <c r="BO696" s="13">
        <v>680</v>
      </c>
      <c r="BP696" s="1" t="str">
        <v>UNC</v>
      </c>
    </row>
    <row r="697" spans="12:68" x14ac:dyDescent="0.15">
      <c r="L697" s="5"/>
      <c r="BO697" s="13">
        <v>681</v>
      </c>
      <c r="BP697" s="1" t="str">
        <v>Villanova</v>
      </c>
    </row>
    <row r="698" spans="12:68" x14ac:dyDescent="0.15">
      <c r="L698" s="5"/>
      <c r="BO698" s="13">
        <v>682</v>
      </c>
      <c r="BP698" s="1" t="str">
        <v>UNC</v>
      </c>
    </row>
    <row r="699" spans="12:68" x14ac:dyDescent="0.15">
      <c r="L699" s="5"/>
      <c r="BO699" s="13">
        <v>683</v>
      </c>
      <c r="BP699" s="1" t="str">
        <v>UNC</v>
      </c>
    </row>
    <row r="700" spans="12:68" x14ac:dyDescent="0.15">
      <c r="L700" s="5"/>
      <c r="BO700" s="13">
        <v>684</v>
      </c>
      <c r="BP700" s="1" t="str">
        <v>Gonzaga</v>
      </c>
    </row>
    <row r="701" spans="12:68" x14ac:dyDescent="0.15">
      <c r="L701" s="5"/>
      <c r="BO701" s="13">
        <v>685</v>
      </c>
      <c r="BP701" s="1" t="str">
        <v>UCLA</v>
      </c>
    </row>
    <row r="702" spans="12:68" x14ac:dyDescent="0.15">
      <c r="L702" s="5"/>
      <c r="BO702" s="13">
        <v>686</v>
      </c>
      <c r="BP702" s="1" t="str">
        <v>Villanova</v>
      </c>
    </row>
    <row r="703" spans="12:68" x14ac:dyDescent="0.15">
      <c r="L703" s="5"/>
      <c r="BO703" s="13">
        <v>687</v>
      </c>
      <c r="BP703" s="1" t="str">
        <v>UCLA</v>
      </c>
    </row>
    <row r="704" spans="12:68" x14ac:dyDescent="0.15">
      <c r="L704" s="5"/>
      <c r="BO704" s="13">
        <v>688</v>
      </c>
      <c r="BP704" s="1" t="str">
        <v>WVU</v>
      </c>
    </row>
    <row r="705" spans="12:68" x14ac:dyDescent="0.15">
      <c r="L705" s="5"/>
      <c r="BO705" s="13">
        <v>689</v>
      </c>
      <c r="BP705" s="1" t="str">
        <v>Baylor</v>
      </c>
    </row>
    <row r="706" spans="12:68" x14ac:dyDescent="0.15">
      <c r="L706" s="5"/>
      <c r="BO706" s="13">
        <v>690</v>
      </c>
      <c r="BP706" s="1" t="str">
        <v>UK</v>
      </c>
    </row>
    <row r="707" spans="12:68" x14ac:dyDescent="0.15">
      <c r="L707" s="5"/>
      <c r="BO707" s="13">
        <v>691</v>
      </c>
      <c r="BP707" s="1" t="str">
        <v>UNC</v>
      </c>
    </row>
    <row r="708" spans="12:68" x14ac:dyDescent="0.15">
      <c r="L708" s="5"/>
      <c r="BO708" s="13">
        <v>692</v>
      </c>
      <c r="BP708" s="1" t="str">
        <v>Louisville</v>
      </c>
    </row>
    <row r="709" spans="12:68" x14ac:dyDescent="0.15">
      <c r="L709" s="5"/>
      <c r="BO709" s="13">
        <v>693</v>
      </c>
      <c r="BP709" s="1" t="str">
        <v>Oregon</v>
      </c>
    </row>
    <row r="710" spans="12:68" x14ac:dyDescent="0.15">
      <c r="L710" s="5"/>
      <c r="BO710" s="13">
        <v>694</v>
      </c>
      <c r="BP710" s="1" t="str">
        <v>Minn</v>
      </c>
    </row>
    <row r="711" spans="12:68" x14ac:dyDescent="0.15">
      <c r="L711" s="5"/>
      <c r="BO711" s="13">
        <v>695</v>
      </c>
      <c r="BP711" s="1" t="str">
        <v>Baylor</v>
      </c>
    </row>
    <row r="712" spans="12:68" x14ac:dyDescent="0.15">
      <c r="L712" s="5"/>
      <c r="BO712" s="13">
        <v>696</v>
      </c>
      <c r="BP712" s="1" t="str">
        <v>Oregon</v>
      </c>
    </row>
    <row r="713" spans="12:68" x14ac:dyDescent="0.15">
      <c r="L713" s="5"/>
      <c r="BO713" s="13">
        <v>697</v>
      </c>
      <c r="BP713" s="1" t="str">
        <v>Kansas</v>
      </c>
    </row>
    <row r="714" spans="12:68" x14ac:dyDescent="0.15">
      <c r="L714" s="5"/>
      <c r="BO714" s="13">
        <v>698</v>
      </c>
      <c r="BP714" s="1" t="str">
        <v>Oregon</v>
      </c>
    </row>
    <row r="715" spans="12:68" x14ac:dyDescent="0.15">
      <c r="L715" s="5"/>
      <c r="BO715" s="13">
        <v>699</v>
      </c>
      <c r="BP715" s="1" t="str">
        <v>Duke</v>
      </c>
    </row>
    <row r="716" spans="12:68" x14ac:dyDescent="0.15">
      <c r="L716" s="5"/>
      <c r="BO716" s="13">
        <v>700</v>
      </c>
      <c r="BP716" s="1" t="str">
        <v>UNC</v>
      </c>
    </row>
    <row r="717" spans="12:68" x14ac:dyDescent="0.15">
      <c r="L717" s="5"/>
      <c r="BO717" s="13">
        <v>701</v>
      </c>
      <c r="BP717" s="1" t="str">
        <v>Oregon</v>
      </c>
    </row>
    <row r="718" spans="12:68" x14ac:dyDescent="0.15">
      <c r="L718" s="5"/>
      <c r="BO718" s="13">
        <v>702</v>
      </c>
      <c r="BP718" s="1" t="str">
        <v>FSU</v>
      </c>
    </row>
    <row r="719" spans="12:68" x14ac:dyDescent="0.15">
      <c r="L719" s="5"/>
      <c r="BO719" s="13">
        <v>703</v>
      </c>
      <c r="BP719" s="1" t="str">
        <v>Michigan</v>
      </c>
    </row>
    <row r="720" spans="12:68" x14ac:dyDescent="0.15">
      <c r="L720" s="5"/>
      <c r="BO720" s="13">
        <v>704</v>
      </c>
      <c r="BP720" s="1" t="str">
        <v>Oregon</v>
      </c>
    </row>
    <row r="721" spans="12:68" x14ac:dyDescent="0.15">
      <c r="L721" s="5"/>
      <c r="BO721" s="13">
        <v>705</v>
      </c>
      <c r="BP721" s="1" t="str">
        <v>Kansas</v>
      </c>
    </row>
    <row r="722" spans="12:68" x14ac:dyDescent="0.15">
      <c r="L722" s="5"/>
      <c r="BO722" s="13">
        <v>706</v>
      </c>
      <c r="BP722" s="1" t="str">
        <v>Kansas</v>
      </c>
    </row>
    <row r="723" spans="12:68" x14ac:dyDescent="0.15">
      <c r="L723" s="5"/>
      <c r="BO723" s="13">
        <v>707</v>
      </c>
      <c r="BP723" s="1" t="str">
        <v>ND</v>
      </c>
    </row>
    <row r="724" spans="12:68" x14ac:dyDescent="0.15">
      <c r="L724" s="5"/>
      <c r="BO724" s="13">
        <v>708</v>
      </c>
      <c r="BP724" s="1" t="str">
        <v>Gonzaga</v>
      </c>
    </row>
    <row r="725" spans="12:68" x14ac:dyDescent="0.15">
      <c r="L725" s="5"/>
      <c r="BO725" s="13">
        <v>709</v>
      </c>
      <c r="BP725" s="1" t="str">
        <v>Wichita St.</v>
      </c>
    </row>
    <row r="726" spans="12:68" x14ac:dyDescent="0.15">
      <c r="L726" s="5"/>
      <c r="BO726" s="13">
        <v>710</v>
      </c>
      <c r="BP726" s="1" t="str">
        <v>UNC</v>
      </c>
    </row>
    <row r="727" spans="12:68" x14ac:dyDescent="0.15">
      <c r="L727" s="5"/>
      <c r="BO727" s="13">
        <v>711</v>
      </c>
      <c r="BP727" s="1" t="str">
        <v>Butler</v>
      </c>
    </row>
    <row r="728" spans="12:68" x14ac:dyDescent="0.15">
      <c r="L728" s="5"/>
      <c r="BO728" s="13">
        <v>712</v>
      </c>
      <c r="BP728" s="1" t="str">
        <v>WVU</v>
      </c>
    </row>
    <row r="729" spans="12:68" x14ac:dyDescent="0.15">
      <c r="L729" s="5"/>
      <c r="BO729" s="13">
        <v>713</v>
      </c>
      <c r="BP729" s="1" t="str">
        <v>Louisville</v>
      </c>
    </row>
    <row r="730" spans="12:68" x14ac:dyDescent="0.15">
      <c r="L730" s="5"/>
      <c r="BO730" s="13">
        <v>714</v>
      </c>
      <c r="BP730" s="1" t="str">
        <v>Okla. St.</v>
      </c>
    </row>
    <row r="731" spans="12:68" x14ac:dyDescent="0.15">
      <c r="L731" s="5"/>
      <c r="BO731" s="13">
        <v>715</v>
      </c>
      <c r="BP731" s="1" t="str">
        <v>Purdue</v>
      </c>
    </row>
    <row r="732" spans="12:68" x14ac:dyDescent="0.15">
      <c r="L732" s="5"/>
      <c r="BO732" s="13">
        <v>716</v>
      </c>
      <c r="BP732" s="1" t="str">
        <v>Villanova</v>
      </c>
    </row>
    <row r="733" spans="12:68" x14ac:dyDescent="0.15">
      <c r="L733" s="5"/>
      <c r="BO733" s="13">
        <v>717</v>
      </c>
      <c r="BP733" s="1" t="str">
        <v>WVU</v>
      </c>
    </row>
    <row r="734" spans="12:68" x14ac:dyDescent="0.15">
      <c r="L734" s="5"/>
      <c r="BO734" s="13">
        <v>718</v>
      </c>
      <c r="BP734" s="1" t="str">
        <v>Louisville</v>
      </c>
    </row>
    <row r="735" spans="12:68" x14ac:dyDescent="0.15">
      <c r="L735" s="5"/>
      <c r="BO735" s="13">
        <v>719</v>
      </c>
      <c r="BP735" s="1" t="str">
        <v>Duke</v>
      </c>
    </row>
    <row r="736" spans="12:68" x14ac:dyDescent="0.15">
      <c r="L736" s="5"/>
      <c r="BO736" s="13">
        <v>720</v>
      </c>
      <c r="BP736" s="1" t="str">
        <v>Villanova</v>
      </c>
    </row>
    <row r="737" spans="12:68" x14ac:dyDescent="0.15">
      <c r="L737" s="5"/>
      <c r="BO737" s="13">
        <v>721</v>
      </c>
      <c r="BP737" s="1" t="str">
        <v>UNC</v>
      </c>
    </row>
    <row r="738" spans="12:68" x14ac:dyDescent="0.15">
      <c r="L738" s="5"/>
      <c r="BO738" s="13">
        <v>722</v>
      </c>
      <c r="BP738" s="1" t="str">
        <v>UNC</v>
      </c>
    </row>
    <row r="739" spans="12:68" x14ac:dyDescent="0.15">
      <c r="L739" s="5"/>
      <c r="BO739" s="13">
        <v>723</v>
      </c>
      <c r="BP739" s="1" t="str">
        <v>Oregon</v>
      </c>
    </row>
    <row r="740" spans="12:68" x14ac:dyDescent="0.15">
      <c r="L740" s="5"/>
      <c r="BO740" s="13">
        <v>724</v>
      </c>
      <c r="BP740" s="1" t="str">
        <v>UK</v>
      </c>
    </row>
    <row r="741" spans="12:68" x14ac:dyDescent="0.15">
      <c r="L741" s="5"/>
      <c r="BO741" s="13">
        <v>725</v>
      </c>
      <c r="BP741" s="1" t="str">
        <v>Cinn</v>
      </c>
    </row>
    <row r="742" spans="12:68" x14ac:dyDescent="0.15">
      <c r="L742" s="5"/>
      <c r="BO742" s="13">
        <v>726</v>
      </c>
      <c r="BP742" s="1" t="str">
        <v>Villanova</v>
      </c>
    </row>
    <row r="743" spans="12:68" x14ac:dyDescent="0.15">
      <c r="L743" s="5"/>
      <c r="BO743" s="13">
        <v>727</v>
      </c>
      <c r="BP743" s="1" t="str">
        <v>UNC</v>
      </c>
    </row>
    <row r="744" spans="12:68" x14ac:dyDescent="0.15">
      <c r="L744" s="5"/>
      <c r="BO744" s="13">
        <v>728</v>
      </c>
      <c r="BP744" s="1" t="str">
        <v>Gonzaga</v>
      </c>
    </row>
    <row r="745" spans="12:68" x14ac:dyDescent="0.15">
      <c r="L745" s="5"/>
      <c r="BO745" s="13">
        <v>729</v>
      </c>
      <c r="BP745" s="1" t="str">
        <v>Villanova</v>
      </c>
    </row>
    <row r="746" spans="12:68" x14ac:dyDescent="0.15">
      <c r="L746" s="5"/>
      <c r="BO746" s="13">
        <v>730</v>
      </c>
      <c r="BP746" s="1" t="str">
        <v>Duke</v>
      </c>
    </row>
    <row r="747" spans="12:68" x14ac:dyDescent="0.15">
      <c r="L747" s="5"/>
      <c r="BO747" s="13">
        <v>731</v>
      </c>
      <c r="BP747" s="1" t="str">
        <v>Louisville</v>
      </c>
    </row>
    <row r="748" spans="12:68" x14ac:dyDescent="0.15">
      <c r="L748" s="5"/>
      <c r="BO748" s="13">
        <v>732</v>
      </c>
      <c r="BP748" s="1" t="str">
        <v>UNC</v>
      </c>
    </row>
    <row r="749" spans="12:68" x14ac:dyDescent="0.15">
      <c r="L749" s="5"/>
      <c r="BO749" s="13">
        <v>733</v>
      </c>
      <c r="BP749" s="1" t="str">
        <v>UCLA</v>
      </c>
    </row>
    <row r="750" spans="12:68" x14ac:dyDescent="0.15">
      <c r="L750" s="5"/>
      <c r="BO750" s="13">
        <v>734</v>
      </c>
      <c r="BP750" s="1" t="str">
        <v>Gonzaga</v>
      </c>
    </row>
    <row r="751" spans="12:68" x14ac:dyDescent="0.15">
      <c r="L751" s="5"/>
      <c r="BO751" s="13">
        <v>735</v>
      </c>
      <c r="BP751" s="1" t="str">
        <v>UNC</v>
      </c>
    </row>
    <row r="752" spans="12:68" x14ac:dyDescent="0.15">
      <c r="L752" s="5"/>
      <c r="BO752" s="13">
        <v>736</v>
      </c>
      <c r="BP752" s="1" t="str">
        <v>Arkansas</v>
      </c>
    </row>
    <row r="753" spans="12:68" x14ac:dyDescent="0.15">
      <c r="L753" s="5"/>
      <c r="BO753" s="13">
        <v>737</v>
      </c>
      <c r="BP753" s="1" t="str">
        <v>UK</v>
      </c>
    </row>
    <row r="754" spans="12:68" x14ac:dyDescent="0.15">
      <c r="L754" s="5"/>
      <c r="BO754" s="13">
        <v>738</v>
      </c>
      <c r="BP754" s="1" t="str">
        <v>UK</v>
      </c>
    </row>
    <row r="755" spans="12:68" x14ac:dyDescent="0.15">
      <c r="L755" s="5"/>
      <c r="BO755" s="13">
        <v>739</v>
      </c>
      <c r="BP755" s="1" t="str">
        <v>Louisville</v>
      </c>
    </row>
    <row r="756" spans="12:68" x14ac:dyDescent="0.15">
      <c r="L756" s="5"/>
      <c r="BO756" s="13">
        <v>740</v>
      </c>
      <c r="BP756" s="1" t="str">
        <v>Gonzaga</v>
      </c>
    </row>
    <row r="757" spans="12:68" x14ac:dyDescent="0.15">
      <c r="L757" s="5"/>
      <c r="BO757" s="13">
        <v>741</v>
      </c>
      <c r="BP757" s="1" t="str">
        <v>Gonzaga</v>
      </c>
    </row>
    <row r="758" spans="12:68" x14ac:dyDescent="0.15">
      <c r="L758" s="5"/>
      <c r="BO758" s="13">
        <v>742</v>
      </c>
      <c r="BP758" s="1" t="str">
        <v>Butler</v>
      </c>
    </row>
    <row r="759" spans="12:68" x14ac:dyDescent="0.15">
      <c r="L759" s="5"/>
      <c r="BO759" s="13">
        <v>743</v>
      </c>
      <c r="BP759" s="1" t="str">
        <v>Kansas</v>
      </c>
    </row>
    <row r="760" spans="12:68" x14ac:dyDescent="0.15">
      <c r="L760" s="5"/>
      <c r="BO760" s="13">
        <v>744</v>
      </c>
      <c r="BP760" s="1" t="str">
        <v>UK</v>
      </c>
    </row>
    <row r="761" spans="12:68" x14ac:dyDescent="0.15">
      <c r="L761" s="5"/>
      <c r="BO761" s="13">
        <v>745</v>
      </c>
      <c r="BP761" s="1" t="str">
        <v>Villanova</v>
      </c>
    </row>
    <row r="762" spans="12:68" x14ac:dyDescent="0.15">
      <c r="L762" s="5"/>
      <c r="BO762" s="13">
        <v>746</v>
      </c>
      <c r="BP762" s="1" t="str">
        <v>UK</v>
      </c>
    </row>
    <row r="763" spans="12:68" x14ac:dyDescent="0.15">
      <c r="L763" s="5"/>
      <c r="BO763" s="13">
        <v>747</v>
      </c>
      <c r="BP763" s="1" t="str">
        <v>Wichita St.</v>
      </c>
    </row>
    <row r="764" spans="12:68" x14ac:dyDescent="0.15">
      <c r="L764" s="5"/>
      <c r="BO764" s="13">
        <v>748</v>
      </c>
      <c r="BP764" s="1" t="str">
        <v>UK</v>
      </c>
    </row>
    <row r="765" spans="12:68" x14ac:dyDescent="0.15">
      <c r="L765" s="5"/>
      <c r="BO765" s="13">
        <v>749</v>
      </c>
      <c r="BP765" s="1" t="str">
        <v>Gonzaga</v>
      </c>
    </row>
    <row r="766" spans="12:68" x14ac:dyDescent="0.15">
      <c r="L766" s="5"/>
      <c r="BO766" s="13">
        <v>750</v>
      </c>
      <c r="BP766" s="1" t="str">
        <v>WVU</v>
      </c>
    </row>
    <row r="767" spans="12:68" x14ac:dyDescent="0.15">
      <c r="L767" s="5"/>
      <c r="BO767" s="13">
        <v>751</v>
      </c>
      <c r="BP767" s="1" t="str">
        <v>Purdue</v>
      </c>
    </row>
    <row r="768" spans="12:68" x14ac:dyDescent="0.15">
      <c r="L768" s="5"/>
      <c r="BO768" s="13">
        <v>752</v>
      </c>
      <c r="BP768" s="1" t="str">
        <v>Duke</v>
      </c>
    </row>
    <row r="769" spans="12:68" x14ac:dyDescent="0.15">
      <c r="L769" s="5"/>
      <c r="BO769" s="13">
        <v>753</v>
      </c>
      <c r="BP769" s="1" t="str">
        <v>UNC</v>
      </c>
    </row>
    <row r="770" spans="12:68" x14ac:dyDescent="0.15">
      <c r="L770" s="5"/>
      <c r="BO770" s="13">
        <v>754</v>
      </c>
      <c r="BP770" s="1" t="str">
        <v>Villanova</v>
      </c>
    </row>
    <row r="771" spans="12:68" x14ac:dyDescent="0.15">
      <c r="L771" s="5"/>
      <c r="BO771" s="13">
        <v>755</v>
      </c>
      <c r="BP771" s="1" t="str">
        <v>UNC</v>
      </c>
    </row>
    <row r="772" spans="12:68" x14ac:dyDescent="0.15">
      <c r="L772" s="5"/>
      <c r="BO772" s="13">
        <v>756</v>
      </c>
      <c r="BP772" s="1" t="str">
        <v>Gonzaga</v>
      </c>
    </row>
    <row r="773" spans="12:68" x14ac:dyDescent="0.15">
      <c r="L773" s="5"/>
      <c r="BO773" s="13">
        <v>757</v>
      </c>
      <c r="BP773" s="1" t="str">
        <v>Villanova</v>
      </c>
    </row>
    <row r="774" spans="12:68" x14ac:dyDescent="0.15">
      <c r="L774" s="5"/>
      <c r="BO774" s="13">
        <v>758</v>
      </c>
      <c r="BP774" s="1" t="str">
        <v>Gonzaga</v>
      </c>
    </row>
    <row r="775" spans="12:68" x14ac:dyDescent="0.15">
      <c r="L775" s="5"/>
      <c r="BO775" s="13">
        <v>759</v>
      </c>
      <c r="BP775" s="1" t="str">
        <v>WVU</v>
      </c>
    </row>
    <row r="776" spans="12:68" x14ac:dyDescent="0.15">
      <c r="L776" s="5"/>
      <c r="BO776" s="13">
        <v>760</v>
      </c>
      <c r="BP776" s="1" t="str">
        <v>Gonzaga</v>
      </c>
    </row>
    <row r="777" spans="12:68" x14ac:dyDescent="0.15">
      <c r="L777" s="5"/>
      <c r="BO777" s="13">
        <v>761</v>
      </c>
      <c r="BP777" s="1" t="str">
        <v>WVU</v>
      </c>
    </row>
    <row r="778" spans="12:68" x14ac:dyDescent="0.15">
      <c r="L778" s="5"/>
      <c r="BO778" s="13">
        <v>762</v>
      </c>
      <c r="BP778" s="1" t="str">
        <v>Gonzaga</v>
      </c>
    </row>
    <row r="779" spans="12:68" x14ac:dyDescent="0.15">
      <c r="L779" s="5"/>
      <c r="BO779" s="13">
        <v>763</v>
      </c>
      <c r="BP779" s="1" t="str">
        <v>UNC</v>
      </c>
    </row>
    <row r="780" spans="12:68" x14ac:dyDescent="0.15">
      <c r="L780" s="5"/>
      <c r="BO780" s="13">
        <v>764</v>
      </c>
      <c r="BP780" s="1" t="str">
        <v>Purdue</v>
      </c>
    </row>
    <row r="781" spans="12:68" x14ac:dyDescent="0.15">
      <c r="L781" s="5"/>
      <c r="BO781" s="13">
        <v>765</v>
      </c>
      <c r="BP781" s="1" t="str">
        <v>Kansas</v>
      </c>
    </row>
    <row r="782" spans="12:68" x14ac:dyDescent="0.15">
      <c r="L782" s="5"/>
      <c r="BO782" s="13">
        <v>766</v>
      </c>
      <c r="BP782" s="1" t="str">
        <v>Gonzaga</v>
      </c>
    </row>
    <row r="783" spans="12:68" x14ac:dyDescent="0.15">
      <c r="L783" s="5"/>
      <c r="BO783" s="13">
        <v>767</v>
      </c>
      <c r="BP783" s="1" t="str">
        <v>Okla. St.</v>
      </c>
    </row>
    <row r="784" spans="12:68" x14ac:dyDescent="0.15">
      <c r="L784" s="5"/>
      <c r="BO784" s="13">
        <v>768</v>
      </c>
      <c r="BP784" s="1" t="str">
        <v>Villanova</v>
      </c>
    </row>
    <row r="785" spans="12:68" x14ac:dyDescent="0.15">
      <c r="L785" s="5"/>
      <c r="BO785" s="13">
        <v>769</v>
      </c>
      <c r="BP785" s="1" t="str">
        <v>Gonzaga</v>
      </c>
    </row>
    <row r="786" spans="12:68" x14ac:dyDescent="0.15">
      <c r="L786" s="5"/>
      <c r="BO786" s="13">
        <v>770</v>
      </c>
      <c r="BP786" s="1" t="str">
        <v>WVU</v>
      </c>
    </row>
    <row r="787" spans="12:68" x14ac:dyDescent="0.15">
      <c r="L787" s="5"/>
      <c r="BO787" s="13">
        <v>771</v>
      </c>
      <c r="BP787" s="1" t="str">
        <v>FSU</v>
      </c>
    </row>
    <row r="788" spans="12:68" x14ac:dyDescent="0.15">
      <c r="L788" s="5"/>
      <c r="BO788" s="13">
        <v>772</v>
      </c>
      <c r="BP788" s="1" t="str">
        <v>UNC</v>
      </c>
    </row>
    <row r="789" spans="12:68" x14ac:dyDescent="0.15">
      <c r="L789" s="5"/>
      <c r="BO789" s="13">
        <v>773</v>
      </c>
      <c r="BP789" s="1" t="str">
        <v>Gonzaga</v>
      </c>
    </row>
    <row r="790" spans="12:68" x14ac:dyDescent="0.15">
      <c r="L790" s="5"/>
      <c r="BO790" s="13">
        <v>774</v>
      </c>
      <c r="BP790" s="1" t="str">
        <v>Oregon</v>
      </c>
    </row>
    <row r="791" spans="12:68" x14ac:dyDescent="0.15">
      <c r="L791" s="5"/>
      <c r="BO791" s="13">
        <v>775</v>
      </c>
      <c r="BP791" s="1" t="str">
        <v>Gonzaga</v>
      </c>
    </row>
    <row r="792" spans="12:68" x14ac:dyDescent="0.15">
      <c r="L792" s="5"/>
      <c r="BO792" s="13">
        <v>776</v>
      </c>
      <c r="BP792" s="1" t="str">
        <v>Villanova</v>
      </c>
    </row>
    <row r="793" spans="12:68" x14ac:dyDescent="0.15">
      <c r="L793" s="5"/>
      <c r="BO793" s="13">
        <v>777</v>
      </c>
      <c r="BP793" s="1" t="str">
        <v>UVA</v>
      </c>
    </row>
    <row r="794" spans="12:68" x14ac:dyDescent="0.15">
      <c r="L794" s="5"/>
      <c r="BO794" s="13">
        <v>778</v>
      </c>
      <c r="BP794" s="1" t="str">
        <v>Gonzaga</v>
      </c>
    </row>
    <row r="795" spans="12:68" x14ac:dyDescent="0.15">
      <c r="L795" s="5"/>
      <c r="BO795" s="13">
        <v>779</v>
      </c>
      <c r="BP795" s="1" t="str">
        <v>Villanova</v>
      </c>
    </row>
    <row r="796" spans="12:68" x14ac:dyDescent="0.15">
      <c r="L796" s="5"/>
      <c r="BO796" s="13">
        <v>780</v>
      </c>
      <c r="BP796" s="1" t="str">
        <v>Oregon</v>
      </c>
    </row>
    <row r="797" spans="12:68" x14ac:dyDescent="0.15">
      <c r="L797" s="5"/>
      <c r="BO797" s="13">
        <v>781</v>
      </c>
      <c r="BP797" s="1" t="str">
        <v>Purdue</v>
      </c>
    </row>
    <row r="798" spans="12:68" x14ac:dyDescent="0.15">
      <c r="L798" s="5"/>
      <c r="BO798" s="13">
        <v>782</v>
      </c>
      <c r="BP798" s="1" t="str">
        <v>FSU</v>
      </c>
    </row>
    <row r="799" spans="12:68" x14ac:dyDescent="0.15">
      <c r="L799" s="5"/>
      <c r="BO799" s="13">
        <v>783</v>
      </c>
      <c r="BP799" s="1" t="str">
        <v>Gonzaga</v>
      </c>
    </row>
    <row r="800" spans="12:68" x14ac:dyDescent="0.15">
      <c r="L800" s="5"/>
      <c r="BO800" s="13">
        <v>784</v>
      </c>
      <c r="BP800" s="1" t="str">
        <v>WVU</v>
      </c>
    </row>
    <row r="801" spans="12:68" x14ac:dyDescent="0.15">
      <c r="L801" s="5"/>
      <c r="BO801" s="13">
        <v>785</v>
      </c>
      <c r="BP801" s="1" t="str">
        <v>Iowa St.</v>
      </c>
    </row>
    <row r="802" spans="12:68" x14ac:dyDescent="0.15">
      <c r="L802" s="5"/>
      <c r="BO802" s="13">
        <v>786</v>
      </c>
      <c r="BP802" s="1" t="str">
        <v>Gonzaga</v>
      </c>
    </row>
    <row r="803" spans="12:68" x14ac:dyDescent="0.15">
      <c r="L803" s="5"/>
      <c r="BO803" s="13">
        <v>787</v>
      </c>
      <c r="BP803" s="1" t="str">
        <v>Baylor</v>
      </c>
    </row>
    <row r="804" spans="12:68" x14ac:dyDescent="0.15">
      <c r="L804" s="5"/>
      <c r="BO804" s="13">
        <v>788</v>
      </c>
      <c r="BP804" s="1" t="str">
        <v>Villanova</v>
      </c>
    </row>
    <row r="805" spans="12:68" x14ac:dyDescent="0.15">
      <c r="L805" s="5"/>
      <c r="BO805" s="13">
        <v>789</v>
      </c>
      <c r="BP805" s="1" t="str">
        <v>Wisconsin</v>
      </c>
    </row>
    <row r="806" spans="12:68" x14ac:dyDescent="0.15">
      <c r="L806" s="5"/>
      <c r="BO806" s="13">
        <v>790</v>
      </c>
      <c r="BP806" s="1" t="str">
        <v>UNC</v>
      </c>
    </row>
    <row r="807" spans="12:68" x14ac:dyDescent="0.15">
      <c r="L807" s="5"/>
      <c r="BO807" s="13">
        <v>791</v>
      </c>
      <c r="BP807" s="1" t="str">
        <v>Villanova</v>
      </c>
    </row>
    <row r="808" spans="12:68" x14ac:dyDescent="0.15">
      <c r="L808" s="5"/>
      <c r="BO808" s="13">
        <v>792</v>
      </c>
      <c r="BP808" s="1" t="str">
        <v>Villanova</v>
      </c>
    </row>
    <row r="809" spans="12:68" x14ac:dyDescent="0.15">
      <c r="L809" s="5"/>
      <c r="BO809" s="13">
        <v>793</v>
      </c>
      <c r="BP809" s="1" t="str">
        <v>Florida</v>
      </c>
    </row>
    <row r="810" spans="12:68" x14ac:dyDescent="0.15">
      <c r="L810" s="5"/>
      <c r="BO810" s="13">
        <v>794</v>
      </c>
      <c r="BP810" s="1" t="str">
        <v>UNC</v>
      </c>
    </row>
    <row r="811" spans="12:68" x14ac:dyDescent="0.15">
      <c r="L811" s="5"/>
      <c r="BO811" s="13">
        <v>795</v>
      </c>
      <c r="BP811" s="1" t="str">
        <v>Creighton</v>
      </c>
    </row>
    <row r="812" spans="12:68" x14ac:dyDescent="0.15">
      <c r="L812" s="5"/>
      <c r="BO812" s="13">
        <v>796</v>
      </c>
      <c r="BP812" s="1" t="str">
        <v>Gonzaga</v>
      </c>
    </row>
    <row r="813" spans="12:68" x14ac:dyDescent="0.15">
      <c r="L813" s="5"/>
      <c r="BO813" s="13">
        <v>797</v>
      </c>
      <c r="BP813" s="1" t="str">
        <v>Villanova</v>
      </c>
    </row>
    <row r="814" spans="12:68" x14ac:dyDescent="0.15">
      <c r="L814" s="5"/>
      <c r="BO814" s="13">
        <v>798</v>
      </c>
      <c r="BP814" s="1" t="str">
        <v>UNC</v>
      </c>
    </row>
    <row r="815" spans="12:68" x14ac:dyDescent="0.15">
      <c r="L815" s="5"/>
      <c r="BO815" s="13">
        <v>799</v>
      </c>
      <c r="BP815" s="1" t="str">
        <v>Villanova</v>
      </c>
    </row>
    <row r="816" spans="12:68" x14ac:dyDescent="0.15">
      <c r="L816" s="5"/>
      <c r="BO816" s="13">
        <v>800</v>
      </c>
      <c r="BP816" s="1" t="str">
        <v>Gonzaga</v>
      </c>
    </row>
    <row r="817" spans="12:68" x14ac:dyDescent="0.15">
      <c r="L817" s="5"/>
      <c r="BO817" s="13">
        <v>801</v>
      </c>
      <c r="BP817" s="1" t="str">
        <v>Villanova</v>
      </c>
    </row>
    <row r="818" spans="12:68" x14ac:dyDescent="0.15">
      <c r="L818" s="5"/>
      <c r="BO818" s="13">
        <v>802</v>
      </c>
      <c r="BP818" s="1" t="str">
        <v>Kansas</v>
      </c>
    </row>
    <row r="819" spans="12:68" x14ac:dyDescent="0.15">
      <c r="L819" s="5"/>
      <c r="BO819" s="13">
        <v>803</v>
      </c>
      <c r="BP819" s="1" t="str">
        <v>Cinn</v>
      </c>
    </row>
    <row r="820" spans="12:68" x14ac:dyDescent="0.15">
      <c r="L820" s="5"/>
      <c r="BO820" s="13">
        <v>804</v>
      </c>
      <c r="BP820" s="1" t="str">
        <v>UNC</v>
      </c>
    </row>
    <row r="821" spans="12:68" x14ac:dyDescent="0.15">
      <c r="L821" s="5"/>
      <c r="BO821" s="13">
        <v>805</v>
      </c>
      <c r="BP821" s="1" t="str">
        <v>Gonzaga</v>
      </c>
    </row>
    <row r="822" spans="12:68" x14ac:dyDescent="0.15">
      <c r="L822" s="5"/>
      <c r="BO822" s="13">
        <v>806</v>
      </c>
      <c r="BP822" s="1" t="str">
        <v>Butler</v>
      </c>
    </row>
    <row r="823" spans="12:68" x14ac:dyDescent="0.15">
      <c r="L823" s="5"/>
      <c r="BO823" s="13">
        <v>807</v>
      </c>
      <c r="BP823" s="1" t="str">
        <v>Villanova</v>
      </c>
    </row>
    <row r="824" spans="12:68" x14ac:dyDescent="0.15">
      <c r="L824" s="5"/>
      <c r="BO824" s="13">
        <v>808</v>
      </c>
      <c r="BP824" s="1" t="str">
        <v>Louisville</v>
      </c>
    </row>
    <row r="825" spans="12:68" x14ac:dyDescent="0.15">
      <c r="L825" s="5"/>
      <c r="BO825" s="13">
        <v>809</v>
      </c>
      <c r="BP825" s="1" t="str">
        <v>Creighton</v>
      </c>
    </row>
    <row r="826" spans="12:68" x14ac:dyDescent="0.15">
      <c r="L826" s="5"/>
      <c r="BO826" s="13">
        <v>810</v>
      </c>
      <c r="BP826" s="1" t="str">
        <v>UVA</v>
      </c>
    </row>
    <row r="827" spans="12:68" x14ac:dyDescent="0.15">
      <c r="L827" s="5"/>
      <c r="BO827" s="13">
        <v>811</v>
      </c>
      <c r="BP827" s="1" t="str">
        <v>UCLA</v>
      </c>
    </row>
    <row r="828" spans="12:68" x14ac:dyDescent="0.15">
      <c r="L828" s="5"/>
      <c r="BO828" s="13">
        <v>812</v>
      </c>
      <c r="BP828" s="1" t="str">
        <v>SMU</v>
      </c>
    </row>
    <row r="829" spans="12:68" x14ac:dyDescent="0.15">
      <c r="L829" s="5"/>
      <c r="BO829" s="13">
        <v>813</v>
      </c>
      <c r="BP829" s="1" t="str">
        <v>Gonzaga</v>
      </c>
    </row>
    <row r="830" spans="12:68" x14ac:dyDescent="0.15">
      <c r="L830" s="5"/>
      <c r="BO830" s="13">
        <v>814</v>
      </c>
      <c r="BP830" s="1" t="str">
        <v>Villanova</v>
      </c>
    </row>
    <row r="831" spans="12:68" x14ac:dyDescent="0.15">
      <c r="L831" s="5"/>
      <c r="BO831" s="13">
        <v>815</v>
      </c>
      <c r="BP831" s="1" t="str">
        <v>UK</v>
      </c>
    </row>
    <row r="832" spans="12:68" x14ac:dyDescent="0.15">
      <c r="L832" s="5"/>
      <c r="BO832" s="13">
        <v>816</v>
      </c>
      <c r="BP832" s="1" t="str">
        <v>UNC</v>
      </c>
    </row>
    <row r="833" spans="12:68" x14ac:dyDescent="0.15">
      <c r="L833" s="5"/>
      <c r="BO833" s="13">
        <v>817</v>
      </c>
      <c r="BP833" s="1" t="str">
        <v>Kansas</v>
      </c>
    </row>
    <row r="834" spans="12:68" x14ac:dyDescent="0.15">
      <c r="L834" s="5"/>
      <c r="BO834" s="13">
        <v>818</v>
      </c>
      <c r="BP834" s="1" t="str">
        <v>Louisville</v>
      </c>
    </row>
    <row r="835" spans="12:68" x14ac:dyDescent="0.15">
      <c r="L835" s="5"/>
      <c r="BO835" s="13">
        <v>819</v>
      </c>
      <c r="BP835" s="1" t="str">
        <v>Iowa St.</v>
      </c>
    </row>
    <row r="836" spans="12:68" x14ac:dyDescent="0.15">
      <c r="L836" s="5"/>
      <c r="BO836" s="13">
        <v>820</v>
      </c>
      <c r="BP836" s="1" t="str">
        <v>WVU</v>
      </c>
    </row>
    <row r="837" spans="12:68" x14ac:dyDescent="0.15">
      <c r="L837" s="5"/>
      <c r="BO837" s="13">
        <v>821</v>
      </c>
      <c r="BP837" s="1" t="str">
        <v>Kansas</v>
      </c>
    </row>
    <row r="838" spans="12:68" x14ac:dyDescent="0.15">
      <c r="L838" s="5"/>
      <c r="BO838" s="13">
        <v>822</v>
      </c>
      <c r="BP838" s="1" t="str">
        <v>UNC</v>
      </c>
    </row>
    <row r="839" spans="12:68" x14ac:dyDescent="0.15">
      <c r="L839" s="5"/>
      <c r="BO839" s="13">
        <v>823</v>
      </c>
      <c r="BP839" s="1" t="str">
        <v>Cinn</v>
      </c>
    </row>
    <row r="840" spans="12:68" x14ac:dyDescent="0.15">
      <c r="L840" s="5"/>
      <c r="BO840" s="13">
        <v>824</v>
      </c>
      <c r="BP840" s="1" t="str">
        <v>Louisville</v>
      </c>
    </row>
    <row r="841" spans="12:68" x14ac:dyDescent="0.15">
      <c r="L841" s="5"/>
      <c r="BO841" s="13">
        <v>825</v>
      </c>
      <c r="BP841" s="1" t="str">
        <v>Duke</v>
      </c>
    </row>
    <row r="842" spans="12:68" x14ac:dyDescent="0.15">
      <c r="L842" s="5"/>
      <c r="BO842" s="13">
        <v>826</v>
      </c>
      <c r="BP842" s="1" t="str">
        <v>Duke</v>
      </c>
    </row>
    <row r="843" spans="12:68" x14ac:dyDescent="0.15">
      <c r="L843" s="5"/>
      <c r="BO843" s="13">
        <v>827</v>
      </c>
      <c r="BP843" s="1" t="str">
        <v>UK</v>
      </c>
    </row>
    <row r="844" spans="12:68" x14ac:dyDescent="0.15">
      <c r="L844" s="5"/>
      <c r="BO844" s="13">
        <v>828</v>
      </c>
      <c r="BP844" s="1" t="str">
        <v>Florida</v>
      </c>
    </row>
    <row r="845" spans="12:68" x14ac:dyDescent="0.15">
      <c r="L845" s="5"/>
      <c r="BO845" s="13">
        <v>829</v>
      </c>
      <c r="BP845" s="1" t="str">
        <v>Creighton</v>
      </c>
    </row>
    <row r="846" spans="12:68" x14ac:dyDescent="0.15">
      <c r="L846" s="5"/>
      <c r="BO846" s="13">
        <v>830</v>
      </c>
      <c r="BP846" s="1" t="str">
        <v>Louisville</v>
      </c>
    </row>
    <row r="847" spans="12:68" x14ac:dyDescent="0.15">
      <c r="L847" s="5"/>
      <c r="BO847" s="13">
        <v>831</v>
      </c>
      <c r="BP847" s="1" t="str">
        <v>UNC</v>
      </c>
    </row>
    <row r="848" spans="12:68" x14ac:dyDescent="0.15">
      <c r="L848" s="5"/>
      <c r="BO848" s="13">
        <v>832</v>
      </c>
      <c r="BP848" s="1" t="str">
        <v>Iowa St.</v>
      </c>
    </row>
    <row r="849" spans="12:68" x14ac:dyDescent="0.15">
      <c r="L849" s="5"/>
      <c r="BO849" s="13">
        <v>833</v>
      </c>
      <c r="BP849" s="1" t="str">
        <v>UNC</v>
      </c>
    </row>
    <row r="850" spans="12:68" x14ac:dyDescent="0.15">
      <c r="L850" s="5"/>
      <c r="BO850" s="13">
        <v>834</v>
      </c>
      <c r="BP850" s="1" t="str">
        <v>Kansas</v>
      </c>
    </row>
    <row r="851" spans="12:68" x14ac:dyDescent="0.15">
      <c r="L851" s="5"/>
      <c r="BO851" s="13">
        <v>835</v>
      </c>
      <c r="BP851" s="1" t="str">
        <v>Purdue</v>
      </c>
    </row>
    <row r="852" spans="12:68" x14ac:dyDescent="0.15">
      <c r="L852" s="5"/>
      <c r="BO852" s="13">
        <v>836</v>
      </c>
      <c r="BP852" s="1" t="str">
        <v>Villanova</v>
      </c>
    </row>
    <row r="853" spans="12:68" x14ac:dyDescent="0.15">
      <c r="L853" s="5"/>
      <c r="BO853" s="13">
        <v>837</v>
      </c>
      <c r="BP853" s="1" t="str">
        <v>Gonzaga</v>
      </c>
    </row>
    <row r="854" spans="12:68" x14ac:dyDescent="0.15">
      <c r="L854" s="5"/>
      <c r="BO854" s="13">
        <v>838</v>
      </c>
      <c r="BP854" s="1" t="str">
        <v>UCLA</v>
      </c>
    </row>
    <row r="855" spans="12:68" x14ac:dyDescent="0.15">
      <c r="L855" s="5"/>
      <c r="BO855" s="13">
        <v>839</v>
      </c>
      <c r="BP855" s="1" t="str">
        <v>WVU</v>
      </c>
    </row>
    <row r="856" spans="12:68" x14ac:dyDescent="0.15">
      <c r="L856" s="5"/>
      <c r="BO856" s="13">
        <v>840</v>
      </c>
      <c r="BP856" s="1" t="str">
        <v>SMU</v>
      </c>
    </row>
    <row r="857" spans="12:68" x14ac:dyDescent="0.15">
      <c r="L857" s="5"/>
      <c r="BO857" s="13">
        <v>841</v>
      </c>
      <c r="BP857" s="1" t="str">
        <v>Cinn</v>
      </c>
    </row>
    <row r="858" spans="12:68" x14ac:dyDescent="0.15">
      <c r="L858" s="5"/>
      <c r="BO858" s="13">
        <v>842</v>
      </c>
      <c r="BP858" s="1" t="str">
        <v>Wisconsin</v>
      </c>
    </row>
    <row r="859" spans="12:68" x14ac:dyDescent="0.15">
      <c r="L859" s="5"/>
      <c r="BO859" s="13">
        <v>843</v>
      </c>
      <c r="BP859" s="1" t="str">
        <v>Gonzaga</v>
      </c>
    </row>
    <row r="860" spans="12:68" x14ac:dyDescent="0.15">
      <c r="L860" s="5"/>
      <c r="BO860" s="13">
        <v>844</v>
      </c>
      <c r="BP860" s="1" t="str">
        <v>Oregon</v>
      </c>
    </row>
    <row r="861" spans="12:68" x14ac:dyDescent="0.15">
      <c r="L861" s="5"/>
      <c r="BO861" s="13">
        <v>845</v>
      </c>
      <c r="BP861" s="1" t="str">
        <v>UNC</v>
      </c>
    </row>
    <row r="862" spans="12:68" x14ac:dyDescent="0.15">
      <c r="L862" s="5"/>
      <c r="BO862" s="13">
        <v>846</v>
      </c>
      <c r="BP862" s="1" t="str">
        <v>Gonzaga</v>
      </c>
    </row>
    <row r="863" spans="12:68" x14ac:dyDescent="0.15">
      <c r="L863" s="5"/>
      <c r="BO863" s="13">
        <v>847</v>
      </c>
      <c r="BP863" s="1" t="str">
        <v>Butler</v>
      </c>
    </row>
    <row r="864" spans="12:68" x14ac:dyDescent="0.15">
      <c r="L864" s="5"/>
      <c r="BO864" s="13">
        <v>848</v>
      </c>
      <c r="BP864" s="1" t="str">
        <v>Gonzaga</v>
      </c>
    </row>
    <row r="865" spans="12:68" x14ac:dyDescent="0.15">
      <c r="L865" s="5"/>
      <c r="BO865" s="13">
        <v>849</v>
      </c>
      <c r="BP865" s="1" t="str">
        <v>Wisconsin</v>
      </c>
    </row>
    <row r="866" spans="12:68" x14ac:dyDescent="0.15">
      <c r="L866" s="5"/>
      <c r="BO866" s="13">
        <v>850</v>
      </c>
      <c r="BP866" s="1" t="str">
        <v>WVU</v>
      </c>
    </row>
    <row r="867" spans="12:68" x14ac:dyDescent="0.15">
      <c r="L867" s="5"/>
      <c r="BO867" s="13">
        <v>851</v>
      </c>
      <c r="BP867" s="1" t="str">
        <v>Florida</v>
      </c>
    </row>
    <row r="868" spans="12:68" x14ac:dyDescent="0.15">
      <c r="L868" s="5"/>
      <c r="BO868" s="13">
        <v>852</v>
      </c>
      <c r="BP868" s="1" t="str">
        <v>Gonzaga</v>
      </c>
    </row>
    <row r="869" spans="12:68" x14ac:dyDescent="0.15">
      <c r="L869" s="5"/>
      <c r="BO869" s="13">
        <v>853</v>
      </c>
      <c r="BP869" s="1" t="str">
        <v>Oregon</v>
      </c>
    </row>
    <row r="870" spans="12:68" x14ac:dyDescent="0.15">
      <c r="L870" s="5"/>
      <c r="BO870" s="13">
        <v>854</v>
      </c>
      <c r="BP870" s="1" t="str">
        <v>Purdue</v>
      </c>
    </row>
    <row r="871" spans="12:68" x14ac:dyDescent="0.15">
      <c r="L871" s="5"/>
      <c r="BO871" s="13">
        <v>855</v>
      </c>
      <c r="BP871" s="1" t="str">
        <v>Gonzaga</v>
      </c>
    </row>
    <row r="872" spans="12:68" x14ac:dyDescent="0.15">
      <c r="L872" s="5"/>
      <c r="BO872" s="13">
        <v>856</v>
      </c>
      <c r="BP872" s="1" t="str">
        <v>UK</v>
      </c>
    </row>
    <row r="873" spans="12:68" x14ac:dyDescent="0.15">
      <c r="L873" s="5"/>
      <c r="BO873" s="13">
        <v>857</v>
      </c>
      <c r="BP873" s="1" t="str">
        <v>Duke</v>
      </c>
    </row>
    <row r="874" spans="12:68" x14ac:dyDescent="0.15">
      <c r="L874" s="5"/>
      <c r="BO874" s="13">
        <v>858</v>
      </c>
      <c r="BP874" s="1" t="str">
        <v>Arizona</v>
      </c>
    </row>
    <row r="875" spans="12:68" x14ac:dyDescent="0.15">
      <c r="L875" s="5"/>
      <c r="BO875" s="13">
        <v>859</v>
      </c>
      <c r="BP875" s="1" t="str">
        <v>UNC</v>
      </c>
    </row>
    <row r="876" spans="12:68" x14ac:dyDescent="0.15">
      <c r="L876" s="5"/>
      <c r="BO876" s="13">
        <v>860</v>
      </c>
      <c r="BP876" s="1" t="str">
        <v>Arizona</v>
      </c>
    </row>
    <row r="877" spans="12:68" x14ac:dyDescent="0.15">
      <c r="L877" s="5"/>
      <c r="BO877" s="13">
        <v>861</v>
      </c>
      <c r="BP877" s="1" t="str">
        <v>Kansas</v>
      </c>
    </row>
    <row r="878" spans="12:68" x14ac:dyDescent="0.15">
      <c r="L878" s="5"/>
      <c r="BO878" s="13">
        <v>862</v>
      </c>
      <c r="BP878" s="1" t="str">
        <v>UNC</v>
      </c>
    </row>
    <row r="879" spans="12:68" x14ac:dyDescent="0.15">
      <c r="L879" s="5"/>
      <c r="BO879" s="13">
        <v>863</v>
      </c>
      <c r="BP879" s="1" t="str">
        <v>Villanova</v>
      </c>
    </row>
    <row r="880" spans="12:68" x14ac:dyDescent="0.15">
      <c r="L880" s="5"/>
      <c r="BO880" s="13">
        <v>864</v>
      </c>
      <c r="BP880" s="1" t="str">
        <v>Louisville</v>
      </c>
    </row>
    <row r="881" spans="12:68" x14ac:dyDescent="0.15">
      <c r="L881" s="5"/>
      <c r="BO881" s="13">
        <v>865</v>
      </c>
      <c r="BP881" s="1" t="str">
        <v>Louisville</v>
      </c>
    </row>
    <row r="882" spans="12:68" x14ac:dyDescent="0.15">
      <c r="L882" s="5"/>
      <c r="BO882" s="13">
        <v>866</v>
      </c>
      <c r="BP882" s="1" t="str">
        <v>Arizona</v>
      </c>
    </row>
    <row r="883" spans="12:68" x14ac:dyDescent="0.15">
      <c r="L883" s="5"/>
      <c r="BO883" s="13">
        <v>867</v>
      </c>
      <c r="BP883" s="1" t="str">
        <v>Oregon</v>
      </c>
    </row>
    <row r="884" spans="12:68" x14ac:dyDescent="0.15">
      <c r="L884" s="5"/>
      <c r="BO884" s="13">
        <v>868</v>
      </c>
      <c r="BP884" s="1" t="str">
        <v>UNC</v>
      </c>
    </row>
    <row r="885" spans="12:68" x14ac:dyDescent="0.15">
      <c r="L885" s="5"/>
      <c r="BO885" s="13">
        <v>869</v>
      </c>
      <c r="BP885" s="1" t="str">
        <v>Kansas</v>
      </c>
    </row>
    <row r="886" spans="12:68" x14ac:dyDescent="0.15">
      <c r="L886" s="5"/>
      <c r="BO886" s="13">
        <v>870</v>
      </c>
      <c r="BP886" s="1" t="str">
        <v>Gonzaga</v>
      </c>
    </row>
    <row r="887" spans="12:68" x14ac:dyDescent="0.15">
      <c r="L887" s="5"/>
      <c r="BO887" s="13">
        <v>871</v>
      </c>
      <c r="BP887" s="1" t="str">
        <v>SMU</v>
      </c>
    </row>
    <row r="888" spans="12:68" x14ac:dyDescent="0.15">
      <c r="L888" s="5"/>
      <c r="BO888" s="13">
        <v>872</v>
      </c>
      <c r="BP888" s="1" t="str">
        <v>Florida</v>
      </c>
    </row>
    <row r="889" spans="12:68" x14ac:dyDescent="0.15">
      <c r="L889" s="5"/>
      <c r="BO889" s="13">
        <v>873</v>
      </c>
      <c r="BP889" s="1" t="str">
        <v>UNC</v>
      </c>
    </row>
    <row r="890" spans="12:68" x14ac:dyDescent="0.15">
      <c r="L890" s="5"/>
      <c r="BO890" s="13">
        <v>874</v>
      </c>
      <c r="BP890" s="1" t="str">
        <v>Louisville</v>
      </c>
    </row>
    <row r="891" spans="12:68" x14ac:dyDescent="0.15">
      <c r="L891" s="5"/>
      <c r="BO891" s="13">
        <v>875</v>
      </c>
      <c r="BP891" s="1" t="str">
        <v>Gonzaga</v>
      </c>
    </row>
    <row r="892" spans="12:68" x14ac:dyDescent="0.15">
      <c r="L892" s="5"/>
      <c r="BO892" s="13">
        <v>876</v>
      </c>
      <c r="BP892" s="1" t="str">
        <v>Gonzaga</v>
      </c>
    </row>
    <row r="893" spans="12:68" x14ac:dyDescent="0.15">
      <c r="L893" s="5"/>
      <c r="BO893" s="13">
        <v>877</v>
      </c>
      <c r="BP893" s="1" t="str">
        <v>Louisville</v>
      </c>
    </row>
    <row r="894" spans="12:68" x14ac:dyDescent="0.15">
      <c r="L894" s="5"/>
      <c r="BO894" s="13">
        <v>878</v>
      </c>
      <c r="BP894" s="1" t="str">
        <v>UK</v>
      </c>
    </row>
    <row r="895" spans="12:68" x14ac:dyDescent="0.15">
      <c r="L895" s="5"/>
      <c r="BO895" s="13">
        <v>879</v>
      </c>
      <c r="BP895" s="1" t="str">
        <v>Butler</v>
      </c>
    </row>
    <row r="896" spans="12:68" x14ac:dyDescent="0.15">
      <c r="L896" s="5"/>
      <c r="BO896" s="13">
        <v>880</v>
      </c>
      <c r="BP896" s="1" t="str">
        <v>Kansas</v>
      </c>
    </row>
    <row r="897" spans="12:68" x14ac:dyDescent="0.15">
      <c r="L897" s="5"/>
      <c r="BO897" s="13">
        <v>881</v>
      </c>
      <c r="BP897" s="1" t="str">
        <v>WVU</v>
      </c>
    </row>
    <row r="898" spans="12:68" x14ac:dyDescent="0.15">
      <c r="L898" s="5"/>
      <c r="BO898" s="13">
        <v>882</v>
      </c>
      <c r="BP898" s="1" t="str">
        <v>UNC</v>
      </c>
    </row>
    <row r="899" spans="12:68" x14ac:dyDescent="0.15">
      <c r="L899" s="5"/>
      <c r="BO899" s="13">
        <v>883</v>
      </c>
      <c r="BP899" s="1" t="str">
        <v>St. Mary's</v>
      </c>
    </row>
    <row r="900" spans="12:68" x14ac:dyDescent="0.15">
      <c r="L900" s="5"/>
      <c r="BO900" s="13">
        <v>884</v>
      </c>
      <c r="BP900" s="1" t="str">
        <v>Kansas</v>
      </c>
    </row>
    <row r="901" spans="12:68" x14ac:dyDescent="0.15">
      <c r="L901" s="5"/>
      <c r="BO901" s="13">
        <v>885</v>
      </c>
      <c r="BP901" s="1" t="str">
        <v>Louisville</v>
      </c>
    </row>
    <row r="902" spans="12:68" x14ac:dyDescent="0.15">
      <c r="L902" s="5"/>
      <c r="BO902" s="13">
        <v>886</v>
      </c>
      <c r="BP902" s="1" t="str">
        <v>Louisville</v>
      </c>
    </row>
    <row r="903" spans="12:68" x14ac:dyDescent="0.15">
      <c r="L903" s="5"/>
      <c r="BO903" s="13">
        <v>887</v>
      </c>
      <c r="BP903" s="1" t="str">
        <v>Gonzaga</v>
      </c>
    </row>
    <row r="904" spans="12:68" x14ac:dyDescent="0.15">
      <c r="L904" s="5"/>
      <c r="BO904" s="13">
        <v>888</v>
      </c>
      <c r="BP904" s="1" t="str">
        <v>UNC</v>
      </c>
    </row>
    <row r="905" spans="12:68" x14ac:dyDescent="0.15">
      <c r="L905" s="5"/>
      <c r="BO905" s="13">
        <v>889</v>
      </c>
      <c r="BP905" s="1" t="str">
        <v>Baylor</v>
      </c>
    </row>
    <row r="906" spans="12:68" x14ac:dyDescent="0.15">
      <c r="L906" s="5"/>
      <c r="BO906" s="13">
        <v>890</v>
      </c>
      <c r="BP906" s="1" t="str">
        <v>Gonzaga</v>
      </c>
    </row>
    <row r="907" spans="12:68" x14ac:dyDescent="0.15">
      <c r="L907" s="5"/>
      <c r="BO907" s="13">
        <v>891</v>
      </c>
      <c r="BP907" s="1" t="str">
        <v>Duke</v>
      </c>
    </row>
    <row r="908" spans="12:68" x14ac:dyDescent="0.15">
      <c r="L908" s="5"/>
      <c r="BO908" s="13">
        <v>892</v>
      </c>
      <c r="BP908" s="1" t="str">
        <v>FSU</v>
      </c>
    </row>
    <row r="909" spans="12:68" x14ac:dyDescent="0.15">
      <c r="L909" s="5"/>
      <c r="BO909" s="13">
        <v>893</v>
      </c>
      <c r="BP909" s="1" t="str">
        <v>Wichita St.</v>
      </c>
    </row>
    <row r="910" spans="12:68" x14ac:dyDescent="0.15">
      <c r="L910" s="5"/>
      <c r="BO910" s="13">
        <v>894</v>
      </c>
      <c r="BP910" s="1" t="str">
        <v>Louisville</v>
      </c>
    </row>
    <row r="911" spans="12:68" x14ac:dyDescent="0.15">
      <c r="L911" s="5"/>
      <c r="BO911" s="13">
        <v>895</v>
      </c>
      <c r="BP911" s="1" t="str">
        <v>UK</v>
      </c>
    </row>
    <row r="912" spans="12:68" x14ac:dyDescent="0.15">
      <c r="L912" s="5"/>
      <c r="BO912" s="13">
        <v>896</v>
      </c>
      <c r="BP912" s="1" t="str">
        <v>Oregon</v>
      </c>
    </row>
    <row r="913" spans="12:68" x14ac:dyDescent="0.15">
      <c r="L913" s="5"/>
      <c r="BO913" s="13">
        <v>897</v>
      </c>
      <c r="BP913" s="1" t="str">
        <v>UVA</v>
      </c>
    </row>
    <row r="914" spans="12:68" x14ac:dyDescent="0.15">
      <c r="L914" s="5"/>
      <c r="BO914" s="13">
        <v>898</v>
      </c>
      <c r="BP914" s="1" t="str">
        <v>UCLA</v>
      </c>
    </row>
    <row r="915" spans="12:68" x14ac:dyDescent="0.15">
      <c r="L915" s="5"/>
      <c r="BO915" s="13">
        <v>899</v>
      </c>
      <c r="BP915" s="1" t="str">
        <v>Gonzaga</v>
      </c>
    </row>
    <row r="916" spans="12:68" x14ac:dyDescent="0.15">
      <c r="L916" s="5"/>
      <c r="BO916" s="13">
        <v>900</v>
      </c>
      <c r="BP916" s="1" t="str">
        <v>Wisconsin</v>
      </c>
    </row>
    <row r="917" spans="12:68" x14ac:dyDescent="0.15">
      <c r="L917" s="5"/>
      <c r="BO917" s="13">
        <v>901</v>
      </c>
      <c r="BP917" s="1" t="str">
        <v>Villanova</v>
      </c>
    </row>
    <row r="918" spans="12:68" x14ac:dyDescent="0.15">
      <c r="L918" s="5"/>
      <c r="BO918" s="13">
        <v>902</v>
      </c>
      <c r="BP918" s="1" t="str">
        <v>Oregon</v>
      </c>
    </row>
    <row r="919" spans="12:68" x14ac:dyDescent="0.15">
      <c r="L919" s="5"/>
      <c r="BO919" s="13">
        <v>903</v>
      </c>
      <c r="BP919" s="1" t="str">
        <v>Villanova</v>
      </c>
    </row>
    <row r="920" spans="12:68" x14ac:dyDescent="0.15">
      <c r="L920" s="5"/>
      <c r="BO920" s="13">
        <v>904</v>
      </c>
      <c r="BP920" s="1" t="str">
        <v>UK</v>
      </c>
    </row>
    <row r="921" spans="12:68" x14ac:dyDescent="0.15">
      <c r="L921" s="5"/>
      <c r="BO921" s="13">
        <v>905</v>
      </c>
      <c r="BP921" s="1" t="str">
        <v>Oregon</v>
      </c>
    </row>
    <row r="922" spans="12:68" x14ac:dyDescent="0.15">
      <c r="L922" s="5"/>
      <c r="BO922" s="13">
        <v>906</v>
      </c>
      <c r="BP922" s="1" t="str">
        <v>Villanova</v>
      </c>
    </row>
    <row r="923" spans="12:68" x14ac:dyDescent="0.15">
      <c r="L923" s="5"/>
      <c r="BO923" s="13">
        <v>907</v>
      </c>
      <c r="BP923" s="1" t="str">
        <v>Louisville</v>
      </c>
    </row>
    <row r="924" spans="12:68" x14ac:dyDescent="0.15">
      <c r="L924" s="5"/>
      <c r="BO924" s="13">
        <v>908</v>
      </c>
      <c r="BP924" s="1" t="str">
        <v>Wichita St.</v>
      </c>
    </row>
    <row r="925" spans="12:68" x14ac:dyDescent="0.15">
      <c r="L925" s="5"/>
      <c r="BO925" s="13">
        <v>909</v>
      </c>
      <c r="BP925" s="1" t="str">
        <v>Cinn</v>
      </c>
    </row>
    <row r="926" spans="12:68" x14ac:dyDescent="0.15">
      <c r="L926" s="5"/>
      <c r="BO926" s="13">
        <v>910</v>
      </c>
      <c r="BP926" s="1" t="str">
        <v>WVU</v>
      </c>
    </row>
    <row r="927" spans="12:68" x14ac:dyDescent="0.15">
      <c r="L927" s="5"/>
      <c r="BO927" s="13">
        <v>911</v>
      </c>
      <c r="BP927" s="1" t="str">
        <v>Wisconsin</v>
      </c>
    </row>
    <row r="928" spans="12:68" x14ac:dyDescent="0.15">
      <c r="L928" s="5"/>
      <c r="BO928" s="13">
        <v>912</v>
      </c>
      <c r="BP928" s="1" t="str">
        <v>WVU</v>
      </c>
    </row>
    <row r="929" spans="12:68" x14ac:dyDescent="0.15">
      <c r="L929" s="5"/>
      <c r="BO929" s="13">
        <v>913</v>
      </c>
      <c r="BP929" s="1" t="str">
        <v>UK</v>
      </c>
    </row>
    <row r="930" spans="12:68" x14ac:dyDescent="0.15">
      <c r="L930" s="5"/>
      <c r="BO930" s="13">
        <v>914</v>
      </c>
      <c r="BP930" s="1" t="str">
        <v>Michigan</v>
      </c>
    </row>
    <row r="931" spans="12:68" x14ac:dyDescent="0.15">
      <c r="L931" s="5"/>
      <c r="BO931" s="13">
        <v>915</v>
      </c>
      <c r="BP931" s="1" t="str">
        <v>Oregon</v>
      </c>
    </row>
    <row r="932" spans="12:68" x14ac:dyDescent="0.15">
      <c r="L932" s="5"/>
      <c r="BO932" s="13">
        <v>916</v>
      </c>
      <c r="BP932" s="1" t="str">
        <v>Butler</v>
      </c>
    </row>
    <row r="933" spans="12:68" x14ac:dyDescent="0.15">
      <c r="L933" s="5"/>
      <c r="BO933" s="13">
        <v>917</v>
      </c>
      <c r="BP933" s="1" t="str">
        <v>Gonzaga</v>
      </c>
    </row>
    <row r="934" spans="12:68" x14ac:dyDescent="0.15">
      <c r="L934" s="5"/>
      <c r="BO934" s="13">
        <v>918</v>
      </c>
      <c r="BP934" s="1" t="str">
        <v>Gonzaga</v>
      </c>
    </row>
    <row r="935" spans="12:68" x14ac:dyDescent="0.15">
      <c r="L935" s="5"/>
      <c r="BO935" s="13">
        <v>919</v>
      </c>
      <c r="BP935" s="1" t="str">
        <v>Purdue</v>
      </c>
    </row>
    <row r="936" spans="12:68" x14ac:dyDescent="0.15">
      <c r="L936" s="5"/>
      <c r="BO936" s="13">
        <v>920</v>
      </c>
      <c r="BP936" s="1" t="str">
        <v>Kansas</v>
      </c>
    </row>
    <row r="937" spans="12:68" x14ac:dyDescent="0.15">
      <c r="L937" s="5"/>
      <c r="BO937" s="13">
        <v>921</v>
      </c>
      <c r="BP937" s="1" t="str">
        <v>WVU</v>
      </c>
    </row>
    <row r="938" spans="12:68" x14ac:dyDescent="0.15">
      <c r="L938" s="5"/>
      <c r="BO938" s="13">
        <v>922</v>
      </c>
      <c r="BP938" s="1" t="str">
        <v>Duke</v>
      </c>
    </row>
    <row r="939" spans="12:68" x14ac:dyDescent="0.15">
      <c r="L939" s="5"/>
      <c r="BO939" s="13">
        <v>923</v>
      </c>
      <c r="BP939" s="1" t="str">
        <v>Baylor</v>
      </c>
    </row>
    <row r="940" spans="12:68" x14ac:dyDescent="0.15">
      <c r="L940" s="5"/>
      <c r="BO940" s="13">
        <v>924</v>
      </c>
      <c r="BP940" s="1" t="str">
        <v>Gonzaga</v>
      </c>
    </row>
    <row r="941" spans="12:68" x14ac:dyDescent="0.15">
      <c r="L941" s="5"/>
      <c r="BO941" s="13">
        <v>925</v>
      </c>
      <c r="BP941" s="1" t="str">
        <v>Iowa St.</v>
      </c>
    </row>
    <row r="942" spans="12:68" x14ac:dyDescent="0.15">
      <c r="L942" s="5"/>
      <c r="BO942" s="13">
        <v>926</v>
      </c>
      <c r="BP942" s="1" t="str">
        <v>Villanova</v>
      </c>
    </row>
    <row r="943" spans="12:68" x14ac:dyDescent="0.15">
      <c r="L943" s="5"/>
      <c r="BO943" s="13">
        <v>927</v>
      </c>
      <c r="BP943" s="1" t="str">
        <v>Gonzaga</v>
      </c>
    </row>
    <row r="944" spans="12:68" x14ac:dyDescent="0.15">
      <c r="L944" s="5"/>
      <c r="BO944" s="13">
        <v>928</v>
      </c>
      <c r="BP944" s="1" t="str">
        <v>UK</v>
      </c>
    </row>
    <row r="945" spans="12:68" x14ac:dyDescent="0.15">
      <c r="L945" s="5"/>
      <c r="BO945" s="13">
        <v>929</v>
      </c>
      <c r="BP945" s="1" t="str">
        <v>UK</v>
      </c>
    </row>
    <row r="946" spans="12:68" x14ac:dyDescent="0.15">
      <c r="L946" s="5"/>
      <c r="BO946" s="13">
        <v>930</v>
      </c>
      <c r="BP946" s="1" t="str">
        <v>Duke</v>
      </c>
    </row>
    <row r="947" spans="12:68" x14ac:dyDescent="0.15">
      <c r="L947" s="5"/>
      <c r="BO947" s="13">
        <v>931</v>
      </c>
      <c r="BP947" s="1" t="str">
        <v>Louisville</v>
      </c>
    </row>
    <row r="948" spans="12:68" x14ac:dyDescent="0.15">
      <c r="L948" s="5"/>
      <c r="BO948" s="13">
        <v>932</v>
      </c>
      <c r="BP948" s="1" t="str">
        <v>Gonzaga</v>
      </c>
    </row>
    <row r="949" spans="12:68" x14ac:dyDescent="0.15">
      <c r="L949" s="5"/>
      <c r="BO949" s="13">
        <v>933</v>
      </c>
      <c r="BP949" s="1" t="str">
        <v>Louisville</v>
      </c>
    </row>
    <row r="950" spans="12:68" x14ac:dyDescent="0.15">
      <c r="L950" s="5"/>
      <c r="BO950" s="13">
        <v>934</v>
      </c>
      <c r="BP950" s="1" t="str">
        <v>Oregon</v>
      </c>
    </row>
    <row r="951" spans="12:68" x14ac:dyDescent="0.15">
      <c r="L951" s="5"/>
      <c r="BO951" s="13">
        <v>935</v>
      </c>
      <c r="BP951" s="1" t="str">
        <v>UK</v>
      </c>
    </row>
    <row r="952" spans="12:68" x14ac:dyDescent="0.15">
      <c r="L952" s="5"/>
      <c r="BO952" s="13">
        <v>936</v>
      </c>
      <c r="BP952" s="1" t="str">
        <v>Gonzaga</v>
      </c>
    </row>
    <row r="953" spans="12:68" x14ac:dyDescent="0.15">
      <c r="L953" s="5"/>
      <c r="BO953" s="13">
        <v>937</v>
      </c>
      <c r="BP953" s="1" t="str">
        <v>Wichita St.</v>
      </c>
    </row>
    <row r="954" spans="12:68" x14ac:dyDescent="0.15">
      <c r="L954" s="5"/>
      <c r="BO954" s="13">
        <v>938</v>
      </c>
      <c r="BP954" s="1" t="str">
        <v>Villanova</v>
      </c>
    </row>
    <row r="955" spans="12:68" x14ac:dyDescent="0.15">
      <c r="L955" s="5"/>
      <c r="BO955" s="13">
        <v>939</v>
      </c>
      <c r="BP955" s="1" t="str">
        <v>Gonzaga</v>
      </c>
    </row>
    <row r="956" spans="12:68" x14ac:dyDescent="0.15">
      <c r="L956" s="5"/>
      <c r="BO956" s="13">
        <v>940</v>
      </c>
      <c r="BP956" s="1" t="str">
        <v>Wichita St.</v>
      </c>
    </row>
    <row r="957" spans="12:68" x14ac:dyDescent="0.15">
      <c r="L957" s="5"/>
      <c r="BO957" s="13">
        <v>941</v>
      </c>
      <c r="BP957" s="1" t="str">
        <v>WVU</v>
      </c>
    </row>
    <row r="958" spans="12:68" x14ac:dyDescent="0.15">
      <c r="L958" s="5"/>
      <c r="BO958" s="13">
        <v>942</v>
      </c>
      <c r="BP958" s="1" t="str">
        <v>Louisville</v>
      </c>
    </row>
    <row r="959" spans="12:68" x14ac:dyDescent="0.15">
      <c r="L959" s="5"/>
      <c r="BO959" s="13">
        <v>943</v>
      </c>
      <c r="BP959" s="1" t="str">
        <v>WVU</v>
      </c>
    </row>
    <row r="960" spans="12:68" x14ac:dyDescent="0.15">
      <c r="L960" s="5"/>
      <c r="BO960" s="13">
        <v>944</v>
      </c>
      <c r="BP960" s="1" t="str">
        <v>Iowa St.</v>
      </c>
    </row>
    <row r="961" spans="12:68" x14ac:dyDescent="0.15">
      <c r="L961" s="5"/>
      <c r="BO961" s="13">
        <v>945</v>
      </c>
      <c r="BP961" s="1" t="str">
        <v>UNC</v>
      </c>
    </row>
    <row r="962" spans="12:68" x14ac:dyDescent="0.15">
      <c r="L962" s="5"/>
      <c r="BO962" s="13">
        <v>946</v>
      </c>
      <c r="BP962" s="1" t="str">
        <v>Duke</v>
      </c>
    </row>
    <row r="963" spans="12:68" x14ac:dyDescent="0.15">
      <c r="L963" s="5"/>
      <c r="BO963" s="13">
        <v>947</v>
      </c>
      <c r="BP963" s="1" t="str">
        <v>Villanova</v>
      </c>
    </row>
    <row r="964" spans="12:68" x14ac:dyDescent="0.15">
      <c r="L964" s="5"/>
      <c r="BO964" s="13">
        <v>948</v>
      </c>
      <c r="BP964" s="1" t="str">
        <v>Kansas</v>
      </c>
    </row>
    <row r="965" spans="12:68" x14ac:dyDescent="0.15">
      <c r="L965" s="5"/>
      <c r="BO965" s="13">
        <v>949</v>
      </c>
      <c r="BP965" s="1" t="str">
        <v>Gonzaga</v>
      </c>
    </row>
    <row r="966" spans="12:68" x14ac:dyDescent="0.15">
      <c r="L966" s="5"/>
      <c r="BO966" s="13">
        <v>950</v>
      </c>
      <c r="BP966" s="1" t="str">
        <v>Florida</v>
      </c>
    </row>
    <row r="967" spans="12:68" x14ac:dyDescent="0.15">
      <c r="L967" s="5"/>
      <c r="BO967" s="13">
        <v>951</v>
      </c>
      <c r="BP967" s="1" t="str">
        <v>Gonzaga</v>
      </c>
    </row>
    <row r="968" spans="12:68" x14ac:dyDescent="0.15">
      <c r="L968" s="5"/>
      <c r="BO968" s="13">
        <v>952</v>
      </c>
      <c r="BP968" s="1" t="str">
        <v>Purdue</v>
      </c>
    </row>
    <row r="969" spans="12:68" x14ac:dyDescent="0.15">
      <c r="L969" s="5"/>
      <c r="BO969" s="13">
        <v>953</v>
      </c>
      <c r="BP969" s="1" t="str">
        <v>UK</v>
      </c>
    </row>
    <row r="970" spans="12:68" x14ac:dyDescent="0.15">
      <c r="L970" s="5"/>
      <c r="BO970" s="13">
        <v>954</v>
      </c>
      <c r="BP970" s="1" t="str">
        <v>Duke</v>
      </c>
    </row>
    <row r="971" spans="12:68" x14ac:dyDescent="0.15">
      <c r="L971" s="5"/>
      <c r="BO971" s="13">
        <v>955</v>
      </c>
      <c r="BP971" s="1" t="str">
        <v>Louisville</v>
      </c>
    </row>
    <row r="972" spans="12:68" x14ac:dyDescent="0.15">
      <c r="L972" s="5"/>
      <c r="BO972" s="13">
        <v>956</v>
      </c>
      <c r="BP972" s="1" t="str">
        <v>Villanova</v>
      </c>
    </row>
    <row r="973" spans="12:68" x14ac:dyDescent="0.15">
      <c r="L973" s="5"/>
      <c r="BO973" s="13">
        <v>957</v>
      </c>
      <c r="BP973" s="1" t="str">
        <v>Gonzaga</v>
      </c>
    </row>
    <row r="974" spans="12:68" x14ac:dyDescent="0.15">
      <c r="L974" s="5"/>
      <c r="BO974" s="13">
        <v>958</v>
      </c>
      <c r="BP974" s="1" t="str">
        <v>Wisconsin</v>
      </c>
    </row>
    <row r="975" spans="12:68" x14ac:dyDescent="0.15">
      <c r="L975" s="5"/>
      <c r="BO975" s="13">
        <v>959</v>
      </c>
      <c r="BP975" s="1" t="str">
        <v>Baylor</v>
      </c>
    </row>
    <row r="976" spans="12:68" x14ac:dyDescent="0.15">
      <c r="L976" s="5"/>
      <c r="BO976" s="13">
        <v>960</v>
      </c>
      <c r="BP976" s="1" t="str">
        <v>Villanova</v>
      </c>
    </row>
    <row r="977" spans="12:68" x14ac:dyDescent="0.15">
      <c r="L977" s="5"/>
      <c r="BO977" s="13">
        <v>961</v>
      </c>
      <c r="BP977" s="1" t="str">
        <v>Gonzaga</v>
      </c>
    </row>
    <row r="978" spans="12:68" x14ac:dyDescent="0.15">
      <c r="L978" s="5"/>
      <c r="BO978" s="13">
        <v>962</v>
      </c>
      <c r="BP978" s="1" t="str">
        <v>Louisville</v>
      </c>
    </row>
    <row r="979" spans="12:68" x14ac:dyDescent="0.15">
      <c r="L979" s="5"/>
      <c r="BO979" s="13">
        <v>963</v>
      </c>
      <c r="BP979" s="1" t="str">
        <v>Villanova</v>
      </c>
    </row>
    <row r="980" spans="12:68" x14ac:dyDescent="0.15">
      <c r="L980" s="5"/>
      <c r="BO980" s="13">
        <v>964</v>
      </c>
      <c r="BP980" s="1" t="str">
        <v>Cinn</v>
      </c>
    </row>
    <row r="981" spans="12:68" x14ac:dyDescent="0.15">
      <c r="L981" s="5"/>
      <c r="BO981" s="13">
        <v>965</v>
      </c>
      <c r="BP981" s="1" t="str">
        <v>Villanova</v>
      </c>
    </row>
    <row r="982" spans="12:68" x14ac:dyDescent="0.15">
      <c r="L982" s="5"/>
      <c r="BO982" s="13">
        <v>966</v>
      </c>
      <c r="BP982" s="1" t="str">
        <v>Louisville</v>
      </c>
    </row>
    <row r="983" spans="12:68" x14ac:dyDescent="0.15">
      <c r="L983" s="5"/>
      <c r="BO983" s="13">
        <v>967</v>
      </c>
      <c r="BP983" s="1" t="str">
        <v>Gonzaga</v>
      </c>
    </row>
    <row r="984" spans="12:68" x14ac:dyDescent="0.15">
      <c r="L984" s="5"/>
      <c r="BO984" s="13">
        <v>968</v>
      </c>
      <c r="BP984" s="1" t="str">
        <v>UK</v>
      </c>
    </row>
    <row r="985" spans="12:68" x14ac:dyDescent="0.15">
      <c r="L985" s="5"/>
      <c r="BO985" s="13">
        <v>969</v>
      </c>
      <c r="BP985" s="1" t="str">
        <v>Florida</v>
      </c>
    </row>
    <row r="986" spans="12:68" x14ac:dyDescent="0.15">
      <c r="L986" s="5"/>
      <c r="BO986" s="13">
        <v>970</v>
      </c>
      <c r="BP986" s="1" t="str">
        <v>UNC</v>
      </c>
    </row>
    <row r="987" spans="12:68" x14ac:dyDescent="0.15">
      <c r="L987" s="5"/>
      <c r="BO987" s="13">
        <v>971</v>
      </c>
      <c r="BP987" s="1" t="str">
        <v>Duke</v>
      </c>
    </row>
    <row r="988" spans="12:68" x14ac:dyDescent="0.15">
      <c r="L988" s="5"/>
      <c r="BO988" s="13">
        <v>972</v>
      </c>
      <c r="BP988" s="1" t="str">
        <v>Oregon</v>
      </c>
    </row>
    <row r="989" spans="12:68" x14ac:dyDescent="0.15">
      <c r="L989" s="5"/>
      <c r="BO989" s="13">
        <v>973</v>
      </c>
      <c r="BP989" s="1" t="str">
        <v>WVU</v>
      </c>
    </row>
    <row r="990" spans="12:68" x14ac:dyDescent="0.15">
      <c r="L990" s="5"/>
      <c r="BO990" s="13">
        <v>974</v>
      </c>
      <c r="BP990" s="1" t="str">
        <v>Louisville</v>
      </c>
    </row>
    <row r="991" spans="12:68" x14ac:dyDescent="0.15">
      <c r="L991" s="5"/>
      <c r="BO991" s="13">
        <v>975</v>
      </c>
      <c r="BP991" s="1" t="str">
        <v>Villanova</v>
      </c>
    </row>
    <row r="992" spans="12:68" x14ac:dyDescent="0.15">
      <c r="L992" s="5"/>
      <c r="BO992" s="13">
        <v>976</v>
      </c>
      <c r="BP992" s="1" t="str">
        <v>UK</v>
      </c>
    </row>
    <row r="993" spans="12:68" x14ac:dyDescent="0.15">
      <c r="L993" s="5"/>
      <c r="BO993" s="13">
        <v>977</v>
      </c>
      <c r="BP993" s="1" t="str">
        <v>Louisville</v>
      </c>
    </row>
    <row r="994" spans="12:68" x14ac:dyDescent="0.15">
      <c r="L994" s="5"/>
      <c r="BO994" s="13">
        <v>978</v>
      </c>
      <c r="BP994" s="1" t="str">
        <v>UK</v>
      </c>
    </row>
    <row r="995" spans="12:68" x14ac:dyDescent="0.15">
      <c r="L995" s="5"/>
      <c r="BO995" s="13">
        <v>979</v>
      </c>
      <c r="BP995" s="1" t="str">
        <v>Baylor</v>
      </c>
    </row>
    <row r="996" spans="12:68" x14ac:dyDescent="0.15">
      <c r="L996" s="5"/>
      <c r="BO996" s="13">
        <v>980</v>
      </c>
      <c r="BP996" s="1" t="str">
        <v>Wichita St.</v>
      </c>
    </row>
    <row r="997" spans="12:68" x14ac:dyDescent="0.15">
      <c r="L997" s="5"/>
      <c r="BO997" s="13">
        <v>981</v>
      </c>
      <c r="BP997" s="1" t="str">
        <v>Xavier</v>
      </c>
    </row>
    <row r="998" spans="12:68" x14ac:dyDescent="0.15">
      <c r="L998" s="5"/>
      <c r="BO998" s="13">
        <v>982</v>
      </c>
      <c r="BP998" s="1" t="str">
        <v>UNC</v>
      </c>
    </row>
    <row r="999" spans="12:68" x14ac:dyDescent="0.15">
      <c r="L999" s="5"/>
      <c r="BO999" s="13">
        <v>983</v>
      </c>
      <c r="BP999" s="1" t="str">
        <v>Gonzaga</v>
      </c>
    </row>
    <row r="1000" spans="12:68" x14ac:dyDescent="0.15">
      <c r="L1000" s="5"/>
      <c r="BO1000" s="13">
        <v>984</v>
      </c>
      <c r="BP1000" s="1" t="str">
        <v>WVU</v>
      </c>
    </row>
    <row r="1001" spans="12:68" x14ac:dyDescent="0.15">
      <c r="L1001" s="5"/>
      <c r="BO1001" s="13">
        <v>985</v>
      </c>
      <c r="BP1001" s="1" t="str">
        <v>Duke</v>
      </c>
    </row>
    <row r="1002" spans="12:68" x14ac:dyDescent="0.15">
      <c r="L1002" s="5"/>
      <c r="BO1002" s="13">
        <v>986</v>
      </c>
      <c r="BP1002" s="1" t="str">
        <v>Butler</v>
      </c>
    </row>
    <row r="1003" spans="12:68" x14ac:dyDescent="0.15">
      <c r="L1003" s="5"/>
      <c r="BO1003" s="13">
        <v>987</v>
      </c>
      <c r="BP1003" s="1" t="str">
        <v>Duke</v>
      </c>
    </row>
    <row r="1004" spans="12:68" x14ac:dyDescent="0.15">
      <c r="L1004" s="5"/>
      <c r="BO1004" s="13">
        <v>988</v>
      </c>
      <c r="BP1004" s="1" t="str">
        <v>Kansas</v>
      </c>
    </row>
    <row r="1005" spans="12:68" x14ac:dyDescent="0.15">
      <c r="L1005" s="5"/>
      <c r="BO1005" s="13">
        <v>989</v>
      </c>
      <c r="BP1005" s="1" t="str">
        <v>Baylor</v>
      </c>
    </row>
    <row r="1006" spans="12:68" x14ac:dyDescent="0.15">
      <c r="L1006" s="5"/>
      <c r="BO1006" s="13">
        <v>990</v>
      </c>
      <c r="BP1006" s="1" t="str">
        <v>Duke</v>
      </c>
    </row>
    <row r="1007" spans="12:68" x14ac:dyDescent="0.15">
      <c r="L1007" s="5"/>
      <c r="BO1007" s="13">
        <v>991</v>
      </c>
      <c r="BP1007" s="1" t="str">
        <v>Villanova</v>
      </c>
    </row>
    <row r="1008" spans="12:68" x14ac:dyDescent="0.15">
      <c r="L1008" s="5"/>
      <c r="BO1008" s="13">
        <v>992</v>
      </c>
      <c r="BP1008" s="1" t="str">
        <v>Wichita St.</v>
      </c>
    </row>
    <row r="1009" spans="12:68" x14ac:dyDescent="0.15">
      <c r="L1009" s="5"/>
      <c r="BO1009" s="13">
        <v>993</v>
      </c>
      <c r="BP1009" s="1" t="str">
        <v>Duke</v>
      </c>
    </row>
    <row r="1010" spans="12:68" x14ac:dyDescent="0.15">
      <c r="L1010" s="5"/>
      <c r="BO1010" s="13">
        <v>994</v>
      </c>
      <c r="BP1010" s="1" t="str">
        <v>Gonzaga</v>
      </c>
    </row>
    <row r="1011" spans="12:68" x14ac:dyDescent="0.15">
      <c r="L1011" s="5"/>
      <c r="BO1011" s="13">
        <v>995</v>
      </c>
      <c r="BP1011" s="1" t="str">
        <v>UNC</v>
      </c>
    </row>
    <row r="1012" spans="12:68" x14ac:dyDescent="0.15">
      <c r="L1012" s="5"/>
      <c r="BO1012" s="13">
        <v>996</v>
      </c>
      <c r="BP1012" s="1" t="str">
        <v>Louisville</v>
      </c>
    </row>
    <row r="1013" spans="12:68" x14ac:dyDescent="0.15">
      <c r="L1013" s="5"/>
      <c r="BO1013" s="13">
        <v>997</v>
      </c>
      <c r="BP1013" s="1" t="str">
        <v>Villanova</v>
      </c>
    </row>
    <row r="1014" spans="12:68" x14ac:dyDescent="0.15">
      <c r="L1014" s="5"/>
      <c r="BO1014" s="13">
        <v>998</v>
      </c>
      <c r="BP1014" s="1" t="str">
        <v>UNC</v>
      </c>
    </row>
    <row r="1015" spans="12:68" x14ac:dyDescent="0.15">
      <c r="L1015" s="5"/>
      <c r="BO1015" s="13">
        <v>999</v>
      </c>
      <c r="BP1015" s="1" t="str">
        <v>Gonzaga</v>
      </c>
    </row>
    <row r="1016" spans="12:68" x14ac:dyDescent="0.15">
      <c r="L1016" s="5"/>
      <c r="BO1016" s="13">
        <v>1000</v>
      </c>
      <c r="BP1016" s="1" t="str">
        <v>UNC</v>
      </c>
    </row>
    <row r="1017" spans="12:68" x14ac:dyDescent="0.15">
      <c r="L1017" s="5"/>
    </row>
    <row r="1018" spans="12:68" x14ac:dyDescent="0.15">
      <c r="L1018" s="5"/>
    </row>
    <row r="1019" spans="12:68" x14ac:dyDescent="0.15">
      <c r="L1019" s="5"/>
    </row>
    <row r="1020" spans="12:68" x14ac:dyDescent="0.15">
      <c r="L1020" s="5"/>
    </row>
    <row r="1021" spans="12:68" x14ac:dyDescent="0.15">
      <c r="L1021" s="5"/>
    </row>
    <row r="1022" spans="12:68" x14ac:dyDescent="0.15">
      <c r="L1022" s="5"/>
    </row>
    <row r="1023" spans="12:68" x14ac:dyDescent="0.15">
      <c r="L1023" s="5"/>
    </row>
    <row r="1024" spans="12:68" x14ac:dyDescent="0.15">
      <c r="L1024" s="5"/>
    </row>
    <row r="1025" spans="12:12" x14ac:dyDescent="0.15">
      <c r="L1025" s="5"/>
    </row>
    <row r="1026" spans="12:12" x14ac:dyDescent="0.15">
      <c r="L1026" s="5"/>
    </row>
    <row r="1027" spans="12:12" x14ac:dyDescent="0.15">
      <c r="L1027" s="5"/>
    </row>
    <row r="1028" spans="12:12" x14ac:dyDescent="0.15">
      <c r="L1028" s="5"/>
    </row>
    <row r="1029" spans="12:12" x14ac:dyDescent="0.15">
      <c r="L1029" s="5"/>
    </row>
    <row r="1030" spans="12:12" x14ac:dyDescent="0.15">
      <c r="L1030" s="5"/>
    </row>
    <row r="1031" spans="12:12" x14ac:dyDescent="0.15">
      <c r="L1031" s="5"/>
    </row>
    <row r="1032" spans="12:12" x14ac:dyDescent="0.15">
      <c r="L1032" s="5"/>
    </row>
    <row r="1033" spans="12:12" x14ac:dyDescent="0.15">
      <c r="L1033" s="5"/>
    </row>
    <row r="1034" spans="12:12" x14ac:dyDescent="0.15">
      <c r="L1034" s="5"/>
    </row>
    <row r="1035" spans="12:12" x14ac:dyDescent="0.15">
      <c r="L1035" s="5"/>
    </row>
    <row r="1036" spans="12:12" x14ac:dyDescent="0.15">
      <c r="L1036" s="5"/>
    </row>
    <row r="1037" spans="12:12" x14ac:dyDescent="0.15">
      <c r="L1037" s="5"/>
    </row>
    <row r="1038" spans="12:12" x14ac:dyDescent="0.15">
      <c r="L1038" s="5"/>
    </row>
    <row r="1039" spans="12:12" x14ac:dyDescent="0.15">
      <c r="L1039" s="5"/>
    </row>
    <row r="1040" spans="12:12" x14ac:dyDescent="0.15">
      <c r="L1040" s="5"/>
    </row>
    <row r="1041" spans="12:12" x14ac:dyDescent="0.15">
      <c r="L1041" s="5"/>
    </row>
    <row r="1042" spans="12:12" x14ac:dyDescent="0.15">
      <c r="L1042" s="5"/>
    </row>
    <row r="1043" spans="12:12" x14ac:dyDescent="0.15">
      <c r="L1043" s="5"/>
    </row>
    <row r="1044" spans="12:12" x14ac:dyDescent="0.15">
      <c r="L1044" s="5"/>
    </row>
    <row r="1045" spans="12:12" x14ac:dyDescent="0.15">
      <c r="L1045" s="5"/>
    </row>
    <row r="1046" spans="12:12" x14ac:dyDescent="0.15">
      <c r="L1046" s="5"/>
    </row>
    <row r="1047" spans="12:12" x14ac:dyDescent="0.15">
      <c r="L1047" s="5"/>
    </row>
    <row r="1048" spans="12:12" x14ac:dyDescent="0.15">
      <c r="L1048" s="5"/>
    </row>
    <row r="1049" spans="12:12" x14ac:dyDescent="0.15">
      <c r="L1049" s="5"/>
    </row>
    <row r="1050" spans="12:12" x14ac:dyDescent="0.15">
      <c r="L1050" s="5"/>
    </row>
    <row r="1051" spans="12:12" x14ac:dyDescent="0.15">
      <c r="L1051" s="5"/>
    </row>
    <row r="1052" spans="12:12" x14ac:dyDescent="0.15">
      <c r="L1052" s="5"/>
    </row>
    <row r="1053" spans="12:12" x14ac:dyDescent="0.15">
      <c r="L1053" s="5"/>
    </row>
    <row r="1054" spans="12:12" x14ac:dyDescent="0.15">
      <c r="L1054" s="5"/>
    </row>
    <row r="1055" spans="12:12" x14ac:dyDescent="0.15">
      <c r="L1055" s="5"/>
    </row>
    <row r="1056" spans="12:12" x14ac:dyDescent="0.15">
      <c r="L1056" s="5"/>
    </row>
    <row r="1057" spans="12:12" x14ac:dyDescent="0.15">
      <c r="L1057" s="5"/>
    </row>
    <row r="1058" spans="12:12" x14ac:dyDescent="0.15">
      <c r="L1058" s="5"/>
    </row>
    <row r="1059" spans="12:12" x14ac:dyDescent="0.15">
      <c r="L1059" s="5"/>
    </row>
    <row r="1060" spans="12:12" x14ac:dyDescent="0.15">
      <c r="L1060" s="5"/>
    </row>
    <row r="1061" spans="12:12" x14ac:dyDescent="0.15">
      <c r="L1061" s="5"/>
    </row>
    <row r="1062" spans="12:12" x14ac:dyDescent="0.15">
      <c r="L1062" s="5"/>
    </row>
    <row r="1063" spans="12:12" x14ac:dyDescent="0.15">
      <c r="L1063" s="5"/>
    </row>
    <row r="1064" spans="12:12" x14ac:dyDescent="0.15">
      <c r="L1064" s="5"/>
    </row>
    <row r="1065" spans="12:12" x14ac:dyDescent="0.15">
      <c r="L1065" s="5"/>
    </row>
    <row r="1066" spans="12:12" x14ac:dyDescent="0.15">
      <c r="L1066" s="5"/>
    </row>
  </sheetData>
  <sortState ref="BC13:BD80">
    <sortCondition descending="1" ref="BD13:BD80"/>
  </sortState>
  <phoneticPr fontId="0" type="noConversion"/>
  <printOptions headings="1" gridLines="1"/>
  <pageMargins left="0.75" right="0.75" top="1" bottom="1" header="0.5" footer="0.5"/>
  <pageSetup scale="10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S74"/>
  <sheetViews>
    <sheetView topLeftCell="A45" workbookViewId="0">
      <selection activeCell="D6" sqref="D6:D73"/>
    </sheetView>
  </sheetViews>
  <sheetFormatPr baseColWidth="10" defaultColWidth="8.83203125" defaultRowHeight="13" x14ac:dyDescent="0.15"/>
  <cols>
    <col min="4" max="4" width="10.83203125" customWidth="1"/>
  </cols>
  <sheetData>
    <row r="5" spans="4:19" x14ac:dyDescent="0.15">
      <c r="D5" s="1" t="s">
        <v>73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N5" s="19">
        <f>SUM(N7:N740)</f>
        <v>31.999999999999993</v>
      </c>
      <c r="O5" s="19">
        <f t="shared" ref="O5:S5" si="0">SUM(O7:O740)</f>
        <v>15.999999999999998</v>
      </c>
      <c r="P5" s="19">
        <f t="shared" si="0"/>
        <v>8.0000000000000018</v>
      </c>
      <c r="Q5" s="19">
        <f t="shared" si="0"/>
        <v>4.0000000000000009</v>
      </c>
      <c r="R5" s="19">
        <f t="shared" si="0"/>
        <v>1.9999999999999982</v>
      </c>
      <c r="S5" s="19">
        <f t="shared" si="0"/>
        <v>0.99999999999999922</v>
      </c>
    </row>
    <row r="6" spans="4:19" x14ac:dyDescent="0.15">
      <c r="D6" s="1" t="s">
        <v>70</v>
      </c>
      <c r="E6" s="17">
        <v>1.1599999999999999E-2</v>
      </c>
      <c r="F6" s="17">
        <v>0.12759999999999999</v>
      </c>
      <c r="G6" s="17">
        <v>0.31759999999999999</v>
      </c>
      <c r="H6" s="17">
        <v>0.1336</v>
      </c>
      <c r="I6" s="17">
        <v>0.1578</v>
      </c>
      <c r="J6" s="17">
        <v>9.3200000000000005E-2</v>
      </c>
      <c r="K6" s="17">
        <v>0.15859999999999999</v>
      </c>
      <c r="M6" t="s">
        <v>73</v>
      </c>
      <c r="N6" s="7" t="s">
        <v>173</v>
      </c>
      <c r="O6" s="7" t="s">
        <v>174</v>
      </c>
      <c r="P6" s="7" t="s">
        <v>144</v>
      </c>
      <c r="Q6" s="7" t="s">
        <v>145</v>
      </c>
      <c r="R6" s="7" t="s">
        <v>146</v>
      </c>
      <c r="S6" s="7" t="s">
        <v>147</v>
      </c>
    </row>
    <row r="7" spans="4:19" x14ac:dyDescent="0.15">
      <c r="D7" s="1" t="s">
        <v>126</v>
      </c>
      <c r="E7" s="17">
        <v>6.1999999999999998E-3</v>
      </c>
      <c r="F7" s="17">
        <v>0.182</v>
      </c>
      <c r="G7" s="17">
        <v>0.224</v>
      </c>
      <c r="H7" s="17">
        <v>0.23380000000000001</v>
      </c>
      <c r="I7" s="17">
        <v>0.13739999999999999</v>
      </c>
      <c r="J7" s="17">
        <v>9.8400000000000001E-2</v>
      </c>
      <c r="K7" s="17">
        <v>0.1182</v>
      </c>
      <c r="M7" t="s">
        <v>70</v>
      </c>
      <c r="N7" s="18">
        <f>1-E6</f>
        <v>0.98839999999999995</v>
      </c>
      <c r="O7" s="18">
        <f>1-SUM(E6:F6)</f>
        <v>0.86080000000000001</v>
      </c>
      <c r="P7" s="18">
        <f>1-SUM(E6:G6)</f>
        <v>0.54320000000000002</v>
      </c>
      <c r="Q7" s="18">
        <f>1-SUM(E6:H6)</f>
        <v>0.40959999999999996</v>
      </c>
      <c r="R7" s="18">
        <f>1-SUM(E6:I6)</f>
        <v>0.25180000000000002</v>
      </c>
      <c r="S7" s="18">
        <f>1-SUM(E6:J6)</f>
        <v>0.15860000000000007</v>
      </c>
    </row>
    <row r="8" spans="4:19" x14ac:dyDescent="0.15">
      <c r="D8" s="1" t="s">
        <v>60</v>
      </c>
      <c r="E8" s="17">
        <v>4.5999999999999999E-3</v>
      </c>
      <c r="F8" s="17">
        <v>0.26500000000000001</v>
      </c>
      <c r="G8" s="17">
        <v>0.2732</v>
      </c>
      <c r="H8" s="17">
        <v>0.16500000000000001</v>
      </c>
      <c r="I8" s="17">
        <v>0.12280000000000001</v>
      </c>
      <c r="J8" s="17">
        <v>6.9800000000000001E-2</v>
      </c>
      <c r="K8" s="17">
        <v>9.9599999999999994E-2</v>
      </c>
      <c r="M8" t="s">
        <v>126</v>
      </c>
      <c r="N8" s="18">
        <f t="shared" ref="N8:N71" si="1">1-E7</f>
        <v>0.99380000000000002</v>
      </c>
      <c r="O8" s="18">
        <f t="shared" ref="O8:O71" si="2">1-SUM(E7:F7)</f>
        <v>0.81179999999999997</v>
      </c>
      <c r="P8" s="18">
        <f t="shared" ref="P8:P71" si="3">1-SUM(E7:G7)</f>
        <v>0.58779999999999999</v>
      </c>
      <c r="Q8" s="18">
        <f t="shared" ref="Q8:Q71" si="4">1-SUM(E7:H7)</f>
        <v>0.35399999999999998</v>
      </c>
      <c r="R8" s="18">
        <f t="shared" ref="R8:R71" si="5">1-SUM(E7:I7)</f>
        <v>0.21660000000000001</v>
      </c>
      <c r="S8" s="18">
        <f t="shared" ref="S8:S71" si="6">1-SUM(E7:J7)</f>
        <v>0.11819999999999997</v>
      </c>
    </row>
    <row r="9" spans="4:19" x14ac:dyDescent="0.15">
      <c r="D9" s="1" t="s">
        <v>142</v>
      </c>
      <c r="E9" s="17">
        <v>1.84E-2</v>
      </c>
      <c r="F9" s="17">
        <v>0.34899999999999998</v>
      </c>
      <c r="G9" s="17">
        <v>0.2152</v>
      </c>
      <c r="H9" s="17">
        <v>0.17899999999999999</v>
      </c>
      <c r="I9" s="17">
        <v>9.6799999999999997E-2</v>
      </c>
      <c r="J9" s="17">
        <v>6.7599999999999993E-2</v>
      </c>
      <c r="K9" s="17">
        <v>7.3999999999999996E-2</v>
      </c>
      <c r="M9" t="s">
        <v>60</v>
      </c>
      <c r="N9" s="18">
        <f t="shared" si="1"/>
        <v>0.99539999999999995</v>
      </c>
      <c r="O9" s="18">
        <f t="shared" si="2"/>
        <v>0.73039999999999994</v>
      </c>
      <c r="P9" s="18">
        <f t="shared" si="3"/>
        <v>0.45720000000000005</v>
      </c>
      <c r="Q9" s="18">
        <f t="shared" si="4"/>
        <v>0.29220000000000002</v>
      </c>
      <c r="R9" s="18">
        <f t="shared" si="5"/>
        <v>0.1694</v>
      </c>
      <c r="S9" s="18">
        <f t="shared" si="6"/>
        <v>9.9600000000000022E-2</v>
      </c>
    </row>
    <row r="10" spans="4:19" x14ac:dyDescent="0.15">
      <c r="D10" s="1" t="s">
        <v>158</v>
      </c>
      <c r="E10" s="17">
        <v>5.2600000000000001E-2</v>
      </c>
      <c r="F10" s="17">
        <v>0.25480000000000003</v>
      </c>
      <c r="G10" s="17">
        <v>0.35620000000000002</v>
      </c>
      <c r="H10" s="17">
        <v>0.10680000000000001</v>
      </c>
      <c r="I10" s="17">
        <v>0.1024</v>
      </c>
      <c r="J10" s="17">
        <v>5.5800000000000002E-2</v>
      </c>
      <c r="K10" s="17">
        <v>7.1400000000000005E-2</v>
      </c>
      <c r="M10" t="s">
        <v>142</v>
      </c>
      <c r="N10" s="18">
        <f t="shared" si="1"/>
        <v>0.98160000000000003</v>
      </c>
      <c r="O10" s="18">
        <f t="shared" si="2"/>
        <v>0.63260000000000005</v>
      </c>
      <c r="P10" s="18">
        <f t="shared" si="3"/>
        <v>0.41739999999999999</v>
      </c>
      <c r="Q10" s="18">
        <f t="shared" si="4"/>
        <v>0.23839999999999995</v>
      </c>
      <c r="R10" s="18">
        <f t="shared" si="5"/>
        <v>0.14159999999999995</v>
      </c>
      <c r="S10" s="18">
        <f t="shared" si="6"/>
        <v>7.3999999999999955E-2</v>
      </c>
    </row>
    <row r="11" spans="4:19" x14ac:dyDescent="0.15">
      <c r="D11" s="1" t="s">
        <v>57</v>
      </c>
      <c r="E11" s="17">
        <v>7.7600000000000002E-2</v>
      </c>
      <c r="F11" s="17">
        <v>0.20799999999999999</v>
      </c>
      <c r="G11" s="17">
        <v>0.26740000000000003</v>
      </c>
      <c r="H11" s="17">
        <v>0.20019999999999999</v>
      </c>
      <c r="I11" s="17">
        <v>0.1178</v>
      </c>
      <c r="J11" s="17">
        <v>6.4600000000000005E-2</v>
      </c>
      <c r="K11" s="17">
        <v>6.4399999999999999E-2</v>
      </c>
      <c r="M11" t="s">
        <v>158</v>
      </c>
      <c r="N11" s="18">
        <f t="shared" si="1"/>
        <v>0.94740000000000002</v>
      </c>
      <c r="O11" s="18">
        <f t="shared" si="2"/>
        <v>0.69259999999999999</v>
      </c>
      <c r="P11" s="18">
        <f t="shared" si="3"/>
        <v>0.33640000000000003</v>
      </c>
      <c r="Q11" s="18">
        <f t="shared" si="4"/>
        <v>0.22960000000000003</v>
      </c>
      <c r="R11" s="18">
        <f t="shared" si="5"/>
        <v>0.12719999999999998</v>
      </c>
      <c r="S11" s="18">
        <f t="shared" si="6"/>
        <v>7.1400000000000019E-2</v>
      </c>
    </row>
    <row r="12" spans="4:19" x14ac:dyDescent="0.15">
      <c r="D12" s="1" t="s">
        <v>35</v>
      </c>
      <c r="E12" s="17">
        <v>1.34E-2</v>
      </c>
      <c r="F12" s="17">
        <v>0.33</v>
      </c>
      <c r="G12" s="17">
        <v>0.26579999999999998</v>
      </c>
      <c r="H12" s="17">
        <v>0.1656</v>
      </c>
      <c r="I12" s="17">
        <v>0.10920000000000001</v>
      </c>
      <c r="J12" s="17">
        <v>5.5399999999999998E-2</v>
      </c>
      <c r="K12" s="17">
        <v>6.0600000000000001E-2</v>
      </c>
      <c r="M12" t="s">
        <v>57</v>
      </c>
      <c r="N12" s="18">
        <f t="shared" si="1"/>
        <v>0.9224</v>
      </c>
      <c r="O12" s="18">
        <f t="shared" si="2"/>
        <v>0.71440000000000003</v>
      </c>
      <c r="P12" s="18">
        <f t="shared" si="3"/>
        <v>0.44700000000000006</v>
      </c>
      <c r="Q12" s="18">
        <f t="shared" si="4"/>
        <v>0.24680000000000013</v>
      </c>
      <c r="R12" s="18">
        <f t="shared" si="5"/>
        <v>0.12900000000000011</v>
      </c>
      <c r="S12" s="18">
        <f t="shared" si="6"/>
        <v>6.4400000000000124E-2</v>
      </c>
    </row>
    <row r="13" spans="4:19" x14ac:dyDescent="0.15">
      <c r="D13" s="1" t="s">
        <v>65</v>
      </c>
      <c r="E13" s="17">
        <v>2.1399999999999999E-2</v>
      </c>
      <c r="F13" s="17">
        <v>0.23519999999999999</v>
      </c>
      <c r="G13" s="17">
        <v>0.29980000000000001</v>
      </c>
      <c r="H13" s="17">
        <v>0.2326</v>
      </c>
      <c r="I13" s="17">
        <v>0.1062</v>
      </c>
      <c r="J13" s="17">
        <v>4.9200000000000001E-2</v>
      </c>
      <c r="K13" s="17">
        <v>5.5599999999999997E-2</v>
      </c>
      <c r="M13" t="s">
        <v>35</v>
      </c>
      <c r="N13" s="18">
        <f t="shared" si="1"/>
        <v>0.98660000000000003</v>
      </c>
      <c r="O13" s="18">
        <f t="shared" si="2"/>
        <v>0.65659999999999996</v>
      </c>
      <c r="P13" s="18">
        <f t="shared" si="3"/>
        <v>0.39080000000000004</v>
      </c>
      <c r="Q13" s="18">
        <f t="shared" si="4"/>
        <v>0.22520000000000007</v>
      </c>
      <c r="R13" s="18">
        <f t="shared" si="5"/>
        <v>0.1160000000000001</v>
      </c>
      <c r="S13" s="18">
        <f t="shared" si="6"/>
        <v>6.0600000000000098E-2</v>
      </c>
    </row>
    <row r="14" spans="4:19" x14ac:dyDescent="0.15">
      <c r="D14" s="1" t="s">
        <v>51</v>
      </c>
      <c r="E14" s="17">
        <v>4.1000000000000002E-2</v>
      </c>
      <c r="F14" s="17">
        <v>0.31780000000000003</v>
      </c>
      <c r="G14" s="17">
        <v>0.31119999999999998</v>
      </c>
      <c r="H14" s="17">
        <v>0.1452</v>
      </c>
      <c r="I14" s="17">
        <v>9.4200000000000006E-2</v>
      </c>
      <c r="J14" s="17">
        <v>0.05</v>
      </c>
      <c r="K14" s="17">
        <v>4.0599999999999997E-2</v>
      </c>
      <c r="M14" t="s">
        <v>65</v>
      </c>
      <c r="N14" s="18">
        <f t="shared" si="1"/>
        <v>0.97860000000000003</v>
      </c>
      <c r="O14" s="18">
        <f t="shared" si="2"/>
        <v>0.74340000000000006</v>
      </c>
      <c r="P14" s="18">
        <f t="shared" si="3"/>
        <v>0.44359999999999999</v>
      </c>
      <c r="Q14" s="18">
        <f t="shared" si="4"/>
        <v>0.21099999999999997</v>
      </c>
      <c r="R14" s="18">
        <f t="shared" si="5"/>
        <v>0.1048</v>
      </c>
      <c r="S14" s="18">
        <f t="shared" si="6"/>
        <v>5.5599999999999983E-2</v>
      </c>
    </row>
    <row r="15" spans="4:19" x14ac:dyDescent="0.15">
      <c r="D15" s="1" t="s">
        <v>95</v>
      </c>
      <c r="E15" s="17">
        <v>8.1199999999999994E-2</v>
      </c>
      <c r="F15" s="17">
        <v>0.34960000000000002</v>
      </c>
      <c r="G15" s="17">
        <v>0.27879999999999999</v>
      </c>
      <c r="H15" s="17">
        <v>0.15920000000000001</v>
      </c>
      <c r="I15" s="17">
        <v>7.2999999999999995E-2</v>
      </c>
      <c r="J15" s="17">
        <v>3.0599999999999999E-2</v>
      </c>
      <c r="K15" s="17">
        <v>2.76E-2</v>
      </c>
      <c r="M15" t="s">
        <v>51</v>
      </c>
      <c r="N15" s="18">
        <f t="shared" si="1"/>
        <v>0.95899999999999996</v>
      </c>
      <c r="O15" s="18">
        <f t="shared" si="2"/>
        <v>0.64119999999999999</v>
      </c>
      <c r="P15" s="18">
        <f t="shared" si="3"/>
        <v>0.33000000000000007</v>
      </c>
      <c r="Q15" s="18">
        <f t="shared" si="4"/>
        <v>0.18480000000000008</v>
      </c>
      <c r="R15" s="18">
        <f t="shared" si="5"/>
        <v>9.0600000000000014E-2</v>
      </c>
      <c r="S15" s="18">
        <f t="shared" si="6"/>
        <v>4.0599999999999969E-2</v>
      </c>
    </row>
    <row r="16" spans="4:19" x14ac:dyDescent="0.15">
      <c r="D16" s="1" t="s">
        <v>42</v>
      </c>
      <c r="E16" s="17">
        <v>0.1024</v>
      </c>
      <c r="F16" s="17">
        <v>0.41320000000000001</v>
      </c>
      <c r="G16" s="17">
        <v>0.26700000000000002</v>
      </c>
      <c r="H16" s="17">
        <v>0.1008</v>
      </c>
      <c r="I16" s="17">
        <v>6.2600000000000003E-2</v>
      </c>
      <c r="J16" s="17">
        <v>2.9399999999999999E-2</v>
      </c>
      <c r="K16" s="17">
        <v>2.46E-2</v>
      </c>
      <c r="M16" t="s">
        <v>95</v>
      </c>
      <c r="N16" s="18">
        <f t="shared" si="1"/>
        <v>0.91880000000000006</v>
      </c>
      <c r="O16" s="18">
        <f t="shared" si="2"/>
        <v>0.56919999999999993</v>
      </c>
      <c r="P16" s="18">
        <f t="shared" si="3"/>
        <v>0.29039999999999999</v>
      </c>
      <c r="Q16" s="18">
        <f t="shared" si="4"/>
        <v>0.13119999999999998</v>
      </c>
      <c r="R16" s="18">
        <f t="shared" si="5"/>
        <v>5.8200000000000029E-2</v>
      </c>
      <c r="S16" s="18">
        <f t="shared" si="6"/>
        <v>2.7600000000000069E-2</v>
      </c>
    </row>
    <row r="17" spans="4:19" x14ac:dyDescent="0.15">
      <c r="D17" s="1" t="s">
        <v>129</v>
      </c>
      <c r="E17" s="17">
        <v>0.1288</v>
      </c>
      <c r="F17" s="17">
        <v>0.39400000000000002</v>
      </c>
      <c r="G17" s="17">
        <v>0.26240000000000002</v>
      </c>
      <c r="H17" s="17">
        <v>9.8799999999999999E-2</v>
      </c>
      <c r="I17" s="17">
        <v>6.1400000000000003E-2</v>
      </c>
      <c r="J17" s="17">
        <v>3.0200000000000001E-2</v>
      </c>
      <c r="K17" s="17">
        <v>2.4400000000000002E-2</v>
      </c>
      <c r="M17" t="s">
        <v>42</v>
      </c>
      <c r="N17" s="18">
        <f t="shared" si="1"/>
        <v>0.89759999999999995</v>
      </c>
      <c r="O17" s="18">
        <f t="shared" si="2"/>
        <v>0.48439999999999994</v>
      </c>
      <c r="P17" s="18">
        <f t="shared" si="3"/>
        <v>0.21739999999999993</v>
      </c>
      <c r="Q17" s="18">
        <f t="shared" si="4"/>
        <v>0.11659999999999993</v>
      </c>
      <c r="R17" s="18">
        <f t="shared" si="5"/>
        <v>5.3999999999999937E-2</v>
      </c>
      <c r="S17" s="18">
        <f t="shared" si="6"/>
        <v>2.4599999999999955E-2</v>
      </c>
    </row>
    <row r="18" spans="4:19" x14ac:dyDescent="0.15">
      <c r="D18" s="1" t="s">
        <v>44</v>
      </c>
      <c r="E18" s="17">
        <v>0.1258</v>
      </c>
      <c r="F18" s="17">
        <v>0.32740000000000002</v>
      </c>
      <c r="G18" s="17">
        <v>0.27479999999999999</v>
      </c>
      <c r="H18" s="17">
        <v>0.13700000000000001</v>
      </c>
      <c r="I18" s="17">
        <v>7.4999999999999997E-2</v>
      </c>
      <c r="J18" s="17">
        <v>3.6400000000000002E-2</v>
      </c>
      <c r="K18" s="17">
        <v>2.3599999999999999E-2</v>
      </c>
      <c r="M18" t="s">
        <v>129</v>
      </c>
      <c r="N18" s="18">
        <f t="shared" si="1"/>
        <v>0.87119999999999997</v>
      </c>
      <c r="O18" s="18">
        <f t="shared" si="2"/>
        <v>0.47719999999999996</v>
      </c>
      <c r="P18" s="18">
        <f t="shared" si="3"/>
        <v>0.21479999999999988</v>
      </c>
      <c r="Q18" s="18">
        <f t="shared" si="4"/>
        <v>0.11599999999999988</v>
      </c>
      <c r="R18" s="18">
        <f t="shared" si="5"/>
        <v>5.4599999999999871E-2</v>
      </c>
      <c r="S18" s="18">
        <f t="shared" si="6"/>
        <v>2.4399999999999866E-2</v>
      </c>
    </row>
    <row r="19" spans="4:19" x14ac:dyDescent="0.15">
      <c r="D19" s="1" t="s">
        <v>71</v>
      </c>
      <c r="E19" s="17">
        <v>4.8000000000000001E-2</v>
      </c>
      <c r="F19" s="17">
        <v>0.37219999999999998</v>
      </c>
      <c r="G19" s="17">
        <v>0.34300000000000003</v>
      </c>
      <c r="H19" s="17">
        <v>0.1336</v>
      </c>
      <c r="I19" s="17">
        <v>5.2999999999999999E-2</v>
      </c>
      <c r="J19" s="17">
        <v>2.8799999999999999E-2</v>
      </c>
      <c r="K19" s="17">
        <v>2.1399999999999999E-2</v>
      </c>
      <c r="M19" t="s">
        <v>44</v>
      </c>
      <c r="N19" s="18">
        <f t="shared" si="1"/>
        <v>0.87419999999999998</v>
      </c>
      <c r="O19" s="18">
        <f t="shared" si="2"/>
        <v>0.54679999999999995</v>
      </c>
      <c r="P19" s="18">
        <f t="shared" si="3"/>
        <v>0.27200000000000002</v>
      </c>
      <c r="Q19" s="18">
        <f t="shared" si="4"/>
        <v>0.13500000000000001</v>
      </c>
      <c r="R19" s="18">
        <f t="shared" si="5"/>
        <v>6.0000000000000053E-2</v>
      </c>
      <c r="S19" s="18">
        <f t="shared" si="6"/>
        <v>2.3600000000000065E-2</v>
      </c>
    </row>
    <row r="20" spans="4:19" x14ac:dyDescent="0.15">
      <c r="D20" s="1" t="s">
        <v>135</v>
      </c>
      <c r="E20" s="17">
        <v>0.24160000000000001</v>
      </c>
      <c r="F20" s="17">
        <v>0.43919999999999998</v>
      </c>
      <c r="G20" s="17">
        <v>0.1396</v>
      </c>
      <c r="H20" s="17">
        <v>9.0200000000000002E-2</v>
      </c>
      <c r="I20" s="17">
        <v>4.48E-2</v>
      </c>
      <c r="J20" s="17">
        <v>2.4E-2</v>
      </c>
      <c r="K20" s="17">
        <v>2.06E-2</v>
      </c>
      <c r="M20" t="s">
        <v>71</v>
      </c>
      <c r="N20" s="18">
        <f t="shared" si="1"/>
        <v>0.95199999999999996</v>
      </c>
      <c r="O20" s="18">
        <f t="shared" si="2"/>
        <v>0.57980000000000009</v>
      </c>
      <c r="P20" s="18">
        <f t="shared" si="3"/>
        <v>0.23680000000000001</v>
      </c>
      <c r="Q20" s="18">
        <f t="shared" si="4"/>
        <v>0.10319999999999996</v>
      </c>
      <c r="R20" s="18">
        <f t="shared" si="5"/>
        <v>5.0199999999999911E-2</v>
      </c>
      <c r="S20" s="18">
        <f t="shared" si="6"/>
        <v>2.1399999999999864E-2</v>
      </c>
    </row>
    <row r="21" spans="4:19" x14ac:dyDescent="0.15">
      <c r="D21" s="1" t="s">
        <v>45</v>
      </c>
      <c r="E21" s="17">
        <v>6.5600000000000006E-2</v>
      </c>
      <c r="F21" s="17">
        <v>0.25519999999999998</v>
      </c>
      <c r="G21" s="17">
        <v>0.4078</v>
      </c>
      <c r="H21" s="17">
        <v>0.15679999999999999</v>
      </c>
      <c r="I21" s="17">
        <v>6.4199999999999993E-2</v>
      </c>
      <c r="J21" s="17">
        <v>3.2800000000000003E-2</v>
      </c>
      <c r="K21" s="17">
        <v>1.7600000000000001E-2</v>
      </c>
      <c r="M21" t="s">
        <v>135</v>
      </c>
      <c r="N21" s="18">
        <f t="shared" si="1"/>
        <v>0.75839999999999996</v>
      </c>
      <c r="O21" s="18">
        <f t="shared" si="2"/>
        <v>0.31920000000000004</v>
      </c>
      <c r="P21" s="18">
        <f t="shared" si="3"/>
        <v>0.17959999999999998</v>
      </c>
      <c r="Q21" s="18">
        <f t="shared" si="4"/>
        <v>8.9399999999999924E-2</v>
      </c>
      <c r="R21" s="18">
        <f t="shared" si="5"/>
        <v>4.4599999999999973E-2</v>
      </c>
      <c r="S21" s="18">
        <f t="shared" si="6"/>
        <v>2.0599999999999952E-2</v>
      </c>
    </row>
    <row r="22" spans="4:19" x14ac:dyDescent="0.15">
      <c r="D22" s="1" t="s">
        <v>159</v>
      </c>
      <c r="E22" s="17">
        <v>7.3200000000000001E-2</v>
      </c>
      <c r="F22" s="17">
        <v>0.29199999999999998</v>
      </c>
      <c r="G22" s="17">
        <v>0.2954</v>
      </c>
      <c r="H22" s="17">
        <v>0.22059999999999999</v>
      </c>
      <c r="I22" s="17">
        <v>7.2400000000000006E-2</v>
      </c>
      <c r="J22" s="17">
        <v>2.9000000000000001E-2</v>
      </c>
      <c r="K22" s="17">
        <v>1.7399999999999999E-2</v>
      </c>
      <c r="M22" t="s">
        <v>45</v>
      </c>
      <c r="N22" s="18">
        <f t="shared" si="1"/>
        <v>0.93440000000000001</v>
      </c>
      <c r="O22" s="18">
        <f t="shared" si="2"/>
        <v>0.67920000000000003</v>
      </c>
      <c r="P22" s="18">
        <f t="shared" si="3"/>
        <v>0.27140000000000009</v>
      </c>
      <c r="Q22" s="18">
        <f t="shared" si="4"/>
        <v>0.11460000000000004</v>
      </c>
      <c r="R22" s="18">
        <f t="shared" si="5"/>
        <v>5.04E-2</v>
      </c>
      <c r="S22" s="18">
        <f t="shared" si="6"/>
        <v>1.7599999999999949E-2</v>
      </c>
    </row>
    <row r="23" spans="4:19" x14ac:dyDescent="0.15">
      <c r="D23" s="1" t="s">
        <v>0</v>
      </c>
      <c r="E23" s="17">
        <v>4.2200000000000001E-2</v>
      </c>
      <c r="F23" s="17">
        <v>0.38100000000000001</v>
      </c>
      <c r="G23" s="17">
        <v>0.24579999999999999</v>
      </c>
      <c r="H23" s="17">
        <v>0.21940000000000001</v>
      </c>
      <c r="I23" s="17">
        <v>6.8199999999999997E-2</v>
      </c>
      <c r="J23" s="17">
        <v>2.6200000000000001E-2</v>
      </c>
      <c r="K23" s="17">
        <v>1.72E-2</v>
      </c>
      <c r="M23" t="s">
        <v>159</v>
      </c>
      <c r="N23" s="18">
        <f t="shared" si="1"/>
        <v>0.92679999999999996</v>
      </c>
      <c r="O23" s="18">
        <f t="shared" si="2"/>
        <v>0.63480000000000003</v>
      </c>
      <c r="P23" s="18">
        <f t="shared" si="3"/>
        <v>0.33940000000000003</v>
      </c>
      <c r="Q23" s="18">
        <f t="shared" si="4"/>
        <v>0.11880000000000002</v>
      </c>
      <c r="R23" s="18">
        <f t="shared" si="5"/>
        <v>4.6399999999999997E-2</v>
      </c>
      <c r="S23" s="18">
        <f t="shared" si="6"/>
        <v>1.7399999999999971E-2</v>
      </c>
    </row>
    <row r="24" spans="4:19" x14ac:dyDescent="0.15">
      <c r="D24" s="1" t="s">
        <v>152</v>
      </c>
      <c r="E24" s="17">
        <v>0.31879999999999997</v>
      </c>
      <c r="F24" s="17">
        <v>0.36120000000000002</v>
      </c>
      <c r="G24" s="17">
        <v>0.17219999999999999</v>
      </c>
      <c r="H24" s="17">
        <v>9.3799999999999994E-2</v>
      </c>
      <c r="I24" s="17">
        <v>3.32E-2</v>
      </c>
      <c r="J24" s="17">
        <v>1.18E-2</v>
      </c>
      <c r="K24" s="17">
        <v>8.9999999999999993E-3</v>
      </c>
      <c r="M24" t="s">
        <v>0</v>
      </c>
      <c r="N24" s="18">
        <f t="shared" si="1"/>
        <v>0.95779999999999998</v>
      </c>
      <c r="O24" s="18">
        <f t="shared" si="2"/>
        <v>0.57679999999999998</v>
      </c>
      <c r="P24" s="18">
        <f t="shared" si="3"/>
        <v>0.33099999999999996</v>
      </c>
      <c r="Q24" s="18">
        <f t="shared" si="4"/>
        <v>0.11159999999999992</v>
      </c>
      <c r="R24" s="18">
        <f t="shared" si="5"/>
        <v>4.3399999999999883E-2</v>
      </c>
      <c r="S24" s="18">
        <f t="shared" si="6"/>
        <v>1.7199999999999882E-2</v>
      </c>
    </row>
    <row r="25" spans="4:19" x14ac:dyDescent="0.15">
      <c r="D25" s="1" t="s">
        <v>55</v>
      </c>
      <c r="E25" s="17">
        <v>0.27160000000000001</v>
      </c>
      <c r="F25" s="17">
        <v>0.49840000000000001</v>
      </c>
      <c r="G25" s="17">
        <v>0.1326</v>
      </c>
      <c r="H25" s="17">
        <v>4.8000000000000001E-2</v>
      </c>
      <c r="I25" s="17">
        <v>3.1E-2</v>
      </c>
      <c r="J25" s="17">
        <v>1.04E-2</v>
      </c>
      <c r="K25" s="17">
        <v>8.0000000000000002E-3</v>
      </c>
      <c r="M25" t="s">
        <v>152</v>
      </c>
      <c r="N25" s="18">
        <f t="shared" si="1"/>
        <v>0.68120000000000003</v>
      </c>
      <c r="O25" s="18">
        <f t="shared" si="2"/>
        <v>0.32000000000000006</v>
      </c>
      <c r="P25" s="18">
        <f t="shared" si="3"/>
        <v>0.14780000000000004</v>
      </c>
      <c r="Q25" s="18">
        <f t="shared" si="4"/>
        <v>5.4000000000000048E-2</v>
      </c>
      <c r="R25" s="18">
        <f t="shared" si="5"/>
        <v>2.0800000000000041E-2</v>
      </c>
      <c r="S25" s="18">
        <f t="shared" si="6"/>
        <v>9.000000000000008E-3</v>
      </c>
    </row>
    <row r="26" spans="4:19" x14ac:dyDescent="0.15">
      <c r="D26" s="1" t="s">
        <v>132</v>
      </c>
      <c r="E26" s="17">
        <v>0.33</v>
      </c>
      <c r="F26" s="17">
        <v>0.35260000000000002</v>
      </c>
      <c r="G26" s="17">
        <v>0.14979999999999999</v>
      </c>
      <c r="H26" s="17">
        <v>0.1192</v>
      </c>
      <c r="I26" s="17">
        <v>3.04E-2</v>
      </c>
      <c r="J26" s="17">
        <v>1.0800000000000001E-2</v>
      </c>
      <c r="K26" s="17">
        <v>7.1999999999999998E-3</v>
      </c>
      <c r="M26" t="s">
        <v>55</v>
      </c>
      <c r="N26" s="18">
        <f t="shared" si="1"/>
        <v>0.72839999999999994</v>
      </c>
      <c r="O26" s="18">
        <f t="shared" si="2"/>
        <v>0.22999999999999998</v>
      </c>
      <c r="P26" s="18">
        <f t="shared" si="3"/>
        <v>9.7399999999999931E-2</v>
      </c>
      <c r="Q26" s="18">
        <f t="shared" si="4"/>
        <v>4.9399999999999888E-2</v>
      </c>
      <c r="R26" s="18">
        <f t="shared" si="5"/>
        <v>1.8399999999999861E-2</v>
      </c>
      <c r="S26" s="18">
        <f t="shared" si="6"/>
        <v>7.9999999999998961E-3</v>
      </c>
    </row>
    <row r="27" spans="4:19" x14ac:dyDescent="0.15">
      <c r="D27" s="1" t="s">
        <v>136</v>
      </c>
      <c r="E27" s="17">
        <v>0.26860000000000001</v>
      </c>
      <c r="F27" s="17">
        <v>0.38540000000000002</v>
      </c>
      <c r="G27" s="17">
        <v>0.18579999999999999</v>
      </c>
      <c r="H27" s="17">
        <v>9.4799999999999995E-2</v>
      </c>
      <c r="I27" s="17">
        <v>4.1599999999999998E-2</v>
      </c>
      <c r="J27" s="17">
        <v>1.6799999999999999E-2</v>
      </c>
      <c r="K27" s="17">
        <v>7.0000000000000001E-3</v>
      </c>
      <c r="M27" t="s">
        <v>132</v>
      </c>
      <c r="N27" s="18">
        <f t="shared" si="1"/>
        <v>0.66999999999999993</v>
      </c>
      <c r="O27" s="18">
        <f t="shared" si="2"/>
        <v>0.3173999999999999</v>
      </c>
      <c r="P27" s="18">
        <f t="shared" si="3"/>
        <v>0.16759999999999997</v>
      </c>
      <c r="Q27" s="18">
        <f t="shared" si="4"/>
        <v>4.8399999999999999E-2</v>
      </c>
      <c r="R27" s="18">
        <f t="shared" si="5"/>
        <v>1.8000000000000016E-2</v>
      </c>
      <c r="S27" s="18">
        <f t="shared" si="6"/>
        <v>7.1999999999999842E-3</v>
      </c>
    </row>
    <row r="28" spans="4:19" x14ac:dyDescent="0.15">
      <c r="D28" s="1" t="s">
        <v>165</v>
      </c>
      <c r="E28" s="17">
        <v>0.26079999999999998</v>
      </c>
      <c r="F28" s="17">
        <v>0.39100000000000001</v>
      </c>
      <c r="G28" s="17">
        <v>0.2104</v>
      </c>
      <c r="H28" s="17">
        <v>7.9200000000000007E-2</v>
      </c>
      <c r="I28" s="17">
        <v>3.6200000000000003E-2</v>
      </c>
      <c r="J28" s="17">
        <v>1.5599999999999999E-2</v>
      </c>
      <c r="K28" s="17">
        <v>6.7999999999999996E-3</v>
      </c>
      <c r="M28" t="s">
        <v>136</v>
      </c>
      <c r="N28" s="18">
        <f t="shared" si="1"/>
        <v>0.73140000000000005</v>
      </c>
      <c r="O28" s="18">
        <f t="shared" si="2"/>
        <v>0.34599999999999997</v>
      </c>
      <c r="P28" s="18">
        <f t="shared" si="3"/>
        <v>0.16020000000000001</v>
      </c>
      <c r="Q28" s="18">
        <f t="shared" si="4"/>
        <v>6.5400000000000014E-2</v>
      </c>
      <c r="R28" s="18">
        <f t="shared" si="5"/>
        <v>2.3800000000000043E-2</v>
      </c>
      <c r="S28" s="18">
        <f t="shared" si="6"/>
        <v>7.0000000000000062E-3</v>
      </c>
    </row>
    <row r="29" spans="4:19" x14ac:dyDescent="0.15">
      <c r="D29" s="1" t="s">
        <v>130</v>
      </c>
      <c r="E29" s="17">
        <v>0.19839999999999999</v>
      </c>
      <c r="F29" s="17">
        <v>0.53080000000000005</v>
      </c>
      <c r="G29" s="17">
        <v>0.18640000000000001</v>
      </c>
      <c r="H29" s="17">
        <v>4.2200000000000001E-2</v>
      </c>
      <c r="I29" s="17">
        <v>2.4799999999999999E-2</v>
      </c>
      <c r="J29" s="17">
        <v>1.18E-2</v>
      </c>
      <c r="K29" s="17">
        <v>5.5999999999999999E-3</v>
      </c>
      <c r="M29" t="s">
        <v>165</v>
      </c>
      <c r="N29" s="18">
        <f t="shared" si="1"/>
        <v>0.73920000000000008</v>
      </c>
      <c r="O29" s="18">
        <f t="shared" si="2"/>
        <v>0.34820000000000007</v>
      </c>
      <c r="P29" s="18">
        <f t="shared" si="3"/>
        <v>0.13780000000000003</v>
      </c>
      <c r="Q29" s="18">
        <f t="shared" si="4"/>
        <v>5.8599999999999985E-2</v>
      </c>
      <c r="R29" s="18">
        <f t="shared" si="5"/>
        <v>2.2399999999999975E-2</v>
      </c>
      <c r="S29" s="18">
        <f t="shared" si="6"/>
        <v>6.8000000000000282E-3</v>
      </c>
    </row>
    <row r="30" spans="4:19" x14ac:dyDescent="0.15">
      <c r="D30" s="1" t="s">
        <v>40</v>
      </c>
      <c r="E30" s="17">
        <v>0.30640000000000001</v>
      </c>
      <c r="F30" s="17">
        <v>0.41520000000000001</v>
      </c>
      <c r="G30" s="17">
        <v>0.16539999999999999</v>
      </c>
      <c r="H30" s="17">
        <v>6.4199999999999993E-2</v>
      </c>
      <c r="I30" s="17">
        <v>3.3000000000000002E-2</v>
      </c>
      <c r="J30" s="17">
        <v>1.14E-2</v>
      </c>
      <c r="K30" s="17">
        <v>4.4000000000000003E-3</v>
      </c>
      <c r="M30" t="s">
        <v>130</v>
      </c>
      <c r="N30" s="18">
        <f t="shared" si="1"/>
        <v>0.80159999999999998</v>
      </c>
      <c r="O30" s="18">
        <f t="shared" si="2"/>
        <v>0.27079999999999993</v>
      </c>
      <c r="P30" s="18">
        <f t="shared" si="3"/>
        <v>8.439999999999992E-2</v>
      </c>
      <c r="Q30" s="18">
        <f t="shared" si="4"/>
        <v>4.2199999999999904E-2</v>
      </c>
      <c r="R30" s="18">
        <f t="shared" si="5"/>
        <v>1.739999999999986E-2</v>
      </c>
      <c r="S30" s="18">
        <f t="shared" si="6"/>
        <v>5.5999999999998273E-3</v>
      </c>
    </row>
    <row r="31" spans="4:19" x14ac:dyDescent="0.15">
      <c r="D31" s="1" t="s">
        <v>128</v>
      </c>
      <c r="E31" s="17">
        <v>0.49159999999999998</v>
      </c>
      <c r="F31" s="17">
        <v>0.3286</v>
      </c>
      <c r="G31" s="17">
        <v>0.1002</v>
      </c>
      <c r="H31" s="17">
        <v>4.9000000000000002E-2</v>
      </c>
      <c r="I31" s="17">
        <v>1.9599999999999999E-2</v>
      </c>
      <c r="J31" s="17">
        <v>7.7999999999999996E-3</v>
      </c>
      <c r="K31" s="17">
        <v>3.2000000000000002E-3</v>
      </c>
      <c r="M31" t="s">
        <v>40</v>
      </c>
      <c r="N31" s="18">
        <f t="shared" si="1"/>
        <v>0.69359999999999999</v>
      </c>
      <c r="O31" s="18">
        <f t="shared" si="2"/>
        <v>0.27839999999999998</v>
      </c>
      <c r="P31" s="18">
        <f t="shared" si="3"/>
        <v>0.11299999999999999</v>
      </c>
      <c r="Q31" s="18">
        <f t="shared" si="4"/>
        <v>4.8799999999999955E-2</v>
      </c>
      <c r="R31" s="18">
        <f t="shared" si="5"/>
        <v>1.5799999999999925E-2</v>
      </c>
      <c r="S31" s="18">
        <f t="shared" si="6"/>
        <v>4.3999999999999595E-3</v>
      </c>
    </row>
    <row r="32" spans="4:19" x14ac:dyDescent="0.15">
      <c r="D32" s="1" t="s">
        <v>133</v>
      </c>
      <c r="E32" s="17">
        <v>0.50839999999999996</v>
      </c>
      <c r="F32" s="17">
        <v>0.32819999999999999</v>
      </c>
      <c r="G32" s="17">
        <v>9.5799999999999996E-2</v>
      </c>
      <c r="H32" s="17">
        <v>4.0800000000000003E-2</v>
      </c>
      <c r="I32" s="17">
        <v>1.7399999999999999E-2</v>
      </c>
      <c r="J32" s="17">
        <v>6.1999999999999998E-3</v>
      </c>
      <c r="K32" s="17">
        <v>3.2000000000000002E-3</v>
      </c>
      <c r="M32" t="s">
        <v>128</v>
      </c>
      <c r="N32" s="18">
        <f t="shared" si="1"/>
        <v>0.50839999999999996</v>
      </c>
      <c r="O32" s="18">
        <f t="shared" si="2"/>
        <v>0.17979999999999996</v>
      </c>
      <c r="P32" s="18">
        <f t="shared" si="3"/>
        <v>7.9600000000000004E-2</v>
      </c>
      <c r="Q32" s="18">
        <f t="shared" si="4"/>
        <v>3.0599999999999961E-2</v>
      </c>
      <c r="R32" s="18">
        <f t="shared" si="5"/>
        <v>1.100000000000001E-2</v>
      </c>
      <c r="S32" s="18">
        <f t="shared" si="6"/>
        <v>3.1999999999999806E-3</v>
      </c>
    </row>
    <row r="33" spans="4:19" x14ac:dyDescent="0.15">
      <c r="D33" s="1" t="s">
        <v>30</v>
      </c>
      <c r="E33" s="17">
        <v>0.45540000000000003</v>
      </c>
      <c r="F33" s="17">
        <v>0.34160000000000001</v>
      </c>
      <c r="G33" s="17">
        <v>0.13020000000000001</v>
      </c>
      <c r="H33" s="17">
        <v>5.7000000000000002E-2</v>
      </c>
      <c r="I33" s="17">
        <v>1.18E-2</v>
      </c>
      <c r="J33" s="17">
        <v>2.5999999999999999E-3</v>
      </c>
      <c r="K33" s="17">
        <v>1.4E-3</v>
      </c>
      <c r="M33" t="s">
        <v>133</v>
      </c>
      <c r="N33" s="18">
        <f t="shared" si="1"/>
        <v>0.49160000000000004</v>
      </c>
      <c r="O33" s="18">
        <f t="shared" si="2"/>
        <v>0.16339999999999999</v>
      </c>
      <c r="P33" s="18">
        <f t="shared" si="3"/>
        <v>6.7599999999999993E-2</v>
      </c>
      <c r="Q33" s="18">
        <f t="shared" si="4"/>
        <v>2.6799999999999935E-2</v>
      </c>
      <c r="R33" s="18">
        <f t="shared" si="5"/>
        <v>9.3999999999999639E-3</v>
      </c>
      <c r="S33" s="18">
        <f t="shared" si="6"/>
        <v>3.1999999999999806E-3</v>
      </c>
    </row>
    <row r="34" spans="4:19" x14ac:dyDescent="0.15">
      <c r="D34" s="1" t="s">
        <v>52</v>
      </c>
      <c r="E34" s="17">
        <v>0.44240000000000002</v>
      </c>
      <c r="F34" s="17">
        <v>0.39439999999999997</v>
      </c>
      <c r="G34" s="17">
        <v>9.98E-2</v>
      </c>
      <c r="H34" s="17">
        <v>4.2200000000000001E-2</v>
      </c>
      <c r="I34" s="17">
        <v>1.6400000000000001E-2</v>
      </c>
      <c r="J34" s="17">
        <v>3.3999999999999998E-3</v>
      </c>
      <c r="K34" s="17">
        <v>1.4E-3</v>
      </c>
      <c r="M34" t="s">
        <v>30</v>
      </c>
      <c r="N34" s="18">
        <f t="shared" si="1"/>
        <v>0.54459999999999997</v>
      </c>
      <c r="O34" s="18">
        <f t="shared" si="2"/>
        <v>0.20299999999999996</v>
      </c>
      <c r="P34" s="18">
        <f t="shared" si="3"/>
        <v>7.2799999999999976E-2</v>
      </c>
      <c r="Q34" s="18">
        <f t="shared" si="4"/>
        <v>1.5799999999999925E-2</v>
      </c>
      <c r="R34" s="18">
        <f t="shared" si="5"/>
        <v>3.9999999999998925E-3</v>
      </c>
      <c r="S34" s="18">
        <f t="shared" si="6"/>
        <v>1.3999999999998458E-3</v>
      </c>
    </row>
    <row r="35" spans="4:19" x14ac:dyDescent="0.15">
      <c r="D35" s="1" t="s">
        <v>108</v>
      </c>
      <c r="E35" s="17">
        <v>0.37380000000000002</v>
      </c>
      <c r="F35" s="17">
        <v>0.40720000000000001</v>
      </c>
      <c r="G35" s="17">
        <v>0.16880000000000001</v>
      </c>
      <c r="H35" s="17">
        <v>3.78E-2</v>
      </c>
      <c r="I35" s="17">
        <v>8.2000000000000007E-3</v>
      </c>
      <c r="J35" s="17">
        <v>3.0000000000000001E-3</v>
      </c>
      <c r="K35" s="17">
        <v>1.1999999999999999E-3</v>
      </c>
      <c r="M35" t="s">
        <v>52</v>
      </c>
      <c r="N35" s="18">
        <f t="shared" si="1"/>
        <v>0.55759999999999998</v>
      </c>
      <c r="O35" s="18">
        <f t="shared" si="2"/>
        <v>0.16320000000000001</v>
      </c>
      <c r="P35" s="18">
        <f t="shared" si="3"/>
        <v>6.3400000000000012E-2</v>
      </c>
      <c r="Q35" s="18">
        <f t="shared" si="4"/>
        <v>2.1199999999999997E-2</v>
      </c>
      <c r="R35" s="18">
        <f t="shared" si="5"/>
        <v>4.8000000000000265E-3</v>
      </c>
      <c r="S35" s="18">
        <f t="shared" si="6"/>
        <v>1.4000000000000679E-3</v>
      </c>
    </row>
    <row r="36" spans="4:19" x14ac:dyDescent="0.15">
      <c r="D36" s="1" t="s">
        <v>153</v>
      </c>
      <c r="E36" s="17">
        <v>0.504</v>
      </c>
      <c r="F36" s="17">
        <v>0.36959999999999998</v>
      </c>
      <c r="G36" s="17">
        <v>8.1600000000000006E-2</v>
      </c>
      <c r="H36" s="17">
        <v>3.56E-2</v>
      </c>
      <c r="I36" s="17">
        <v>6.1999999999999998E-3</v>
      </c>
      <c r="J36" s="17">
        <v>2.2000000000000001E-3</v>
      </c>
      <c r="K36" s="17">
        <v>8.0000000000000004E-4</v>
      </c>
      <c r="M36" t="s">
        <v>108</v>
      </c>
      <c r="N36" s="18">
        <f t="shared" si="1"/>
        <v>0.62619999999999998</v>
      </c>
      <c r="O36" s="18">
        <f t="shared" si="2"/>
        <v>0.21899999999999997</v>
      </c>
      <c r="P36" s="18">
        <f t="shared" si="3"/>
        <v>5.0200000000000022E-2</v>
      </c>
      <c r="Q36" s="18">
        <f t="shared" si="4"/>
        <v>1.2399999999999967E-2</v>
      </c>
      <c r="R36" s="18">
        <f t="shared" si="5"/>
        <v>4.1999999999999815E-3</v>
      </c>
      <c r="S36" s="18">
        <f t="shared" si="6"/>
        <v>1.1999999999999789E-3</v>
      </c>
    </row>
    <row r="37" spans="4:19" x14ac:dyDescent="0.15">
      <c r="D37" s="1" t="s">
        <v>17</v>
      </c>
      <c r="E37" s="17">
        <v>0.45100000000000001</v>
      </c>
      <c r="F37" s="17">
        <v>0.43780000000000002</v>
      </c>
      <c r="G37" s="17">
        <v>6.5000000000000002E-2</v>
      </c>
      <c r="H37" s="17">
        <v>3.2599999999999997E-2</v>
      </c>
      <c r="I37" s="17">
        <v>0.01</v>
      </c>
      <c r="J37" s="17">
        <v>3.0000000000000001E-3</v>
      </c>
      <c r="K37" s="17">
        <v>5.9999999999999995E-4</v>
      </c>
      <c r="M37" t="s">
        <v>153</v>
      </c>
      <c r="N37" s="18">
        <f t="shared" si="1"/>
        <v>0.496</v>
      </c>
      <c r="O37" s="18">
        <f t="shared" si="2"/>
        <v>0.12640000000000007</v>
      </c>
      <c r="P37" s="18">
        <f t="shared" si="3"/>
        <v>4.4800000000000062E-2</v>
      </c>
      <c r="Q37" s="18">
        <f t="shared" si="4"/>
        <v>9.200000000000097E-3</v>
      </c>
      <c r="R37" s="18">
        <f t="shared" si="5"/>
        <v>3.0000000000001137E-3</v>
      </c>
      <c r="S37" s="18">
        <f t="shared" si="6"/>
        <v>8.0000000000013394E-4</v>
      </c>
    </row>
    <row r="38" spans="4:19" x14ac:dyDescent="0.15">
      <c r="D38" s="1" t="s">
        <v>161</v>
      </c>
      <c r="E38" s="17">
        <v>0.55759999999999998</v>
      </c>
      <c r="F38" s="17">
        <v>0.34200000000000003</v>
      </c>
      <c r="G38" s="17">
        <v>6.7400000000000002E-2</v>
      </c>
      <c r="H38" s="17">
        <v>2.58E-2</v>
      </c>
      <c r="I38" s="17">
        <v>5.5999999999999999E-3</v>
      </c>
      <c r="J38" s="17">
        <v>1.1999999999999999E-3</v>
      </c>
      <c r="K38" s="17">
        <v>4.0000000000000002E-4</v>
      </c>
      <c r="M38" t="s">
        <v>17</v>
      </c>
      <c r="N38" s="18">
        <f t="shared" si="1"/>
        <v>0.54899999999999993</v>
      </c>
      <c r="O38" s="18">
        <f t="shared" si="2"/>
        <v>0.11119999999999997</v>
      </c>
      <c r="P38" s="18">
        <f t="shared" si="3"/>
        <v>4.6200000000000019E-2</v>
      </c>
      <c r="Q38" s="18">
        <f t="shared" si="4"/>
        <v>1.3600000000000056E-2</v>
      </c>
      <c r="R38" s="18">
        <f t="shared" si="5"/>
        <v>3.6000000000000476E-3</v>
      </c>
      <c r="S38" s="18">
        <f t="shared" si="6"/>
        <v>6.0000000000004494E-4</v>
      </c>
    </row>
    <row r="39" spans="4:19" x14ac:dyDescent="0.15">
      <c r="D39" s="1" t="s">
        <v>143</v>
      </c>
      <c r="E39" s="17">
        <v>0.62619999999999998</v>
      </c>
      <c r="F39" s="17">
        <v>0.28299999999999997</v>
      </c>
      <c r="G39" s="17">
        <v>7.4800000000000005E-2</v>
      </c>
      <c r="H39" s="17">
        <v>1.34E-2</v>
      </c>
      <c r="I39" s="17">
        <v>1.6000000000000001E-3</v>
      </c>
      <c r="J39" s="17">
        <v>5.9999999999999995E-4</v>
      </c>
      <c r="K39" s="17">
        <v>4.0000000000000002E-4</v>
      </c>
      <c r="M39" t="s">
        <v>161</v>
      </c>
      <c r="N39" s="18">
        <f t="shared" si="1"/>
        <v>0.44240000000000002</v>
      </c>
      <c r="O39" s="18">
        <f t="shared" si="2"/>
        <v>0.10040000000000004</v>
      </c>
      <c r="P39" s="18">
        <f t="shared" si="3"/>
        <v>3.3000000000000029E-2</v>
      </c>
      <c r="Q39" s="18">
        <f t="shared" si="4"/>
        <v>7.1999999999999842E-3</v>
      </c>
      <c r="R39" s="18">
        <f t="shared" si="5"/>
        <v>1.5999999999999348E-3</v>
      </c>
      <c r="S39" s="18">
        <f t="shared" si="6"/>
        <v>3.9999999999995595E-4</v>
      </c>
    </row>
    <row r="40" spans="4:19" x14ac:dyDescent="0.15">
      <c r="D40" s="1" t="s">
        <v>85</v>
      </c>
      <c r="E40" s="17">
        <v>0.496</v>
      </c>
      <c r="F40" s="17">
        <v>0.375</v>
      </c>
      <c r="G40" s="17">
        <v>8.5199999999999998E-2</v>
      </c>
      <c r="H40" s="17">
        <v>3.3799999999999997E-2</v>
      </c>
      <c r="I40" s="17">
        <v>8.6E-3</v>
      </c>
      <c r="J40" s="17">
        <v>1.1999999999999999E-3</v>
      </c>
      <c r="K40" s="17">
        <v>2.0000000000000001E-4</v>
      </c>
      <c r="M40" t="s">
        <v>143</v>
      </c>
      <c r="N40" s="18">
        <f t="shared" si="1"/>
        <v>0.37380000000000002</v>
      </c>
      <c r="O40" s="18">
        <f t="shared" si="2"/>
        <v>9.0799999999999992E-2</v>
      </c>
      <c r="P40" s="18">
        <f t="shared" si="3"/>
        <v>1.6000000000000014E-2</v>
      </c>
      <c r="Q40" s="18">
        <f t="shared" si="4"/>
        <v>2.6000000000000467E-3</v>
      </c>
      <c r="R40" s="18">
        <f t="shared" si="5"/>
        <v>1.0000000000000009E-3</v>
      </c>
      <c r="S40" s="18">
        <f t="shared" si="6"/>
        <v>3.9999999999995595E-4</v>
      </c>
    </row>
    <row r="41" spans="4:19" x14ac:dyDescent="0.15">
      <c r="D41" s="1" t="s">
        <v>156</v>
      </c>
      <c r="E41" s="17">
        <v>0.48799999999999999</v>
      </c>
      <c r="F41" s="17">
        <v>0.44140000000000001</v>
      </c>
      <c r="G41" s="17">
        <v>5.2600000000000001E-2</v>
      </c>
      <c r="H41" s="17">
        <v>1.1599999999999999E-2</v>
      </c>
      <c r="I41" s="17">
        <v>4.4000000000000003E-3</v>
      </c>
      <c r="J41" s="17">
        <v>1.8E-3</v>
      </c>
      <c r="K41" s="17">
        <v>2.0000000000000001E-4</v>
      </c>
      <c r="M41" t="s">
        <v>85</v>
      </c>
      <c r="N41" s="18">
        <f t="shared" si="1"/>
        <v>0.504</v>
      </c>
      <c r="O41" s="18">
        <f t="shared" si="2"/>
        <v>0.129</v>
      </c>
      <c r="P41" s="18">
        <f t="shared" si="3"/>
        <v>4.3800000000000061E-2</v>
      </c>
      <c r="Q41" s="18">
        <f t="shared" si="4"/>
        <v>1.0000000000000009E-2</v>
      </c>
      <c r="R41" s="18">
        <f t="shared" si="5"/>
        <v>1.3999999999999568E-3</v>
      </c>
      <c r="S41" s="18">
        <f t="shared" si="6"/>
        <v>1.9999999999997797E-4</v>
      </c>
    </row>
    <row r="42" spans="4:19" x14ac:dyDescent="0.15">
      <c r="D42" s="1" t="s">
        <v>20</v>
      </c>
      <c r="E42" s="17">
        <v>0.51200000000000001</v>
      </c>
      <c r="F42" s="17">
        <v>0.42099999999999999</v>
      </c>
      <c r="G42" s="17">
        <v>5.2999999999999999E-2</v>
      </c>
      <c r="H42" s="17">
        <v>1.06E-2</v>
      </c>
      <c r="I42" s="17">
        <v>3.0000000000000001E-3</v>
      </c>
      <c r="J42" s="17">
        <v>2.0000000000000001E-4</v>
      </c>
      <c r="K42" s="17">
        <v>2.0000000000000001E-4</v>
      </c>
      <c r="M42" t="s">
        <v>156</v>
      </c>
      <c r="N42" s="18">
        <f t="shared" si="1"/>
        <v>0.51200000000000001</v>
      </c>
      <c r="O42" s="18">
        <f t="shared" si="2"/>
        <v>7.0599999999999996E-2</v>
      </c>
      <c r="P42" s="18">
        <f t="shared" si="3"/>
        <v>1.8000000000000016E-2</v>
      </c>
      <c r="Q42" s="18">
        <f t="shared" si="4"/>
        <v>6.3999999999999613E-3</v>
      </c>
      <c r="R42" s="18">
        <f t="shared" si="5"/>
        <v>2.0000000000000018E-3</v>
      </c>
      <c r="S42" s="18">
        <f t="shared" si="6"/>
        <v>1.9999999999997797E-4</v>
      </c>
    </row>
    <row r="43" spans="4:19" x14ac:dyDescent="0.15">
      <c r="D43" s="1" t="s">
        <v>47</v>
      </c>
      <c r="E43" s="17">
        <v>0.54459999999999997</v>
      </c>
      <c r="F43" s="17">
        <v>0.30740000000000001</v>
      </c>
      <c r="G43" s="17">
        <v>0.10059999999999999</v>
      </c>
      <c r="H43" s="17">
        <v>4.0399999999999998E-2</v>
      </c>
      <c r="I43" s="17">
        <v>5.4000000000000003E-3</v>
      </c>
      <c r="J43" s="17">
        <v>1.4E-3</v>
      </c>
      <c r="K43" s="17">
        <v>2.0000000000000001E-4</v>
      </c>
      <c r="M43" t="s">
        <v>20</v>
      </c>
      <c r="N43" s="18">
        <f t="shared" si="1"/>
        <v>0.48799999999999999</v>
      </c>
      <c r="O43" s="18">
        <f t="shared" si="2"/>
        <v>6.6999999999999948E-2</v>
      </c>
      <c r="P43" s="18">
        <f t="shared" si="3"/>
        <v>1.3999999999999901E-2</v>
      </c>
      <c r="Q43" s="18">
        <f t="shared" si="4"/>
        <v>3.3999999999998476E-3</v>
      </c>
      <c r="R43" s="18">
        <f t="shared" si="5"/>
        <v>3.9999999999984492E-4</v>
      </c>
      <c r="S43" s="18">
        <f t="shared" si="6"/>
        <v>1.9999999999986695E-4</v>
      </c>
    </row>
    <row r="44" spans="4:19" x14ac:dyDescent="0.15">
      <c r="D44" s="1" t="s">
        <v>66</v>
      </c>
      <c r="E44" s="17">
        <v>0.67</v>
      </c>
      <c r="F44" s="17">
        <v>0.22639999999999999</v>
      </c>
      <c r="G44" s="17">
        <v>6.4399999999999999E-2</v>
      </c>
      <c r="H44" s="17">
        <v>3.2199999999999999E-2</v>
      </c>
      <c r="I44" s="17">
        <v>5.5999999999999999E-3</v>
      </c>
      <c r="J44" s="17">
        <v>1.1999999999999999E-3</v>
      </c>
      <c r="K44" s="17">
        <v>2.0000000000000001E-4</v>
      </c>
      <c r="M44" t="s">
        <v>47</v>
      </c>
      <c r="N44" s="18">
        <f t="shared" si="1"/>
        <v>0.45540000000000003</v>
      </c>
      <c r="O44" s="18">
        <f t="shared" si="2"/>
        <v>0.14800000000000002</v>
      </c>
      <c r="P44" s="18">
        <f t="shared" si="3"/>
        <v>4.7399999999999998E-2</v>
      </c>
      <c r="Q44" s="18">
        <f t="shared" si="4"/>
        <v>7.0000000000000062E-3</v>
      </c>
      <c r="R44" s="18">
        <f t="shared" si="5"/>
        <v>1.6000000000000458E-3</v>
      </c>
      <c r="S44" s="18">
        <f t="shared" si="6"/>
        <v>2.00000000000089E-4</v>
      </c>
    </row>
    <row r="45" spans="4:19" x14ac:dyDescent="0.15">
      <c r="D45" s="1" t="s">
        <v>39</v>
      </c>
      <c r="E45" s="17">
        <v>0.73140000000000005</v>
      </c>
      <c r="F45" s="17">
        <v>0.193</v>
      </c>
      <c r="G45" s="17">
        <v>5.96E-2</v>
      </c>
      <c r="H45" s="17">
        <v>1.2200000000000001E-2</v>
      </c>
      <c r="I45" s="17">
        <v>3.5999999999999999E-3</v>
      </c>
      <c r="J45" s="17">
        <v>0</v>
      </c>
      <c r="K45" s="17">
        <v>2.0000000000000001E-4</v>
      </c>
      <c r="M45" t="s">
        <v>66</v>
      </c>
      <c r="N45" s="18">
        <f t="shared" si="1"/>
        <v>0.32999999999999996</v>
      </c>
      <c r="O45" s="18">
        <f t="shared" si="2"/>
        <v>0.10359999999999991</v>
      </c>
      <c r="P45" s="18">
        <f t="shared" si="3"/>
        <v>3.9199999999999902E-2</v>
      </c>
      <c r="Q45" s="18">
        <f t="shared" si="4"/>
        <v>6.9999999999998952E-3</v>
      </c>
      <c r="R45" s="18">
        <f t="shared" si="5"/>
        <v>1.3999999999998458E-3</v>
      </c>
      <c r="S45" s="18">
        <f t="shared" si="6"/>
        <v>1.9999999999986695E-4</v>
      </c>
    </row>
    <row r="46" spans="4:19" x14ac:dyDescent="0.15">
      <c r="D46" s="1" t="s">
        <v>139</v>
      </c>
      <c r="E46" s="17">
        <v>0.54900000000000004</v>
      </c>
      <c r="F46" s="17">
        <v>0.37459999999999999</v>
      </c>
      <c r="G46" s="17">
        <v>4.8399999999999999E-2</v>
      </c>
      <c r="H46" s="17">
        <v>2.0799999999999999E-2</v>
      </c>
      <c r="I46" s="17">
        <v>5.5999999999999999E-3</v>
      </c>
      <c r="J46" s="17">
        <v>1.4E-3</v>
      </c>
      <c r="K46" s="17">
        <v>2.0000000000000001E-4</v>
      </c>
      <c r="M46" t="s">
        <v>39</v>
      </c>
      <c r="N46" s="18">
        <f t="shared" si="1"/>
        <v>0.26859999999999995</v>
      </c>
      <c r="O46" s="18">
        <f t="shared" si="2"/>
        <v>7.559999999999989E-2</v>
      </c>
      <c r="P46" s="18">
        <f t="shared" si="3"/>
        <v>1.5999999999999903E-2</v>
      </c>
      <c r="Q46" s="18">
        <f t="shared" si="4"/>
        <v>3.7999999999999146E-3</v>
      </c>
      <c r="R46" s="18">
        <f t="shared" si="5"/>
        <v>1.9999999999986695E-4</v>
      </c>
      <c r="S46" s="18">
        <f t="shared" si="6"/>
        <v>1.9999999999986695E-4</v>
      </c>
    </row>
    <row r="47" spans="4:19" x14ac:dyDescent="0.15">
      <c r="D47" s="1" t="s">
        <v>137</v>
      </c>
      <c r="E47" s="17">
        <v>0.75839999999999996</v>
      </c>
      <c r="F47" s="17">
        <v>0.1946</v>
      </c>
      <c r="G47" s="17">
        <v>3.1800000000000002E-2</v>
      </c>
      <c r="H47" s="17">
        <v>1.1599999999999999E-2</v>
      </c>
      <c r="I47" s="17">
        <v>2.8E-3</v>
      </c>
      <c r="J47" s="17">
        <v>5.9999999999999995E-4</v>
      </c>
      <c r="K47" s="17">
        <v>2.0000000000000001E-4</v>
      </c>
      <c r="M47" t="s">
        <v>139</v>
      </c>
      <c r="N47" s="18">
        <f t="shared" si="1"/>
        <v>0.45099999999999996</v>
      </c>
      <c r="O47" s="18">
        <f t="shared" si="2"/>
        <v>7.6400000000000023E-2</v>
      </c>
      <c r="P47" s="18">
        <f t="shared" si="3"/>
        <v>2.8000000000000025E-2</v>
      </c>
      <c r="Q47" s="18">
        <f t="shared" si="4"/>
        <v>7.1999999999999842E-3</v>
      </c>
      <c r="R47" s="18">
        <f t="shared" si="5"/>
        <v>1.5999999999999348E-3</v>
      </c>
      <c r="S47" s="18">
        <f t="shared" si="6"/>
        <v>1.9999999999997797E-4</v>
      </c>
    </row>
    <row r="48" spans="4:19" x14ac:dyDescent="0.15">
      <c r="D48" s="1" t="s">
        <v>171</v>
      </c>
      <c r="E48" s="17">
        <v>0.84</v>
      </c>
      <c r="F48" s="17">
        <v>0.10879999999999999</v>
      </c>
      <c r="G48" s="17">
        <v>3.6400000000000002E-2</v>
      </c>
      <c r="H48" s="17">
        <v>1.0999999999999999E-2</v>
      </c>
      <c r="I48" s="17">
        <v>3.0000000000000001E-3</v>
      </c>
      <c r="J48" s="17">
        <v>5.9999999999999995E-4</v>
      </c>
      <c r="K48" s="17">
        <v>2.0000000000000001E-4</v>
      </c>
      <c r="M48" t="s">
        <v>137</v>
      </c>
      <c r="N48" s="18">
        <f t="shared" si="1"/>
        <v>0.24160000000000004</v>
      </c>
      <c r="O48" s="18">
        <f t="shared" si="2"/>
        <v>4.7000000000000042E-2</v>
      </c>
      <c r="P48" s="18">
        <f t="shared" si="3"/>
        <v>1.5199999999999991E-2</v>
      </c>
      <c r="Q48" s="18">
        <f t="shared" si="4"/>
        <v>3.6000000000000476E-3</v>
      </c>
      <c r="R48" s="18">
        <f t="shared" si="5"/>
        <v>8.0000000000002292E-4</v>
      </c>
      <c r="S48" s="18">
        <f t="shared" si="6"/>
        <v>1.9999999999997797E-4</v>
      </c>
    </row>
    <row r="49" spans="4:19" x14ac:dyDescent="0.15">
      <c r="D49" s="1" t="s">
        <v>172</v>
      </c>
      <c r="E49" s="17">
        <v>0.84119999999999995</v>
      </c>
      <c r="F49" s="17">
        <v>0.1114</v>
      </c>
      <c r="G49" s="17">
        <v>3.4200000000000001E-2</v>
      </c>
      <c r="H49" s="17">
        <v>1.04E-2</v>
      </c>
      <c r="I49" s="17">
        <v>2.3999999999999998E-3</v>
      </c>
      <c r="J49" s="17">
        <v>2.0000000000000001E-4</v>
      </c>
      <c r="K49" s="17">
        <v>2.0000000000000001E-4</v>
      </c>
      <c r="M49" t="s">
        <v>171</v>
      </c>
      <c r="N49" s="18">
        <f t="shared" si="1"/>
        <v>0.16000000000000003</v>
      </c>
      <c r="O49" s="18">
        <f t="shared" si="2"/>
        <v>5.1200000000000023E-2</v>
      </c>
      <c r="P49" s="18">
        <f t="shared" si="3"/>
        <v>1.4800000000000035E-2</v>
      </c>
      <c r="Q49" s="18">
        <f t="shared" si="4"/>
        <v>3.8000000000000256E-3</v>
      </c>
      <c r="R49" s="18">
        <f t="shared" si="5"/>
        <v>8.0000000000002292E-4</v>
      </c>
      <c r="S49" s="18">
        <f t="shared" si="6"/>
        <v>1.9999999999997797E-4</v>
      </c>
    </row>
    <row r="50" spans="4:19" x14ac:dyDescent="0.15">
      <c r="D50" s="1" t="s">
        <v>149</v>
      </c>
      <c r="E50" s="17">
        <v>0.72840000000000005</v>
      </c>
      <c r="F50" s="17">
        <v>0.23219999999999999</v>
      </c>
      <c r="G50" s="17">
        <v>0.03</v>
      </c>
      <c r="H50" s="17">
        <v>6.4000000000000003E-3</v>
      </c>
      <c r="I50" s="17">
        <v>2.3999999999999998E-3</v>
      </c>
      <c r="J50" s="17">
        <v>5.9999999999999995E-4</v>
      </c>
      <c r="K50" s="17">
        <v>0</v>
      </c>
      <c r="M50" t="s">
        <v>172</v>
      </c>
      <c r="N50" s="18">
        <f t="shared" si="1"/>
        <v>0.15880000000000005</v>
      </c>
      <c r="O50" s="18">
        <f t="shared" si="2"/>
        <v>4.7400000000000109E-2</v>
      </c>
      <c r="P50" s="18">
        <f t="shared" si="3"/>
        <v>1.3200000000000101E-2</v>
      </c>
      <c r="Q50" s="18">
        <f t="shared" si="4"/>
        <v>2.8000000000001357E-3</v>
      </c>
      <c r="R50" s="18">
        <f t="shared" si="5"/>
        <v>4.0000000000017799E-4</v>
      </c>
      <c r="S50" s="18">
        <f t="shared" si="6"/>
        <v>2.0000000000020002E-4</v>
      </c>
    </row>
    <row r="51" spans="4:19" x14ac:dyDescent="0.15">
      <c r="D51" s="1" t="s">
        <v>150</v>
      </c>
      <c r="E51" s="17">
        <v>0.87119999999999997</v>
      </c>
      <c r="F51" s="17">
        <v>0.1056</v>
      </c>
      <c r="G51" s="17">
        <v>2.0400000000000001E-2</v>
      </c>
      <c r="H51" s="17">
        <v>2E-3</v>
      </c>
      <c r="I51" s="17">
        <v>8.0000000000000004E-4</v>
      </c>
      <c r="J51" s="17">
        <v>0</v>
      </c>
      <c r="K51" s="17">
        <v>0</v>
      </c>
      <c r="M51" t="s">
        <v>149</v>
      </c>
      <c r="N51" s="18">
        <f t="shared" si="1"/>
        <v>0.27159999999999995</v>
      </c>
      <c r="O51" s="18">
        <f t="shared" si="2"/>
        <v>3.9399999999999991E-2</v>
      </c>
      <c r="P51" s="18">
        <f t="shared" si="3"/>
        <v>9.3999999999999639E-3</v>
      </c>
      <c r="Q51" s="18">
        <f t="shared" si="4"/>
        <v>3.0000000000000027E-3</v>
      </c>
      <c r="R51" s="18">
        <f t="shared" si="5"/>
        <v>6.0000000000004494E-4</v>
      </c>
      <c r="S51" s="18">
        <f t="shared" si="6"/>
        <v>0</v>
      </c>
    </row>
    <row r="52" spans="4:19" x14ac:dyDescent="0.15">
      <c r="D52" s="1" t="s">
        <v>151</v>
      </c>
      <c r="E52" s="17">
        <v>0.89759999999999995</v>
      </c>
      <c r="F52" s="17">
        <v>8.72E-2</v>
      </c>
      <c r="G52" s="17">
        <v>1.4200000000000001E-2</v>
      </c>
      <c r="H52" s="17">
        <v>1E-3</v>
      </c>
      <c r="I52" s="17">
        <v>0</v>
      </c>
      <c r="J52" s="17">
        <v>0</v>
      </c>
      <c r="K52" s="17">
        <v>0</v>
      </c>
      <c r="M52" t="s">
        <v>150</v>
      </c>
      <c r="N52" s="18">
        <f t="shared" si="1"/>
        <v>0.12880000000000003</v>
      </c>
      <c r="O52" s="18">
        <f t="shared" si="2"/>
        <v>2.3199999999999998E-2</v>
      </c>
      <c r="P52" s="18">
        <f t="shared" si="3"/>
        <v>2.8000000000000247E-3</v>
      </c>
      <c r="Q52" s="18">
        <f t="shared" si="4"/>
        <v>8.0000000000002292E-4</v>
      </c>
      <c r="R52" s="18">
        <f t="shared" si="5"/>
        <v>0</v>
      </c>
      <c r="S52" s="18">
        <f t="shared" si="6"/>
        <v>0</v>
      </c>
    </row>
    <row r="53" spans="4:19" x14ac:dyDescent="0.15">
      <c r="D53" s="1" t="s">
        <v>134</v>
      </c>
      <c r="E53" s="17">
        <v>0.91879999999999995</v>
      </c>
      <c r="F53" s="17">
        <v>6.9000000000000006E-2</v>
      </c>
      <c r="G53" s="17">
        <v>1.06E-2</v>
      </c>
      <c r="H53" s="17">
        <v>1.6000000000000001E-3</v>
      </c>
      <c r="I53" s="17">
        <v>0</v>
      </c>
      <c r="J53" s="17">
        <v>0</v>
      </c>
      <c r="K53" s="17">
        <v>0</v>
      </c>
      <c r="M53" t="s">
        <v>151</v>
      </c>
      <c r="N53" s="18">
        <f t="shared" si="1"/>
        <v>0.10240000000000005</v>
      </c>
      <c r="O53" s="18">
        <f t="shared" si="2"/>
        <v>1.5200000000000102E-2</v>
      </c>
      <c r="P53" s="18">
        <f t="shared" si="3"/>
        <v>1.0000000000001119E-3</v>
      </c>
      <c r="Q53" s="18">
        <f t="shared" si="4"/>
        <v>0</v>
      </c>
      <c r="R53" s="18">
        <f t="shared" si="5"/>
        <v>0</v>
      </c>
      <c r="S53" s="18">
        <f t="shared" si="6"/>
        <v>0</v>
      </c>
    </row>
    <row r="54" spans="4:19" x14ac:dyDescent="0.15">
      <c r="D54" s="1" t="s">
        <v>154</v>
      </c>
      <c r="E54" s="17">
        <v>0.97860000000000003</v>
      </c>
      <c r="F54" s="17">
        <v>2.0199999999999999E-2</v>
      </c>
      <c r="G54" s="17">
        <v>1.1999999999999999E-3</v>
      </c>
      <c r="H54" s="17">
        <v>0</v>
      </c>
      <c r="I54" s="17">
        <v>0</v>
      </c>
      <c r="J54" s="17">
        <v>0</v>
      </c>
      <c r="K54" s="17">
        <v>0</v>
      </c>
      <c r="M54" t="s">
        <v>134</v>
      </c>
      <c r="N54" s="18">
        <f t="shared" si="1"/>
        <v>8.120000000000005E-2</v>
      </c>
      <c r="O54" s="18">
        <f t="shared" si="2"/>
        <v>1.2199999999999989E-2</v>
      </c>
      <c r="P54" s="18">
        <f t="shared" si="3"/>
        <v>1.5999999999999348E-3</v>
      </c>
      <c r="Q54" s="18">
        <f t="shared" si="4"/>
        <v>0</v>
      </c>
      <c r="R54" s="18">
        <f t="shared" si="5"/>
        <v>0</v>
      </c>
      <c r="S54" s="18">
        <f t="shared" si="6"/>
        <v>0</v>
      </c>
    </row>
    <row r="55" spans="4:19" x14ac:dyDescent="0.15">
      <c r="D55" s="1" t="s">
        <v>155</v>
      </c>
      <c r="E55" s="17">
        <v>0.98839999999999995</v>
      </c>
      <c r="F55" s="17">
        <v>0.01</v>
      </c>
      <c r="G55" s="17">
        <v>1.4E-3</v>
      </c>
      <c r="H55" s="17">
        <v>2.0000000000000001E-4</v>
      </c>
      <c r="I55" s="17">
        <v>0</v>
      </c>
      <c r="J55" s="17">
        <v>0</v>
      </c>
      <c r="K55" s="17">
        <v>0</v>
      </c>
      <c r="M55" t="s">
        <v>154</v>
      </c>
      <c r="N55" s="18">
        <f t="shared" si="1"/>
        <v>2.1399999999999975E-2</v>
      </c>
      <c r="O55" s="18">
        <f t="shared" si="2"/>
        <v>1.1999999999999789E-3</v>
      </c>
      <c r="P55" s="18">
        <f t="shared" si="3"/>
        <v>0</v>
      </c>
      <c r="Q55" s="18">
        <f t="shared" si="4"/>
        <v>0</v>
      </c>
      <c r="R55" s="18">
        <f t="shared" si="5"/>
        <v>0</v>
      </c>
      <c r="S55" s="18">
        <f t="shared" si="6"/>
        <v>0</v>
      </c>
    </row>
    <row r="56" spans="4:19" x14ac:dyDescent="0.15">
      <c r="D56" s="1" t="s">
        <v>157</v>
      </c>
      <c r="E56" s="17">
        <v>0.80159999999999998</v>
      </c>
      <c r="F56" s="17">
        <v>0.1716</v>
      </c>
      <c r="G56" s="17">
        <v>2.3800000000000002E-2</v>
      </c>
      <c r="H56" s="17">
        <v>2.8E-3</v>
      </c>
      <c r="I56" s="17">
        <v>2.0000000000000001E-4</v>
      </c>
      <c r="J56" s="17">
        <v>0</v>
      </c>
      <c r="K56" s="17">
        <v>0</v>
      </c>
      <c r="M56" t="s">
        <v>155</v>
      </c>
      <c r="N56" s="18">
        <f t="shared" si="1"/>
        <v>1.1600000000000055E-2</v>
      </c>
      <c r="O56" s="18">
        <f t="shared" si="2"/>
        <v>1.6000000000000458E-3</v>
      </c>
      <c r="P56" s="18">
        <f t="shared" si="3"/>
        <v>2.00000000000089E-4</v>
      </c>
      <c r="Q56" s="18">
        <f t="shared" si="4"/>
        <v>0</v>
      </c>
      <c r="R56" s="18">
        <f t="shared" si="5"/>
        <v>0</v>
      </c>
      <c r="S56" s="18">
        <f t="shared" si="6"/>
        <v>0</v>
      </c>
    </row>
    <row r="57" spans="4:19" x14ac:dyDescent="0.15">
      <c r="D57" s="1" t="s">
        <v>127</v>
      </c>
      <c r="E57" s="17">
        <v>0.94740000000000002</v>
      </c>
      <c r="F57" s="17">
        <v>4.2799999999999998E-2</v>
      </c>
      <c r="G57" s="17">
        <v>8.9999999999999993E-3</v>
      </c>
      <c r="H57" s="17">
        <v>8.0000000000000004E-4</v>
      </c>
      <c r="I57" s="17">
        <v>0</v>
      </c>
      <c r="J57" s="17">
        <v>0</v>
      </c>
      <c r="K57" s="17">
        <v>0</v>
      </c>
      <c r="M57" t="s">
        <v>157</v>
      </c>
      <c r="N57" s="18">
        <f t="shared" si="1"/>
        <v>0.19840000000000002</v>
      </c>
      <c r="O57" s="18">
        <f t="shared" si="2"/>
        <v>2.6800000000000046E-2</v>
      </c>
      <c r="P57" s="18">
        <f t="shared" si="3"/>
        <v>3.0000000000000027E-3</v>
      </c>
      <c r="Q57" s="18">
        <f t="shared" si="4"/>
        <v>1.9999999999997797E-4</v>
      </c>
      <c r="R57" s="18">
        <f t="shared" si="5"/>
        <v>0</v>
      </c>
      <c r="S57" s="18">
        <f t="shared" si="6"/>
        <v>0</v>
      </c>
    </row>
    <row r="58" spans="4:19" x14ac:dyDescent="0.15">
      <c r="D58" s="1" t="s">
        <v>140</v>
      </c>
      <c r="E58" s="17">
        <v>0.92679999999999996</v>
      </c>
      <c r="F58" s="17">
        <v>5.8999999999999997E-2</v>
      </c>
      <c r="G58" s="17">
        <v>1.2E-2</v>
      </c>
      <c r="H58" s="17">
        <v>2.2000000000000001E-3</v>
      </c>
      <c r="I58" s="17">
        <v>0</v>
      </c>
      <c r="J58" s="17">
        <v>0</v>
      </c>
      <c r="K58" s="17">
        <v>0</v>
      </c>
      <c r="M58" t="s">
        <v>127</v>
      </c>
      <c r="N58" s="18">
        <f t="shared" si="1"/>
        <v>5.259999999999998E-2</v>
      </c>
      <c r="O58" s="18">
        <f t="shared" si="2"/>
        <v>9.8000000000000309E-3</v>
      </c>
      <c r="P58" s="18">
        <f t="shared" si="3"/>
        <v>8.0000000000002292E-4</v>
      </c>
      <c r="Q58" s="18">
        <f t="shared" si="4"/>
        <v>0</v>
      </c>
      <c r="R58" s="18">
        <f t="shared" si="5"/>
        <v>0</v>
      </c>
      <c r="S58" s="18">
        <f t="shared" si="6"/>
        <v>0</v>
      </c>
    </row>
    <row r="59" spans="4:19" x14ac:dyDescent="0.15">
      <c r="D59" s="1" t="s">
        <v>160</v>
      </c>
      <c r="E59" s="17">
        <v>0.95779999999999998</v>
      </c>
      <c r="F59" s="17">
        <v>0.04</v>
      </c>
      <c r="G59" s="17">
        <v>1.8E-3</v>
      </c>
      <c r="H59" s="17">
        <v>4.0000000000000002E-4</v>
      </c>
      <c r="I59" s="17">
        <v>0</v>
      </c>
      <c r="J59" s="17">
        <v>0</v>
      </c>
      <c r="K59" s="17">
        <v>0</v>
      </c>
      <c r="M59" t="s">
        <v>140</v>
      </c>
      <c r="N59" s="18">
        <f t="shared" si="1"/>
        <v>7.3200000000000043E-2</v>
      </c>
      <c r="O59" s="18">
        <f t="shared" si="2"/>
        <v>1.419999999999999E-2</v>
      </c>
      <c r="P59" s="18">
        <f t="shared" si="3"/>
        <v>2.1999999999999797E-3</v>
      </c>
      <c r="Q59" s="18">
        <f t="shared" si="4"/>
        <v>0</v>
      </c>
      <c r="R59" s="18">
        <f t="shared" si="5"/>
        <v>0</v>
      </c>
      <c r="S59" s="18">
        <f t="shared" si="6"/>
        <v>0</v>
      </c>
    </row>
    <row r="60" spans="4:19" x14ac:dyDescent="0.15">
      <c r="D60" s="1" t="s">
        <v>105</v>
      </c>
      <c r="E60" s="17">
        <v>0.87419999999999998</v>
      </c>
      <c r="F60" s="17">
        <v>9.4200000000000006E-2</v>
      </c>
      <c r="G60" s="17">
        <v>2.6599999999999999E-2</v>
      </c>
      <c r="H60" s="17">
        <v>4.7999999999999996E-3</v>
      </c>
      <c r="I60" s="17">
        <v>2.0000000000000001E-4</v>
      </c>
      <c r="J60" s="17">
        <v>0</v>
      </c>
      <c r="K60" s="17">
        <v>0</v>
      </c>
      <c r="M60" t="s">
        <v>160</v>
      </c>
      <c r="N60" s="18">
        <f t="shared" si="1"/>
        <v>4.2200000000000015E-2</v>
      </c>
      <c r="O60" s="18">
        <f t="shared" si="2"/>
        <v>2.1999999999999797E-3</v>
      </c>
      <c r="P60" s="18">
        <f t="shared" si="3"/>
        <v>3.9999999999995595E-4</v>
      </c>
      <c r="Q60" s="18">
        <f t="shared" si="4"/>
        <v>0</v>
      </c>
      <c r="R60" s="18">
        <f t="shared" si="5"/>
        <v>0</v>
      </c>
      <c r="S60" s="18">
        <f t="shared" si="6"/>
        <v>0</v>
      </c>
    </row>
    <row r="61" spans="4:19" x14ac:dyDescent="0.15">
      <c r="D61" s="1" t="s">
        <v>162</v>
      </c>
      <c r="E61" s="17">
        <v>0.69359999999999999</v>
      </c>
      <c r="F61" s="17">
        <v>0.23080000000000001</v>
      </c>
      <c r="G61" s="17">
        <v>5.6800000000000003E-2</v>
      </c>
      <c r="H61" s="17">
        <v>1.4800000000000001E-2</v>
      </c>
      <c r="I61" s="17">
        <v>3.3999999999999998E-3</v>
      </c>
      <c r="J61" s="17">
        <v>5.9999999999999995E-4</v>
      </c>
      <c r="K61" s="17">
        <v>0</v>
      </c>
      <c r="M61" t="s">
        <v>105</v>
      </c>
      <c r="N61" s="18">
        <f t="shared" si="1"/>
        <v>0.12580000000000002</v>
      </c>
      <c r="O61" s="18">
        <f t="shared" si="2"/>
        <v>3.1600000000000072E-2</v>
      </c>
      <c r="P61" s="18">
        <f t="shared" si="3"/>
        <v>5.0000000000001155E-3</v>
      </c>
      <c r="Q61" s="18">
        <f t="shared" si="4"/>
        <v>2.00000000000089E-4</v>
      </c>
      <c r="R61" s="18">
        <f t="shared" si="5"/>
        <v>0</v>
      </c>
      <c r="S61" s="18">
        <f t="shared" si="6"/>
        <v>0</v>
      </c>
    </row>
    <row r="62" spans="4:19" x14ac:dyDescent="0.15">
      <c r="D62" s="1" t="s">
        <v>131</v>
      </c>
      <c r="E62" s="17">
        <v>0.95899999999999996</v>
      </c>
      <c r="F62" s="17">
        <v>3.6200000000000003E-2</v>
      </c>
      <c r="G62" s="17">
        <v>4.5999999999999999E-3</v>
      </c>
      <c r="H62" s="17">
        <v>2.0000000000000001E-4</v>
      </c>
      <c r="I62" s="17">
        <v>0</v>
      </c>
      <c r="J62" s="17">
        <v>0</v>
      </c>
      <c r="K62" s="17">
        <v>0</v>
      </c>
      <c r="M62" t="s">
        <v>162</v>
      </c>
      <c r="N62" s="18">
        <f t="shared" si="1"/>
        <v>0.30640000000000001</v>
      </c>
      <c r="O62" s="18">
        <f t="shared" si="2"/>
        <v>7.5600000000000001E-2</v>
      </c>
      <c r="P62" s="18">
        <f t="shared" si="3"/>
        <v>1.8800000000000039E-2</v>
      </c>
      <c r="Q62" s="18">
        <f t="shared" si="4"/>
        <v>4.0000000000000036E-3</v>
      </c>
      <c r="R62" s="18">
        <f t="shared" si="5"/>
        <v>6.0000000000004494E-4</v>
      </c>
      <c r="S62" s="18">
        <f t="shared" si="6"/>
        <v>0</v>
      </c>
    </row>
    <row r="63" spans="4:19" x14ac:dyDescent="0.15">
      <c r="D63" s="1" t="s">
        <v>163</v>
      </c>
      <c r="E63" s="17">
        <v>0.98660000000000003</v>
      </c>
      <c r="F63" s="17">
        <v>1.32E-2</v>
      </c>
      <c r="G63" s="17">
        <v>2.0000000000000001E-4</v>
      </c>
      <c r="H63" s="17">
        <v>0</v>
      </c>
      <c r="I63" s="17">
        <v>0</v>
      </c>
      <c r="J63" s="17">
        <v>0</v>
      </c>
      <c r="K63" s="17">
        <v>0</v>
      </c>
      <c r="M63" t="s">
        <v>131</v>
      </c>
      <c r="N63" s="18">
        <f t="shared" si="1"/>
        <v>4.1000000000000036E-2</v>
      </c>
      <c r="O63" s="18">
        <f t="shared" si="2"/>
        <v>4.8000000000000265E-3</v>
      </c>
      <c r="P63" s="18">
        <f t="shared" si="3"/>
        <v>1.9999999999997797E-4</v>
      </c>
      <c r="Q63" s="18">
        <f t="shared" si="4"/>
        <v>0</v>
      </c>
      <c r="R63" s="18">
        <f t="shared" si="5"/>
        <v>0</v>
      </c>
      <c r="S63" s="18">
        <f t="shared" si="6"/>
        <v>0</v>
      </c>
    </row>
    <row r="64" spans="4:19" x14ac:dyDescent="0.15">
      <c r="D64" s="1" t="s">
        <v>164</v>
      </c>
      <c r="E64" s="17">
        <v>0.99380000000000002</v>
      </c>
      <c r="F64" s="17">
        <v>5.5999999999999999E-3</v>
      </c>
      <c r="G64" s="17">
        <v>4.0000000000000002E-4</v>
      </c>
      <c r="H64" s="17">
        <v>2.0000000000000001E-4</v>
      </c>
      <c r="I64" s="17">
        <v>0</v>
      </c>
      <c r="J64" s="17">
        <v>0</v>
      </c>
      <c r="K64" s="17">
        <v>0</v>
      </c>
      <c r="M64" t="s">
        <v>163</v>
      </c>
      <c r="N64" s="18">
        <f t="shared" si="1"/>
        <v>1.3399999999999967E-2</v>
      </c>
      <c r="O64" s="18">
        <f t="shared" si="2"/>
        <v>1.9999999999997797E-4</v>
      </c>
      <c r="P64" s="18">
        <f t="shared" si="3"/>
        <v>0</v>
      </c>
      <c r="Q64" s="18">
        <f t="shared" si="4"/>
        <v>0</v>
      </c>
      <c r="R64" s="18">
        <f t="shared" si="5"/>
        <v>0</v>
      </c>
      <c r="S64" s="18">
        <f t="shared" si="6"/>
        <v>0</v>
      </c>
    </row>
    <row r="65" spans="4:19" x14ac:dyDescent="0.15">
      <c r="D65" s="1" t="s">
        <v>50</v>
      </c>
      <c r="E65" s="17">
        <v>0.93440000000000001</v>
      </c>
      <c r="F65" s="17">
        <v>5.4600000000000003E-2</v>
      </c>
      <c r="G65" s="17">
        <v>1.0800000000000001E-2</v>
      </c>
      <c r="H65" s="17">
        <v>2.0000000000000001E-4</v>
      </c>
      <c r="I65" s="17">
        <v>0</v>
      </c>
      <c r="J65" s="17">
        <v>0</v>
      </c>
      <c r="K65" s="17">
        <v>0</v>
      </c>
      <c r="M65" t="s">
        <v>164</v>
      </c>
      <c r="N65" s="18">
        <f t="shared" si="1"/>
        <v>6.1999999999999833E-3</v>
      </c>
      <c r="O65" s="18">
        <f t="shared" si="2"/>
        <v>5.9999999999993392E-4</v>
      </c>
      <c r="P65" s="18">
        <f t="shared" si="3"/>
        <v>1.9999999999997797E-4</v>
      </c>
      <c r="Q65" s="18">
        <f t="shared" si="4"/>
        <v>0</v>
      </c>
      <c r="R65" s="18">
        <f t="shared" si="5"/>
        <v>0</v>
      </c>
      <c r="S65" s="18">
        <f t="shared" si="6"/>
        <v>0</v>
      </c>
    </row>
    <row r="66" spans="4:19" x14ac:dyDescent="0.15">
      <c r="D66" s="1" t="s">
        <v>166</v>
      </c>
      <c r="E66" s="17">
        <v>0.95199999999999996</v>
      </c>
      <c r="F66" s="17">
        <v>4.3999999999999997E-2</v>
      </c>
      <c r="G66" s="17">
        <v>4.0000000000000001E-3</v>
      </c>
      <c r="H66" s="17">
        <v>0</v>
      </c>
      <c r="I66" s="17">
        <v>0</v>
      </c>
      <c r="J66" s="17">
        <v>0</v>
      </c>
      <c r="K66" s="17">
        <v>0</v>
      </c>
      <c r="M66" t="s">
        <v>50</v>
      </c>
      <c r="N66" s="18">
        <f t="shared" si="1"/>
        <v>6.5599999999999992E-2</v>
      </c>
      <c r="O66" s="18">
        <f t="shared" si="2"/>
        <v>1.100000000000001E-2</v>
      </c>
      <c r="P66" s="18">
        <f t="shared" si="3"/>
        <v>1.9999999999997797E-4</v>
      </c>
      <c r="Q66" s="18">
        <f t="shared" si="4"/>
        <v>0</v>
      </c>
      <c r="R66" s="18">
        <f t="shared" si="5"/>
        <v>0</v>
      </c>
      <c r="S66" s="18">
        <f t="shared" si="6"/>
        <v>0</v>
      </c>
    </row>
    <row r="67" spans="4:19" x14ac:dyDescent="0.15">
      <c r="D67" s="1" t="s">
        <v>167</v>
      </c>
      <c r="E67" s="17">
        <v>0.98160000000000003</v>
      </c>
      <c r="F67" s="17">
        <v>1.72E-2</v>
      </c>
      <c r="G67" s="17">
        <v>1.1999999999999999E-3</v>
      </c>
      <c r="H67" s="17">
        <v>0</v>
      </c>
      <c r="I67" s="17">
        <v>0</v>
      </c>
      <c r="J67" s="17">
        <v>0</v>
      </c>
      <c r="K67" s="17">
        <v>0</v>
      </c>
      <c r="M67" t="s">
        <v>166</v>
      </c>
      <c r="N67" s="18">
        <f t="shared" si="1"/>
        <v>4.8000000000000043E-2</v>
      </c>
      <c r="O67" s="18">
        <f t="shared" si="2"/>
        <v>4.0000000000000036E-3</v>
      </c>
      <c r="P67" s="18">
        <f t="shared" si="3"/>
        <v>0</v>
      </c>
      <c r="Q67" s="18">
        <f t="shared" si="4"/>
        <v>0</v>
      </c>
      <c r="R67" s="18">
        <f t="shared" si="5"/>
        <v>0</v>
      </c>
      <c r="S67" s="18">
        <f t="shared" si="6"/>
        <v>0</v>
      </c>
    </row>
    <row r="68" spans="4:19" x14ac:dyDescent="0.15">
      <c r="D68" s="1" t="s">
        <v>168</v>
      </c>
      <c r="E68" s="17">
        <v>0.99780000000000002</v>
      </c>
      <c r="F68" s="17">
        <v>2.2000000000000001E-3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M68" t="s">
        <v>167</v>
      </c>
      <c r="N68" s="18">
        <f t="shared" si="1"/>
        <v>1.8399999999999972E-2</v>
      </c>
      <c r="O68" s="18">
        <f t="shared" si="2"/>
        <v>1.1999999999999789E-3</v>
      </c>
      <c r="P68" s="18">
        <f t="shared" si="3"/>
        <v>0</v>
      </c>
      <c r="Q68" s="18">
        <f t="shared" si="4"/>
        <v>0</v>
      </c>
      <c r="R68" s="18">
        <f t="shared" si="5"/>
        <v>0</v>
      </c>
      <c r="S68" s="18">
        <f t="shared" si="6"/>
        <v>0</v>
      </c>
    </row>
    <row r="69" spans="4:19" x14ac:dyDescent="0.15">
      <c r="D69" s="1" t="s">
        <v>148</v>
      </c>
      <c r="E69" s="17">
        <v>0.99760000000000004</v>
      </c>
      <c r="F69" s="17">
        <v>2.2000000000000001E-3</v>
      </c>
      <c r="G69" s="17">
        <v>2.0000000000000001E-4</v>
      </c>
      <c r="H69" s="17">
        <v>0</v>
      </c>
      <c r="I69" s="17">
        <v>0</v>
      </c>
      <c r="J69" s="17">
        <v>0</v>
      </c>
      <c r="K69" s="17">
        <v>0</v>
      </c>
      <c r="M69" t="s">
        <v>168</v>
      </c>
      <c r="N69" s="18">
        <f t="shared" si="1"/>
        <v>2.1999999999999797E-3</v>
      </c>
      <c r="O69" s="18">
        <f t="shared" si="2"/>
        <v>0</v>
      </c>
      <c r="P69" s="18">
        <f t="shared" si="3"/>
        <v>0</v>
      </c>
      <c r="Q69" s="18">
        <f t="shared" si="4"/>
        <v>0</v>
      </c>
      <c r="R69" s="18">
        <f t="shared" si="5"/>
        <v>0</v>
      </c>
      <c r="S69" s="18">
        <f t="shared" si="6"/>
        <v>0</v>
      </c>
    </row>
    <row r="70" spans="4:19" x14ac:dyDescent="0.15">
      <c r="D70" s="1" t="s">
        <v>169</v>
      </c>
      <c r="E70" s="17">
        <v>0.92459999999999998</v>
      </c>
      <c r="F70" s="17">
        <v>5.3600000000000002E-2</v>
      </c>
      <c r="G70" s="17">
        <v>1.84E-2</v>
      </c>
      <c r="H70" s="17">
        <v>3.2000000000000002E-3</v>
      </c>
      <c r="I70" s="17">
        <v>2.0000000000000001E-4</v>
      </c>
      <c r="J70" s="17">
        <v>0</v>
      </c>
      <c r="K70" s="17">
        <v>0</v>
      </c>
      <c r="M70" t="s">
        <v>148</v>
      </c>
      <c r="N70" s="18">
        <f t="shared" si="1"/>
        <v>2.3999999999999577E-3</v>
      </c>
      <c r="O70" s="18">
        <f t="shared" si="2"/>
        <v>1.9999999999997797E-4</v>
      </c>
      <c r="P70" s="18">
        <f t="shared" si="3"/>
        <v>0</v>
      </c>
      <c r="Q70" s="18">
        <f t="shared" si="4"/>
        <v>0</v>
      </c>
      <c r="R70" s="18">
        <f t="shared" si="5"/>
        <v>0</v>
      </c>
      <c r="S70" s="18">
        <f t="shared" si="6"/>
        <v>0</v>
      </c>
    </row>
    <row r="71" spans="4:19" x14ac:dyDescent="0.15">
      <c r="D71" s="1" t="s">
        <v>170</v>
      </c>
      <c r="E71" s="17">
        <v>0.99780000000000002</v>
      </c>
      <c r="F71" s="17">
        <v>2E-3</v>
      </c>
      <c r="G71" s="17">
        <v>2.0000000000000001E-4</v>
      </c>
      <c r="H71" s="17">
        <v>0</v>
      </c>
      <c r="I71" s="17">
        <v>0</v>
      </c>
      <c r="J71" s="17">
        <v>0</v>
      </c>
      <c r="K71" s="17">
        <v>0</v>
      </c>
      <c r="M71" t="s">
        <v>169</v>
      </c>
      <c r="N71" s="18">
        <f t="shared" si="1"/>
        <v>7.5400000000000023E-2</v>
      </c>
      <c r="O71" s="18">
        <f t="shared" si="2"/>
        <v>2.1800000000000042E-2</v>
      </c>
      <c r="P71" s="18">
        <f t="shared" si="3"/>
        <v>3.4000000000000696E-3</v>
      </c>
      <c r="Q71" s="18">
        <f t="shared" si="4"/>
        <v>2.00000000000089E-4</v>
      </c>
      <c r="R71" s="18">
        <f t="shared" si="5"/>
        <v>0</v>
      </c>
      <c r="S71" s="18">
        <f t="shared" si="6"/>
        <v>0</v>
      </c>
    </row>
    <row r="72" spans="4:19" x14ac:dyDescent="0.15">
      <c r="D72" s="1" t="s">
        <v>138</v>
      </c>
      <c r="E72" s="17">
        <v>0.89180000000000004</v>
      </c>
      <c r="F72" s="17">
        <v>8.14E-2</v>
      </c>
      <c r="G72" s="17">
        <v>2.1399999999999999E-2</v>
      </c>
      <c r="H72" s="17">
        <v>4.5999999999999999E-3</v>
      </c>
      <c r="I72" s="17">
        <v>8.0000000000000004E-4</v>
      </c>
      <c r="J72" s="17">
        <v>0</v>
      </c>
      <c r="K72" s="17">
        <v>0</v>
      </c>
      <c r="M72" t="s">
        <v>170</v>
      </c>
      <c r="N72" s="18">
        <f t="shared" ref="N72:N74" si="7">1-E71</f>
        <v>2.1999999999999797E-3</v>
      </c>
      <c r="O72" s="18">
        <f t="shared" ref="O72:O74" si="8">1-SUM(E71:F71)</f>
        <v>1.9999999999997797E-4</v>
      </c>
      <c r="P72" s="18">
        <f t="shared" ref="P72:P74" si="9">1-SUM(E71:G71)</f>
        <v>0</v>
      </c>
      <c r="Q72" s="18">
        <f t="shared" ref="Q72:Q74" si="10">1-SUM(E71:H71)</f>
        <v>0</v>
      </c>
      <c r="R72" s="18">
        <f t="shared" ref="R72:R74" si="11">1-SUM(E71:I71)</f>
        <v>0</v>
      </c>
      <c r="S72" s="18">
        <f t="shared" ref="S72:S74" si="12">1-SUM(E71:J71)</f>
        <v>0</v>
      </c>
    </row>
    <row r="73" spans="4:19" x14ac:dyDescent="0.15">
      <c r="D73" s="1" t="s">
        <v>141</v>
      </c>
      <c r="E73" s="17">
        <v>0.84740000000000004</v>
      </c>
      <c r="F73" s="17">
        <v>0.1114</v>
      </c>
      <c r="G73" s="17">
        <v>3.3399999999999999E-2</v>
      </c>
      <c r="H73" s="17">
        <v>6.1999999999999998E-3</v>
      </c>
      <c r="I73" s="17">
        <v>1.4E-3</v>
      </c>
      <c r="J73" s="17">
        <v>2.0000000000000001E-4</v>
      </c>
      <c r="K73" s="17">
        <v>0</v>
      </c>
      <c r="M73" t="s">
        <v>138</v>
      </c>
      <c r="N73" s="18">
        <f t="shared" si="7"/>
        <v>0.10819999999999996</v>
      </c>
      <c r="O73" s="18">
        <f t="shared" si="8"/>
        <v>2.6799999999999935E-2</v>
      </c>
      <c r="P73" s="18">
        <f t="shared" si="9"/>
        <v>5.3999999999999604E-3</v>
      </c>
      <c r="Q73" s="18">
        <f t="shared" si="10"/>
        <v>7.9999999999991189E-4</v>
      </c>
      <c r="R73" s="18">
        <f t="shared" si="11"/>
        <v>0</v>
      </c>
      <c r="S73" s="18">
        <f t="shared" si="12"/>
        <v>0</v>
      </c>
    </row>
    <row r="74" spans="4:19" x14ac:dyDescent="0.15">
      <c r="M74" t="s">
        <v>141</v>
      </c>
      <c r="N74" s="18">
        <f t="shared" si="7"/>
        <v>0.15259999999999996</v>
      </c>
      <c r="O74" s="18">
        <f t="shared" si="8"/>
        <v>4.1199999999999903E-2</v>
      </c>
      <c r="P74" s="18">
        <f t="shared" si="9"/>
        <v>7.7999999999999181E-3</v>
      </c>
      <c r="Q74" s="18">
        <f t="shared" si="10"/>
        <v>1.5999999999999348E-3</v>
      </c>
      <c r="R74" s="18">
        <f t="shared" si="11"/>
        <v>1.9999999999997797E-4</v>
      </c>
      <c r="S74" s="18">
        <f t="shared" si="12"/>
        <v>0</v>
      </c>
    </row>
  </sheetData>
  <sortState ref="D6:K73">
    <sortCondition descending="1" ref="K6:K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Kostas Pelechrinis</cp:lastModifiedBy>
  <cp:revision/>
  <cp:lastPrinted>2021-04-05T21:36:17Z</cp:lastPrinted>
  <dcterms:created xsi:type="dcterms:W3CDTF">2007-02-23T15:52:27Z</dcterms:created>
  <dcterms:modified xsi:type="dcterms:W3CDTF">2021-04-05T21:36:29Z</dcterms:modified>
</cp:coreProperties>
</file>