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kpele/Dropbox/Mathletics_2ndEdition/Chapter 17-Projecting Major League Performance/"/>
    </mc:Choice>
  </mc:AlternateContent>
  <bookViews>
    <workbookView xWindow="0" yWindow="460" windowWidth="28260" windowHeight="16220"/>
  </bookViews>
  <sheets>
    <sheet name="Chris Davis 2017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" l="1"/>
  <c r="D25" i="3"/>
  <c r="H6" i="3"/>
  <c r="H5" i="3"/>
  <c r="H4" i="3"/>
  <c r="D16" i="3"/>
  <c r="E11" i="3"/>
  <c r="E9" i="3"/>
  <c r="I6" i="3"/>
  <c r="I5" i="3"/>
  <c r="I4" i="3"/>
  <c r="E8" i="3"/>
  <c r="F12" i="3"/>
  <c r="E23" i="3"/>
  <c r="E25" i="3"/>
  <c r="E20" i="3"/>
  <c r="F11" i="3"/>
  <c r="F8" i="3"/>
  <c r="E14" i="3"/>
  <c r="E19" i="3"/>
  <c r="F9" i="3"/>
  <c r="E16" i="3"/>
  <c r="E12" i="3"/>
  <c r="D14" i="3"/>
  <c r="D19" i="3"/>
  <c r="D20" i="3"/>
</calcChain>
</file>

<file path=xl/sharedStrings.xml><?xml version="1.0" encoding="utf-8"?>
<sst xmlns="http://schemas.openxmlformats.org/spreadsheetml/2006/main" count="23" uniqueCount="22">
  <si>
    <t>Year-3</t>
  </si>
  <si>
    <t>Year-2</t>
  </si>
  <si>
    <t>Year-1</t>
  </si>
  <si>
    <t>PA</t>
  </si>
  <si>
    <t>Statistic</t>
  </si>
  <si>
    <t>League Average Rate</t>
  </si>
  <si>
    <t>Age</t>
  </si>
  <si>
    <t>Player Rate</t>
  </si>
  <si>
    <t>weighted avg for player</t>
  </si>
  <si>
    <t>weighted average for league</t>
  </si>
  <si>
    <t>Weights</t>
  </si>
  <si>
    <t>weight for player</t>
  </si>
  <si>
    <t>weight for league</t>
  </si>
  <si>
    <t>Weights PA</t>
  </si>
  <si>
    <t>Predicted PA</t>
  </si>
  <si>
    <t>Predicted HRs</t>
  </si>
  <si>
    <t>Birth Year</t>
  </si>
  <si>
    <t>Predicted Year</t>
  </si>
  <si>
    <t>Stat Adjustment</t>
  </si>
  <si>
    <t>Age Adjusted Prediction</t>
  </si>
  <si>
    <t>Predicted Probability Davis HR</t>
  </si>
  <si>
    <t>Predict 33 HRs for Chris Davis in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</si>
</sst>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Helvetica"/>
    </font>
    <font>
      <b/>
      <sz val="11"/>
      <color theme="1"/>
      <name val="Helvetica"/>
    </font>
    <font>
      <sz val="8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4" zoomScale="150" zoomScaleNormal="150" zoomScalePageLayoutView="150" workbookViewId="0">
      <selection activeCell="L16" sqref="L16"/>
    </sheetView>
  </sheetViews>
  <sheetFormatPr baseColWidth="10" defaultColWidth="8.83203125" defaultRowHeight="15" x14ac:dyDescent="0.2"/>
  <cols>
    <col min="3" max="3" width="21.5" customWidth="1"/>
    <col min="4" max="4" width="18.33203125" customWidth="1"/>
    <col min="8" max="8" width="18.1640625" customWidth="1"/>
    <col min="10" max="10" width="16.6640625" customWidth="1"/>
  </cols>
  <sheetData>
    <row r="1" spans="1:1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" t="s">
        <v>6</v>
      </c>
      <c r="B2" s="1">
        <v>31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/>
      <c r="B3" s="1"/>
      <c r="C3" s="1" t="s">
        <v>13</v>
      </c>
      <c r="D3" s="1" t="s">
        <v>10</v>
      </c>
      <c r="E3" s="1"/>
      <c r="F3" s="1" t="s">
        <v>3</v>
      </c>
      <c r="G3" s="1" t="s">
        <v>4</v>
      </c>
      <c r="H3" s="1" t="s">
        <v>5</v>
      </c>
      <c r="I3" s="1" t="s">
        <v>7</v>
      </c>
      <c r="J3" s="1"/>
      <c r="K3" s="1"/>
    </row>
    <row r="4" spans="1:11" x14ac:dyDescent="0.2">
      <c r="A4" s="1"/>
      <c r="B4" s="1"/>
      <c r="C4" s="1"/>
      <c r="D4" s="1">
        <v>3</v>
      </c>
      <c r="E4" s="1" t="s">
        <v>0</v>
      </c>
      <c r="F4" s="1">
        <v>525</v>
      </c>
      <c r="G4" s="1">
        <v>26</v>
      </c>
      <c r="H4" s="1">
        <f>144/6146</f>
        <v>2.342987308818744E-2</v>
      </c>
      <c r="I4" s="1">
        <f>G4/F4</f>
        <v>4.9523809523809526E-2</v>
      </c>
      <c r="J4" s="1"/>
      <c r="K4" s="1"/>
    </row>
    <row r="5" spans="1:11" x14ac:dyDescent="0.2">
      <c r="A5" s="1"/>
      <c r="B5" s="1"/>
      <c r="C5" s="1">
        <v>0.1</v>
      </c>
      <c r="D5" s="1">
        <v>4</v>
      </c>
      <c r="E5" s="1" t="s">
        <v>1</v>
      </c>
      <c r="F5" s="1">
        <v>670</v>
      </c>
      <c r="G5" s="1">
        <v>47</v>
      </c>
      <c r="H5" s="1">
        <f>176/6123</f>
        <v>2.8744079699493712E-2</v>
      </c>
      <c r="I5" s="1">
        <f t="shared" ref="I5:I6" si="0">G5/F5</f>
        <v>7.0149253731343286E-2</v>
      </c>
      <c r="J5" s="1"/>
      <c r="K5" s="1"/>
    </row>
    <row r="6" spans="1:11" x14ac:dyDescent="0.2">
      <c r="A6" s="1"/>
      <c r="B6" s="1"/>
      <c r="C6" s="1">
        <v>0.5</v>
      </c>
      <c r="D6" s="1">
        <v>5</v>
      </c>
      <c r="E6" s="1" t="s">
        <v>2</v>
      </c>
      <c r="F6" s="1">
        <v>665</v>
      </c>
      <c r="G6" s="1">
        <v>38</v>
      </c>
      <c r="H6" s="1">
        <f>197/6136</f>
        <v>3.2105606258148629E-2</v>
      </c>
      <c r="I6" s="1">
        <f t="shared" si="0"/>
        <v>5.7142857142857141E-2</v>
      </c>
      <c r="J6" s="1"/>
      <c r="K6" s="1"/>
    </row>
    <row r="7" spans="1:1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30" x14ac:dyDescent="0.2">
      <c r="A8" s="1"/>
      <c r="B8" s="1"/>
      <c r="C8" s="1"/>
      <c r="D8" s="3" t="s">
        <v>8</v>
      </c>
      <c r="E8" s="1">
        <f>SUMPRODUCT(D4:D6,F4:F6,I4:I6)/SUMPRODUCT(D4:D6,F4:F6)</f>
        <v>6.0158311345646441E-2</v>
      </c>
      <c r="F8" s="1" t="str">
        <f ca="1">_xlfn.FORMULATEXT(E8)</f>
        <v>=SUMPRODUCT(D4:D6,F4:F6,I4:I6)/SUMPRODUCT(D4:D6,F4:F6)</v>
      </c>
      <c r="G8" s="1"/>
      <c r="H8" s="1"/>
      <c r="I8" s="1"/>
      <c r="J8" s="1"/>
      <c r="K8" s="1"/>
    </row>
    <row r="9" spans="1:11" ht="30" x14ac:dyDescent="0.2">
      <c r="A9" s="1"/>
      <c r="B9" s="1"/>
      <c r="C9" s="1"/>
      <c r="D9" s="3" t="s">
        <v>9</v>
      </c>
      <c r="E9" s="1">
        <f>SUMPRODUCT(D4:D6,H4:H6,F4:F6)/SUMPRODUCT(D4:D6,F4:F6)</f>
        <v>2.9114422759483186E-2</v>
      </c>
      <c r="F9" s="1" t="str">
        <f t="shared" ref="E9:F14" ca="1" si="1">_xlfn.FORMULATEXT(E9)</f>
        <v>=SUMPRODUCT(D4:D6,H4:H6,F4:F6)/SUMPRODUCT(D4:D6,F4:F6)</v>
      </c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"/>
      <c r="B11" s="1"/>
      <c r="C11" s="1"/>
      <c r="D11" s="1" t="s">
        <v>11</v>
      </c>
      <c r="E11" s="1">
        <f>SUMPRODUCT(D4:D6,F4:F6)/(SUMPRODUCT(D4:D6,F4:F6)+1200)</f>
        <v>0.86332574031890663</v>
      </c>
      <c r="F11" s="1" t="str">
        <f t="shared" ca="1" si="1"/>
        <v>=SUMPRODUCT(D4:D6,F4:F6)/(SUMPRODUCT(D4:D6,F4:F6)+1200)</v>
      </c>
      <c r="G11" s="1"/>
      <c r="H11" s="1"/>
      <c r="I11" s="1"/>
      <c r="J11" s="1"/>
      <c r="K11" s="1"/>
    </row>
    <row r="12" spans="1:11" x14ac:dyDescent="0.2">
      <c r="A12" s="1"/>
      <c r="B12" s="1"/>
      <c r="C12" s="1"/>
      <c r="D12" s="1" t="s">
        <v>12</v>
      </c>
      <c r="E12" s="1">
        <f>1-E11</f>
        <v>0.13667425968109337</v>
      </c>
      <c r="F12" s="1" t="str">
        <f t="shared" ca="1" si="1"/>
        <v>=1-E11</v>
      </c>
      <c r="G12" s="1"/>
      <c r="H12" s="1"/>
      <c r="I12" s="1"/>
      <c r="J12" s="1"/>
      <c r="K12" s="1"/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30" x14ac:dyDescent="0.2">
      <c r="A14" s="1"/>
      <c r="B14" s="1"/>
      <c r="C14" s="3" t="s">
        <v>20</v>
      </c>
      <c r="D14" s="1">
        <f>SUMPRODUCT(E11:E12,E8:E9)</f>
        <v>5.5915410855510238E-2</v>
      </c>
      <c r="E14" s="1" t="str">
        <f t="shared" ca="1" si="1"/>
        <v>=SUMPRODUCT(E11:E12,E8:E9)</v>
      </c>
      <c r="F14" s="1"/>
      <c r="G14" s="1"/>
      <c r="H14" s="1"/>
      <c r="I14" s="1"/>
      <c r="J14" s="1"/>
      <c r="K14" s="1"/>
    </row>
    <row r="15" spans="1:1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/>
      <c r="B16" s="1"/>
      <c r="C16" s="1" t="s">
        <v>14</v>
      </c>
      <c r="D16" s="1">
        <f>200+SUMPRODUCT(C5:C6,F5:F6)</f>
        <v>599.5</v>
      </c>
      <c r="E16" s="1" t="str">
        <f t="shared" ref="E16" ca="1" si="2">_xlfn.FORMULATEXT(D16)</f>
        <v>=200+SUMPRODUCT(C5:C6,F5:F6)</v>
      </c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1"/>
      <c r="D18" s="1"/>
      <c r="E18" s="1"/>
      <c r="F18" s="2" t="s">
        <v>21</v>
      </c>
      <c r="G18" s="2"/>
      <c r="H18" s="2"/>
      <c r="I18" s="1"/>
      <c r="J18" s="1"/>
      <c r="K18" s="1"/>
    </row>
    <row r="19" spans="1:11" x14ac:dyDescent="0.2">
      <c r="A19" s="1"/>
      <c r="B19" s="1"/>
      <c r="C19" s="1" t="s">
        <v>15</v>
      </c>
      <c r="D19" s="1">
        <f>D14*D16</f>
        <v>33.521288807878385</v>
      </c>
      <c r="E19" s="1" t="str">
        <f ca="1">_xlfn.FORMULATEXT(D19)</f>
        <v>=D14*D16</v>
      </c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1" t="s">
        <v>19</v>
      </c>
      <c r="D20" s="1">
        <f>D19*(1+D25)</f>
        <v>33.320161075031116</v>
      </c>
      <c r="E20" s="1" t="str">
        <f t="shared" ref="E20:E25" ca="1" si="3">_xlfn.FORMULATEXT(D20)</f>
        <v>=D19*(1+D25)</v>
      </c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 t="s">
        <v>17</v>
      </c>
      <c r="D21" s="1">
        <v>2017</v>
      </c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 t="s">
        <v>16</v>
      </c>
      <c r="D22" s="1">
        <v>1986</v>
      </c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 t="s">
        <v>6</v>
      </c>
      <c r="D23" s="1">
        <f>D21-D22</f>
        <v>31</v>
      </c>
      <c r="E23" s="1" t="str">
        <f t="shared" ca="1" si="3"/>
        <v>=D21-D22</v>
      </c>
      <c r="F23" s="1"/>
      <c r="G23" s="1"/>
      <c r="H23" s="1"/>
      <c r="I23" s="1"/>
      <c r="J23" s="1"/>
      <c r="K23" s="1"/>
    </row>
    <row r="25" spans="1:11" x14ac:dyDescent="0.2">
      <c r="C25" t="s">
        <v>18</v>
      </c>
      <c r="D25">
        <f>IF(D23&lt;29,(29-D23)*0.006,-(D23-29)*0.003)</f>
        <v>-6.0000000000000001E-3</v>
      </c>
      <c r="E25" t="str">
        <f t="shared" ca="1" si="3"/>
        <v>=IF(D23&lt;29,(29-D23)*0.006,-(D23-29)*0.003)</v>
      </c>
    </row>
  </sheetData>
  <phoneticPr fontId="2" type="noConversion"/>
  <printOptions headings="1"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Chris Davis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Kostas Pelechrinis</cp:lastModifiedBy>
  <cp:lastPrinted>2021-04-12T16:30:22Z</cp:lastPrinted>
  <dcterms:created xsi:type="dcterms:W3CDTF">2017-07-16T19:53:33Z</dcterms:created>
  <dcterms:modified xsi:type="dcterms:W3CDTF">2021-04-12T16:30:39Z</dcterms:modified>
</cp:coreProperties>
</file>