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/>
  <mc:AlternateContent xmlns:mc="http://schemas.openxmlformats.org/markup-compatibility/2006">
    <mc:Choice Requires="x15">
      <x15ac:absPath xmlns:x15ac="http://schemas.microsoft.com/office/spreadsheetml/2010/11/ac" url="C:\Users\Owner\Documents\mathletics1_10\"/>
    </mc:Choice>
  </mc:AlternateContent>
  <xr:revisionPtr revIDLastSave="0" documentId="8_{F0ADCBC0-3B8E-48B7-AC3C-697805DE16C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Fig2-1" sheetId="3" r:id="rId1"/>
    <sheet name="Fig 2-2" sheetId="4" r:id="rId2"/>
    <sheet name="Fig 2-3" sheetId="5" r:id="rId3"/>
  </sheets>
  <definedNames>
    <definedName name="solver_typ" localSheetId="1" hidden="1">2</definedName>
    <definedName name="solver_typ" localSheetId="0" hidden="1">2</definedName>
    <definedName name="solver_ver" localSheetId="1" hidden="1">17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4" l="1"/>
  <c r="L2" i="4"/>
  <c r="K12" i="4"/>
  <c r="D8" i="4" l="1"/>
  <c r="K8" i="4" s="1"/>
  <c r="D7" i="4"/>
  <c r="K7" i="4" s="1"/>
  <c r="H8" i="4"/>
  <c r="L8" i="4" s="1"/>
  <c r="H7" i="4"/>
  <c r="L7" i="4" s="1"/>
  <c r="H3" i="4"/>
  <c r="H4" i="4"/>
  <c r="L4" i="4" s="1"/>
  <c r="H2" i="4"/>
  <c r="D4" i="4"/>
  <c r="K4" i="4" s="1"/>
  <c r="M4" i="4" s="1"/>
  <c r="D3" i="4"/>
  <c r="K3" i="4" s="1"/>
  <c r="M3" i="4" s="1"/>
  <c r="D2" i="4"/>
  <c r="K2" i="4" s="1"/>
  <c r="M2" i="4" s="1"/>
  <c r="K11" i="4"/>
  <c r="K10" i="4"/>
  <c r="K3" i="3"/>
  <c r="M8" i="4" l="1"/>
  <c r="M7" i="4"/>
  <c r="K5" i="3"/>
  <c r="L5" i="3" s="1"/>
  <c r="L7" i="3" s="1"/>
  <c r="L8" i="3" s="1"/>
</calcChain>
</file>

<file path=xl/sharedStrings.xml><?xml version="1.0" encoding="utf-8"?>
<sst xmlns="http://schemas.openxmlformats.org/spreadsheetml/2006/main" count="78" uniqueCount="61">
  <si>
    <t>2B</t>
  </si>
  <si>
    <t>3B</t>
  </si>
  <si>
    <t>HR</t>
  </si>
  <si>
    <t>RC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</si>
  <si>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</si>
  <si>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</si>
  <si>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</si>
  <si>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</si>
  <si>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</si>
  <si>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</si>
  <si>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</si>
  <si>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</si>
  <si>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</si>
  <si>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</si>
  <si>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</si>
  <si>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</si>
  <si>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</si>
  <si>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</si>
  <si>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</si>
  <si>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</si>
  <si>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</si>
  <si>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</si>
  <si>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</si>
  <si>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</si>
  <si>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</si>
  <si>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</si>
  <si>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</si>
  <si>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</si>
  <si>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</si>
  <si>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</si>
  <si>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</si>
  <si>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</si>
  <si>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</si>
  <si>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</si>
  <si>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Runs</t>
  </si>
  <si>
    <t>Team</t>
  </si>
  <si>
    <t>At Bats</t>
  </si>
  <si>
    <t>Hits</t>
  </si>
  <si>
    <t>Singles</t>
  </si>
  <si>
    <t>BB+HBP</t>
  </si>
  <si>
    <t>Actual</t>
  </si>
  <si>
    <t>Error</t>
  </si>
  <si>
    <t>% Error</t>
  </si>
  <si>
    <t>F</t>
  </si>
  <si>
    <t>Player</t>
  </si>
  <si>
    <t>1B</t>
  </si>
  <si>
    <t>Outs</t>
  </si>
  <si>
    <t>Bryant (2016)</t>
  </si>
  <si>
    <t>Trout (2016)</t>
  </si>
  <si>
    <t>Cabrera (2013)</t>
  </si>
  <si>
    <t>Runs Created</t>
  </si>
  <si>
    <t>Game Outs Used</t>
  </si>
  <si>
    <t>Runs Created / Game</t>
  </si>
  <si>
    <t>Christian</t>
  </si>
  <si>
    <t>Gregory</t>
  </si>
  <si>
    <t>RC  Formula</t>
  </si>
  <si>
    <t>J2 Formula</t>
  </si>
  <si>
    <t>K2  Formula</t>
  </si>
  <si>
    <t>L2 Formula</t>
  </si>
  <si>
    <t>Estimated Outs</t>
  </si>
  <si>
    <t>Other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</si>
</sst>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1999999999999993"/>
      <color rgb="FF000000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0" fontId="3" fillId="0" borderId="0" xfId="0" applyFont="1"/>
    <xf numFmtId="1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73AF-9FD3-48B3-AF74-46224B1C1C36}">
  <sheetPr>
    <pageSetUpPr fitToPage="1"/>
  </sheetPr>
  <dimension ref="A1:L31"/>
  <sheetViews>
    <sheetView workbookViewId="0">
      <selection sqref="A1:N13"/>
    </sheetView>
  </sheetViews>
  <sheetFormatPr defaultRowHeight="14.5" x14ac:dyDescent="0.35"/>
  <cols>
    <col min="1" max="1" width="8.7265625" style="1"/>
    <col min="2" max="2" width="4.90625" style="1" bestFit="1" customWidth="1"/>
    <col min="3" max="3" width="8.7265625" style="1"/>
    <col min="4" max="4" width="8.6328125" style="1" customWidth="1"/>
    <col min="5" max="5" width="8.7265625" style="1"/>
    <col min="6" max="6" width="3.81640625" style="1" bestFit="1" customWidth="1"/>
    <col min="7" max="7" width="2.90625" style="1" bestFit="1" customWidth="1"/>
    <col min="8" max="8" width="8.7265625" style="1"/>
    <col min="9" max="9" width="7.453125" style="1" bestFit="1" customWidth="1"/>
    <col min="10" max="10" width="12.90625" style="1" customWidth="1"/>
    <col min="11" max="16384" width="8.7265625" style="1"/>
  </cols>
  <sheetData>
    <row r="1" spans="1:12" x14ac:dyDescent="0.35">
      <c r="A1" s="1" t="s">
        <v>35</v>
      </c>
      <c r="B1" s="1" t="s">
        <v>34</v>
      </c>
      <c r="C1" s="1" t="s">
        <v>36</v>
      </c>
      <c r="D1" s="1" t="s">
        <v>37</v>
      </c>
      <c r="E1" s="1" t="s">
        <v>38</v>
      </c>
      <c r="F1" s="1" t="s">
        <v>0</v>
      </c>
      <c r="G1" s="1" t="s">
        <v>1</v>
      </c>
      <c r="H1" s="1" t="s">
        <v>2</v>
      </c>
      <c r="I1" s="1" t="s">
        <v>39</v>
      </c>
    </row>
    <row r="2" spans="1:12" x14ac:dyDescent="0.35">
      <c r="A2" s="1" t="s">
        <v>4</v>
      </c>
      <c r="B2" s="1">
        <v>752</v>
      </c>
      <c r="C2" s="1">
        <v>5665</v>
      </c>
      <c r="D2" s="1">
        <v>1479</v>
      </c>
      <c r="E2" s="1">
        <v>948</v>
      </c>
      <c r="F2" s="1">
        <v>285</v>
      </c>
      <c r="G2" s="1">
        <v>56</v>
      </c>
      <c r="H2" s="1">
        <v>190</v>
      </c>
      <c r="I2" s="1">
        <v>513</v>
      </c>
    </row>
    <row r="3" spans="1:12" x14ac:dyDescent="0.35">
      <c r="A3" s="1" t="s">
        <v>5</v>
      </c>
      <c r="B3" s="1">
        <v>649</v>
      </c>
      <c r="C3" s="1">
        <v>5514</v>
      </c>
      <c r="D3" s="1">
        <v>1404</v>
      </c>
      <c r="E3" s="1">
        <v>960</v>
      </c>
      <c r="F3" s="1">
        <v>295</v>
      </c>
      <c r="G3" s="1">
        <v>27</v>
      </c>
      <c r="H3" s="1">
        <v>122</v>
      </c>
      <c r="I3" s="1">
        <v>561</v>
      </c>
      <c r="J3" s="1" t="s">
        <v>55</v>
      </c>
      <c r="K3" s="1" t="str">
        <f ca="1">_xlfn.FORMULATEXT(K5)</f>
        <v>=(D5+I5)*(E5+2*F5+3*G5+4*H5)/(C5+I5)</v>
      </c>
    </row>
    <row r="4" spans="1:12" x14ac:dyDescent="0.35">
      <c r="A4" s="1" t="s">
        <v>6</v>
      </c>
      <c r="B4" s="1">
        <v>744</v>
      </c>
      <c r="C4" s="1">
        <v>5524</v>
      </c>
      <c r="D4" s="1">
        <v>1413</v>
      </c>
      <c r="E4" s="1">
        <v>889</v>
      </c>
      <c r="F4" s="1">
        <v>265</v>
      </c>
      <c r="G4" s="1">
        <v>6</v>
      </c>
      <c r="H4" s="1">
        <v>253</v>
      </c>
      <c r="I4" s="1">
        <v>512</v>
      </c>
    </row>
    <row r="5" spans="1:12" x14ac:dyDescent="0.35">
      <c r="A5" s="1" t="s">
        <v>7</v>
      </c>
      <c r="B5" s="1">
        <v>878</v>
      </c>
      <c r="C5" s="1">
        <v>5670</v>
      </c>
      <c r="D5" s="1">
        <v>1598</v>
      </c>
      <c r="E5" s="1">
        <v>1022</v>
      </c>
      <c r="F5" s="1">
        <v>343</v>
      </c>
      <c r="G5" s="1">
        <v>25</v>
      </c>
      <c r="H5" s="1">
        <v>208</v>
      </c>
      <c r="I5" s="1">
        <v>601</v>
      </c>
      <c r="J5" s="1" t="s">
        <v>3</v>
      </c>
      <c r="K5" s="1">
        <f>(D5+I5)*(E5+2*F5+3*G5+4*H5)/(C5+I5)</f>
        <v>916.98054536756501</v>
      </c>
      <c r="L5" s="1">
        <f>ROUND(K5,0)</f>
        <v>917</v>
      </c>
    </row>
    <row r="6" spans="1:12" x14ac:dyDescent="0.35">
      <c r="A6" s="1" t="s">
        <v>8</v>
      </c>
      <c r="B6" s="1">
        <v>808</v>
      </c>
      <c r="C6" s="1">
        <v>5503</v>
      </c>
      <c r="D6" s="1">
        <v>1409</v>
      </c>
      <c r="E6" s="1">
        <v>887</v>
      </c>
      <c r="F6" s="1">
        <v>293</v>
      </c>
      <c r="G6" s="1">
        <v>30</v>
      </c>
      <c r="H6" s="1">
        <v>199</v>
      </c>
      <c r="I6" s="1">
        <v>752</v>
      </c>
      <c r="J6" s="1" t="s">
        <v>40</v>
      </c>
      <c r="L6" s="1">
        <v>878</v>
      </c>
    </row>
    <row r="7" spans="1:12" x14ac:dyDescent="0.35">
      <c r="A7" s="1" t="s">
        <v>9</v>
      </c>
      <c r="B7" s="1">
        <v>686</v>
      </c>
      <c r="C7" s="1">
        <v>5550</v>
      </c>
      <c r="D7" s="1">
        <v>1428</v>
      </c>
      <c r="E7" s="1">
        <v>950</v>
      </c>
      <c r="F7" s="1">
        <v>277</v>
      </c>
      <c r="G7" s="1">
        <v>33</v>
      </c>
      <c r="H7" s="1">
        <v>168</v>
      </c>
      <c r="I7" s="1">
        <v>508</v>
      </c>
      <c r="J7" s="1" t="s">
        <v>41</v>
      </c>
      <c r="L7" s="1">
        <f>L6-L5</f>
        <v>-39</v>
      </c>
    </row>
    <row r="8" spans="1:12" x14ac:dyDescent="0.35">
      <c r="A8" s="1" t="s">
        <v>10</v>
      </c>
      <c r="B8" s="1">
        <v>716</v>
      </c>
      <c r="C8" s="1">
        <v>5487</v>
      </c>
      <c r="D8" s="1">
        <v>1403</v>
      </c>
      <c r="E8" s="1">
        <v>929</v>
      </c>
      <c r="F8" s="1">
        <v>277</v>
      </c>
      <c r="G8" s="1">
        <v>33</v>
      </c>
      <c r="H8" s="1">
        <v>164</v>
      </c>
      <c r="I8" s="1">
        <v>504</v>
      </c>
      <c r="J8" s="1" t="s">
        <v>42</v>
      </c>
      <c r="L8" s="2">
        <f>L7/L6</f>
        <v>-4.441913439635535E-2</v>
      </c>
    </row>
    <row r="9" spans="1:12" x14ac:dyDescent="0.35">
      <c r="A9" s="1" t="s">
        <v>11</v>
      </c>
      <c r="B9" s="1">
        <v>777</v>
      </c>
      <c r="C9" s="1">
        <v>5484</v>
      </c>
      <c r="D9" s="1">
        <v>1435</v>
      </c>
      <c r="E9" s="1">
        <v>913</v>
      </c>
      <c r="F9" s="1">
        <v>308</v>
      </c>
      <c r="G9" s="1">
        <v>29</v>
      </c>
      <c r="H9" s="1">
        <v>185</v>
      </c>
      <c r="I9" s="1">
        <v>580</v>
      </c>
    </row>
    <row r="10" spans="1:12" x14ac:dyDescent="0.35">
      <c r="A10" s="1" t="s">
        <v>12</v>
      </c>
      <c r="B10" s="1">
        <v>845</v>
      </c>
      <c r="C10" s="1">
        <v>5614</v>
      </c>
      <c r="D10" s="1">
        <v>1544</v>
      </c>
      <c r="E10" s="1">
        <v>975</v>
      </c>
      <c r="F10" s="1">
        <v>318</v>
      </c>
      <c r="G10" s="1">
        <v>47</v>
      </c>
      <c r="H10" s="1">
        <v>204</v>
      </c>
      <c r="I10" s="1">
        <v>534</v>
      </c>
    </row>
    <row r="11" spans="1:12" x14ac:dyDescent="0.35">
      <c r="A11" s="1" t="s">
        <v>13</v>
      </c>
      <c r="B11" s="1">
        <v>750</v>
      </c>
      <c r="C11" s="1">
        <v>5526</v>
      </c>
      <c r="D11" s="1">
        <v>1476</v>
      </c>
      <c r="E11" s="1">
        <v>983</v>
      </c>
      <c r="F11" s="1">
        <v>252</v>
      </c>
      <c r="G11" s="1">
        <v>30</v>
      </c>
      <c r="H11" s="1">
        <v>211</v>
      </c>
      <c r="I11" s="1">
        <v>546</v>
      </c>
    </row>
    <row r="12" spans="1:12" x14ac:dyDescent="0.35">
      <c r="A12" s="1" t="s">
        <v>14</v>
      </c>
      <c r="B12" s="1">
        <v>724</v>
      </c>
      <c r="C12" s="1">
        <v>5545</v>
      </c>
      <c r="D12" s="1">
        <v>1367</v>
      </c>
      <c r="E12" s="1">
        <v>849</v>
      </c>
      <c r="F12" s="1">
        <v>291</v>
      </c>
      <c r="G12" s="1">
        <v>29</v>
      </c>
      <c r="H12" s="1">
        <v>198</v>
      </c>
      <c r="I12" s="1">
        <v>601</v>
      </c>
    </row>
    <row r="13" spans="1:12" x14ac:dyDescent="0.35">
      <c r="A13" s="1" t="s">
        <v>15</v>
      </c>
      <c r="B13" s="1">
        <v>675</v>
      </c>
      <c r="C13" s="1">
        <v>5552</v>
      </c>
      <c r="D13" s="1">
        <v>1450</v>
      </c>
      <c r="E13" s="1">
        <v>1006</v>
      </c>
      <c r="F13" s="1">
        <v>264</v>
      </c>
      <c r="G13" s="1">
        <v>33</v>
      </c>
      <c r="H13" s="1">
        <v>147</v>
      </c>
      <c r="I13" s="1">
        <v>427</v>
      </c>
    </row>
    <row r="14" spans="1:12" x14ac:dyDescent="0.35">
      <c r="A14" s="1" t="s">
        <v>16</v>
      </c>
      <c r="B14" s="1">
        <v>717</v>
      </c>
      <c r="C14" s="1">
        <v>5431</v>
      </c>
      <c r="D14" s="1">
        <v>1410</v>
      </c>
      <c r="E14" s="1">
        <v>955</v>
      </c>
      <c r="F14" s="1">
        <v>279</v>
      </c>
      <c r="G14" s="1">
        <v>20</v>
      </c>
      <c r="H14" s="1">
        <v>156</v>
      </c>
      <c r="I14" s="1">
        <v>522</v>
      </c>
    </row>
    <row r="15" spans="1:12" x14ac:dyDescent="0.35">
      <c r="A15" s="1" t="s">
        <v>17</v>
      </c>
      <c r="B15" s="1">
        <v>725</v>
      </c>
      <c r="C15" s="1">
        <v>5518</v>
      </c>
      <c r="D15" s="1">
        <v>1376</v>
      </c>
      <c r="E15" s="1">
        <v>894</v>
      </c>
      <c r="F15" s="1">
        <v>272</v>
      </c>
      <c r="G15" s="1">
        <v>21</v>
      </c>
      <c r="H15" s="1">
        <v>189</v>
      </c>
      <c r="I15" s="1">
        <v>583</v>
      </c>
    </row>
    <row r="16" spans="1:12" x14ac:dyDescent="0.35">
      <c r="A16" s="1" t="s">
        <v>18</v>
      </c>
      <c r="B16" s="1">
        <v>655</v>
      </c>
      <c r="C16" s="1">
        <v>5547</v>
      </c>
      <c r="D16" s="1">
        <v>1460</v>
      </c>
      <c r="E16" s="1">
        <v>1031</v>
      </c>
      <c r="F16" s="1">
        <v>259</v>
      </c>
      <c r="G16" s="1">
        <v>42</v>
      </c>
      <c r="H16" s="1">
        <v>128</v>
      </c>
      <c r="I16" s="1">
        <v>501</v>
      </c>
    </row>
    <row r="17" spans="1:9" x14ac:dyDescent="0.35">
      <c r="A17" s="1" t="s">
        <v>19</v>
      </c>
      <c r="B17" s="1">
        <v>671</v>
      </c>
      <c r="C17" s="1">
        <v>5330</v>
      </c>
      <c r="D17" s="1">
        <v>1299</v>
      </c>
      <c r="E17" s="1">
        <v>837</v>
      </c>
      <c r="F17" s="1">
        <v>249</v>
      </c>
      <c r="G17" s="1">
        <v>19</v>
      </c>
      <c r="H17" s="1">
        <v>194</v>
      </c>
      <c r="I17" s="1">
        <v>636</v>
      </c>
    </row>
    <row r="18" spans="1:9" x14ac:dyDescent="0.35">
      <c r="A18" s="1" t="s">
        <v>20</v>
      </c>
      <c r="B18" s="1">
        <v>722</v>
      </c>
      <c r="C18" s="1">
        <v>5618</v>
      </c>
      <c r="D18" s="1">
        <v>1409</v>
      </c>
      <c r="E18" s="1">
        <v>886</v>
      </c>
      <c r="F18" s="1">
        <v>288</v>
      </c>
      <c r="G18" s="1">
        <v>35</v>
      </c>
      <c r="H18" s="1">
        <v>200</v>
      </c>
      <c r="I18" s="1">
        <v>557</v>
      </c>
    </row>
    <row r="19" spans="1:9" x14ac:dyDescent="0.35">
      <c r="A19" s="1" t="s">
        <v>21</v>
      </c>
      <c r="B19" s="1">
        <v>671</v>
      </c>
      <c r="C19" s="1">
        <v>5459</v>
      </c>
      <c r="D19" s="1">
        <v>1342</v>
      </c>
      <c r="E19" s="1">
        <v>865</v>
      </c>
      <c r="F19" s="1">
        <v>240</v>
      </c>
      <c r="G19" s="1">
        <v>19</v>
      </c>
      <c r="H19" s="1">
        <v>218</v>
      </c>
      <c r="I19" s="1">
        <v>579</v>
      </c>
    </row>
    <row r="20" spans="1:9" x14ac:dyDescent="0.35">
      <c r="A20" s="1" t="s">
        <v>22</v>
      </c>
      <c r="B20" s="1">
        <v>680</v>
      </c>
      <c r="C20" s="1">
        <v>5458</v>
      </c>
      <c r="D20" s="1">
        <v>1378</v>
      </c>
      <c r="E20" s="1">
        <v>930</v>
      </c>
      <c r="F20" s="1">
        <v>245</v>
      </c>
      <c r="G20" s="1">
        <v>20</v>
      </c>
      <c r="H20" s="1">
        <v>183</v>
      </c>
      <c r="I20" s="1">
        <v>517</v>
      </c>
    </row>
    <row r="21" spans="1:9" x14ac:dyDescent="0.35">
      <c r="A21" s="1" t="s">
        <v>23</v>
      </c>
      <c r="B21" s="1">
        <v>653</v>
      </c>
      <c r="C21" s="1">
        <v>5500</v>
      </c>
      <c r="D21" s="1">
        <v>1352</v>
      </c>
      <c r="E21" s="1">
        <v>892</v>
      </c>
      <c r="F21" s="1">
        <v>270</v>
      </c>
      <c r="G21" s="1">
        <v>21</v>
      </c>
      <c r="H21" s="1">
        <v>169</v>
      </c>
      <c r="I21" s="1">
        <v>475</v>
      </c>
    </row>
    <row r="22" spans="1:9" x14ac:dyDescent="0.35">
      <c r="A22" s="1" t="s">
        <v>24</v>
      </c>
      <c r="B22" s="1">
        <v>610</v>
      </c>
      <c r="C22" s="1">
        <v>5434</v>
      </c>
      <c r="D22" s="1">
        <v>1305</v>
      </c>
      <c r="E22" s="1">
        <v>878</v>
      </c>
      <c r="F22" s="1">
        <v>231</v>
      </c>
      <c r="G22" s="1">
        <v>35</v>
      </c>
      <c r="H22" s="1">
        <v>161</v>
      </c>
      <c r="I22" s="1">
        <v>482</v>
      </c>
    </row>
    <row r="23" spans="1:9" x14ac:dyDescent="0.35">
      <c r="A23" s="1" t="s">
        <v>25</v>
      </c>
      <c r="B23" s="1">
        <v>729</v>
      </c>
      <c r="C23" s="1">
        <v>5542</v>
      </c>
      <c r="D23" s="1">
        <v>1426</v>
      </c>
      <c r="E23" s="1">
        <v>964</v>
      </c>
      <c r="F23" s="1">
        <v>277</v>
      </c>
      <c r="G23" s="1">
        <v>32</v>
      </c>
      <c r="H23" s="1">
        <v>153</v>
      </c>
      <c r="I23" s="1">
        <v>642</v>
      </c>
    </row>
    <row r="24" spans="1:9" x14ac:dyDescent="0.35">
      <c r="A24" s="1" t="s">
        <v>26</v>
      </c>
      <c r="B24" s="1">
        <v>686</v>
      </c>
      <c r="C24" s="1">
        <v>5419</v>
      </c>
      <c r="D24" s="1">
        <v>1275</v>
      </c>
      <c r="E24" s="1">
        <v>815</v>
      </c>
      <c r="F24" s="1">
        <v>257</v>
      </c>
      <c r="G24" s="1">
        <v>26</v>
      </c>
      <c r="H24" s="1">
        <v>177</v>
      </c>
      <c r="I24" s="1">
        <v>507</v>
      </c>
    </row>
    <row r="25" spans="1:9" x14ac:dyDescent="0.35">
      <c r="A25" s="1" t="s">
        <v>27</v>
      </c>
      <c r="B25" s="1">
        <v>768</v>
      </c>
      <c r="C25" s="1">
        <v>5583</v>
      </c>
      <c r="D25" s="1">
        <v>1446</v>
      </c>
      <c r="E25" s="1">
        <v>955</v>
      </c>
      <c r="F25" s="1">
        <v>251</v>
      </c>
      <c r="G25" s="1">
        <v>17</v>
      </c>
      <c r="H25" s="1">
        <v>223</v>
      </c>
      <c r="I25" s="1">
        <v>578</v>
      </c>
    </row>
    <row r="26" spans="1:9" x14ac:dyDescent="0.35">
      <c r="A26" s="1" t="s">
        <v>28</v>
      </c>
      <c r="B26" s="1">
        <v>715</v>
      </c>
      <c r="C26" s="1">
        <v>5565</v>
      </c>
      <c r="D26" s="1">
        <v>1437</v>
      </c>
      <c r="E26" s="1">
        <v>973</v>
      </c>
      <c r="F26" s="1">
        <v>280</v>
      </c>
      <c r="G26" s="1">
        <v>54</v>
      </c>
      <c r="H26" s="1">
        <v>130</v>
      </c>
      <c r="I26" s="1">
        <v>614</v>
      </c>
    </row>
    <row r="27" spans="1:9" x14ac:dyDescent="0.35">
      <c r="A27" s="1" t="s">
        <v>29</v>
      </c>
      <c r="B27" s="1">
        <v>779</v>
      </c>
      <c r="C27" s="1">
        <v>5548</v>
      </c>
      <c r="D27" s="1">
        <v>1415</v>
      </c>
      <c r="E27" s="1">
        <v>859</v>
      </c>
      <c r="F27" s="1">
        <v>299</v>
      </c>
      <c r="G27" s="1">
        <v>32</v>
      </c>
      <c r="H27" s="1">
        <v>225</v>
      </c>
      <c r="I27" s="1">
        <v>596</v>
      </c>
    </row>
    <row r="28" spans="1:9" x14ac:dyDescent="0.35">
      <c r="A28" s="1" t="s">
        <v>30</v>
      </c>
      <c r="B28" s="1">
        <v>672</v>
      </c>
      <c r="C28" s="1">
        <v>5481</v>
      </c>
      <c r="D28" s="1">
        <v>1333</v>
      </c>
      <c r="E28" s="1">
        <v>797</v>
      </c>
      <c r="F28" s="1">
        <v>288</v>
      </c>
      <c r="G28" s="1">
        <v>32</v>
      </c>
      <c r="H28" s="1">
        <v>216</v>
      </c>
      <c r="I28" s="1">
        <v>518</v>
      </c>
    </row>
    <row r="29" spans="1:9" x14ac:dyDescent="0.35">
      <c r="A29" s="1" t="s">
        <v>31</v>
      </c>
      <c r="B29" s="1">
        <v>765</v>
      </c>
      <c r="C29" s="1">
        <v>5525</v>
      </c>
      <c r="D29" s="1">
        <v>1446</v>
      </c>
      <c r="E29" s="1">
        <v>951</v>
      </c>
      <c r="F29" s="1">
        <v>257</v>
      </c>
      <c r="G29" s="1">
        <v>23</v>
      </c>
      <c r="H29" s="1">
        <v>215</v>
      </c>
      <c r="I29" s="1">
        <v>506</v>
      </c>
    </row>
    <row r="30" spans="1:9" x14ac:dyDescent="0.35">
      <c r="A30" s="1" t="s">
        <v>32</v>
      </c>
      <c r="B30" s="1">
        <v>759</v>
      </c>
      <c r="C30" s="1">
        <v>5479</v>
      </c>
      <c r="D30" s="1">
        <v>1358</v>
      </c>
      <c r="E30" s="1">
        <v>843</v>
      </c>
      <c r="F30" s="1">
        <v>276</v>
      </c>
      <c r="G30" s="1">
        <v>18</v>
      </c>
      <c r="H30" s="1">
        <v>221</v>
      </c>
      <c r="I30" s="1">
        <v>687</v>
      </c>
    </row>
    <row r="31" spans="1:9" x14ac:dyDescent="0.35">
      <c r="A31" s="1" t="s">
        <v>33</v>
      </c>
      <c r="B31" s="1">
        <v>763</v>
      </c>
      <c r="C31" s="1">
        <v>5490</v>
      </c>
      <c r="D31" s="1">
        <v>1403</v>
      </c>
      <c r="E31" s="1">
        <v>903</v>
      </c>
      <c r="F31" s="1">
        <v>268</v>
      </c>
      <c r="G31" s="1">
        <v>29</v>
      </c>
      <c r="H31" s="1">
        <v>203</v>
      </c>
      <c r="I31" s="1">
        <v>600</v>
      </c>
    </row>
  </sheetData>
  <printOptions headings="1" gridLines="1"/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1C21-94FA-43CA-8F79-E3D29809E3E6}">
  <sheetPr>
    <pageSetUpPr fitToPage="1"/>
  </sheetPr>
  <dimension ref="A1:M12"/>
  <sheetViews>
    <sheetView tabSelected="1" workbookViewId="0">
      <selection activeCell="C15" sqref="C15"/>
    </sheetView>
  </sheetViews>
  <sheetFormatPr defaultRowHeight="14.5" x14ac:dyDescent="0.35"/>
  <cols>
    <col min="1" max="1" width="11.6328125" style="1" bestFit="1" customWidth="1"/>
    <col min="2" max="2" width="6.54296875" style="1" bestFit="1" customWidth="1"/>
    <col min="3" max="3" width="3.81640625" style="1" bestFit="1" customWidth="1"/>
    <col min="4" max="4" width="3.7265625" style="1" bestFit="1" customWidth="1"/>
    <col min="5" max="6" width="2.81640625" style="1" bestFit="1" customWidth="1"/>
    <col min="7" max="7" width="3" style="1" bestFit="1" customWidth="1"/>
    <col min="8" max="8" width="9" style="1" customWidth="1"/>
    <col min="9" max="9" width="10.54296875" style="1" customWidth="1"/>
    <col min="10" max="10" width="7.81640625" style="1" customWidth="1"/>
    <col min="11" max="11" width="11.54296875" style="1" bestFit="1" customWidth="1"/>
    <col min="12" max="12" width="14.453125" style="1" bestFit="1" customWidth="1"/>
    <col min="13" max="13" width="18.08984375" style="1" bestFit="1" customWidth="1"/>
    <col min="14" max="16384" width="8.7265625" style="1"/>
  </cols>
  <sheetData>
    <row r="1" spans="1:13" ht="29" x14ac:dyDescent="0.35">
      <c r="A1" s="1" t="s">
        <v>44</v>
      </c>
      <c r="B1" s="1" t="s">
        <v>36</v>
      </c>
      <c r="C1" s="1" t="s">
        <v>37</v>
      </c>
      <c r="D1" s="1" t="s">
        <v>45</v>
      </c>
      <c r="E1" s="1" t="s">
        <v>0</v>
      </c>
      <c r="F1" s="1" t="s">
        <v>1</v>
      </c>
      <c r="G1" s="1" t="s">
        <v>2</v>
      </c>
      <c r="H1" s="8" t="s">
        <v>59</v>
      </c>
      <c r="I1" s="1" t="s">
        <v>60</v>
      </c>
      <c r="J1" s="1" t="s">
        <v>39</v>
      </c>
      <c r="K1" s="1" t="s">
        <v>50</v>
      </c>
      <c r="L1" s="1" t="s">
        <v>51</v>
      </c>
      <c r="M1" s="1" t="s">
        <v>52</v>
      </c>
    </row>
    <row r="2" spans="1:13" x14ac:dyDescent="0.35">
      <c r="A2" s="3" t="s">
        <v>47</v>
      </c>
      <c r="B2" s="3">
        <v>603</v>
      </c>
      <c r="C2" s="3">
        <v>176</v>
      </c>
      <c r="D2" s="4">
        <f>C2-E2-F2-G2</f>
        <v>99</v>
      </c>
      <c r="E2" s="3">
        <v>35</v>
      </c>
      <c r="F2" s="3">
        <v>3</v>
      </c>
      <c r="G2" s="3">
        <v>39</v>
      </c>
      <c r="H2" s="5">
        <f>0.982*B2-C2</f>
        <v>416.14599999999996</v>
      </c>
      <c r="I2" s="7">
        <v>11</v>
      </c>
      <c r="J2" s="3">
        <v>93</v>
      </c>
      <c r="K2" s="5">
        <f>(C2+J2)*(D2+2*E2+3*F2+4*G2)/(B2+J2)</f>
        <v>129.08908045977012</v>
      </c>
      <c r="L2" s="5">
        <f>I2+H2</f>
        <v>427.14599999999996</v>
      </c>
      <c r="M2" s="5">
        <f>K2/(L2/26.83)</f>
        <v>8.1083751895970746</v>
      </c>
    </row>
    <row r="3" spans="1:13" x14ac:dyDescent="0.35">
      <c r="A3" s="3" t="s">
        <v>48</v>
      </c>
      <c r="B3" s="3">
        <v>549</v>
      </c>
      <c r="C3" s="3">
        <v>173</v>
      </c>
      <c r="D3" s="4">
        <f t="shared" ref="D3:D4" si="0">C3-E3-F3-G3</f>
        <v>107</v>
      </c>
      <c r="E3" s="3">
        <v>32</v>
      </c>
      <c r="F3" s="3">
        <v>5</v>
      </c>
      <c r="G3" s="3">
        <v>29</v>
      </c>
      <c r="H3" s="5">
        <f t="shared" ref="H3:H4" si="1">0.982*B3-C3</f>
        <v>366.11799999999994</v>
      </c>
      <c r="I3" s="7">
        <v>17</v>
      </c>
      <c r="J3" s="3">
        <v>127</v>
      </c>
      <c r="K3" s="5">
        <f t="shared" ref="K3:K4" si="2">(C3+J3)*(D3+2*E3+3*F3+4*G3)/(B3+J3)</f>
        <v>134.02366863905326</v>
      </c>
      <c r="L3" s="5">
        <f t="shared" ref="L3:L4" si="3">I3+H3</f>
        <v>383.11799999999994</v>
      </c>
      <c r="M3" s="5">
        <f t="shared" ref="M3:M4" si="4">K3/(L3/26.83)</f>
        <v>9.3857637322856124</v>
      </c>
    </row>
    <row r="4" spans="1:13" x14ac:dyDescent="0.35">
      <c r="A4" s="6" t="s">
        <v>49</v>
      </c>
      <c r="B4" s="6">
        <v>555</v>
      </c>
      <c r="C4" s="6">
        <v>193</v>
      </c>
      <c r="D4" s="4">
        <f t="shared" si="0"/>
        <v>122</v>
      </c>
      <c r="E4" s="6">
        <v>26</v>
      </c>
      <c r="F4" s="6">
        <v>1</v>
      </c>
      <c r="G4" s="6">
        <v>44</v>
      </c>
      <c r="H4" s="5">
        <f t="shared" si="1"/>
        <v>352.01</v>
      </c>
      <c r="I4" s="7">
        <v>21</v>
      </c>
      <c r="J4" s="3">
        <v>95</v>
      </c>
      <c r="K4" s="5">
        <f t="shared" si="2"/>
        <v>156.40615384615384</v>
      </c>
      <c r="L4" s="5">
        <f t="shared" si="3"/>
        <v>373.01</v>
      </c>
      <c r="M4" s="5">
        <f t="shared" si="4"/>
        <v>11.25003916166405</v>
      </c>
    </row>
    <row r="6" spans="1:13" x14ac:dyDescent="0.35">
      <c r="A6" s="1" t="s">
        <v>44</v>
      </c>
      <c r="B6" s="1" t="s">
        <v>36</v>
      </c>
      <c r="C6" s="1" t="s">
        <v>37</v>
      </c>
      <c r="D6" s="1" t="s">
        <v>45</v>
      </c>
      <c r="E6" s="1" t="s">
        <v>0</v>
      </c>
      <c r="F6" s="1" t="s">
        <v>1</v>
      </c>
      <c r="G6" s="1" t="s">
        <v>2</v>
      </c>
      <c r="H6" s="1" t="s">
        <v>46</v>
      </c>
      <c r="J6" s="1" t="s">
        <v>39</v>
      </c>
      <c r="K6" s="1" t="s">
        <v>50</v>
      </c>
      <c r="L6" s="1" t="s">
        <v>51</v>
      </c>
      <c r="M6" s="1" t="s">
        <v>52</v>
      </c>
    </row>
    <row r="7" spans="1:13" x14ac:dyDescent="0.35">
      <c r="A7" s="1" t="s">
        <v>53</v>
      </c>
      <c r="B7" s="1">
        <v>700</v>
      </c>
      <c r="C7" s="1">
        <v>190</v>
      </c>
      <c r="D7" s="1">
        <f t="shared" ref="D7:D8" si="5">C7-E7-F7-G7</f>
        <v>170</v>
      </c>
      <c r="E7" s="1">
        <v>10</v>
      </c>
      <c r="F7" s="1">
        <v>1</v>
      </c>
      <c r="G7" s="1">
        <v>9</v>
      </c>
      <c r="H7" s="3">
        <f t="shared" ref="H7:H8" si="6">0.982*B7-C7</f>
        <v>497.4</v>
      </c>
      <c r="I7" s="3"/>
      <c r="J7" s="3">
        <v>20</v>
      </c>
      <c r="K7" s="5">
        <f t="shared" ref="K7:K8" si="7">(C7+J7)*(D7+2*E7+3*F7+4*G7)/(B7+J7)</f>
        <v>66.791666666666671</v>
      </c>
      <c r="L7" s="3">
        <f>H7</f>
        <v>497.4</v>
      </c>
      <c r="M7" s="5">
        <f>K7/(L7/26.83)</f>
        <v>3.602775264709825</v>
      </c>
    </row>
    <row r="8" spans="1:13" x14ac:dyDescent="0.35">
      <c r="A8" s="1" t="s">
        <v>54</v>
      </c>
      <c r="B8" s="1">
        <v>400</v>
      </c>
      <c r="C8" s="1">
        <v>120</v>
      </c>
      <c r="D8" s="1">
        <f t="shared" si="5"/>
        <v>90</v>
      </c>
      <c r="E8" s="1">
        <v>15</v>
      </c>
      <c r="F8" s="1">
        <v>0</v>
      </c>
      <c r="G8" s="1">
        <v>15</v>
      </c>
      <c r="H8" s="3">
        <f t="shared" si="6"/>
        <v>272.8</v>
      </c>
      <c r="I8" s="3"/>
      <c r="J8" s="3">
        <v>20</v>
      </c>
      <c r="K8" s="5">
        <f t="shared" si="7"/>
        <v>60</v>
      </c>
      <c r="L8" s="3">
        <f>H8</f>
        <v>272.8</v>
      </c>
      <c r="M8" s="5">
        <f>K8/(L8/26.83)</f>
        <v>5.9010263929618763</v>
      </c>
    </row>
    <row r="10" spans="1:13" x14ac:dyDescent="0.35">
      <c r="J10" s="1" t="s">
        <v>56</v>
      </c>
      <c r="K10" s="1" t="str">
        <f ca="1">_xlfn.FORMULATEXT(K2)</f>
        <v>=(C2+J2)*(D2+2*E2+3*F2+4*G2)/(B2+J2)</v>
      </c>
    </row>
    <row r="11" spans="1:13" x14ac:dyDescent="0.35">
      <c r="J11" s="1" t="s">
        <v>57</v>
      </c>
      <c r="K11" s="1" t="str">
        <f ca="1">_xlfn.FORMULATEXT(L2)</f>
        <v>=I2+H2</v>
      </c>
    </row>
    <row r="12" spans="1:13" x14ac:dyDescent="0.35">
      <c r="J12" s="1" t="s">
        <v>58</v>
      </c>
      <c r="K12" s="1" t="str">
        <f ca="1">_xlfn.FORMULATEXT(M2)</f>
        <v>=K2/(L2/26.83)</v>
      </c>
    </row>
  </sheetData>
  <printOptions headings="1" gridLines="1"/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33D3-6226-422B-9FBA-52B3AE8DD88B}">
  <dimension ref="A1"/>
  <sheetViews>
    <sheetView workbookViewId="0"/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Fig2-1</vt:lpstr>
      <vt:lpstr>Fig 2-2</vt:lpstr>
      <vt:lpstr>Fig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Nestler</dc:creator>
  <cp:lastModifiedBy>Owner</cp:lastModifiedBy>
  <dcterms:created xsi:type="dcterms:W3CDTF">2016-01-12T16:47:23Z</dcterms:created>
  <dcterms:modified xsi:type="dcterms:W3CDTF">2019-05-21T00:30:20Z</dcterms:modified>
</cp:coreProperties>
</file>