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copyedit4\"/>
    </mc:Choice>
  </mc:AlternateContent>
  <xr:revisionPtr revIDLastSave="0" documentId="13_ncr:1_{C158EB31-2A07-4C08-A717-ACD4F472357B}" xr6:coauthVersionLast="45" xr6:coauthVersionMax="45" xr10:uidLastSave="{00000000-0000-0000-0000-000000000000}"/>
  <bookViews>
    <workbookView xWindow="-104" yWindow="-104" windowWidth="22326" windowHeight="12050" xr2:uid="{00000000-000D-0000-FFFF-FFFF00000000}"/>
  </bookViews>
  <sheets>
    <sheet name="SImulation" sheetId="1" r:id="rId1"/>
    <sheet name="Angels without Trout" sheetId="2" r:id="rId2"/>
    <sheet name="Sheet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Events">SImulation!$C$13:$N$30</definedName>
    <definedName name="Lookstate">SImulation!$G$12:$N$13</definedName>
    <definedName name="outs">SImulation!$AH$32:$BG$48</definedName>
    <definedName name="Pal_Workbook_GUID" hidden="1">"2ZRAI84P4CMSL2Y2AZDV5UHH"</definedName>
    <definedName name="RiskAfterRecalcMacro" hidden="1">""</definedName>
    <definedName name="RiskAfterSimMacro" hidden="1">""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ExcelReportsGoInNewWorkbook">TRUE</definedName>
    <definedName name="RiskExcelReportsToGenerate">0</definedName>
    <definedName name="RiskFixedSeed" hidden="1">1</definedName>
    <definedName name="RiskGenerateExcelReportsAtEndOfSimulation">FALSE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"$I$55"</definedName>
    <definedName name="RiskSelectedNameCell1" hidden="1">"$D$62"</definedName>
    <definedName name="RiskSelectedNameCell2" hidden="1">"$F$56"</definedName>
    <definedName name="RiskShowRiskWindowAtEndOfSimulation">TRUE</definedName>
    <definedName name="RiskStandardRecalc" hidden="1">2</definedName>
    <definedName name="RiskTemplateSheetName">"myTemplate"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uns">SImulation!$C$36:$AD$53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2" l="1"/>
  <c r="F11" i="2"/>
  <c r="F10" i="2"/>
  <c r="F9" i="2"/>
  <c r="F8" i="2"/>
  <c r="F7" i="2"/>
  <c r="F6" i="2"/>
  <c r="F5" i="2"/>
  <c r="F4" i="2" l="1"/>
  <c r="H11" i="1"/>
  <c r="B12" i="1"/>
  <c r="E4" i="1"/>
  <c r="E5" i="1" s="1"/>
  <c r="F5" i="1" s="1"/>
  <c r="C57" i="1"/>
  <c r="F6" i="1"/>
  <c r="E14" i="1" s="1"/>
  <c r="F11" i="1"/>
  <c r="E23" i="1" s="1"/>
  <c r="F8" i="1"/>
  <c r="E16" i="1"/>
  <c r="F9" i="1"/>
  <c r="E20" i="1" s="1"/>
  <c r="F7" i="1"/>
  <c r="E15" i="1"/>
  <c r="F10" i="1"/>
  <c r="E22" i="1" s="1"/>
  <c r="F12" i="1"/>
  <c r="E24" i="1" s="1"/>
  <c r="E21" i="1"/>
  <c r="E29" i="1" l="1"/>
  <c r="E26" i="1"/>
  <c r="E25" i="1"/>
  <c r="E28" i="1"/>
  <c r="E27" i="1"/>
  <c r="E30" i="1"/>
  <c r="E18" i="1"/>
  <c r="F4" i="1"/>
  <c r="E19" i="1"/>
  <c r="E17" i="1" l="1"/>
  <c r="G1" i="1"/>
  <c r="F58" i="1" l="1"/>
  <c r="F74" i="1"/>
  <c r="D74" i="1" s="1"/>
  <c r="F71" i="1"/>
  <c r="D71" i="1" s="1"/>
  <c r="F72" i="1"/>
  <c r="D72" i="1" s="1"/>
  <c r="F69" i="1"/>
  <c r="D69" i="1" s="1"/>
  <c r="F66" i="1"/>
  <c r="D66" i="1" s="1"/>
  <c r="F64" i="1"/>
  <c r="D64" i="1" s="1"/>
  <c r="F62" i="1"/>
  <c r="D62" i="1" s="1"/>
  <c r="F59" i="1"/>
  <c r="D59" i="1" s="1"/>
  <c r="F75" i="1"/>
  <c r="D75" i="1" s="1"/>
  <c r="F76" i="1"/>
  <c r="D76" i="1" s="1"/>
  <c r="F73" i="1"/>
  <c r="D73" i="1" s="1"/>
  <c r="F60" i="1"/>
  <c r="D60" i="1" s="1"/>
  <c r="F63" i="1"/>
  <c r="D63" i="1" s="1"/>
  <c r="F61" i="1"/>
  <c r="D61" i="1" s="1"/>
  <c r="F57" i="1"/>
  <c r="F70" i="1"/>
  <c r="D70" i="1" s="1"/>
  <c r="F67" i="1"/>
  <c r="D67" i="1" s="1"/>
  <c r="F68" i="1"/>
  <c r="D68" i="1" s="1"/>
  <c r="F65" i="1"/>
  <c r="D65" i="1" s="1"/>
  <c r="E31" i="1"/>
  <c r="G57" i="1" l="1"/>
  <c r="E58" i="1"/>
  <c r="C58" i="1" s="1"/>
  <c r="D57" i="1"/>
  <c r="H57" i="1"/>
  <c r="I57" i="1" s="1"/>
  <c r="J57" i="1" s="1"/>
  <c r="D58" i="1"/>
  <c r="E59" i="1" l="1"/>
  <c r="C59" i="1" s="1"/>
  <c r="H58" i="1"/>
  <c r="I58" i="1" s="1"/>
  <c r="H59" i="1" s="1"/>
  <c r="I59" i="1" s="1"/>
  <c r="G58" i="1"/>
  <c r="E60" i="1" l="1"/>
  <c r="C60" i="1" s="1"/>
  <c r="G59" i="1"/>
  <c r="J58" i="1"/>
  <c r="J59" i="1" s="1"/>
  <c r="G60" i="1" l="1"/>
  <c r="H60" i="1"/>
  <c r="I60" i="1" s="1"/>
  <c r="E61" i="1"/>
  <c r="C61" i="1" s="1"/>
  <c r="G61" i="1" l="1"/>
  <c r="J60" i="1"/>
  <c r="E62" i="1"/>
  <c r="C62" i="1" s="1"/>
  <c r="H61" i="1"/>
  <c r="I61" i="1" s="1"/>
  <c r="G62" i="1" s="1"/>
  <c r="J61" i="1" l="1"/>
  <c r="E63" i="1"/>
  <c r="C63" i="1" s="1"/>
  <c r="H62" i="1"/>
  <c r="I62" i="1" s="1"/>
  <c r="G63" i="1" s="1"/>
  <c r="H63" i="1" l="1"/>
  <c r="I63" i="1" s="1"/>
  <c r="H64" i="1" s="1"/>
  <c r="I64" i="1" s="1"/>
  <c r="E64" i="1"/>
  <c r="J62" i="1"/>
  <c r="E65" i="1"/>
  <c r="C64" i="1"/>
  <c r="G64" i="1"/>
  <c r="J63" i="1"/>
  <c r="E66" i="1" l="1"/>
  <c r="C65" i="1"/>
  <c r="G65" i="1"/>
  <c r="H65" i="1"/>
  <c r="J64" i="1"/>
  <c r="E67" i="1" l="1"/>
  <c r="C66" i="1"/>
  <c r="I65" i="1"/>
  <c r="C67" i="1" l="1"/>
  <c r="E68" i="1"/>
  <c r="G66" i="1"/>
  <c r="H66" i="1"/>
  <c r="J65" i="1"/>
  <c r="C68" i="1" l="1"/>
  <c r="E69" i="1"/>
  <c r="I66" i="1"/>
  <c r="E70" i="1" l="1"/>
  <c r="C69" i="1"/>
  <c r="G67" i="1"/>
  <c r="H67" i="1"/>
  <c r="I67" i="1" s="1"/>
  <c r="J66" i="1"/>
  <c r="C70" i="1" l="1"/>
  <c r="E71" i="1"/>
  <c r="J67" i="1"/>
  <c r="H68" i="1"/>
  <c r="I68" i="1" s="1"/>
  <c r="G68" i="1"/>
  <c r="E72" i="1" l="1"/>
  <c r="C71" i="1"/>
  <c r="G69" i="1"/>
  <c r="H69" i="1"/>
  <c r="I69" i="1" s="1"/>
  <c r="H70" i="1" s="1"/>
  <c r="J68" i="1"/>
  <c r="I70" i="1" l="1"/>
  <c r="G71" i="1" s="1"/>
  <c r="E73" i="1"/>
  <c r="C72" i="1"/>
  <c r="G70" i="1"/>
  <c r="J69" i="1"/>
  <c r="J70" i="1" s="1"/>
  <c r="H71" i="1"/>
  <c r="I71" i="1" s="1"/>
  <c r="E74" i="1" l="1"/>
  <c r="C73" i="1"/>
  <c r="H72" i="1"/>
  <c r="I72" i="1" s="1"/>
  <c r="H73" i="1" s="1"/>
  <c r="G72" i="1"/>
  <c r="J71" i="1"/>
  <c r="I54" i="1" s="1"/>
  <c r="I55" i="1" s="1"/>
  <c r="C74" i="1" l="1"/>
  <c r="E75" i="1"/>
  <c r="I73" i="1"/>
  <c r="H74" i="1" s="1"/>
  <c r="G73" i="1"/>
  <c r="J72" i="1"/>
  <c r="C75" i="1" l="1"/>
  <c r="E76" i="1"/>
  <c r="C76" i="1" s="1"/>
  <c r="I74" i="1"/>
  <c r="H75" i="1" s="1"/>
  <c r="G74" i="1"/>
  <c r="J73" i="1"/>
  <c r="I75" i="1" l="1"/>
  <c r="H76" i="1" s="1"/>
  <c r="I76" i="1" s="1"/>
  <c r="G75" i="1"/>
  <c r="J74" i="1"/>
  <c r="G76" i="1" l="1"/>
  <c r="J75" i="1"/>
  <c r="J76" i="1" s="1"/>
</calcChain>
</file>

<file path=xl/sharedStrings.xml><?xml version="1.0" encoding="utf-8"?>
<sst xmlns="http://schemas.openxmlformats.org/spreadsheetml/2006/main" count="185" uniqueCount="67">
  <si>
    <t>Walks</t>
  </si>
  <si>
    <t>Singles</t>
  </si>
  <si>
    <t>Doubles</t>
  </si>
  <si>
    <t>Triples</t>
  </si>
  <si>
    <t>Home Runs</t>
  </si>
  <si>
    <t>HBP</t>
  </si>
  <si>
    <t>Strikeouts</t>
  </si>
  <si>
    <t>Strikeout</t>
  </si>
  <si>
    <t>Walk</t>
  </si>
  <si>
    <t>Error</t>
  </si>
  <si>
    <t>Long Single</t>
  </si>
  <si>
    <t>Medium Single</t>
  </si>
  <si>
    <t>Short single</t>
  </si>
  <si>
    <t>GIDP</t>
  </si>
  <si>
    <t>Normal GO</t>
  </si>
  <si>
    <t>Line drive or Infield fly</t>
  </si>
  <si>
    <t>Long Fly</t>
  </si>
  <si>
    <t>Medium Fly</t>
  </si>
  <si>
    <t>Short Fly</t>
  </si>
  <si>
    <t>Outs</t>
  </si>
  <si>
    <t>Errors</t>
  </si>
  <si>
    <t>Number</t>
  </si>
  <si>
    <t>Probability</t>
  </si>
  <si>
    <t>000</t>
  </si>
  <si>
    <t>100</t>
  </si>
  <si>
    <t>110</t>
  </si>
  <si>
    <t>101</t>
  </si>
  <si>
    <t>011</t>
  </si>
  <si>
    <t>010</t>
  </si>
  <si>
    <t>001</t>
  </si>
  <si>
    <t>111</t>
  </si>
  <si>
    <t>Event</t>
  </si>
  <si>
    <t>total probability</t>
  </si>
  <si>
    <t xml:space="preserve">Triple </t>
  </si>
  <si>
    <t>Home run</t>
  </si>
  <si>
    <t>Runs</t>
  </si>
  <si>
    <t>Short double</t>
  </si>
  <si>
    <t>Long double</t>
  </si>
  <si>
    <t>out fraction</t>
  </si>
  <si>
    <t>event fraction</t>
  </si>
  <si>
    <t>Batter</t>
  </si>
  <si>
    <t>runs</t>
  </si>
  <si>
    <t>0 outs</t>
  </si>
  <si>
    <t>2 outs</t>
  </si>
  <si>
    <t>1 out</t>
  </si>
  <si>
    <t>Outs (in play)</t>
  </si>
  <si>
    <t>end</t>
  </si>
  <si>
    <t>mean</t>
  </si>
  <si>
    <t>RUNS PER GAME</t>
  </si>
  <si>
    <t>Markov</t>
  </si>
  <si>
    <t>Event code</t>
  </si>
  <si>
    <t>Plate Appearances</t>
  </si>
  <si>
    <t>At Bats+Sacrifice Hits + Sacrifice Bunts</t>
  </si>
  <si>
    <t>Long Single (advance 2 bases)</t>
  </si>
  <si>
    <t>Medium Single (score from 2nd)</t>
  </si>
  <si>
    <t>Short single (advance one base)</t>
  </si>
  <si>
    <t>Ground into Double Play</t>
  </si>
  <si>
    <t>Normal Ground ball</t>
  </si>
  <si>
    <t xml:space="preserve">Outs Made </t>
  </si>
  <si>
    <t>Outcome #</t>
  </si>
  <si>
    <t>State #</t>
  </si>
  <si>
    <t>Done?</t>
  </si>
  <si>
    <t>Outcome</t>
  </si>
  <si>
    <t>Entering state</t>
  </si>
  <si>
    <t>2016 Mike Trout</t>
  </si>
  <si>
    <t>1.03 runs per inning</t>
  </si>
  <si>
    <t>Trout runs per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</si>
</sst>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quotePrefix="1" applyFont="1"/>
    <xf numFmtId="0" fontId="2" fillId="3" borderId="0" xfId="0" applyFont="1" applyFill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G76"/>
  <sheetViews>
    <sheetView tabSelected="1" zoomScale="140" zoomScaleNormal="140" workbookViewId="0">
      <selection activeCell="A16" sqref="A16"/>
    </sheetView>
  </sheetViews>
  <sheetFormatPr defaultColWidth="9.19921875" defaultRowHeight="12.7" x14ac:dyDescent="0.25"/>
  <cols>
    <col min="1" max="1" width="16.5" style="1" customWidth="1"/>
    <col min="2" max="2" width="7.796875" style="1" customWidth="1"/>
    <col min="3" max="3" width="8.8984375" style="1" bestFit="1" customWidth="1"/>
    <col min="4" max="4" width="25.69921875" style="1" customWidth="1"/>
    <col min="5" max="5" width="7.5" style="1" customWidth="1"/>
    <col min="6" max="6" width="8.796875" style="1" customWidth="1"/>
    <col min="7" max="7" width="7.5" style="1" customWidth="1"/>
    <col min="8" max="8" width="6" style="1" customWidth="1"/>
    <col min="9" max="9" width="6.69921875" style="1" customWidth="1"/>
    <col min="10" max="10" width="6.19921875" style="1" customWidth="1"/>
    <col min="11" max="13" width="4" style="1" bestFit="1" customWidth="1"/>
    <col min="14" max="14" width="6.5" style="1" customWidth="1"/>
    <col min="15" max="34" width="9.19921875" style="1"/>
    <col min="35" max="35" width="13.5" style="1" customWidth="1"/>
    <col min="36" max="16384" width="9.19921875" style="1"/>
  </cols>
  <sheetData>
    <row r="1" spans="1:14" x14ac:dyDescent="0.25">
      <c r="D1" s="1" t="s">
        <v>62</v>
      </c>
      <c r="E1" s="1" t="s">
        <v>21</v>
      </c>
      <c r="F1" s="1" t="s">
        <v>22</v>
      </c>
      <c r="G1" s="1">
        <f>SUM(F4:F12)</f>
        <v>1</v>
      </c>
    </row>
    <row r="2" spans="1:14" x14ac:dyDescent="0.25">
      <c r="D2" s="1" t="s">
        <v>51</v>
      </c>
      <c r="E2" s="1">
        <v>681</v>
      </c>
    </row>
    <row r="3" spans="1:14" x14ac:dyDescent="0.25">
      <c r="D3" s="1" t="s">
        <v>52</v>
      </c>
      <c r="E3" s="1">
        <v>554</v>
      </c>
      <c r="H3" s="1" t="s">
        <v>64</v>
      </c>
    </row>
    <row r="4" spans="1:14" x14ac:dyDescent="0.25">
      <c r="B4" s="1">
        <v>1.7999999999999999E-2</v>
      </c>
      <c r="D4" s="1" t="s">
        <v>20</v>
      </c>
      <c r="E4" s="1">
        <f>ROUND(B4*E3,0)</f>
        <v>10</v>
      </c>
      <c r="F4" s="1">
        <f>E4/$E$2</f>
        <v>1.4684287812041116E-2</v>
      </c>
    </row>
    <row r="5" spans="1:14" x14ac:dyDescent="0.25">
      <c r="D5" s="1" t="s">
        <v>45</v>
      </c>
      <c r="E5" s="1">
        <f>E3-(E6+E4+SUM(E9:E12))</f>
        <v>234</v>
      </c>
      <c r="F5" s="1">
        <f t="shared" ref="F5:F12" si="0">E5/$E$2</f>
        <v>0.34361233480176212</v>
      </c>
    </row>
    <row r="6" spans="1:14" x14ac:dyDescent="0.25">
      <c r="D6" s="1" t="s">
        <v>6</v>
      </c>
      <c r="E6" s="1">
        <v>137</v>
      </c>
      <c r="F6" s="1">
        <f t="shared" si="0"/>
        <v>0.2011747430249633</v>
      </c>
    </row>
    <row r="7" spans="1:14" x14ac:dyDescent="0.25">
      <c r="D7" s="1" t="s">
        <v>0</v>
      </c>
      <c r="E7" s="1">
        <v>116</v>
      </c>
      <c r="F7" s="1">
        <f t="shared" si="0"/>
        <v>0.17033773861967694</v>
      </c>
    </row>
    <row r="8" spans="1:14" x14ac:dyDescent="0.25">
      <c r="D8" s="1" t="s">
        <v>5</v>
      </c>
      <c r="E8" s="1">
        <v>11</v>
      </c>
      <c r="F8" s="1">
        <f t="shared" si="0"/>
        <v>1.6152716593245228E-2</v>
      </c>
    </row>
    <row r="9" spans="1:14" x14ac:dyDescent="0.25">
      <c r="D9" s="1" t="s">
        <v>1</v>
      </c>
      <c r="E9" s="1">
        <v>107</v>
      </c>
      <c r="F9" s="1">
        <f t="shared" si="0"/>
        <v>0.15712187958883994</v>
      </c>
      <c r="H9" s="2"/>
      <c r="I9" s="2"/>
      <c r="J9" s="2"/>
      <c r="K9" s="2"/>
      <c r="L9" s="2"/>
    </row>
    <row r="10" spans="1:14" x14ac:dyDescent="0.25">
      <c r="B10" s="1" t="s">
        <v>47</v>
      </c>
      <c r="D10" s="1" t="s">
        <v>2</v>
      </c>
      <c r="E10" s="1">
        <v>32</v>
      </c>
      <c r="F10" s="1">
        <f t="shared" si="0"/>
        <v>4.6989720998531569E-2</v>
      </c>
      <c r="H10" s="2" t="s">
        <v>65</v>
      </c>
      <c r="I10" s="2"/>
      <c r="J10" s="2"/>
      <c r="K10" s="2"/>
      <c r="L10" s="2"/>
    </row>
    <row r="11" spans="1:14" x14ac:dyDescent="0.25">
      <c r="B11" s="1">
        <v>0.80900000000000005</v>
      </c>
      <c r="D11" s="1" t="s">
        <v>3</v>
      </c>
      <c r="E11" s="1">
        <v>5</v>
      </c>
      <c r="F11" s="1">
        <f t="shared" si="0"/>
        <v>7.3421439060205578E-3</v>
      </c>
      <c r="H11" s="2">
        <f>1.03*26.72/3</f>
        <v>9.1738666666666671</v>
      </c>
      <c r="I11" s="2" t="s">
        <v>66</v>
      </c>
      <c r="J11" s="2"/>
      <c r="K11" s="2"/>
      <c r="L11" s="2"/>
    </row>
    <row r="12" spans="1:14" x14ac:dyDescent="0.25">
      <c r="A12" s="1" t="s">
        <v>48</v>
      </c>
      <c r="B12" s="1">
        <f>8.91*B11</f>
        <v>7.208190000000001</v>
      </c>
      <c r="D12" s="1" t="s">
        <v>4</v>
      </c>
      <c r="E12" s="1">
        <v>29</v>
      </c>
      <c r="F12" s="1">
        <f t="shared" si="0"/>
        <v>4.2584434654919234E-2</v>
      </c>
      <c r="G12" s="1">
        <v>1</v>
      </c>
      <c r="H12" s="1">
        <v>2</v>
      </c>
      <c r="I12" s="1">
        <v>3</v>
      </c>
      <c r="J12" s="1">
        <v>4</v>
      </c>
      <c r="K12" s="1">
        <v>5</v>
      </c>
      <c r="L12" s="1">
        <v>6</v>
      </c>
      <c r="M12" s="1">
        <v>7</v>
      </c>
      <c r="N12" s="1">
        <v>8</v>
      </c>
    </row>
    <row r="13" spans="1:14" x14ac:dyDescent="0.25">
      <c r="A13" s="1" t="s">
        <v>49</v>
      </c>
      <c r="B13" s="1">
        <v>6.91</v>
      </c>
      <c r="D13" s="1" t="s">
        <v>31</v>
      </c>
      <c r="E13" s="1" t="s">
        <v>22</v>
      </c>
      <c r="G13" s="3" t="s">
        <v>23</v>
      </c>
      <c r="H13" s="3" t="s">
        <v>24</v>
      </c>
      <c r="I13" s="3" t="s">
        <v>25</v>
      </c>
      <c r="J13" s="3" t="s">
        <v>26</v>
      </c>
      <c r="K13" s="3" t="s">
        <v>27</v>
      </c>
      <c r="L13" s="3" t="s">
        <v>28</v>
      </c>
      <c r="M13" s="3" t="s">
        <v>29</v>
      </c>
      <c r="N13" s="3" t="s">
        <v>30</v>
      </c>
    </row>
    <row r="14" spans="1:14" x14ac:dyDescent="0.25">
      <c r="C14" s="1">
        <v>1</v>
      </c>
      <c r="D14" s="1" t="s">
        <v>7</v>
      </c>
      <c r="E14" s="1">
        <f>F6</f>
        <v>0.2011747430249633</v>
      </c>
      <c r="G14" s="1">
        <v>1</v>
      </c>
      <c r="H14" s="1">
        <v>2</v>
      </c>
      <c r="I14" s="1">
        <v>3</v>
      </c>
      <c r="J14" s="1">
        <v>4</v>
      </c>
      <c r="K14" s="1">
        <v>5</v>
      </c>
      <c r="L14" s="1">
        <v>6</v>
      </c>
      <c r="M14" s="1">
        <v>7</v>
      </c>
      <c r="N14" s="1">
        <v>8</v>
      </c>
    </row>
    <row r="15" spans="1:14" x14ac:dyDescent="0.25">
      <c r="C15" s="1">
        <v>2</v>
      </c>
      <c r="D15" s="1" t="s">
        <v>8</v>
      </c>
      <c r="E15" s="1">
        <f>F7</f>
        <v>0.17033773861967694</v>
      </c>
      <c r="G15" s="1">
        <v>2</v>
      </c>
      <c r="H15" s="1">
        <v>3</v>
      </c>
      <c r="I15" s="1">
        <v>8</v>
      </c>
      <c r="J15" s="1">
        <v>8</v>
      </c>
      <c r="K15" s="1">
        <v>8</v>
      </c>
      <c r="L15" s="1">
        <v>3</v>
      </c>
      <c r="M15" s="1">
        <v>4</v>
      </c>
      <c r="N15" s="1">
        <v>8</v>
      </c>
    </row>
    <row r="16" spans="1:14" x14ac:dyDescent="0.25">
      <c r="C16" s="1">
        <v>3</v>
      </c>
      <c r="D16" s="1" t="s">
        <v>5</v>
      </c>
      <c r="E16" s="1">
        <f>F8</f>
        <v>1.6152716593245228E-2</v>
      </c>
      <c r="G16" s="1">
        <v>2</v>
      </c>
      <c r="H16" s="1">
        <v>3</v>
      </c>
      <c r="I16" s="1">
        <v>8</v>
      </c>
      <c r="J16" s="1">
        <v>8</v>
      </c>
      <c r="K16" s="1">
        <v>8</v>
      </c>
      <c r="L16" s="1">
        <v>3</v>
      </c>
      <c r="M16" s="1">
        <v>4</v>
      </c>
      <c r="N16" s="1">
        <v>8</v>
      </c>
    </row>
    <row r="17" spans="1:59" x14ac:dyDescent="0.25">
      <c r="B17" s="1" t="s">
        <v>39</v>
      </c>
      <c r="C17" s="1">
        <v>4</v>
      </c>
      <c r="D17" s="1" t="s">
        <v>9</v>
      </c>
      <c r="E17" s="1">
        <f>F4</f>
        <v>1.4684287812041116E-2</v>
      </c>
      <c r="G17" s="1">
        <v>2</v>
      </c>
      <c r="H17" s="1">
        <v>3</v>
      </c>
      <c r="I17" s="1">
        <v>8</v>
      </c>
      <c r="J17" s="1">
        <v>3</v>
      </c>
      <c r="K17" s="1">
        <v>4</v>
      </c>
      <c r="L17" s="1">
        <v>4</v>
      </c>
      <c r="M17" s="1">
        <v>2</v>
      </c>
      <c r="N17" s="1">
        <v>8</v>
      </c>
    </row>
    <row r="18" spans="1:59" x14ac:dyDescent="0.25">
      <c r="A18" s="4"/>
      <c r="B18" s="4">
        <v>0.3</v>
      </c>
      <c r="C18" s="1">
        <v>5</v>
      </c>
      <c r="D18" s="1" t="s">
        <v>53</v>
      </c>
      <c r="E18" s="1">
        <f>$F$9*B18</f>
        <v>4.713656387665198E-2</v>
      </c>
      <c r="G18" s="1">
        <v>2</v>
      </c>
      <c r="H18" s="1">
        <v>4</v>
      </c>
      <c r="I18" s="1">
        <v>4</v>
      </c>
      <c r="J18" s="1">
        <v>4</v>
      </c>
      <c r="K18" s="1">
        <v>2</v>
      </c>
      <c r="L18" s="1">
        <v>2</v>
      </c>
      <c r="M18" s="1">
        <v>2</v>
      </c>
      <c r="N18" s="1">
        <v>4</v>
      </c>
    </row>
    <row r="19" spans="1:59" x14ac:dyDescent="0.25">
      <c r="A19" s="4"/>
      <c r="B19" s="4">
        <v>0.5</v>
      </c>
      <c r="C19" s="1">
        <v>6</v>
      </c>
      <c r="D19" s="1" t="s">
        <v>54</v>
      </c>
      <c r="E19" s="1">
        <f>$F$9*B19</f>
        <v>7.8560939794419971E-2</v>
      </c>
      <c r="G19" s="1">
        <v>2</v>
      </c>
      <c r="H19" s="1">
        <v>3</v>
      </c>
      <c r="I19" s="1">
        <v>3</v>
      </c>
      <c r="J19" s="1">
        <v>3</v>
      </c>
      <c r="K19" s="1">
        <v>2</v>
      </c>
      <c r="L19" s="1">
        <v>2</v>
      </c>
      <c r="M19" s="1">
        <v>2</v>
      </c>
      <c r="N19" s="1">
        <v>3</v>
      </c>
    </row>
    <row r="20" spans="1:59" x14ac:dyDescent="0.25">
      <c r="A20" s="4"/>
      <c r="B20" s="4">
        <v>0.2</v>
      </c>
      <c r="C20" s="1">
        <v>7</v>
      </c>
      <c r="D20" s="1" t="s">
        <v>55</v>
      </c>
      <c r="E20" s="1">
        <f>$F$9*B20</f>
        <v>3.1424375917767991E-2</v>
      </c>
      <c r="G20" s="1">
        <v>2</v>
      </c>
      <c r="H20" s="1">
        <v>3</v>
      </c>
      <c r="I20" s="1">
        <v>8</v>
      </c>
      <c r="J20" s="1">
        <v>3</v>
      </c>
      <c r="K20" s="1">
        <v>4</v>
      </c>
      <c r="L20" s="1">
        <v>4</v>
      </c>
      <c r="M20" s="1">
        <v>2</v>
      </c>
      <c r="N20" s="1">
        <v>8</v>
      </c>
    </row>
    <row r="21" spans="1:59" x14ac:dyDescent="0.25">
      <c r="A21" s="4"/>
      <c r="B21" s="4">
        <v>0.8</v>
      </c>
      <c r="C21" s="1">
        <v>8</v>
      </c>
      <c r="D21" s="1" t="s">
        <v>36</v>
      </c>
      <c r="E21" s="1">
        <f>$F$10*B21</f>
        <v>3.7591776798825256E-2</v>
      </c>
      <c r="G21" s="1">
        <v>6</v>
      </c>
      <c r="H21" s="1">
        <v>5</v>
      </c>
      <c r="I21" s="1">
        <v>5</v>
      </c>
      <c r="J21" s="1">
        <v>5</v>
      </c>
      <c r="K21" s="1">
        <v>6</v>
      </c>
      <c r="L21" s="1">
        <v>6</v>
      </c>
      <c r="M21" s="1">
        <v>6</v>
      </c>
      <c r="N21" s="1">
        <v>5</v>
      </c>
    </row>
    <row r="22" spans="1:59" x14ac:dyDescent="0.25">
      <c r="A22" s="4"/>
      <c r="B22" s="4">
        <v>0.2</v>
      </c>
      <c r="C22" s="1">
        <v>9</v>
      </c>
      <c r="D22" s="1" t="s">
        <v>37</v>
      </c>
      <c r="E22" s="1">
        <f>$F$10*B22</f>
        <v>9.3979441997063141E-3</v>
      </c>
      <c r="G22" s="1">
        <v>6</v>
      </c>
      <c r="H22" s="1">
        <v>6</v>
      </c>
      <c r="I22" s="1">
        <v>6</v>
      </c>
      <c r="J22" s="1">
        <v>6</v>
      </c>
      <c r="K22" s="1">
        <v>6</v>
      </c>
      <c r="L22" s="1">
        <v>6</v>
      </c>
      <c r="M22" s="1">
        <v>6</v>
      </c>
      <c r="N22" s="1">
        <v>6</v>
      </c>
    </row>
    <row r="23" spans="1:59" x14ac:dyDescent="0.25">
      <c r="A23" s="4"/>
      <c r="B23" s="4"/>
      <c r="C23" s="1">
        <v>10</v>
      </c>
      <c r="D23" s="1" t="s">
        <v>33</v>
      </c>
      <c r="E23" s="1">
        <f>F11</f>
        <v>7.3421439060205578E-3</v>
      </c>
      <c r="G23" s="1">
        <v>7</v>
      </c>
      <c r="H23" s="1">
        <v>7</v>
      </c>
      <c r="I23" s="1">
        <v>7</v>
      </c>
      <c r="J23" s="1">
        <v>7</v>
      </c>
      <c r="K23" s="1">
        <v>7</v>
      </c>
      <c r="L23" s="1">
        <v>7</v>
      </c>
      <c r="M23" s="1">
        <v>7</v>
      </c>
      <c r="N23" s="1">
        <v>7</v>
      </c>
    </row>
    <row r="24" spans="1:59" x14ac:dyDescent="0.25">
      <c r="A24" s="4" t="s">
        <v>38</v>
      </c>
      <c r="B24" s="4"/>
      <c r="C24" s="1">
        <v>11</v>
      </c>
      <c r="D24" s="1" t="s">
        <v>34</v>
      </c>
      <c r="E24" s="1">
        <f>F12</f>
        <v>4.2584434654919234E-2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</row>
    <row r="25" spans="1:59" x14ac:dyDescent="0.25">
      <c r="A25" s="4">
        <v>0.53800000000000003</v>
      </c>
      <c r="B25" s="4">
        <v>0.5</v>
      </c>
      <c r="C25" s="1">
        <v>12</v>
      </c>
      <c r="D25" s="1" t="s">
        <v>56</v>
      </c>
      <c r="E25" s="1">
        <f>$A$25*B25*$F$5</f>
        <v>9.2431718061674023E-2</v>
      </c>
      <c r="G25" s="1">
        <v>1</v>
      </c>
      <c r="H25" s="1">
        <v>1</v>
      </c>
      <c r="I25" s="1">
        <v>7</v>
      </c>
      <c r="J25" s="1">
        <v>1</v>
      </c>
      <c r="K25" s="1">
        <v>5</v>
      </c>
      <c r="L25" s="1">
        <v>6</v>
      </c>
      <c r="M25" s="1">
        <v>7</v>
      </c>
      <c r="N25" s="1">
        <v>5</v>
      </c>
    </row>
    <row r="26" spans="1:59" x14ac:dyDescent="0.25">
      <c r="A26" s="4"/>
      <c r="B26" s="4">
        <v>0.5</v>
      </c>
      <c r="C26" s="1">
        <v>13</v>
      </c>
      <c r="D26" s="1" t="s">
        <v>57</v>
      </c>
      <c r="E26" s="1">
        <f>$A$25*B26*$F$5</f>
        <v>9.2431718061674023E-2</v>
      </c>
      <c r="G26" s="1">
        <v>1</v>
      </c>
      <c r="H26" s="1">
        <v>2</v>
      </c>
      <c r="I26" s="1">
        <v>4</v>
      </c>
      <c r="J26" s="1">
        <v>2</v>
      </c>
      <c r="K26" s="1">
        <v>5</v>
      </c>
      <c r="L26" s="1">
        <v>7</v>
      </c>
      <c r="M26" s="1">
        <v>1</v>
      </c>
      <c r="N26" s="1">
        <v>4</v>
      </c>
    </row>
    <row r="27" spans="1:59" x14ac:dyDescent="0.25">
      <c r="A27" s="4">
        <v>0.153</v>
      </c>
      <c r="B27" s="4"/>
      <c r="C27" s="1">
        <v>14</v>
      </c>
      <c r="D27" s="1" t="s">
        <v>15</v>
      </c>
      <c r="E27" s="1">
        <f>A27*F5</f>
        <v>5.2572687224669602E-2</v>
      </c>
      <c r="G27" s="1">
        <v>1</v>
      </c>
      <c r="H27" s="1">
        <v>2</v>
      </c>
      <c r="I27" s="1">
        <v>3</v>
      </c>
      <c r="J27" s="1">
        <v>4</v>
      </c>
      <c r="K27" s="1">
        <v>5</v>
      </c>
      <c r="L27" s="1">
        <v>6</v>
      </c>
      <c r="M27" s="1">
        <v>7</v>
      </c>
      <c r="N27" s="1">
        <v>8</v>
      </c>
    </row>
    <row r="28" spans="1:59" x14ac:dyDescent="0.25">
      <c r="A28" s="4">
        <v>0.309</v>
      </c>
      <c r="B28" s="4">
        <v>0.2</v>
      </c>
      <c r="C28" s="1">
        <v>15</v>
      </c>
      <c r="D28" s="1" t="s">
        <v>16</v>
      </c>
      <c r="E28" s="1">
        <f>$A$28*B28*$F$5</f>
        <v>2.1235242290748899E-2</v>
      </c>
      <c r="G28" s="1">
        <v>1</v>
      </c>
      <c r="H28" s="1">
        <v>2</v>
      </c>
      <c r="I28" s="1">
        <v>4</v>
      </c>
      <c r="J28" s="1">
        <v>2</v>
      </c>
      <c r="K28" s="1">
        <v>7</v>
      </c>
      <c r="L28" s="1">
        <v>7</v>
      </c>
      <c r="M28" s="1">
        <v>1</v>
      </c>
      <c r="N28" s="1">
        <v>4</v>
      </c>
    </row>
    <row r="29" spans="1:59" x14ac:dyDescent="0.25">
      <c r="A29" s="4"/>
      <c r="B29" s="4">
        <v>0.5</v>
      </c>
      <c r="C29" s="1">
        <v>16</v>
      </c>
      <c r="D29" s="1" t="s">
        <v>17</v>
      </c>
      <c r="E29" s="1">
        <f>$A$28*B29*$F$5</f>
        <v>5.3088105726872246E-2</v>
      </c>
      <c r="G29" s="1">
        <v>1</v>
      </c>
      <c r="H29" s="1">
        <v>2</v>
      </c>
      <c r="I29" s="1">
        <v>3</v>
      </c>
      <c r="J29" s="1">
        <v>2</v>
      </c>
      <c r="K29" s="1">
        <v>6</v>
      </c>
      <c r="L29" s="1">
        <v>6</v>
      </c>
      <c r="M29" s="1">
        <v>1</v>
      </c>
      <c r="N29" s="1">
        <v>3</v>
      </c>
      <c r="AH29" s="1">
        <v>1</v>
      </c>
      <c r="AI29" s="1">
        <v>2</v>
      </c>
      <c r="AJ29" s="1">
        <v>3</v>
      </c>
      <c r="AK29" s="1">
        <v>4</v>
      </c>
      <c r="AL29" s="1">
        <v>5</v>
      </c>
      <c r="AM29" s="1">
        <v>6</v>
      </c>
      <c r="AN29" s="1">
        <v>7</v>
      </c>
      <c r="AO29" s="1">
        <v>8</v>
      </c>
      <c r="AP29" s="1">
        <v>9</v>
      </c>
      <c r="AQ29" s="1">
        <v>10</v>
      </c>
      <c r="AR29" s="1">
        <v>11</v>
      </c>
      <c r="AS29" s="1">
        <v>12</v>
      </c>
      <c r="AT29" s="1">
        <v>13</v>
      </c>
      <c r="AU29" s="1">
        <v>14</v>
      </c>
      <c r="AV29" s="1">
        <v>15</v>
      </c>
      <c r="AW29" s="1">
        <v>16</v>
      </c>
      <c r="AX29" s="1">
        <v>17</v>
      </c>
      <c r="AY29" s="1">
        <v>18</v>
      </c>
      <c r="AZ29" s="1">
        <v>19</v>
      </c>
      <c r="BA29" s="1">
        <v>20</v>
      </c>
      <c r="BB29" s="1">
        <v>21</v>
      </c>
      <c r="BC29" s="1">
        <v>22</v>
      </c>
      <c r="BD29" s="1">
        <v>23</v>
      </c>
      <c r="BE29" s="1">
        <v>24</v>
      </c>
      <c r="BF29" s="1">
        <v>25</v>
      </c>
      <c r="BG29" s="1">
        <v>26</v>
      </c>
    </row>
    <row r="30" spans="1:59" x14ac:dyDescent="0.25">
      <c r="A30" s="4"/>
      <c r="B30" s="4">
        <v>0.3</v>
      </c>
      <c r="C30" s="1">
        <v>17</v>
      </c>
      <c r="D30" s="1" t="s">
        <v>18</v>
      </c>
      <c r="E30" s="1">
        <f>$A$28*B30*$F$5</f>
        <v>3.1852863436123348E-2</v>
      </c>
      <c r="G30" s="1">
        <v>1</v>
      </c>
      <c r="H30" s="1">
        <v>2</v>
      </c>
      <c r="I30" s="1">
        <v>3</v>
      </c>
      <c r="J30" s="1">
        <v>4</v>
      </c>
      <c r="K30" s="1">
        <v>5</v>
      </c>
      <c r="L30" s="1">
        <v>6</v>
      </c>
      <c r="M30" s="1">
        <v>7</v>
      </c>
      <c r="N30" s="1">
        <v>8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2</v>
      </c>
      <c r="BA30" s="1">
        <v>2</v>
      </c>
      <c r="BB30" s="1">
        <v>2</v>
      </c>
      <c r="BC30" s="1">
        <v>2</v>
      </c>
      <c r="BD30" s="1">
        <v>2</v>
      </c>
      <c r="BE30" s="1">
        <v>2</v>
      </c>
      <c r="BF30" s="1">
        <v>2</v>
      </c>
      <c r="BG30" s="1">
        <v>2</v>
      </c>
    </row>
    <row r="31" spans="1:59" x14ac:dyDescent="0.25">
      <c r="D31" s="1" t="s">
        <v>32</v>
      </c>
      <c r="E31" s="1">
        <f>SUM(E14:E27)+(1/B28)*E28</f>
        <v>1</v>
      </c>
      <c r="AI31" s="1" t="s">
        <v>19</v>
      </c>
      <c r="AJ31" s="1" t="s">
        <v>23</v>
      </c>
      <c r="AK31" s="1" t="s">
        <v>24</v>
      </c>
      <c r="AL31" s="1" t="s">
        <v>25</v>
      </c>
      <c r="AM31" s="1" t="s">
        <v>26</v>
      </c>
      <c r="AN31" s="1" t="s">
        <v>27</v>
      </c>
      <c r="AO31" s="1" t="s">
        <v>28</v>
      </c>
      <c r="AP31" s="1" t="s">
        <v>29</v>
      </c>
      <c r="AQ31" s="1" t="s">
        <v>30</v>
      </c>
      <c r="AR31" s="1" t="s">
        <v>23</v>
      </c>
      <c r="AS31" s="1" t="s">
        <v>24</v>
      </c>
      <c r="AT31" s="1" t="s">
        <v>25</v>
      </c>
      <c r="AU31" s="1" t="s">
        <v>26</v>
      </c>
      <c r="AV31" s="1" t="s">
        <v>27</v>
      </c>
      <c r="AW31" s="1" t="s">
        <v>28</v>
      </c>
      <c r="AX31" s="1" t="s">
        <v>29</v>
      </c>
      <c r="AY31" s="1" t="s">
        <v>30</v>
      </c>
      <c r="AZ31" s="1" t="s">
        <v>23</v>
      </c>
      <c r="BA31" s="1" t="s">
        <v>24</v>
      </c>
      <c r="BB31" s="1" t="s">
        <v>25</v>
      </c>
      <c r="BC31" s="1" t="s">
        <v>26</v>
      </c>
      <c r="BD31" s="1" t="s">
        <v>27</v>
      </c>
      <c r="BE31" s="1" t="s">
        <v>28</v>
      </c>
      <c r="BF31" s="1" t="s">
        <v>29</v>
      </c>
      <c r="BG31" s="1" t="s">
        <v>30</v>
      </c>
    </row>
    <row r="32" spans="1:59" x14ac:dyDescent="0.25">
      <c r="AH32" s="1">
        <v>1</v>
      </c>
      <c r="AI32" s="1" t="s">
        <v>7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</row>
    <row r="33" spans="3:59" x14ac:dyDescent="0.25">
      <c r="AH33" s="1">
        <v>2</v>
      </c>
      <c r="AI33" s="1" t="s">
        <v>8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</row>
    <row r="34" spans="3:59" x14ac:dyDescent="0.25">
      <c r="AH34" s="1">
        <v>3</v>
      </c>
      <c r="AI34" s="1" t="s">
        <v>5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</row>
    <row r="35" spans="3:59" x14ac:dyDescent="0.25">
      <c r="D35" s="1" t="s">
        <v>35</v>
      </c>
      <c r="G35" s="1" t="s">
        <v>42</v>
      </c>
      <c r="H35" s="1" t="s">
        <v>42</v>
      </c>
      <c r="I35" s="1" t="s">
        <v>42</v>
      </c>
      <c r="J35" s="1" t="s">
        <v>42</v>
      </c>
      <c r="K35" s="1" t="s">
        <v>42</v>
      </c>
      <c r="L35" s="1" t="s">
        <v>42</v>
      </c>
      <c r="M35" s="1" t="s">
        <v>42</v>
      </c>
      <c r="N35" s="1" t="s">
        <v>42</v>
      </c>
      <c r="O35" s="1" t="s">
        <v>44</v>
      </c>
      <c r="P35" s="1" t="s">
        <v>44</v>
      </c>
      <c r="Q35" s="1" t="s">
        <v>44</v>
      </c>
      <c r="R35" s="1" t="s">
        <v>44</v>
      </c>
      <c r="S35" s="1" t="s">
        <v>44</v>
      </c>
      <c r="T35" s="1" t="s">
        <v>44</v>
      </c>
      <c r="U35" s="1" t="s">
        <v>44</v>
      </c>
      <c r="V35" s="1" t="s">
        <v>44</v>
      </c>
      <c r="W35" s="1" t="s">
        <v>43</v>
      </c>
      <c r="X35" s="1" t="s">
        <v>43</v>
      </c>
      <c r="Y35" s="1" t="s">
        <v>43</v>
      </c>
      <c r="Z35" s="1" t="s">
        <v>43</v>
      </c>
      <c r="AA35" s="1" t="s">
        <v>43</v>
      </c>
      <c r="AB35" s="1" t="s">
        <v>43</v>
      </c>
      <c r="AC35" s="1" t="s">
        <v>43</v>
      </c>
      <c r="AD35" s="1" t="s">
        <v>43</v>
      </c>
      <c r="AH35" s="1">
        <v>4</v>
      </c>
      <c r="AI35" s="1" t="s">
        <v>9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</row>
    <row r="36" spans="3:59" x14ac:dyDescent="0.25">
      <c r="C36" s="1" t="s">
        <v>50</v>
      </c>
      <c r="D36" s="1" t="s">
        <v>31</v>
      </c>
      <c r="G36" s="1" t="s">
        <v>23</v>
      </c>
      <c r="H36" s="1" t="s">
        <v>24</v>
      </c>
      <c r="I36" s="1" t="s">
        <v>25</v>
      </c>
      <c r="J36" s="1" t="s">
        <v>26</v>
      </c>
      <c r="K36" s="1" t="s">
        <v>27</v>
      </c>
      <c r="L36" s="1" t="s">
        <v>28</v>
      </c>
      <c r="M36" s="1" t="s">
        <v>29</v>
      </c>
      <c r="N36" s="1" t="s">
        <v>30</v>
      </c>
      <c r="O36" s="1" t="s">
        <v>23</v>
      </c>
      <c r="P36" s="1" t="s">
        <v>24</v>
      </c>
      <c r="Q36" s="1" t="s">
        <v>25</v>
      </c>
      <c r="R36" s="1" t="s">
        <v>26</v>
      </c>
      <c r="S36" s="1" t="s">
        <v>27</v>
      </c>
      <c r="T36" s="1" t="s">
        <v>28</v>
      </c>
      <c r="U36" s="1" t="s">
        <v>29</v>
      </c>
      <c r="V36" s="1" t="s">
        <v>30</v>
      </c>
      <c r="W36" s="1" t="s">
        <v>23</v>
      </c>
      <c r="X36" s="1" t="s">
        <v>24</v>
      </c>
      <c r="Y36" s="1" t="s">
        <v>25</v>
      </c>
      <c r="Z36" s="1" t="s">
        <v>26</v>
      </c>
      <c r="AA36" s="1" t="s">
        <v>27</v>
      </c>
      <c r="AB36" s="1" t="s">
        <v>28</v>
      </c>
      <c r="AC36" s="1" t="s">
        <v>29</v>
      </c>
      <c r="AD36" s="1" t="s">
        <v>30</v>
      </c>
      <c r="AH36" s="1">
        <v>5</v>
      </c>
      <c r="AI36" s="1" t="s">
        <v>10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</row>
    <row r="37" spans="3:59" x14ac:dyDescent="0.25">
      <c r="C37" s="1">
        <v>1</v>
      </c>
      <c r="D37" s="1" t="s">
        <v>7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H37" s="1">
        <v>6</v>
      </c>
      <c r="AI37" s="1" t="s">
        <v>11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</row>
    <row r="38" spans="3:59" x14ac:dyDescent="0.25">
      <c r="C38" s="1">
        <v>2</v>
      </c>
      <c r="D38" s="1" t="s">
        <v>8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1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1</v>
      </c>
      <c r="AH38" s="1">
        <v>7</v>
      </c>
      <c r="AI38" s="1" t="s">
        <v>12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</row>
    <row r="39" spans="3:59" x14ac:dyDescent="0.25">
      <c r="C39" s="1">
        <v>3</v>
      </c>
      <c r="D39" s="1" t="s">
        <v>5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1</v>
      </c>
      <c r="AH39" s="1">
        <v>8</v>
      </c>
      <c r="AI39" s="1" t="s">
        <v>36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</row>
    <row r="40" spans="3:59" x14ac:dyDescent="0.25">
      <c r="C40" s="1">
        <v>4</v>
      </c>
      <c r="D40" s="1" t="s">
        <v>9</v>
      </c>
      <c r="G40" s="1">
        <v>0</v>
      </c>
      <c r="H40" s="1">
        <v>0</v>
      </c>
      <c r="I40" s="1">
        <v>0</v>
      </c>
      <c r="J40" s="1">
        <v>1</v>
      </c>
      <c r="K40" s="1">
        <v>1</v>
      </c>
      <c r="L40" s="1">
        <v>0</v>
      </c>
      <c r="M40" s="1">
        <v>1</v>
      </c>
      <c r="N40" s="1">
        <v>1</v>
      </c>
      <c r="O40" s="1">
        <v>0</v>
      </c>
      <c r="P40" s="1">
        <v>0</v>
      </c>
      <c r="Q40" s="1">
        <v>0</v>
      </c>
      <c r="R40" s="1">
        <v>1</v>
      </c>
      <c r="S40" s="1">
        <v>1</v>
      </c>
      <c r="T40" s="1">
        <v>0</v>
      </c>
      <c r="U40" s="1">
        <v>1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">
        <v>0</v>
      </c>
      <c r="AC40" s="1">
        <v>1</v>
      </c>
      <c r="AD40" s="1">
        <v>1</v>
      </c>
      <c r="AH40" s="1">
        <v>9</v>
      </c>
      <c r="AI40" s="1" t="s">
        <v>37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</row>
    <row r="41" spans="3:59" x14ac:dyDescent="0.25">
      <c r="C41" s="1">
        <v>5</v>
      </c>
      <c r="D41" s="1" t="s">
        <v>10</v>
      </c>
      <c r="G41" s="1">
        <v>0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1</v>
      </c>
      <c r="N41" s="1">
        <v>2</v>
      </c>
      <c r="O41" s="1">
        <v>0</v>
      </c>
      <c r="P41" s="1">
        <v>0</v>
      </c>
      <c r="Q41" s="1">
        <v>1</v>
      </c>
      <c r="R41" s="1">
        <v>1</v>
      </c>
      <c r="S41" s="1">
        <v>2</v>
      </c>
      <c r="T41" s="1">
        <v>1</v>
      </c>
      <c r="U41" s="1">
        <v>1</v>
      </c>
      <c r="V41" s="1">
        <v>2</v>
      </c>
      <c r="W41" s="1">
        <v>0</v>
      </c>
      <c r="X41" s="1">
        <v>0</v>
      </c>
      <c r="Y41" s="1">
        <v>1</v>
      </c>
      <c r="Z41" s="1">
        <v>1</v>
      </c>
      <c r="AA41" s="1">
        <v>2</v>
      </c>
      <c r="AB41" s="1">
        <v>1</v>
      </c>
      <c r="AC41" s="1">
        <v>1</v>
      </c>
      <c r="AD41" s="1">
        <v>2</v>
      </c>
      <c r="AH41" s="1">
        <v>10</v>
      </c>
      <c r="AI41" s="1" t="s">
        <v>33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</row>
    <row r="42" spans="3:59" x14ac:dyDescent="0.25">
      <c r="C42" s="1">
        <v>6</v>
      </c>
      <c r="D42" s="1" t="s">
        <v>11</v>
      </c>
      <c r="G42" s="1">
        <v>0</v>
      </c>
      <c r="H42" s="1">
        <v>0</v>
      </c>
      <c r="I42" s="1">
        <v>1</v>
      </c>
      <c r="J42" s="1">
        <v>1</v>
      </c>
      <c r="K42" s="1">
        <v>2</v>
      </c>
      <c r="L42" s="1">
        <v>1</v>
      </c>
      <c r="M42" s="1">
        <v>1</v>
      </c>
      <c r="N42" s="1">
        <v>2</v>
      </c>
      <c r="O42" s="1">
        <v>0</v>
      </c>
      <c r="P42" s="1">
        <v>0</v>
      </c>
      <c r="Q42" s="1">
        <v>1</v>
      </c>
      <c r="R42" s="1">
        <v>1</v>
      </c>
      <c r="S42" s="1">
        <v>2</v>
      </c>
      <c r="T42" s="1">
        <v>1</v>
      </c>
      <c r="U42" s="1">
        <v>1</v>
      </c>
      <c r="V42" s="1">
        <v>2</v>
      </c>
      <c r="W42" s="1">
        <v>0</v>
      </c>
      <c r="X42" s="1">
        <v>0</v>
      </c>
      <c r="Y42" s="1">
        <v>1</v>
      </c>
      <c r="Z42" s="1">
        <v>1</v>
      </c>
      <c r="AA42" s="1">
        <v>2</v>
      </c>
      <c r="AB42" s="1">
        <v>1</v>
      </c>
      <c r="AC42" s="1">
        <v>1</v>
      </c>
      <c r="AD42" s="1">
        <v>2</v>
      </c>
      <c r="AH42" s="1">
        <v>11</v>
      </c>
      <c r="AI42" s="1" t="s">
        <v>34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</row>
    <row r="43" spans="3:59" x14ac:dyDescent="0.25">
      <c r="C43" s="1">
        <v>7</v>
      </c>
      <c r="D43" s="1" t="s">
        <v>12</v>
      </c>
      <c r="G43" s="1">
        <v>0</v>
      </c>
      <c r="H43" s="1">
        <v>0</v>
      </c>
      <c r="I43" s="1">
        <v>0</v>
      </c>
      <c r="J43" s="1">
        <v>1</v>
      </c>
      <c r="K43" s="1">
        <v>1</v>
      </c>
      <c r="L43" s="1">
        <v>0</v>
      </c>
      <c r="M43" s="1">
        <v>1</v>
      </c>
      <c r="N43" s="1">
        <v>1</v>
      </c>
      <c r="O43" s="1">
        <v>0</v>
      </c>
      <c r="P43" s="1">
        <v>0</v>
      </c>
      <c r="Q43" s="1">
        <v>0</v>
      </c>
      <c r="R43" s="1">
        <v>1</v>
      </c>
      <c r="S43" s="1">
        <v>1</v>
      </c>
      <c r="T43" s="1">
        <v>0</v>
      </c>
      <c r="U43" s="1">
        <v>1</v>
      </c>
      <c r="V43" s="1">
        <v>1</v>
      </c>
      <c r="W43" s="1">
        <v>0</v>
      </c>
      <c r="X43" s="1">
        <v>0</v>
      </c>
      <c r="Y43" s="1">
        <v>0</v>
      </c>
      <c r="Z43" s="1">
        <v>1</v>
      </c>
      <c r="AA43" s="1">
        <v>1</v>
      </c>
      <c r="AB43" s="1">
        <v>0</v>
      </c>
      <c r="AC43" s="1">
        <v>1</v>
      </c>
      <c r="AD43" s="1">
        <v>1</v>
      </c>
      <c r="AH43" s="1">
        <v>12</v>
      </c>
      <c r="AI43" s="1" t="s">
        <v>13</v>
      </c>
      <c r="AJ43" s="1">
        <v>1</v>
      </c>
      <c r="AK43" s="1">
        <v>2</v>
      </c>
      <c r="AL43" s="1">
        <v>2</v>
      </c>
      <c r="AM43" s="1">
        <v>2</v>
      </c>
      <c r="AN43" s="1">
        <v>1</v>
      </c>
      <c r="AO43" s="1">
        <v>1</v>
      </c>
      <c r="AP43" s="1">
        <v>1</v>
      </c>
      <c r="AQ43" s="1">
        <v>2</v>
      </c>
      <c r="AR43" s="1">
        <v>1</v>
      </c>
      <c r="AS43" s="1">
        <v>2</v>
      </c>
      <c r="AT43" s="1">
        <v>2</v>
      </c>
      <c r="AU43" s="1">
        <v>2</v>
      </c>
      <c r="AV43" s="1">
        <v>1</v>
      </c>
      <c r="AW43" s="1">
        <v>1</v>
      </c>
      <c r="AX43" s="1">
        <v>1</v>
      </c>
      <c r="AY43" s="1">
        <v>2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</row>
    <row r="44" spans="3:59" x14ac:dyDescent="0.25">
      <c r="C44" s="1">
        <v>8</v>
      </c>
      <c r="D44" s="1" t="s">
        <v>36</v>
      </c>
      <c r="G44" s="1">
        <v>0</v>
      </c>
      <c r="H44" s="1">
        <v>0</v>
      </c>
      <c r="I44" s="1">
        <v>1</v>
      </c>
      <c r="J44" s="1">
        <v>1</v>
      </c>
      <c r="K44" s="1">
        <v>2</v>
      </c>
      <c r="L44" s="1">
        <v>1</v>
      </c>
      <c r="M44" s="1">
        <v>1</v>
      </c>
      <c r="N44" s="1">
        <v>2</v>
      </c>
      <c r="O44" s="1">
        <v>0</v>
      </c>
      <c r="P44" s="1">
        <v>0</v>
      </c>
      <c r="Q44" s="1">
        <v>1</v>
      </c>
      <c r="R44" s="1">
        <v>1</v>
      </c>
      <c r="S44" s="1">
        <v>2</v>
      </c>
      <c r="T44" s="1">
        <v>1</v>
      </c>
      <c r="U44" s="1">
        <v>1</v>
      </c>
      <c r="V44" s="1">
        <v>2</v>
      </c>
      <c r="W44" s="1">
        <v>0</v>
      </c>
      <c r="X44" s="1">
        <v>0</v>
      </c>
      <c r="Y44" s="1">
        <v>1</v>
      </c>
      <c r="Z44" s="1">
        <v>1</v>
      </c>
      <c r="AA44" s="1">
        <v>2</v>
      </c>
      <c r="AB44" s="1">
        <v>1</v>
      </c>
      <c r="AC44" s="1">
        <v>1</v>
      </c>
      <c r="AD44" s="1">
        <v>2</v>
      </c>
      <c r="AH44" s="1">
        <v>13</v>
      </c>
      <c r="AI44" s="1" t="s">
        <v>14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</row>
    <row r="45" spans="3:59" x14ac:dyDescent="0.25">
      <c r="C45" s="1">
        <v>9</v>
      </c>
      <c r="D45" s="1" t="s">
        <v>37</v>
      </c>
      <c r="G45" s="1">
        <v>0</v>
      </c>
      <c r="H45" s="1">
        <v>1</v>
      </c>
      <c r="I45" s="1">
        <v>2</v>
      </c>
      <c r="J45" s="1">
        <v>2</v>
      </c>
      <c r="K45" s="1">
        <v>2</v>
      </c>
      <c r="L45" s="1">
        <v>1</v>
      </c>
      <c r="M45" s="1">
        <v>1</v>
      </c>
      <c r="N45" s="1">
        <v>3</v>
      </c>
      <c r="O45" s="1">
        <v>0</v>
      </c>
      <c r="P45" s="1">
        <v>1</v>
      </c>
      <c r="Q45" s="1">
        <v>2</v>
      </c>
      <c r="R45" s="1">
        <v>2</v>
      </c>
      <c r="S45" s="1">
        <v>2</v>
      </c>
      <c r="T45" s="1">
        <v>1</v>
      </c>
      <c r="U45" s="1">
        <v>1</v>
      </c>
      <c r="V45" s="1">
        <v>3</v>
      </c>
      <c r="W45" s="1">
        <v>0</v>
      </c>
      <c r="X45" s="1">
        <v>1</v>
      </c>
      <c r="Y45" s="1">
        <v>2</v>
      </c>
      <c r="Z45" s="1">
        <v>2</v>
      </c>
      <c r="AA45" s="1">
        <v>2</v>
      </c>
      <c r="AB45" s="1">
        <v>1</v>
      </c>
      <c r="AC45" s="1">
        <v>1</v>
      </c>
      <c r="AD45" s="1">
        <v>3</v>
      </c>
      <c r="AH45" s="1">
        <v>14</v>
      </c>
      <c r="AI45" s="1" t="s">
        <v>15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</row>
    <row r="46" spans="3:59" x14ac:dyDescent="0.25">
      <c r="C46" s="1">
        <v>10</v>
      </c>
      <c r="D46" s="1" t="s">
        <v>33</v>
      </c>
      <c r="G46" s="1">
        <v>0</v>
      </c>
      <c r="H46" s="1">
        <v>1</v>
      </c>
      <c r="I46" s="1">
        <v>2</v>
      </c>
      <c r="J46" s="1">
        <v>2</v>
      </c>
      <c r="K46" s="1">
        <v>2</v>
      </c>
      <c r="L46" s="1">
        <v>1</v>
      </c>
      <c r="M46" s="1">
        <v>1</v>
      </c>
      <c r="N46" s="1">
        <v>3</v>
      </c>
      <c r="O46" s="1">
        <v>0</v>
      </c>
      <c r="P46" s="1">
        <v>1</v>
      </c>
      <c r="Q46" s="1">
        <v>2</v>
      </c>
      <c r="R46" s="1">
        <v>2</v>
      </c>
      <c r="S46" s="1">
        <v>2</v>
      </c>
      <c r="T46" s="1">
        <v>1</v>
      </c>
      <c r="U46" s="1">
        <v>1</v>
      </c>
      <c r="V46" s="1">
        <v>3</v>
      </c>
      <c r="W46" s="1">
        <v>0</v>
      </c>
      <c r="X46" s="1">
        <v>1</v>
      </c>
      <c r="Y46" s="1">
        <v>2</v>
      </c>
      <c r="Z46" s="1">
        <v>2</v>
      </c>
      <c r="AA46" s="1">
        <v>2</v>
      </c>
      <c r="AB46" s="1">
        <v>1</v>
      </c>
      <c r="AC46" s="1">
        <v>1</v>
      </c>
      <c r="AD46" s="1">
        <v>3</v>
      </c>
      <c r="AH46" s="1">
        <v>15</v>
      </c>
      <c r="AI46" s="1" t="s">
        <v>16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</row>
    <row r="47" spans="3:59" x14ac:dyDescent="0.25">
      <c r="C47" s="1">
        <v>11</v>
      </c>
      <c r="D47" s="1" t="s">
        <v>34</v>
      </c>
      <c r="G47" s="1">
        <v>1</v>
      </c>
      <c r="H47" s="1">
        <v>2</v>
      </c>
      <c r="I47" s="1">
        <v>3</v>
      </c>
      <c r="J47" s="1">
        <v>3</v>
      </c>
      <c r="K47" s="1">
        <v>3</v>
      </c>
      <c r="L47" s="1">
        <v>2</v>
      </c>
      <c r="M47" s="1">
        <v>2</v>
      </c>
      <c r="N47" s="1">
        <v>4</v>
      </c>
      <c r="O47" s="1">
        <v>1</v>
      </c>
      <c r="P47" s="1">
        <v>2</v>
      </c>
      <c r="Q47" s="1">
        <v>3</v>
      </c>
      <c r="R47" s="1">
        <v>3</v>
      </c>
      <c r="S47" s="1">
        <v>3</v>
      </c>
      <c r="T47" s="1">
        <v>2</v>
      </c>
      <c r="U47" s="1">
        <v>2</v>
      </c>
      <c r="V47" s="1">
        <v>4</v>
      </c>
      <c r="W47" s="1">
        <v>1</v>
      </c>
      <c r="X47" s="1">
        <v>2</v>
      </c>
      <c r="Y47" s="1">
        <v>3</v>
      </c>
      <c r="Z47" s="1">
        <v>3</v>
      </c>
      <c r="AA47" s="1">
        <v>3</v>
      </c>
      <c r="AB47" s="1">
        <v>2</v>
      </c>
      <c r="AC47" s="1">
        <v>2</v>
      </c>
      <c r="AD47" s="1">
        <v>4</v>
      </c>
      <c r="AH47" s="1">
        <v>16</v>
      </c>
      <c r="AI47" s="1" t="s">
        <v>17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</row>
    <row r="48" spans="3:59" x14ac:dyDescent="0.25">
      <c r="C48" s="1">
        <v>12</v>
      </c>
      <c r="D48" s="1" t="s">
        <v>13</v>
      </c>
      <c r="G48" s="1">
        <v>0</v>
      </c>
      <c r="H48" s="1">
        <v>0</v>
      </c>
      <c r="I48" s="1">
        <v>0</v>
      </c>
      <c r="J48" s="1">
        <v>1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H48" s="1">
        <v>17</v>
      </c>
      <c r="AI48" s="1" t="s">
        <v>18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</row>
    <row r="49" spans="2:30" x14ac:dyDescent="0.25">
      <c r="C49" s="1">
        <v>13</v>
      </c>
      <c r="D49" s="1" t="s">
        <v>14</v>
      </c>
      <c r="G49" s="1">
        <v>0</v>
      </c>
      <c r="H49" s="1">
        <v>0</v>
      </c>
      <c r="I49" s="1">
        <v>0</v>
      </c>
      <c r="J49" s="1">
        <v>1</v>
      </c>
      <c r="K49" s="1">
        <v>0</v>
      </c>
      <c r="L49" s="1">
        <v>0</v>
      </c>
      <c r="M49" s="1">
        <v>1</v>
      </c>
      <c r="N49" s="1">
        <v>1</v>
      </c>
      <c r="O49" s="1">
        <v>0</v>
      </c>
      <c r="P49" s="1">
        <v>0</v>
      </c>
      <c r="Q49" s="1">
        <v>0</v>
      </c>
      <c r="R49" s="1">
        <v>1</v>
      </c>
      <c r="S49" s="1">
        <v>0</v>
      </c>
      <c r="T49" s="1">
        <v>0</v>
      </c>
      <c r="U49" s="1">
        <v>1</v>
      </c>
      <c r="V49" s="1">
        <v>1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</row>
    <row r="50" spans="2:30" x14ac:dyDescent="0.25">
      <c r="C50" s="1">
        <v>14</v>
      </c>
      <c r="D50" s="1" t="s">
        <v>15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</row>
    <row r="51" spans="2:30" x14ac:dyDescent="0.25">
      <c r="C51" s="1">
        <v>15</v>
      </c>
      <c r="D51" s="1" t="s">
        <v>16</v>
      </c>
      <c r="G51" s="1">
        <v>0</v>
      </c>
      <c r="H51" s="1">
        <v>0</v>
      </c>
      <c r="I51" s="1">
        <v>0</v>
      </c>
      <c r="J51" s="1">
        <v>1</v>
      </c>
      <c r="K51" s="1">
        <v>1</v>
      </c>
      <c r="L51" s="1">
        <v>0</v>
      </c>
      <c r="M51" s="1">
        <v>1</v>
      </c>
      <c r="N51" s="1">
        <v>1</v>
      </c>
      <c r="O51" s="1">
        <v>0</v>
      </c>
      <c r="P51" s="1">
        <v>0</v>
      </c>
      <c r="Q51" s="1">
        <v>0</v>
      </c>
      <c r="R51" s="1">
        <v>1</v>
      </c>
      <c r="S51" s="1">
        <v>1</v>
      </c>
      <c r="T51" s="1">
        <v>0</v>
      </c>
      <c r="U51" s="1">
        <v>1</v>
      </c>
      <c r="V51" s="1">
        <v>1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</row>
    <row r="52" spans="2:30" x14ac:dyDescent="0.25">
      <c r="C52" s="1">
        <v>16</v>
      </c>
      <c r="D52" s="1" t="s">
        <v>17</v>
      </c>
      <c r="G52" s="1">
        <v>0</v>
      </c>
      <c r="H52" s="1">
        <v>0</v>
      </c>
      <c r="I52" s="1">
        <v>0</v>
      </c>
      <c r="J52" s="1">
        <v>1</v>
      </c>
      <c r="K52" s="1">
        <v>1</v>
      </c>
      <c r="L52" s="1">
        <v>0</v>
      </c>
      <c r="M52" s="1">
        <v>1</v>
      </c>
      <c r="N52" s="1">
        <v>1</v>
      </c>
      <c r="O52" s="1">
        <v>0</v>
      </c>
      <c r="P52" s="1">
        <v>0</v>
      </c>
      <c r="Q52" s="1">
        <v>0</v>
      </c>
      <c r="R52" s="1">
        <v>1</v>
      </c>
      <c r="S52" s="1">
        <v>1</v>
      </c>
      <c r="T52" s="1">
        <v>0</v>
      </c>
      <c r="U52" s="1">
        <v>1</v>
      </c>
      <c r="V52" s="1">
        <v>1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</row>
    <row r="53" spans="2:30" x14ac:dyDescent="0.25">
      <c r="C53" s="1">
        <v>17</v>
      </c>
      <c r="D53" s="1" t="s">
        <v>18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</row>
    <row r="54" spans="2:30" x14ac:dyDescent="0.25">
      <c r="H54" s="1" t="s">
        <v>46</v>
      </c>
      <c r="I54" s="1">
        <f ca="1">MATCH("yes",J57:J71,0)</f>
        <v>6</v>
      </c>
    </row>
    <row r="55" spans="2:30" x14ac:dyDescent="0.25">
      <c r="H55" s="1" t="s">
        <v>41</v>
      </c>
      <c r="I55" s="1">
        <f ca="1">_xll.RiskOutput("runs") + SUM(OFFSET(G56,0,0,I54,1))</f>
        <v>1</v>
      </c>
    </row>
    <row r="56" spans="2:30" ht="25.35" x14ac:dyDescent="0.25">
      <c r="B56" s="1" t="s">
        <v>40</v>
      </c>
      <c r="C56" s="5" t="s">
        <v>63</v>
      </c>
      <c r="D56" s="5" t="s">
        <v>62</v>
      </c>
      <c r="E56" s="5" t="s">
        <v>60</v>
      </c>
      <c r="F56" s="5" t="s">
        <v>59</v>
      </c>
      <c r="G56" s="5" t="s">
        <v>35</v>
      </c>
      <c r="H56" s="5" t="s">
        <v>58</v>
      </c>
      <c r="I56" s="5" t="s">
        <v>19</v>
      </c>
      <c r="J56" s="5" t="s">
        <v>61</v>
      </c>
      <c r="K56" s="5"/>
    </row>
    <row r="57" spans="2:30" x14ac:dyDescent="0.25">
      <c r="B57" s="1">
        <v>1</v>
      </c>
      <c r="C57" s="1" t="str">
        <f t="shared" ref="C57:C71" si="1">HLOOKUP(E57,Lookstate,2)</f>
        <v>000</v>
      </c>
      <c r="D57" s="1" t="str">
        <f t="shared" ref="D57:D71" ca="1" si="2">VLOOKUP(F57,Events,2)</f>
        <v>Short single (advance one base)</v>
      </c>
      <c r="E57" s="1">
        <v>1</v>
      </c>
      <c r="F57" s="1">
        <f ca="1">_xll.RiskDiscrete($C$14:$C$30,$E$14:$E$30)</f>
        <v>7</v>
      </c>
      <c r="G57" s="1">
        <f ca="1">VLOOKUP(F57,runs,4+E57)</f>
        <v>0</v>
      </c>
      <c r="H57" s="1">
        <f ca="1">VLOOKUP(F57,outs,E57+2)</f>
        <v>0</v>
      </c>
      <c r="I57" s="1">
        <f ca="1">H57</f>
        <v>0</v>
      </c>
      <c r="J57" s="1" t="str">
        <f ca="1">IF(I57=3,"yes","no")</f>
        <v>no</v>
      </c>
    </row>
    <row r="58" spans="2:30" x14ac:dyDescent="0.25">
      <c r="B58" s="1">
        <v>2</v>
      </c>
      <c r="C58" s="1" t="str">
        <f t="shared" ca="1" si="1"/>
        <v>100</v>
      </c>
      <c r="D58" s="1" t="str">
        <f t="shared" ca="1" si="2"/>
        <v>Strikeout</v>
      </c>
      <c r="E58" s="1">
        <f t="shared" ref="E58:E71" ca="1" si="3">VLOOKUP(F57,Events,4+E57)</f>
        <v>2</v>
      </c>
      <c r="F58" s="1">
        <f ca="1">_xll.RiskDiscrete($C$14:$C$30,$E$14:$E$30)</f>
        <v>1</v>
      </c>
      <c r="G58" s="1">
        <f t="shared" ref="G58:G71" ca="1" si="4">VLOOKUP(F58,runs,4+8*I57+E58)</f>
        <v>0</v>
      </c>
      <c r="H58" s="1">
        <f t="shared" ref="H58:H71" ca="1" si="5">VLOOKUP(F58,outs,8*I57+E58+2)</f>
        <v>1</v>
      </c>
      <c r="I58" s="1">
        <f ca="1">IF(H57+I57&lt;=3,H58+I57,3)</f>
        <v>1</v>
      </c>
      <c r="J58" s="1" t="str">
        <f ca="1">IF(OR(J57="yes",I58=3),"yes","no")</f>
        <v>no</v>
      </c>
    </row>
    <row r="59" spans="2:30" x14ac:dyDescent="0.25">
      <c r="B59" s="1">
        <v>3</v>
      </c>
      <c r="C59" s="1" t="str">
        <f t="shared" ca="1" si="1"/>
        <v>100</v>
      </c>
      <c r="D59" s="1" t="str">
        <f t="shared" ca="1" si="2"/>
        <v>Walk</v>
      </c>
      <c r="E59" s="1">
        <f t="shared" ca="1" si="3"/>
        <v>2</v>
      </c>
      <c r="F59" s="1">
        <f ca="1">_xll.RiskDiscrete($C$14:$C$30,$E$14:$E$30)</f>
        <v>2</v>
      </c>
      <c r="G59" s="1">
        <f t="shared" ca="1" si="4"/>
        <v>0</v>
      </c>
      <c r="H59" s="1">
        <f t="shared" ca="1" si="5"/>
        <v>0</v>
      </c>
      <c r="I59" s="1">
        <f t="shared" ref="I59:I71" ca="1" si="6">IF(H58+I58&lt;=3,H59+I58,3)</f>
        <v>1</v>
      </c>
      <c r="J59" s="1" t="str">
        <f t="shared" ref="J59:J71" ca="1" si="7">IF(OR(J58="yes",I59=3),"yes","no")</f>
        <v>no</v>
      </c>
    </row>
    <row r="60" spans="2:30" x14ac:dyDescent="0.25">
      <c r="B60" s="1">
        <v>4</v>
      </c>
      <c r="C60" s="1" t="str">
        <f t="shared" ca="1" si="1"/>
        <v>110</v>
      </c>
      <c r="D60" s="1" t="str">
        <f t="shared" ca="1" si="2"/>
        <v>Medium Single (score from 2nd)</v>
      </c>
      <c r="E60" s="1">
        <f t="shared" ca="1" si="3"/>
        <v>3</v>
      </c>
      <c r="F60" s="1">
        <f ca="1">_xll.RiskDiscrete($C$14:$C$30,$E$14:$E$30)</f>
        <v>6</v>
      </c>
      <c r="G60" s="1">
        <f t="shared" ca="1" si="4"/>
        <v>1</v>
      </c>
      <c r="H60" s="1">
        <f t="shared" ca="1" si="5"/>
        <v>0</v>
      </c>
      <c r="I60" s="1">
        <f t="shared" ca="1" si="6"/>
        <v>1</v>
      </c>
      <c r="J60" s="1" t="str">
        <f t="shared" ca="1" si="7"/>
        <v>no</v>
      </c>
    </row>
    <row r="61" spans="2:30" x14ac:dyDescent="0.25">
      <c r="B61" s="1">
        <v>5</v>
      </c>
      <c r="C61" s="1" t="str">
        <f t="shared" ca="1" si="1"/>
        <v>110</v>
      </c>
      <c r="D61" s="1" t="str">
        <f t="shared" ca="1" si="2"/>
        <v>Normal Ground ball</v>
      </c>
      <c r="E61" s="1">
        <f t="shared" ca="1" si="3"/>
        <v>3</v>
      </c>
      <c r="F61" s="1">
        <f ca="1">_xll.RiskDiscrete($C$14:$C$30,$E$14:$E$30)</f>
        <v>13</v>
      </c>
      <c r="G61" s="1">
        <f t="shared" ca="1" si="4"/>
        <v>0</v>
      </c>
      <c r="H61" s="1">
        <f t="shared" ca="1" si="5"/>
        <v>1</v>
      </c>
      <c r="I61" s="1">
        <f t="shared" ca="1" si="6"/>
        <v>2</v>
      </c>
      <c r="J61" s="1" t="str">
        <f t="shared" ca="1" si="7"/>
        <v>no</v>
      </c>
    </row>
    <row r="62" spans="2:30" x14ac:dyDescent="0.25">
      <c r="B62" s="1">
        <v>6</v>
      </c>
      <c r="C62" s="1" t="str">
        <f t="shared" ca="1" si="1"/>
        <v>101</v>
      </c>
      <c r="D62" s="1" t="str">
        <f t="shared" ca="1" si="2"/>
        <v>Normal Ground ball</v>
      </c>
      <c r="E62" s="1">
        <f t="shared" ca="1" si="3"/>
        <v>4</v>
      </c>
      <c r="F62" s="1">
        <f ca="1">_xll.RiskDiscrete($C$14:$C$30,$E$14:$E$30)</f>
        <v>13</v>
      </c>
      <c r="G62" s="1">
        <f t="shared" ca="1" si="4"/>
        <v>0</v>
      </c>
      <c r="H62" s="1">
        <f t="shared" ca="1" si="5"/>
        <v>1</v>
      </c>
      <c r="I62" s="1">
        <f t="shared" ca="1" si="6"/>
        <v>3</v>
      </c>
      <c r="J62" s="1" t="str">
        <f t="shared" ca="1" si="7"/>
        <v>yes</v>
      </c>
    </row>
    <row r="63" spans="2:30" x14ac:dyDescent="0.25">
      <c r="B63" s="1">
        <v>7</v>
      </c>
      <c r="C63" s="1" t="str">
        <f t="shared" ca="1" si="1"/>
        <v>100</v>
      </c>
      <c r="D63" s="1" t="str">
        <f t="shared" ca="1" si="2"/>
        <v>Strikeout</v>
      </c>
      <c r="E63" s="1">
        <f t="shared" ca="1" si="3"/>
        <v>2</v>
      </c>
      <c r="F63" s="1">
        <f ca="1">_xll.RiskDiscrete($C$14:$C$30,$E$14:$E$30)</f>
        <v>1</v>
      </c>
      <c r="G63" s="1" t="e">
        <f t="shared" ca="1" si="4"/>
        <v>#REF!</v>
      </c>
      <c r="H63" s="1" t="e">
        <f t="shared" ca="1" si="5"/>
        <v>#REF!</v>
      </c>
      <c r="I63" s="1">
        <f t="shared" ca="1" si="6"/>
        <v>3</v>
      </c>
      <c r="J63" s="1" t="str">
        <f t="shared" ca="1" si="7"/>
        <v>yes</v>
      </c>
    </row>
    <row r="64" spans="2:30" x14ac:dyDescent="0.25">
      <c r="B64" s="1">
        <v>8</v>
      </c>
      <c r="C64" s="1" t="str">
        <f t="shared" ca="1" si="1"/>
        <v>100</v>
      </c>
      <c r="D64" s="1" t="str">
        <f t="shared" ca="1" si="2"/>
        <v>Normal Ground ball</v>
      </c>
      <c r="E64" s="1">
        <f t="shared" ca="1" si="3"/>
        <v>2</v>
      </c>
      <c r="F64" s="1">
        <f ca="1">_xll.RiskDiscrete($C$14:$C$30,$E$14:$E$30)</f>
        <v>13</v>
      </c>
      <c r="G64" s="1" t="e">
        <f t="shared" ca="1" si="4"/>
        <v>#REF!</v>
      </c>
      <c r="H64" s="1" t="e">
        <f t="shared" ca="1" si="5"/>
        <v>#REF!</v>
      </c>
      <c r="I64" s="1" t="e">
        <f t="shared" ca="1" si="6"/>
        <v>#REF!</v>
      </c>
      <c r="J64" s="1" t="e">
        <f t="shared" ca="1" si="7"/>
        <v>#REF!</v>
      </c>
    </row>
    <row r="65" spans="2:10" x14ac:dyDescent="0.25">
      <c r="B65" s="1">
        <v>9</v>
      </c>
      <c r="C65" s="1" t="str">
        <f t="shared" ca="1" si="1"/>
        <v>100</v>
      </c>
      <c r="D65" s="1" t="str">
        <f t="shared" ca="1" si="2"/>
        <v>Strikeout</v>
      </c>
      <c r="E65" s="1">
        <f t="shared" ca="1" si="3"/>
        <v>2</v>
      </c>
      <c r="F65" s="1">
        <f ca="1">_xll.RiskDiscrete($C$14:$C$30,$E$14:$E$30)</f>
        <v>1</v>
      </c>
      <c r="G65" s="1" t="e">
        <f t="shared" ca="1" si="4"/>
        <v>#REF!</v>
      </c>
      <c r="H65" s="1" t="e">
        <f t="shared" ca="1" si="5"/>
        <v>#REF!</v>
      </c>
      <c r="I65" s="1" t="e">
        <f t="shared" ca="1" si="6"/>
        <v>#REF!</v>
      </c>
      <c r="J65" s="1" t="e">
        <f t="shared" ca="1" si="7"/>
        <v>#REF!</v>
      </c>
    </row>
    <row r="66" spans="2:10" x14ac:dyDescent="0.25">
      <c r="B66" s="1">
        <v>10</v>
      </c>
      <c r="C66" s="1" t="str">
        <f t="shared" ca="1" si="1"/>
        <v>100</v>
      </c>
      <c r="D66" s="1" t="str">
        <f t="shared" ca="1" si="2"/>
        <v>Long Single (advance 2 bases)</v>
      </c>
      <c r="E66" s="1">
        <f ca="1">VLOOKUP(F65,Events,4+E65)</f>
        <v>2</v>
      </c>
      <c r="F66" s="1">
        <f ca="1">_xll.RiskDiscrete($C$14:$C$30,$E$14:$E$30)</f>
        <v>5</v>
      </c>
      <c r="G66" s="1" t="e">
        <f t="shared" ca="1" si="4"/>
        <v>#REF!</v>
      </c>
      <c r="H66" s="1" t="e">
        <f t="shared" ca="1" si="5"/>
        <v>#REF!</v>
      </c>
      <c r="I66" s="1" t="e">
        <f t="shared" ca="1" si="6"/>
        <v>#REF!</v>
      </c>
      <c r="J66" s="1" t="e">
        <f t="shared" ca="1" si="7"/>
        <v>#REF!</v>
      </c>
    </row>
    <row r="67" spans="2:10" x14ac:dyDescent="0.25">
      <c r="B67" s="1">
        <v>11</v>
      </c>
      <c r="C67" s="1" t="str">
        <f t="shared" ca="1" si="1"/>
        <v>101</v>
      </c>
      <c r="D67" s="1" t="str">
        <f t="shared" ca="1" si="2"/>
        <v>Normal Ground ball</v>
      </c>
      <c r="E67" s="1">
        <f t="shared" ca="1" si="3"/>
        <v>4</v>
      </c>
      <c r="F67" s="1">
        <f ca="1">_xll.RiskDiscrete($C$14:$C$30,$E$14:$E$30)</f>
        <v>13</v>
      </c>
      <c r="G67" s="1" t="e">
        <f t="shared" ca="1" si="4"/>
        <v>#REF!</v>
      </c>
      <c r="H67" s="1" t="e">
        <f t="shared" ca="1" si="5"/>
        <v>#REF!</v>
      </c>
      <c r="I67" s="1" t="e">
        <f t="shared" ca="1" si="6"/>
        <v>#REF!</v>
      </c>
      <c r="J67" s="1" t="e">
        <f t="shared" ca="1" si="7"/>
        <v>#REF!</v>
      </c>
    </row>
    <row r="68" spans="2:10" x14ac:dyDescent="0.25">
      <c r="B68" s="1">
        <v>12</v>
      </c>
      <c r="C68" s="1" t="str">
        <f t="shared" ca="1" si="1"/>
        <v>100</v>
      </c>
      <c r="D68" s="1" t="str">
        <f t="shared" ca="1" si="2"/>
        <v>Strikeout</v>
      </c>
      <c r="E68" s="1">
        <f t="shared" ca="1" si="3"/>
        <v>2</v>
      </c>
      <c r="F68" s="1">
        <f ca="1">_xll.RiskDiscrete($C$14:$C$30,$E$14:$E$30)</f>
        <v>1</v>
      </c>
      <c r="G68" s="1" t="e">
        <f t="shared" ca="1" si="4"/>
        <v>#REF!</v>
      </c>
      <c r="H68" s="1" t="e">
        <f t="shared" ca="1" si="5"/>
        <v>#REF!</v>
      </c>
      <c r="I68" s="1" t="e">
        <f t="shared" ca="1" si="6"/>
        <v>#REF!</v>
      </c>
      <c r="J68" s="1" t="e">
        <f t="shared" ca="1" si="7"/>
        <v>#REF!</v>
      </c>
    </row>
    <row r="69" spans="2:10" x14ac:dyDescent="0.25">
      <c r="B69" s="1">
        <v>13</v>
      </c>
      <c r="C69" s="1" t="str">
        <f t="shared" ca="1" si="1"/>
        <v>100</v>
      </c>
      <c r="D69" s="1" t="str">
        <f t="shared" ca="1" si="2"/>
        <v>Strikeout</v>
      </c>
      <c r="E69" s="1">
        <f t="shared" ca="1" si="3"/>
        <v>2</v>
      </c>
      <c r="F69" s="1">
        <f ca="1">_xll.RiskDiscrete($C$14:$C$30,$E$14:$E$30)</f>
        <v>1</v>
      </c>
      <c r="G69" s="1" t="e">
        <f t="shared" ca="1" si="4"/>
        <v>#REF!</v>
      </c>
      <c r="H69" s="1" t="e">
        <f t="shared" ca="1" si="5"/>
        <v>#REF!</v>
      </c>
      <c r="I69" s="1" t="e">
        <f t="shared" ca="1" si="6"/>
        <v>#REF!</v>
      </c>
      <c r="J69" s="1" t="e">
        <f t="shared" ca="1" si="7"/>
        <v>#REF!</v>
      </c>
    </row>
    <row r="70" spans="2:10" x14ac:dyDescent="0.25">
      <c r="B70" s="1">
        <v>14</v>
      </c>
      <c r="C70" s="1" t="str">
        <f t="shared" ca="1" si="1"/>
        <v>100</v>
      </c>
      <c r="D70" s="1" t="str">
        <f t="shared" ca="1" si="2"/>
        <v>Strikeout</v>
      </c>
      <c r="E70" s="1">
        <f t="shared" ca="1" si="3"/>
        <v>2</v>
      </c>
      <c r="F70" s="1">
        <f ca="1">_xll.RiskDiscrete($C$14:$C$30,$E$14:$E$30)</f>
        <v>1</v>
      </c>
      <c r="G70" s="1" t="e">
        <f t="shared" ca="1" si="4"/>
        <v>#REF!</v>
      </c>
      <c r="H70" s="1" t="e">
        <f t="shared" ca="1" si="5"/>
        <v>#REF!</v>
      </c>
      <c r="I70" s="1" t="e">
        <f t="shared" ca="1" si="6"/>
        <v>#REF!</v>
      </c>
      <c r="J70" s="1" t="e">
        <f t="shared" ca="1" si="7"/>
        <v>#REF!</v>
      </c>
    </row>
    <row r="71" spans="2:10" x14ac:dyDescent="0.25">
      <c r="B71" s="1">
        <v>15</v>
      </c>
      <c r="C71" s="1" t="str">
        <f t="shared" ca="1" si="1"/>
        <v>100</v>
      </c>
      <c r="D71" s="1" t="str">
        <f t="shared" ca="1" si="2"/>
        <v>Walk</v>
      </c>
      <c r="E71" s="1">
        <f t="shared" ca="1" si="3"/>
        <v>2</v>
      </c>
      <c r="F71" s="1">
        <f ca="1">_xll.RiskDiscrete($C$14:$C$30,$E$14:$E$30)</f>
        <v>2</v>
      </c>
      <c r="G71" s="1" t="e">
        <f t="shared" ca="1" si="4"/>
        <v>#REF!</v>
      </c>
      <c r="H71" s="1" t="e">
        <f t="shared" ca="1" si="5"/>
        <v>#REF!</v>
      </c>
      <c r="I71" s="1" t="e">
        <f t="shared" ca="1" si="6"/>
        <v>#REF!</v>
      </c>
      <c r="J71" s="1" t="e">
        <f t="shared" ca="1" si="7"/>
        <v>#REF!</v>
      </c>
    </row>
    <row r="72" spans="2:10" x14ac:dyDescent="0.25">
      <c r="B72" s="1">
        <v>16</v>
      </c>
      <c r="C72" s="1" t="str">
        <f ca="1">HLOOKUP(E72,Lookstate,2)</f>
        <v>110</v>
      </c>
      <c r="D72" s="1" t="str">
        <f ca="1">VLOOKUP(F72,Events,2)</f>
        <v>Strikeout</v>
      </c>
      <c r="E72" s="1">
        <f ca="1">VLOOKUP(F71,Events,4+E71)</f>
        <v>3</v>
      </c>
      <c r="F72" s="1">
        <f ca="1">_xll.RiskDiscrete($C$14:$C$30,$E$14:$E$30)</f>
        <v>1</v>
      </c>
      <c r="G72" s="1" t="e">
        <f ca="1">VLOOKUP(F72,runs,4+8*I71+E72)</f>
        <v>#REF!</v>
      </c>
      <c r="H72" s="1" t="e">
        <f ca="1">VLOOKUP(F72,outs,8*I71+E72+2)</f>
        <v>#REF!</v>
      </c>
      <c r="I72" s="1" t="e">
        <f ca="1">IF(H71+I71&lt;=3,H72+I71,3)</f>
        <v>#REF!</v>
      </c>
      <c r="J72" s="1" t="e">
        <f ca="1">IF(OR(J71="yes",I72=3),"yes","no")</f>
        <v>#REF!</v>
      </c>
    </row>
    <row r="73" spans="2:10" x14ac:dyDescent="0.25">
      <c r="B73" s="1">
        <v>17</v>
      </c>
      <c r="C73" s="1" t="str">
        <f ca="1">HLOOKUP(E73,Lookstate,2)</f>
        <v>110</v>
      </c>
      <c r="D73" s="1" t="str">
        <f ca="1">VLOOKUP(F73,Events,2)</f>
        <v>Medium Single (score from 2nd)</v>
      </c>
      <c r="E73" s="1">
        <f ca="1">VLOOKUP(F72,Events,4+E72)</f>
        <v>3</v>
      </c>
      <c r="F73" s="1">
        <f ca="1">_xll.RiskDiscrete($C$14:$C$30,$E$14:$E$30)</f>
        <v>6</v>
      </c>
      <c r="G73" s="1" t="e">
        <f ca="1">VLOOKUP(F73,runs,4+8*I72+E73)</f>
        <v>#REF!</v>
      </c>
      <c r="H73" s="1" t="e">
        <f ca="1">VLOOKUP(F73,outs,8*I72+E73+2)</f>
        <v>#REF!</v>
      </c>
      <c r="I73" s="1" t="e">
        <f ca="1">IF(H72+I72&lt;=3,H73+I72,3)</f>
        <v>#REF!</v>
      </c>
      <c r="J73" s="1" t="e">
        <f ca="1">IF(OR(J72="yes",I73=3),"yes","no")</f>
        <v>#REF!</v>
      </c>
    </row>
    <row r="74" spans="2:10" x14ac:dyDescent="0.25">
      <c r="B74" s="1">
        <v>18</v>
      </c>
      <c r="C74" s="1" t="str">
        <f ca="1">HLOOKUP(E74,Lookstate,2)</f>
        <v>110</v>
      </c>
      <c r="D74" s="1" t="str">
        <f ca="1">VLOOKUP(F74,Events,2)</f>
        <v>Walk</v>
      </c>
      <c r="E74" s="1">
        <f ca="1">VLOOKUP(F73,Events,4+E73)</f>
        <v>3</v>
      </c>
      <c r="F74" s="1">
        <f ca="1">_xll.RiskDiscrete($C$14:$C$30,$E$14:$E$30)</f>
        <v>2</v>
      </c>
      <c r="G74" s="1" t="e">
        <f ca="1">VLOOKUP(F74,runs,4+8*I73+E74)</f>
        <v>#REF!</v>
      </c>
      <c r="H74" s="1" t="e">
        <f ca="1">VLOOKUP(F74,outs,8*I73+E74+2)</f>
        <v>#REF!</v>
      </c>
      <c r="I74" s="1" t="e">
        <f ca="1">IF(H73+I73&lt;=3,H74+I73,3)</f>
        <v>#REF!</v>
      </c>
      <c r="J74" s="1" t="e">
        <f ca="1">IF(OR(J73="yes",I74=3),"yes","no")</f>
        <v>#REF!</v>
      </c>
    </row>
    <row r="75" spans="2:10" x14ac:dyDescent="0.25">
      <c r="B75" s="1">
        <v>19</v>
      </c>
      <c r="C75" s="1" t="str">
        <f ca="1">HLOOKUP(E75,Lookstate,2)</f>
        <v>111</v>
      </c>
      <c r="D75" s="1" t="str">
        <f ca="1">VLOOKUP(F75,Events,2)</f>
        <v>Walk</v>
      </c>
      <c r="E75" s="1">
        <f ca="1">VLOOKUP(F74,Events,4+E74)</f>
        <v>8</v>
      </c>
      <c r="F75" s="1">
        <f ca="1">_xll.RiskDiscrete($C$14:$C$30,$E$14:$E$30)</f>
        <v>2</v>
      </c>
      <c r="G75" s="1" t="e">
        <f ca="1">VLOOKUP(F75,runs,4+8*I74+E75)</f>
        <v>#REF!</v>
      </c>
      <c r="H75" s="1" t="e">
        <f ca="1">VLOOKUP(F75,outs,8*I74+E75+2)</f>
        <v>#REF!</v>
      </c>
      <c r="I75" s="1" t="e">
        <f ca="1">IF(H74+I74&lt;=3,H75+I74,3)</f>
        <v>#REF!</v>
      </c>
      <c r="J75" s="1" t="e">
        <f ca="1">IF(OR(J74="yes",I75=3),"yes","no")</f>
        <v>#REF!</v>
      </c>
    </row>
    <row r="76" spans="2:10" x14ac:dyDescent="0.25">
      <c r="B76" s="1">
        <v>20</v>
      </c>
      <c r="C76" s="1" t="str">
        <f ca="1">HLOOKUP(E76,Lookstate,2)</f>
        <v>111</v>
      </c>
      <c r="D76" s="1" t="str">
        <f ca="1">VLOOKUP(F76,Events,2)</f>
        <v>Walk</v>
      </c>
      <c r="E76" s="1">
        <f ca="1">VLOOKUP(F75,Events,4+E75)</f>
        <v>8</v>
      </c>
      <c r="F76" s="1">
        <f ca="1">_xll.RiskDiscrete($C$14:$C$30,$E$14:$E$30)</f>
        <v>2</v>
      </c>
      <c r="G76" s="1" t="e">
        <f ca="1">VLOOKUP(F76,runs,4+8*I75+E76)</f>
        <v>#REF!</v>
      </c>
      <c r="H76" s="1" t="e">
        <f ca="1">VLOOKUP(F76,outs,8*I75+E76+2)</f>
        <v>#REF!</v>
      </c>
      <c r="I76" s="1" t="e">
        <f ca="1">IF(H75+I75&lt;=3,H76+I75,3)</f>
        <v>#REF!</v>
      </c>
      <c r="J76" s="1" t="e">
        <f ca="1">IF(OR(J75="yes",I76=3),"yes","no")</f>
        <v>#REF!</v>
      </c>
    </row>
  </sheetData>
  <phoneticPr fontId="1" type="noConversion"/>
  <printOptions headings="1" gridLines="1"/>
  <pageMargins left="0.7" right="0.7" top="0.75" bottom="0.75" header="0.3" footer="0.3"/>
  <pageSetup scale="1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D1:F12"/>
  <sheetViews>
    <sheetView topLeftCell="D1" zoomScale="140" zoomScaleNormal="140" workbookViewId="0">
      <selection activeCell="P16" sqref="P16"/>
    </sheetView>
  </sheetViews>
  <sheetFormatPr defaultRowHeight="14.4" x14ac:dyDescent="0.3"/>
  <cols>
    <col min="4" max="4" width="31.09765625" bestFit="1" customWidth="1"/>
    <col min="6" max="6" width="9.8984375" customWidth="1"/>
  </cols>
  <sheetData>
    <row r="1" spans="4:6" x14ac:dyDescent="0.3">
      <c r="D1" s="1" t="s">
        <v>62</v>
      </c>
      <c r="E1" s="1" t="s">
        <v>21</v>
      </c>
      <c r="F1" s="1" t="s">
        <v>22</v>
      </c>
    </row>
    <row r="2" spans="4:6" x14ac:dyDescent="0.3">
      <c r="D2" s="1" t="s">
        <v>51</v>
      </c>
      <c r="E2" s="1">
        <v>5360</v>
      </c>
      <c r="F2" s="1"/>
    </row>
    <row r="3" spans="4:6" x14ac:dyDescent="0.3">
      <c r="D3" s="1" t="s">
        <v>52</v>
      </c>
      <c r="E3" s="1">
        <v>4962</v>
      </c>
      <c r="F3" s="1"/>
    </row>
    <row r="4" spans="4:6" x14ac:dyDescent="0.3">
      <c r="D4" s="1" t="s">
        <v>20</v>
      </c>
      <c r="E4" s="1">
        <v>89</v>
      </c>
      <c r="F4" s="1">
        <f>E4/$E$2</f>
        <v>1.66044776119403E-2</v>
      </c>
    </row>
    <row r="5" spans="4:6" x14ac:dyDescent="0.3">
      <c r="D5" s="1" t="s">
        <v>45</v>
      </c>
      <c r="E5" s="1">
        <v>2782</v>
      </c>
      <c r="F5" s="1">
        <f t="shared" ref="F5:F12" si="0">E5/$E$2</f>
        <v>0.51902985074626862</v>
      </c>
    </row>
    <row r="6" spans="4:6" x14ac:dyDescent="0.3">
      <c r="D6" s="1" t="s">
        <v>6</v>
      </c>
      <c r="E6" s="1">
        <v>854</v>
      </c>
      <c r="F6" s="1">
        <f t="shared" si="0"/>
        <v>0.15932835820895522</v>
      </c>
    </row>
    <row r="7" spans="4:6" x14ac:dyDescent="0.3">
      <c r="D7" s="1" t="s">
        <v>0</v>
      </c>
      <c r="E7" s="1">
        <v>355</v>
      </c>
      <c r="F7" s="1">
        <f t="shared" si="0"/>
        <v>6.6231343283582086E-2</v>
      </c>
    </row>
    <row r="8" spans="4:6" x14ac:dyDescent="0.3">
      <c r="D8" s="1" t="s">
        <v>5</v>
      </c>
      <c r="E8" s="1">
        <v>40</v>
      </c>
      <c r="F8" s="1">
        <f t="shared" si="0"/>
        <v>7.462686567164179E-3</v>
      </c>
    </row>
    <row r="9" spans="4:6" x14ac:dyDescent="0.3">
      <c r="D9" s="1" t="s">
        <v>1</v>
      </c>
      <c r="E9" s="1">
        <v>848</v>
      </c>
      <c r="F9" s="1">
        <f t="shared" si="0"/>
        <v>0.15820895522388059</v>
      </c>
    </row>
    <row r="10" spans="4:6" x14ac:dyDescent="0.3">
      <c r="D10" s="1" t="s">
        <v>2</v>
      </c>
      <c r="E10" s="1">
        <v>247</v>
      </c>
      <c r="F10" s="1">
        <f t="shared" si="0"/>
        <v>4.6082089552238803E-2</v>
      </c>
    </row>
    <row r="11" spans="4:6" x14ac:dyDescent="0.3">
      <c r="D11" s="1" t="s">
        <v>3</v>
      </c>
      <c r="E11" s="1">
        <v>15</v>
      </c>
      <c r="F11" s="1">
        <f t="shared" si="0"/>
        <v>2.798507462686567E-3</v>
      </c>
    </row>
    <row r="12" spans="4:6" x14ac:dyDescent="0.3">
      <c r="D12" s="1" t="s">
        <v>4</v>
      </c>
      <c r="E12" s="1">
        <v>127</v>
      </c>
      <c r="F12" s="1">
        <f t="shared" si="0"/>
        <v>2.3694029850746267E-2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4.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SImulation</vt:lpstr>
      <vt:lpstr>Angels without Trout</vt:lpstr>
      <vt:lpstr>Sheet3</vt:lpstr>
      <vt:lpstr>Events</vt:lpstr>
      <vt:lpstr>Lookstate</vt:lpstr>
      <vt:lpstr>outs</vt:lpstr>
      <vt:lpstr>runs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Owner</cp:lastModifiedBy>
  <dcterms:created xsi:type="dcterms:W3CDTF">2007-05-18T20:20:12Z</dcterms:created>
  <dcterms:modified xsi:type="dcterms:W3CDTF">2020-09-26T13:26:16Z</dcterms:modified>
</cp:coreProperties>
</file>