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94.35\Status Reports\Compatibility Reports\"/>
    </mc:Choice>
  </mc:AlternateContent>
  <bookViews>
    <workbookView xWindow="0" yWindow="0" windowWidth="28800" windowHeight="12105"/>
  </bookViews>
  <sheets>
    <sheet name="Summary" sheetId="1" r:id="rId1"/>
    <sheet name="Compatibility test results" sheetId="2" r:id="rId2"/>
    <sheet name="Details" sheetId="3" r:id="rId3"/>
  </sheets>
  <calcPr calcId="152511"/>
  <customWorkbookViews>
    <customWorkbookView name="Tharinda Liyanage - Personal View" guid="{32798D5D-D4AD-4F3B-9D40-764D7C6106DD}" mergeInterval="0" personalView="1" maximized="1" xWindow="-8" yWindow="-8" windowWidth="1936" windowHeight="1034" activeSheetId="3"/>
    <customWorkbookView name="Chamal Asela Perera - Personal View" guid="{D5FB9189-B54F-43A6-9987-CC8123D2D388}" mergeInterval="0" personalView="1" maximized="1" xWindow="-1688" yWindow="-181" windowWidth="1696" windowHeight="1026" activeSheetId="2"/>
    <customWorkbookView name="Mihiri Lekamge - Personal View" guid="{3C7A8347-6D1E-4BB2-A034-91D1A62F54C5}" mergeInterval="0" personalView="1" maximized="1" xWindow="1672" yWindow="-8" windowWidth="1696" windowHeight="1026" activeSheetId="2"/>
    <customWorkbookView name="Chamath Didulanga - Personal View" guid="{9B0E2558-00C1-48E2-A7EF-49F1779E1FFB}" mergeInterval="0" personalView="1" maximized="1" xWindow="-8" yWindow="-8" windowWidth="1936" windowHeight="1056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2" l="1"/>
  <c r="E12" i="2" l="1"/>
  <c r="C16" i="2" l="1"/>
  <c r="C7" i="2"/>
  <c r="C12" i="2"/>
  <c r="E25" i="2" l="1"/>
  <c r="G25" i="2"/>
  <c r="G22" i="2"/>
  <c r="G19" i="2"/>
  <c r="G18" i="2"/>
  <c r="G17" i="2"/>
  <c r="G16" i="2"/>
  <c r="G15" i="2"/>
  <c r="G14" i="2"/>
  <c r="G12" i="2"/>
  <c r="G11" i="2"/>
  <c r="G9" i="2"/>
  <c r="G8" i="2"/>
  <c r="G7" i="2"/>
  <c r="E22" i="2"/>
  <c r="E19" i="2"/>
  <c r="E18" i="2"/>
  <c r="E17" i="2"/>
  <c r="E16" i="2"/>
  <c r="E15" i="2"/>
  <c r="E14" i="2"/>
  <c r="E11" i="2"/>
  <c r="E9" i="2"/>
  <c r="E8" i="2"/>
  <c r="E7" i="2"/>
  <c r="C22" i="2"/>
  <c r="C19" i="2"/>
  <c r="C18" i="2"/>
  <c r="C17" i="2"/>
  <c r="C15" i="2"/>
  <c r="C14" i="2"/>
  <c r="C11" i="2"/>
  <c r="C9" i="2"/>
  <c r="C8" i="2"/>
  <c r="G6" i="2" l="1"/>
  <c r="E6" i="2"/>
  <c r="C6" i="2"/>
</calcChain>
</file>

<file path=xl/sharedStrings.xml><?xml version="1.0" encoding="utf-8"?>
<sst xmlns="http://schemas.openxmlformats.org/spreadsheetml/2006/main" count="143" uniqueCount="72">
  <si>
    <t>Third party Product:</t>
  </si>
  <si>
    <t>Release Date:</t>
  </si>
  <si>
    <t>Product version:</t>
  </si>
  <si>
    <t>Summary of Test Execution</t>
  </si>
  <si>
    <t>Responsiveness of the SO application tested</t>
  </si>
  <si>
    <t xml:space="preserve">Special comments </t>
  </si>
  <si>
    <t>Issues / Bugs found</t>
  </si>
  <si>
    <t>Description</t>
  </si>
  <si>
    <t xml:space="preserve">Third party Product: </t>
  </si>
  <si>
    <t>Pass</t>
  </si>
  <si>
    <t>ENV1</t>
  </si>
  <si>
    <t>ENV2</t>
  </si>
  <si>
    <t>ENV3</t>
  </si>
  <si>
    <t>Release date</t>
  </si>
  <si>
    <t>Issues</t>
  </si>
  <si>
    <t>(No Selection)</t>
  </si>
  <si>
    <t xml:space="preserve">Filter By SO Product  : </t>
  </si>
  <si>
    <t>SO Product</t>
  </si>
  <si>
    <t>Environment</t>
  </si>
  <si>
    <t xml:space="preserve">Passed \ Failed </t>
  </si>
  <si>
    <t>Please select the value from the dropdown</t>
  </si>
  <si>
    <t>SUMMARY OF COMPATIBILITY TESTING</t>
  </si>
  <si>
    <t>Smoke tests run</t>
  </si>
  <si>
    <t>Smoke test run</t>
  </si>
  <si>
    <t>SuperOffice Product</t>
  </si>
  <si>
    <t>SuperOfice Version</t>
  </si>
  <si>
    <t>SO version</t>
  </si>
  <si>
    <t>Sales and Marketing - Win</t>
  </si>
  <si>
    <t>Sales and Marketing - Web</t>
  </si>
  <si>
    <t>SM Web</t>
  </si>
  <si>
    <t>Customer Service</t>
  </si>
  <si>
    <t>Customer Service/Mailings</t>
  </si>
  <si>
    <t>Pocket CRM</t>
  </si>
  <si>
    <t>Pocket CRM Released client</t>
  </si>
  <si>
    <t>Compatibility Report</t>
  </si>
  <si>
    <t>SQL Server 2017 (RTM) - 14.0.1000.169 (X64)</t>
  </si>
  <si>
    <t>SM win client, Dbsetup, SO Ribbon, MailLink</t>
  </si>
  <si>
    <t>SQL Server 2019</t>
  </si>
  <si>
    <t>SQL Server 2019 (RTM) - 15.0.2000.5 (X64)</t>
  </si>
  <si>
    <t>03.11.2019</t>
  </si>
  <si>
    <t>WebTools (Trayapp+MailLink)</t>
  </si>
  <si>
    <t>8.5 R07 (2019.10.30-02)</t>
  </si>
  <si>
    <t>Server: 2019 Standrard 64 bit
Client: Windows 10x64 bit ; Office 365</t>
  </si>
  <si>
    <t xml:space="preserve">Some of the DBSetup.exe functionalities were not working. But it was not a compatibility issue. </t>
  </si>
  <si>
    <t>Passed</t>
  </si>
  <si>
    <t>None</t>
  </si>
  <si>
    <t xml:space="preserve">Following tests were carried out,
- Create new company/Contact/Project/Sale/Selections
- Reports
- Sort Columns
- Maillink - Create / Open
- Ribbons - Create
 - DB Setup - Most of functionalities
</t>
  </si>
  <si>
    <t>Server: 2019 Standrard 64 bit
Client: Windows 8.1x64 bit ; Office 365</t>
  </si>
  <si>
    <t>Create documents with Trayapp 
Archive with Outlook/Maillink</t>
  </si>
  <si>
    <t>following tests were carried out,
- Importing of contacts and products.
- Add/edit different types of Selections with multiple criteria
- Recurring apporintments with links
- Preview Reports
- Sorting Archives
- Configure Columns
- Find</t>
  </si>
  <si>
    <t>Bug #67989 logged which is related to Web product configurator. It was missing SQL server 2019 under DB system dropdown</t>
  </si>
  <si>
    <t>Installation an functional testing is done. No compatibility bugs were encournted during the test.</t>
  </si>
  <si>
    <t>OK</t>
  </si>
  <si>
    <t>The service functions are working as expected and with no compatibility dependancies or issues related to.</t>
  </si>
  <si>
    <t>Following Testing carried out:
- Installation: Run Ejtermsetup /upgrade
- Create extra tables/ fields creation with different data types 
Create extra fields
 - Functionality : Create/edit entities in the applciation, Find data with different search criteria
 - Using DBSetup, perform SDA export and import of CS data with extra tables and fields.
 - Perfomed Mailing related tasks
- checked if the data that was initially created are  been carried forward after running upgrade script</t>
  </si>
  <si>
    <t>Performed the Pocket smoke test with the main test scenarios including:                                                     - Create/Edit/Delete Appointments/Sales                                  - Create/Edit Companies                  
- Upload images related scenarios</t>
  </si>
  <si>
    <t>Server: 2019 Standrard 64 bit
Client :9.1.0 - 7255</t>
  </si>
  <si>
    <t>Pocket client is working as expected and with no compatibility related issues</t>
  </si>
  <si>
    <t>WebTools (Mac)</t>
  </si>
  <si>
    <t>Web Tools for Mac (Maclink)</t>
  </si>
  <si>
    <t>Server: 2019 Standrard 64 bit
Client: macOS High Sierra</t>
  </si>
  <si>
    <t>Performed WebTools (mac) Smoke tests including:
- Login to web tools
- Create / Open / Edit document</t>
  </si>
  <si>
    <t>WebTools (Mac) is working and no issues have identified</t>
  </si>
  <si>
    <t>No compatibility bugs were found</t>
  </si>
  <si>
    <t>Webtools for Windows</t>
  </si>
  <si>
    <t>Server: 2019 Standrard 64 bit
Client :Windows 10, Firefox</t>
  </si>
  <si>
    <t>Server: 2019 Standrard 64 bit
Client :Windows 8.1,Chrome</t>
  </si>
  <si>
    <t>8.5R07 (2019.10.30-02) CRM Win</t>
  </si>
  <si>
    <t>8.5R07 (2019.10.30-02) Pocket</t>
  </si>
  <si>
    <t>8.5R07 (2019.10.30-02) CRM Web</t>
  </si>
  <si>
    <t>8.5R07 (2019.10.30-02) Customer Service</t>
  </si>
  <si>
    <t>SQL Server 2019 (RTM) - 15.0.2000.5 (X64)
ODBC driver 17.4.2.1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</si>
</sst>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222222"/>
      <name val="Tahoma"/>
      <family val="2"/>
    </font>
    <font>
      <b/>
      <sz val="13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</cellStyleXfs>
  <cellXfs count="11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5" fillId="0" borderId="0" xfId="0" applyFont="1" applyBorder="1" applyAlignment="1">
      <alignment vertical="top"/>
    </xf>
    <xf numFmtId="0" fontId="4" fillId="0" borderId="0" xfId="0" applyFont="1" applyBorder="1" applyAlignment="1">
      <alignment horizontal="right"/>
    </xf>
    <xf numFmtId="0" fontId="3" fillId="4" borderId="4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4" borderId="2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0" fillId="0" borderId="0" xfId="0" applyFont="1"/>
    <xf numFmtId="0" fontId="1" fillId="0" borderId="0" xfId="0" applyFont="1" applyAlignment="1">
      <alignment wrapText="1"/>
    </xf>
    <xf numFmtId="0" fontId="3" fillId="4" borderId="2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14" fontId="8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0" fontId="1" fillId="0" borderId="0" xfId="0" applyFont="1" applyFill="1" applyBorder="1"/>
    <xf numFmtId="0" fontId="2" fillId="0" borderId="0" xfId="1" applyFont="1" applyFill="1" applyAlignment="1">
      <alignment vertical="center"/>
    </xf>
    <xf numFmtId="14" fontId="8" fillId="0" borderId="17" xfId="0" applyNumberFormat="1" applyFont="1" applyFill="1" applyBorder="1" applyAlignment="1">
      <alignment horizontal="left" vertical="top" wrapText="1"/>
    </xf>
    <xf numFmtId="14" fontId="8" fillId="0" borderId="14" xfId="0" applyNumberFormat="1" applyFont="1" applyFill="1" applyBorder="1" applyAlignment="1">
      <alignment horizontal="left" vertical="top" wrapText="1"/>
    </xf>
    <xf numFmtId="0" fontId="3" fillId="4" borderId="12" xfId="0" applyFont="1" applyFill="1" applyBorder="1" applyAlignment="1">
      <alignment horizontal="left" vertical="top"/>
    </xf>
    <xf numFmtId="0" fontId="3" fillId="2" borderId="1" xfId="0" applyFont="1" applyFill="1" applyBorder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6" fillId="6" borderId="0" xfId="0" applyFont="1" applyFill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0" fontId="17" fillId="7" borderId="1" xfId="2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 wrapText="1"/>
    </xf>
    <xf numFmtId="0" fontId="19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/>
    </xf>
    <xf numFmtId="0" fontId="20" fillId="9" borderId="1" xfId="3" applyFont="1" applyFill="1" applyBorder="1" applyAlignment="1">
      <alignment vertical="top" wrapText="1"/>
    </xf>
    <xf numFmtId="0" fontId="1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15" xfId="0" applyFont="1" applyFill="1" applyBorder="1" applyAlignment="1">
      <alignment horizontal="center" vertical="top" wrapText="1"/>
    </xf>
    <xf numFmtId="0" fontId="8" fillId="0" borderId="19" xfId="0" applyNumberFormat="1" applyFont="1" applyBorder="1" applyAlignment="1">
      <alignment horizontal="left" vertical="top" wrapText="1"/>
    </xf>
    <xf numFmtId="0" fontId="8" fillId="0" borderId="20" xfId="0" applyNumberFormat="1" applyFont="1" applyBorder="1" applyAlignment="1">
      <alignment horizontal="left" vertical="top" wrapText="1"/>
    </xf>
    <xf numFmtId="0" fontId="8" fillId="0" borderId="21" xfId="0" applyNumberFormat="1" applyFont="1" applyBorder="1" applyAlignment="1">
      <alignment horizontal="left" vertical="top" wrapText="1"/>
    </xf>
    <xf numFmtId="0" fontId="9" fillId="4" borderId="5" xfId="0" applyFont="1" applyFill="1" applyBorder="1" applyAlignment="1">
      <alignment horizontal="center" vertical="top" wrapText="1"/>
    </xf>
    <xf numFmtId="0" fontId="10" fillId="4" borderId="6" xfId="0" applyFont="1" applyFill="1" applyBorder="1" applyAlignment="1">
      <alignment vertical="top"/>
    </xf>
    <xf numFmtId="0" fontId="11" fillId="0" borderId="5" xfId="0" applyFont="1" applyFill="1" applyBorder="1" applyAlignment="1">
      <alignment horizontal="center"/>
    </xf>
    <xf numFmtId="0" fontId="10" fillId="0" borderId="6" xfId="0" applyFont="1" applyFill="1" applyBorder="1"/>
    <xf numFmtId="0" fontId="9" fillId="4" borderId="6" xfId="0" applyFont="1" applyFill="1" applyBorder="1" applyAlignment="1">
      <alignment horizontal="center" vertical="top" wrapText="1"/>
    </xf>
    <xf numFmtId="0" fontId="17" fillId="7" borderId="5" xfId="2" applyBorder="1" applyAlignment="1">
      <alignment horizontal="center"/>
    </xf>
    <xf numFmtId="0" fontId="17" fillId="7" borderId="6" xfId="2" applyBorder="1"/>
    <xf numFmtId="0" fontId="10" fillId="0" borderId="3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0" fillId="0" borderId="5" xfId="0" applyFont="1" applyBorder="1" applyAlignment="1">
      <alignment vertical="top" wrapText="1"/>
    </xf>
    <xf numFmtId="0" fontId="12" fillId="0" borderId="15" xfId="0" applyFont="1" applyBorder="1" applyAlignment="1">
      <alignment vertical="top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3" fillId="0" borderId="15" xfId="0" applyFont="1" applyBorder="1" applyAlignment="1">
      <alignment vertical="top" wrapText="1"/>
    </xf>
    <xf numFmtId="0" fontId="10" fillId="5" borderId="5" xfId="0" applyFont="1" applyFill="1" applyBorder="1" applyAlignment="1">
      <alignment horizontal="left" vertical="top" wrapText="1"/>
    </xf>
    <xf numFmtId="0" fontId="10" fillId="5" borderId="6" xfId="0" applyFont="1" applyFill="1" applyBorder="1" applyAlignment="1">
      <alignment horizontal="left" vertical="top" wrapText="1"/>
    </xf>
    <xf numFmtId="0" fontId="11" fillId="5" borderId="14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2" fillId="0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2" xfId="0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3" fillId="0" borderId="18" xfId="0" applyFont="1" applyBorder="1" applyAlignment="1">
      <alignment vertical="top" wrapText="1"/>
    </xf>
    <xf numFmtId="0" fontId="10" fillId="0" borderId="13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top"/>
    </xf>
    <xf numFmtId="0" fontId="17" fillId="7" borderId="8" xfId="2" applyBorder="1" applyAlignment="1">
      <alignment horizontal="center"/>
    </xf>
    <xf numFmtId="0" fontId="17" fillId="7" borderId="9" xfId="2" applyBorder="1"/>
  </cellXfs>
  <cellStyles count="4">
    <cellStyle name="Good" xfId="2" builtinId="26"/>
    <cellStyle name="Neutral" xfId="3" builtinId="28"/>
    <cellStyle name="Normal" xfId="0" builtinId="0"/>
    <cellStyle name="Normal 2" xfId="1"/>
  </cellStyles>
  <dxfs count="10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strike val="0"/>
        <color auto="1"/>
      </font>
    </dxf>
    <dxf>
      <font>
        <color rgb="FF00B05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theme="4" tint="0.7999816888943144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usernames" Target="revisions/userNames1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C$4" fmlaRange="Details!$A$3:$A$7" noThreeD="1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1543050</xdr:colOff>
          <xdr:row>3</xdr:row>
          <xdr:rowOff>0</xdr:rowOff>
        </xdr:from>
        <xdr:to>
          <xdr:col>2</xdr:col>
          <xdr:colOff>1962150</xdr:colOff>
          <xdr:row>4</xdr:row>
          <xdr:rowOff>9525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=""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3.xml"/><Relationship Id="rId13" Type="http://schemas.openxmlformats.org/officeDocument/2006/relationships/revisionLog" Target="revisionLog9.xml"/><Relationship Id="rId18" Type="http://schemas.openxmlformats.org/officeDocument/2006/relationships/revisionLog" Target="revisionLog14.xml"/><Relationship Id="rId21" Type="http://schemas.openxmlformats.org/officeDocument/2006/relationships/revisionLog" Target="revisionLog17.xml"/><Relationship Id="rId7" Type="http://schemas.openxmlformats.org/officeDocument/2006/relationships/revisionLog" Target="revisionLog2.xml"/><Relationship Id="rId12" Type="http://schemas.openxmlformats.org/officeDocument/2006/relationships/revisionLog" Target="revisionLog8.xml"/><Relationship Id="rId17" Type="http://schemas.openxmlformats.org/officeDocument/2006/relationships/revisionLog" Target="revisionLog13.xml"/><Relationship Id="rId16" Type="http://schemas.openxmlformats.org/officeDocument/2006/relationships/revisionLog" Target="revisionLog12.xml"/><Relationship Id="rId20" Type="http://schemas.openxmlformats.org/officeDocument/2006/relationships/revisionLog" Target="revisionLog16.xml"/><Relationship Id="rId6" Type="http://schemas.openxmlformats.org/officeDocument/2006/relationships/revisionLog" Target="revisionLog1.xml"/><Relationship Id="rId11" Type="http://schemas.openxmlformats.org/officeDocument/2006/relationships/revisionLog" Target="revisionLog7.xml"/><Relationship Id="rId5" Type="http://schemas.openxmlformats.org/officeDocument/2006/relationships/revisionLog" Target="revisionLog5.xml"/><Relationship Id="rId15" Type="http://schemas.openxmlformats.org/officeDocument/2006/relationships/revisionLog" Target="revisionLog11.xml"/><Relationship Id="rId10" Type="http://schemas.openxmlformats.org/officeDocument/2006/relationships/revisionLog" Target="revisionLog6.xml"/><Relationship Id="rId19" Type="http://schemas.openxmlformats.org/officeDocument/2006/relationships/revisionLog" Target="revisionLog15.xml"/><Relationship Id="rId9" Type="http://schemas.openxmlformats.org/officeDocument/2006/relationships/revisionLog" Target="revisionLog4.xml"/><Relationship Id="rId14" Type="http://schemas.openxmlformats.org/officeDocument/2006/relationships/revisionLog" Target="revisionLog10.xml"/><Relationship Id="rId22" Type="http://schemas.openxmlformats.org/officeDocument/2006/relationships/revisionLog" Target="revisionLog1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D29360C-F9EE-41CF-80A8-CD9B6168C613}" diskRevisions="1" revisionId="123" version="22">
  <header guid="{E6E317B3-EDBA-45FE-AE84-C3E449DAB852}" dateTime="2019-11-08T10:59:20" maxSheetId="4" userName="Tharinda Liyanage" r:id="rId5" minRId="5" maxRId="54">
    <sheetIdMap count="3">
      <sheetId val="1"/>
      <sheetId val="2"/>
      <sheetId val="3"/>
    </sheetIdMap>
  </header>
  <header guid="{2B4844A2-6834-440D-839E-A3A5171DBF3B}" dateTime="2019-11-13T14:36:37" maxSheetId="4" userName="Mihiri Lekamge" r:id="rId6" minRId="55" maxRId="60">
    <sheetIdMap count="3">
      <sheetId val="1"/>
      <sheetId val="2"/>
      <sheetId val="3"/>
    </sheetIdMap>
  </header>
  <header guid="{F29BE630-7DD5-4898-898C-05C0FF9A3332}" dateTime="2019-11-13T14:48:10" maxSheetId="4" userName="Mihiri Lekamge" r:id="rId7" minRId="61" maxRId="62">
    <sheetIdMap count="3">
      <sheetId val="1"/>
      <sheetId val="2"/>
      <sheetId val="3"/>
    </sheetIdMap>
  </header>
  <header guid="{A649CF21-70FC-4D00-A7B8-7A01A8F063A9}" dateTime="2019-11-13T16:13:00" maxSheetId="4" userName="Mihiri Lekamge" r:id="rId8" minRId="63">
    <sheetIdMap count="3">
      <sheetId val="1"/>
      <sheetId val="2"/>
      <sheetId val="3"/>
    </sheetIdMap>
  </header>
  <header guid="{7499A819-8AEC-48D1-B15D-6D5F1560B497}" dateTime="2019-11-13T16:49:30" maxSheetId="4" userName="Tharinda Liyanage" r:id="rId9">
    <sheetIdMap count="3">
      <sheetId val="1"/>
      <sheetId val="2"/>
      <sheetId val="3"/>
    </sheetIdMap>
  </header>
  <header guid="{D2E26684-3725-4D56-9751-8F81F95B0BEB}" dateTime="2019-11-13T16:50:25" maxSheetId="4" userName="Tharinda Liyanage" r:id="rId10" minRId="64">
    <sheetIdMap count="3">
      <sheetId val="1"/>
      <sheetId val="2"/>
      <sheetId val="3"/>
    </sheetIdMap>
  </header>
  <header guid="{1EAA255D-4512-4EB3-8472-9F389F4BAD37}" dateTime="2019-11-13T17:15:59" maxSheetId="4" userName="Tharinda Liyanage" r:id="rId11" minRId="65" maxRId="74">
    <sheetIdMap count="3">
      <sheetId val="1"/>
      <sheetId val="2"/>
      <sheetId val="3"/>
    </sheetIdMap>
  </header>
  <header guid="{3B8CE080-1B7B-4409-B7FB-260B68F17004}" dateTime="2019-11-13T18:11:21" maxSheetId="4" userName="Chamath Didulanga" r:id="rId12" minRId="75" maxRId="81">
    <sheetIdMap count="3">
      <sheetId val="1"/>
      <sheetId val="2"/>
      <sheetId val="3"/>
    </sheetIdMap>
  </header>
  <header guid="{13286149-F06D-49FD-9944-3E622ACA2704}" dateTime="2019-11-13T18:11:40" maxSheetId="4" userName="Chamath Didulanga" r:id="rId13" minRId="82">
    <sheetIdMap count="3">
      <sheetId val="1"/>
      <sheetId val="2"/>
      <sheetId val="3"/>
    </sheetIdMap>
  </header>
  <header guid="{D050ECA8-4CFB-413E-891F-C645F4F3351B}" dateTime="2019-11-14T09:16:24" maxSheetId="4" userName="Chamal Asela Perera" r:id="rId14" minRId="83" maxRId="85">
    <sheetIdMap count="3">
      <sheetId val="1"/>
      <sheetId val="2"/>
      <sheetId val="3"/>
    </sheetIdMap>
  </header>
  <header guid="{419C2420-22CE-47E3-B915-A5B036F9C771}" dateTime="2019-11-14T09:20:17" maxSheetId="4" userName="Chamal Asela Perera" r:id="rId15" minRId="86" maxRId="103">
    <sheetIdMap count="3">
      <sheetId val="1"/>
      <sheetId val="2"/>
      <sheetId val="3"/>
    </sheetIdMap>
  </header>
  <header guid="{49392315-1759-4D48-8C82-F5173B7D8328}" dateTime="2019-11-14T09:20:31" maxSheetId="4" userName="Chamal Asela Perera" r:id="rId16">
    <sheetIdMap count="3">
      <sheetId val="1"/>
      <sheetId val="2"/>
      <sheetId val="3"/>
    </sheetIdMap>
  </header>
  <header guid="{F620ECA9-AB33-496D-84FC-24F298318D43}" dateTime="2019-11-14T09:21:29" maxSheetId="4" userName="Chamal Asela Perera" r:id="rId17" minRId="104">
    <sheetIdMap count="3">
      <sheetId val="1"/>
      <sheetId val="2"/>
      <sheetId val="3"/>
    </sheetIdMap>
  </header>
  <header guid="{722B34C4-6FFE-481B-8308-1F717CBBD171}" dateTime="2019-11-14T09:22:05" maxSheetId="4" userName="Chamal Asela Perera" r:id="rId18" minRId="105">
    <sheetIdMap count="3">
      <sheetId val="1"/>
      <sheetId val="2"/>
      <sheetId val="3"/>
    </sheetIdMap>
  </header>
  <header guid="{D6DD11B5-1F98-44C9-99C4-6FA2965C104B}" dateTime="2019-11-14T10:02:28" maxSheetId="4" userName="Chamath Didulanga" r:id="rId19" minRId="106">
    <sheetIdMap count="3">
      <sheetId val="1"/>
      <sheetId val="2"/>
      <sheetId val="3"/>
    </sheetIdMap>
  </header>
  <header guid="{EBB74884-A7FD-4FFE-B1C4-92C0755E0978}" dateTime="2019-11-14T10:49:25" maxSheetId="4" userName="Tharinda Liyanage" r:id="rId20" minRId="107" maxRId="117">
    <sheetIdMap count="3">
      <sheetId val="1"/>
      <sheetId val="2"/>
      <sheetId val="3"/>
    </sheetIdMap>
  </header>
  <header guid="{1880CD3D-6DC3-4857-ADB9-FD91A5B34A57}" dateTime="2019-11-14T10:53:01" maxSheetId="4" userName="Tharinda Liyanage" r:id="rId21" minRId="118" maxRId="122">
    <sheetIdMap count="3">
      <sheetId val="1"/>
      <sheetId val="2"/>
      <sheetId val="3"/>
    </sheetIdMap>
  </header>
  <header guid="{8D29360C-F9EE-41CF-80A8-CD9B6168C613}" dateTime="2019-11-14T11:07:15" maxSheetId="4" userName="Tharinda Liyanage" r:id="rId22" minRId="123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3">
    <oc r="H4" t="inlineStr">
      <is>
        <t>Server: 2019 Standrard 64 bit
Client :xxxxxx</t>
      </is>
    </oc>
    <nc r="H4" t="inlineStr">
      <is>
        <t>Server: 2019 Standrard 64 bit
Client: Windows 10x64 bit ; Office 365</t>
      </is>
    </nc>
  </rcc>
  <rcc rId="56" sId="3">
    <nc r="K4" t="inlineStr">
      <is>
        <t>ok</t>
      </is>
    </nc>
  </rcc>
  <rcc rId="57" sId="3">
    <nc r="L4" t="inlineStr">
      <is>
        <t xml:space="preserve">Some of the DBSetup.exe functionalities were not working. But it was not a compatibility issue. </t>
      </is>
    </nc>
  </rcc>
  <rcc rId="58" sId="3">
    <oc r="J4" t="inlineStr">
      <is>
        <t xml:space="preserve">Following tests were carried out,
- Create new company/Contact/Project/Sale
- Sort Columns
- Maillink - Create / Open
- Ribbons - Create
 - DB Setup - All functionalities
</t>
      </is>
    </oc>
    <nc r="J4" t="inlineStr">
      <is>
        <t xml:space="preserve">Following tests were carried out,
- Create new company/Contact/Project/Sale
- Sort Columns
- Maillink - Create / Open
- Ribbons - Create
 - DB Setup - Most of functionalities as marked in the test sheet.
</t>
      </is>
    </nc>
  </rcc>
  <rcc rId="59" sId="1">
    <oc r="D8" t="inlineStr">
      <is>
        <t>SQL Server 2017</t>
      </is>
    </oc>
    <nc r="D8" t="inlineStr">
      <is>
        <t>SQL Server 2019</t>
      </is>
    </nc>
  </rcc>
  <rcc rId="60" sId="3">
    <nc r="M4" t="inlineStr">
      <is>
        <t>All functional areas mentioned in the test sheet has been coverd. No compatibility bugs were encournted during the test.</t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="1" sqref="J7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</dxf>
  </rfmt>
  <rcc rId="83" sId="3">
    <oc r="J7" t="inlineStr">
      <is>
        <t>Performed the Pocket sprint test with the main test scenarios including:                                                     - Create/Edit/Delete Appointments/Sales                                  - Create/Edit Companies                  - Upload images related scenarios</t>
      </is>
    </oc>
    <nc r="J7" t="inlineStr">
      <is>
        <t>Performed the Pocket smoke test with the main test scenarios including:                                                     - Create/Edit/Delete Appointments/Sales                                  - Create/Edit Companies                  
- Upload images related scenarios</t>
      </is>
    </nc>
  </rcc>
  <rcc rId="84" sId="3">
    <oc r="D7" t="inlineStr">
      <is>
        <t>SQL Server 2017 (RTM) - 14.0.1000.169 (X64)</t>
      </is>
    </oc>
    <nc r="D7" t="inlineStr">
      <is>
        <t>SQL Server 2019 (RTM) - 15.0.2000.5 (X64)</t>
      </is>
    </nc>
  </rcc>
  <rcc rId="85" sId="3">
    <oc r="H7" t="inlineStr">
      <is>
        <t>Server: 2019 Standrard 64 bit
Client :xxxxxx</t>
      </is>
    </oc>
    <nc r="H7" t="inlineStr">
      <is>
        <t>Server: 2019 Standrard 64 bit
Client :9.1.0 - 7255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3">
    <nc r="L7" t="inlineStr">
      <is>
        <t>Pocket client is working as expected and with no compatibility related issues</t>
      </is>
    </nc>
  </rcc>
  <rcc rId="87" sId="3" odxf="1" s="1" dxf="1">
    <nc r="M7" t="inlineStr">
      <is>
        <t>Installation an functional testing is done. No compatibility bugs were encournted during the test.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rgb="FF000000"/>
        <name val="Calibri"/>
        <scheme val="minor"/>
      </font>
      <fill>
        <patternFill patternType="solid">
          <bgColor rgb="FFFFFFFF"/>
        </patternFill>
      </fill>
    </ndxf>
  </rcc>
  <rcc rId="88" sId="3">
    <nc r="N7" t="inlineStr">
      <is>
        <t>None</t>
      </is>
    </nc>
  </rcc>
  <rcc rId="89" sId="3" odxf="1" s="1" dxf="1">
    <nc r="O7" t="inlineStr">
      <is>
        <t>Smoke tests run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rgb="FF000000"/>
        <name val="Calibri"/>
        <scheme val="minor"/>
      </font>
      <fill>
        <patternFill patternType="solid">
          <bgColor rgb="FFFFFFFF"/>
        </patternFill>
      </fill>
    </ndxf>
  </rcc>
  <rfmt sheetId="3" sqref="A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B9" start="0" length="0">
    <dxf>
      <font>
        <sz val="10"/>
        <color auto="1"/>
        <name val="Arial"/>
        <scheme val="none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0" sId="3" odxf="1" dxf="1">
    <nc r="C9" t="inlineStr">
      <is>
        <t>SQL Server 2019</t>
      </is>
    </nc>
    <odxf>
      <font>
        <b val="0"/>
        <sz val="10"/>
        <color auto="1"/>
        <name val="Arial"/>
        <scheme val="none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ont>
        <b/>
        <sz val="13"/>
        <color auto="1"/>
        <name val="Arial"/>
        <scheme val="none"/>
      </font>
      <fill>
        <patternFill patternType="solid">
          <bgColor theme="0" tint="-0.14999847407452621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D9" start="0" length="0">
    <dxf>
      <font>
        <sz val="10"/>
        <color rgb="FF000000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1" sId="3" odxf="1" dxf="1">
    <nc r="E9" t="inlineStr">
      <is>
        <t>03.11.2019</t>
      </is>
    </nc>
    <odxf>
      <font>
        <sz val="10"/>
        <color auto="1"/>
        <name val="Arial"/>
        <scheme val="none"/>
      </font>
      <alignment wrapText="1" readingOrder="0"/>
      <border outline="0">
        <left/>
        <right/>
        <top/>
        <bottom/>
      </border>
    </odxf>
    <ndxf>
      <font>
        <sz val="9"/>
        <color rgb="FF222222"/>
        <name val="Tahoma"/>
        <scheme val="none"/>
      </font>
      <alignment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2" sId="3" odxf="1" dxf="1">
    <nc r="G9" t="inlineStr">
      <is>
        <t>8.5 R07 (2019.10.30-02)</t>
      </is>
    </nc>
    <odxf>
      <font>
        <b val="0"/>
        <sz val="10"/>
        <color auto="1"/>
        <name val="Arial"/>
        <scheme val="none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odxf>
    <ndxf>
      <font>
        <b/>
        <sz val="13"/>
        <color auto="1"/>
        <name val="Arial"/>
        <scheme val="none"/>
      </font>
      <fill>
        <patternFill patternType="solid">
          <bgColor theme="0" tint="-0.14999847407452621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="1" sqref="H9" start="0" length="0">
    <dxf>
      <font>
        <sz val="11"/>
        <color rgb="FF000000"/>
        <name val="Calibri"/>
        <scheme val="minor"/>
      </font>
      <fill>
        <patternFill patternType="solid">
          <bgColor rgb="FFFFFFFF"/>
        </patternFill>
      </fill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I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J9" start="0" length="0">
    <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K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L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M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N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O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P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Q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R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S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T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U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V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W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X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Y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Z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A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B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C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D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E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F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G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H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I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J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K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L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M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N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O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" sId="3">
    <nc r="A9" t="inlineStr">
      <is>
        <t>WebTools (Mac)</t>
      </is>
    </nc>
  </rcc>
  <rcc rId="94" sId="3">
    <nc r="B9">
      <v>7</v>
    </nc>
  </rcc>
  <rcc rId="95" sId="3">
    <nc r="D9" t="inlineStr">
      <is>
        <t>SQL Server 2019 (RTM) - 15.0.2000.5 (X64)</t>
      </is>
    </nc>
  </rcc>
  <rcc rId="96" sId="3">
    <nc r="F9" t="inlineStr">
      <is>
        <t>Web Tools for Mac (Maclink)</t>
      </is>
    </nc>
  </rcc>
  <rcc rId="97" sId="3">
    <nc r="H9" t="inlineStr">
      <is>
        <t>Server: 2019 Standrard 64 bit
Client: macOS High Sierra</t>
      </is>
    </nc>
  </rcc>
  <rcc rId="98" sId="3">
    <nc r="J9" t="inlineStr">
      <is>
        <t>Performed WebTools (mac) Smoke tests including:
- Login to web tools
- Create / Open / Edit document</t>
      </is>
    </nc>
  </rcc>
  <rcc rId="99" sId="3">
    <nc r="K9" t="inlineStr">
      <is>
        <t>OK</t>
      </is>
    </nc>
  </rcc>
  <rcc rId="100" sId="3">
    <nc r="L9" t="inlineStr">
      <is>
        <t>WebTools (Mac) is working and no issues have identified</t>
      </is>
    </nc>
  </rcc>
  <rcc rId="101" sId="3">
    <nc r="M9" t="inlineStr">
      <is>
        <t>No compatibility bugs were found</t>
      </is>
    </nc>
  </rcc>
  <rcc rId="102" sId="3">
    <nc r="N9" t="inlineStr">
      <is>
        <t>None</t>
      </is>
    </nc>
  </rcc>
  <rcc rId="103" sId="3">
    <nc r="O9" t="inlineStr">
      <is>
        <t>Smoke tests run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P8" start="0" length="0">
    <dxf>
      <font>
        <sz val="10"/>
        <color theme="0"/>
        <name val="Arial"/>
        <scheme val="none"/>
      </font>
      <fill>
        <patternFill patternType="solid">
          <bgColor theme="0" tint="-0.249977111117893"/>
        </patternFill>
      </fill>
    </dxf>
  </rfmt>
  <rfmt sheetId="3" sqref="Q8" start="0" length="0">
    <dxf>
      <font>
        <sz val="10"/>
        <color theme="0"/>
        <name val="Arial"/>
        <scheme val="none"/>
      </font>
      <fill>
        <patternFill patternType="solid">
          <bgColor theme="0" tint="-0.249977111117893"/>
        </patternFill>
      </fill>
    </dxf>
  </rfmt>
  <rfmt sheetId="3" sqref="R8" start="0" length="0">
    <dxf>
      <font>
        <sz val="10"/>
        <color theme="0"/>
        <name val="Arial"/>
        <scheme val="none"/>
      </font>
      <fill>
        <patternFill patternType="solid">
          <bgColor theme="0" tint="-0.249977111117893"/>
        </patternFill>
      </fill>
    </dxf>
  </rfmt>
  <rfmt sheetId="3" sqref="S8" start="0" length="0">
    <dxf>
      <font>
        <sz val="10"/>
        <color theme="0"/>
        <name val="Arial"/>
        <scheme val="none"/>
      </font>
      <fill>
        <patternFill patternType="solid">
          <bgColor theme="0" tint="-0.249977111117893"/>
        </patternFill>
      </fill>
    </dxf>
  </rfmt>
  <rfmt sheetId="3" sqref="T8" start="0" length="0">
    <dxf>
      <font>
        <sz val="10"/>
        <color theme="0"/>
        <name val="Arial"/>
        <scheme val="none"/>
      </font>
      <fill>
        <patternFill patternType="solid">
          <bgColor theme="0" tint="-0.249977111117893"/>
        </patternFill>
      </fill>
    </dxf>
  </rfmt>
  <rfmt sheetId="3" sqref="U8" start="0" length="0">
    <dxf>
      <font>
        <sz val="10"/>
        <color theme="0"/>
        <name val="Arial"/>
        <scheme val="none"/>
      </font>
      <fill>
        <patternFill patternType="solid">
          <bgColor theme="0" tint="-0.249977111117893"/>
        </patternFill>
      </fill>
    </dxf>
  </rfmt>
  <rfmt sheetId="3" sqref="V8" start="0" length="0">
    <dxf>
      <font>
        <sz val="10"/>
        <color theme="0"/>
        <name val="Arial"/>
        <scheme val="none"/>
      </font>
      <fill>
        <patternFill patternType="solid">
          <bgColor theme="0" tint="-0.249977111117893"/>
        </patternFill>
      </fill>
    </dxf>
  </rfmt>
  <rfmt sheetId="3" sqref="W8" start="0" length="0">
    <dxf>
      <font>
        <sz val="10"/>
        <color theme="0"/>
        <name val="Arial"/>
        <scheme val="none"/>
      </font>
      <fill>
        <patternFill patternType="solid">
          <bgColor theme="0" tint="-0.249977111117893"/>
        </patternFill>
      </fill>
    </dxf>
  </rfmt>
  <rfmt sheetId="3" sqref="X8" start="0" length="0">
    <dxf>
      <font>
        <sz val="10"/>
        <color theme="0"/>
        <name val="Arial"/>
        <scheme val="none"/>
      </font>
      <fill>
        <patternFill patternType="solid">
          <bgColor theme="0" tint="-0.249977111117893"/>
        </patternFill>
      </fill>
    </dxf>
  </rfmt>
  <rfmt sheetId="3" sqref="Y8" start="0" length="0">
    <dxf>
      <font>
        <sz val="10"/>
        <color theme="0"/>
        <name val="Arial"/>
        <scheme val="none"/>
      </font>
      <fill>
        <patternFill patternType="solid">
          <bgColor theme="0" tint="-0.249977111117893"/>
        </patternFill>
      </fill>
    </dxf>
  </rfmt>
  <rfmt sheetId="3" sqref="P9" start="0" length="0">
    <dxf>
      <font>
        <sz val="10"/>
        <color theme="0"/>
        <name val="Arial"/>
        <scheme val="none"/>
      </font>
      <fill>
        <patternFill patternType="solid">
          <bgColor theme="0" tint="-0.249977111117893"/>
        </patternFill>
      </fill>
    </dxf>
  </rfmt>
  <rfmt sheetId="3" sqref="Q9" start="0" length="0">
    <dxf>
      <font>
        <sz val="10"/>
        <color theme="0"/>
        <name val="Arial"/>
        <scheme val="none"/>
      </font>
      <fill>
        <patternFill patternType="solid">
          <bgColor theme="0" tint="-0.249977111117893"/>
        </patternFill>
      </fill>
    </dxf>
  </rfmt>
  <rfmt sheetId="3" sqref="R9" start="0" length="0">
    <dxf>
      <font>
        <sz val="10"/>
        <color theme="0"/>
        <name val="Arial"/>
        <scheme val="none"/>
      </font>
      <fill>
        <patternFill patternType="solid">
          <bgColor theme="0" tint="-0.249977111117893"/>
        </patternFill>
      </fill>
    </dxf>
  </rfmt>
  <rfmt sheetId="3" sqref="S9" start="0" length="0">
    <dxf>
      <font>
        <sz val="10"/>
        <color theme="0"/>
        <name val="Arial"/>
        <scheme val="none"/>
      </font>
      <fill>
        <patternFill patternType="solid">
          <bgColor theme="0" tint="-0.249977111117893"/>
        </patternFill>
      </fill>
    </dxf>
  </rfmt>
  <rfmt sheetId="3" sqref="T9" start="0" length="0">
    <dxf>
      <font>
        <sz val="10"/>
        <color theme="0"/>
        <name val="Arial"/>
        <scheme val="none"/>
      </font>
      <fill>
        <patternFill patternType="solid">
          <bgColor theme="0" tint="-0.249977111117893"/>
        </patternFill>
      </fill>
    </dxf>
  </rfmt>
  <rfmt sheetId="3" sqref="U9" start="0" length="0">
    <dxf>
      <font>
        <sz val="10"/>
        <color theme="0"/>
        <name val="Arial"/>
        <scheme val="none"/>
      </font>
      <fill>
        <patternFill patternType="solid">
          <bgColor theme="0" tint="-0.249977111117893"/>
        </patternFill>
      </fill>
    </dxf>
  </rfmt>
  <rfmt sheetId="3" sqref="V9" start="0" length="0">
    <dxf>
      <font>
        <sz val="10"/>
        <color theme="0"/>
        <name val="Arial"/>
        <scheme val="none"/>
      </font>
      <fill>
        <patternFill patternType="solid">
          <bgColor theme="0" tint="-0.249977111117893"/>
        </patternFill>
      </fill>
    </dxf>
  </rfmt>
  <rfmt sheetId="3" sqref="W9" start="0" length="0">
    <dxf>
      <font>
        <sz val="10"/>
        <color theme="0"/>
        <name val="Arial"/>
        <scheme val="none"/>
      </font>
      <fill>
        <patternFill patternType="solid">
          <bgColor theme="0" tint="-0.249977111117893"/>
        </patternFill>
      </fill>
    </dxf>
  </rfmt>
  <rfmt sheetId="3" sqref="X9" start="0" length="0">
    <dxf>
      <font>
        <sz val="10"/>
        <color theme="0"/>
        <name val="Arial"/>
        <scheme val="none"/>
      </font>
      <fill>
        <patternFill patternType="solid">
          <bgColor theme="0" tint="-0.249977111117893"/>
        </patternFill>
      </fill>
    </dxf>
  </rfmt>
  <rfmt sheetId="3" sqref="Y9" start="0" length="0">
    <dxf>
      <font>
        <sz val="10"/>
        <color theme="0"/>
        <name val="Arial"/>
        <scheme val="none"/>
      </font>
      <fill>
        <patternFill patternType="solid">
          <bgColor theme="0" tint="-0.249977111117893"/>
        </patternFill>
      </fill>
    </dxf>
  </rfmt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2">
    <oc r="C4">
      <v>4</v>
    </oc>
    <nc r="C4">
      <v>5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" sId="3">
    <nc r="K7" t="inlineStr">
      <is>
        <t>OK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" sId="2">
    <oc r="C4">
      <v>5</v>
    </oc>
    <nc r="C4">
      <v>4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3">
    <nc r="K8" t="inlineStr">
      <is>
        <t>OK</t>
      </is>
    </nc>
  </rcc>
  <rfmt sheetId="3" sqref="K1:K1048576">
    <dxf>
      <alignment vertical="center" readingOrder="0"/>
    </dxf>
  </rfmt>
  <rfmt sheetId="3" sqref="K1:K1048576">
    <dxf>
      <alignment horizontal="center" readingOrder="0"/>
    </dxf>
  </rfmt>
  <rcc rId="108" sId="3" odxf="1" s="1" dxf="1">
    <oc r="K5" t="inlineStr">
      <is>
        <t>ok</t>
      </is>
    </oc>
    <nc r="K5" t="inlineStr">
      <is>
        <t>OK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</ndxf>
  </rcc>
  <rfmt sheetId="3" sqref="N5">
    <dxf>
      <alignment vertical="center" readingOrder="0"/>
    </dxf>
  </rfmt>
  <rfmt sheetId="3" sqref="N5">
    <dxf>
      <alignment horizontal="center" readingOrder="0"/>
    </dxf>
  </rfmt>
  <rfmt sheetId="3" sqref="N5" start="0" length="2147483647">
    <dxf>
      <font>
        <b/>
      </font>
    </dxf>
  </rfmt>
  <rfmt sheetId="3" sqref="N1:N1048576">
    <dxf>
      <alignment vertical="center" readingOrder="0"/>
    </dxf>
  </rfmt>
  <rfmt sheetId="3" sqref="N1:N1048576">
    <dxf>
      <alignment horizontal="center" readingOrder="0"/>
    </dxf>
  </rfmt>
  <rcc rId="109" sId="3" odxf="1" s="1" dxf="1">
    <oc r="K4" t="inlineStr">
      <is>
        <t>ok</t>
      </is>
    </oc>
    <nc r="K4" t="inlineStr">
      <is>
        <t>OK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scheme val="none"/>
      </font>
      <fill>
        <patternFill patternType="none">
          <bgColor indexed="65"/>
        </patternFill>
      </fill>
    </ndxf>
  </rcc>
  <rcc rId="110" sId="3" odxf="1" s="1" dxf="1">
    <nc r="I6" t="inlineStr">
      <is>
        <t>Passed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rgb="FF000000"/>
        <name val="Calibri"/>
        <scheme val="minor"/>
      </font>
      <fill>
        <patternFill patternType="solid">
          <bgColor rgb="FFFFFFFF"/>
        </patternFill>
      </fill>
    </ndxf>
  </rcc>
  <rcc rId="111" sId="3">
    <nc r="I7" t="inlineStr">
      <is>
        <t>Passed</t>
      </is>
    </nc>
  </rcc>
  <rcc rId="112" sId="3" odxf="1" s="1" dxf="1">
    <nc r="I8" t="inlineStr">
      <is>
        <t>Passed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rgb="FF000000"/>
        <name val="Calibri"/>
        <scheme val="minor"/>
      </font>
      <fill>
        <patternFill patternType="solid">
          <bgColor rgb="FFFFFFFF"/>
        </patternFill>
      </fill>
      <alignment vertical="top" readingOrder="0"/>
    </ndxf>
  </rcc>
  <rcc rId="113" sId="3" odxf="1" s="1" dxf="1">
    <nc r="I9" t="inlineStr">
      <is>
        <t>Passed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rgb="FF000000"/>
        <name val="Calibri"/>
        <scheme val="minor"/>
      </font>
      <fill>
        <patternFill patternType="solid">
          <bgColor rgb="FFFFFFFF"/>
        </patternFill>
      </fill>
      <alignment vertical="top" readingOrder="0"/>
    </ndxf>
  </rcc>
  <rcc rId="114" sId="3" odxf="1" dxf="1">
    <nc r="F8" t="inlineStr">
      <is>
        <t>Webtools for Windows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15" sId="2">
    <oc r="C4">
      <v>4</v>
    </oc>
    <nc r="C4">
      <v>3</v>
    </nc>
  </rcc>
  <rcc rId="116" sId="3">
    <oc r="H6" t="inlineStr">
      <is>
        <t>Server: 2019 Standrard 64 bit
Client :xxxxxx</t>
      </is>
    </oc>
    <nc r="H6" t="inlineStr">
      <is>
        <t>Server: 2019 Standrard 64 bit
Client :Windows 10, Firefox</t>
      </is>
    </nc>
  </rcc>
  <rcc rId="117" sId="3">
    <oc r="H5" t="inlineStr">
      <is>
        <t>Server: 2019 Standrard 64 bit
Client :xxxxxx</t>
      </is>
    </oc>
    <nc r="H5" t="inlineStr">
      <is>
        <t>Server: 2019 Standrard 64 bit
Client :Windows 8.1,Chrome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" sId="1">
    <oc r="C9" t="inlineStr">
      <is>
        <t>8.0 SR6 Win</t>
      </is>
    </oc>
    <nc r="C9" t="inlineStr">
      <is>
        <t>8.5R07 (2019.10.30-02) CRM Win</t>
      </is>
    </nc>
  </rcc>
  <rcc rId="119" sId="1">
    <oc r="C12" t="inlineStr">
      <is>
        <t>8.0 SR6 Pocket</t>
      </is>
    </oc>
    <nc r="C12" t="inlineStr">
      <is>
        <t>8.5R07 (2019.10.30-02) Pocket</t>
      </is>
    </nc>
  </rcc>
  <rcc rId="120" sId="1">
    <oc r="C10" t="inlineStr">
      <is>
        <t>8.0 SR6 Web</t>
      </is>
    </oc>
    <nc r="C10" t="inlineStr">
      <is>
        <t>8.5R07 (2019.10.30-02) CRM Web</t>
      </is>
    </nc>
  </rcc>
  <rcc rId="121" sId="2">
    <oc r="C4">
      <v>3</v>
    </oc>
    <nc r="C4">
      <v>4</v>
    </nc>
  </rcc>
  <rcc rId="122" sId="1">
    <oc r="C11" t="inlineStr">
      <is>
        <t>8.0 SR6 CS</t>
      </is>
    </oc>
    <nc r="C11" t="inlineStr">
      <is>
        <t>8.5R07 (2019.10.30-02) Customer Service</t>
      </is>
    </nc>
  </rcc>
  <rfmt sheetId="1" sqref="C8">
    <dxf>
      <alignment vertical="center" readingOrder="0"/>
    </dxf>
  </rfmt>
  <rfmt sheetId="1" sqref="C8">
    <dxf>
      <alignment horizontal="center" readingOrder="0"/>
    </dxf>
  </rfmt>
  <rfmt sheetId="1" sqref="C8:D8">
    <dxf>
      <fill>
        <patternFill>
          <bgColor theme="4" tint="0.59999389629810485"/>
        </patternFill>
      </fill>
    </dxf>
  </rfmt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" sId="3">
    <oc r="D4" t="inlineStr">
      <is>
        <t>SQL Server 2019 (RTM) - 15.0.2000.5 (X64)</t>
      </is>
    </oc>
    <nc r="D4" t="inlineStr">
      <is>
        <t>SQL Server 2019 (RTM) - 15.0.2000.5 (X64)
ODBC driver 17.4.2.1 driver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3">
    <nc r="I4" t="inlineStr">
      <is>
        <t>Passed</t>
      </is>
    </nc>
  </rcc>
  <rcc rId="62" sId="3">
    <nc r="O4" t="inlineStr">
      <is>
        <t>Smoke tests run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3">
    <nc r="N4" t="inlineStr">
      <is>
        <t>None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3" sqref="J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3" s="1" sqref="J4" start="0" length="0">
    <dxf>
      <font>
        <sz val="10"/>
        <color auto="1"/>
        <name val="Arial"/>
        <scheme val="none"/>
      </font>
      <fill>
        <patternFill patternType="none">
          <bgColor indexed="65"/>
        </patternFill>
      </fill>
    </dxf>
  </rfmt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3">
    <oc r="C4" t="inlineStr">
      <is>
        <t>SQL Server 2017</t>
      </is>
    </oc>
    <nc r="C4" t="inlineStr">
      <is>
        <t>SQL Server 2019</t>
      </is>
    </nc>
  </rcc>
  <rcc rId="6" sId="3">
    <oc r="C5" t="inlineStr">
      <is>
        <t>SQL Server 2017</t>
      </is>
    </oc>
    <nc r="C5" t="inlineStr">
      <is>
        <t>SQL Server 2019</t>
      </is>
    </nc>
  </rcc>
  <rcc rId="7" sId="3">
    <oc r="C6" t="inlineStr">
      <is>
        <t>SQL Server 2017</t>
      </is>
    </oc>
    <nc r="C6" t="inlineStr">
      <is>
        <t>SQL Server 2019</t>
      </is>
    </nc>
  </rcc>
  <rcc rId="8" sId="3">
    <oc r="C7" t="inlineStr">
      <is>
        <t>SQL Server 2017</t>
      </is>
    </oc>
    <nc r="C7" t="inlineStr">
      <is>
        <t>SQL Server 2019</t>
      </is>
    </nc>
  </rcc>
  <rcc rId="9" sId="3">
    <oc r="D4" t="inlineStr">
      <is>
        <t>SQL Server 2017 (RTM) - 14.0.1000.169 (X64)</t>
      </is>
    </oc>
    <nc r="D4" t="inlineStr">
      <is>
        <t>SQL Server 2019 (RTM) - 15.0.2000.5 (X64)</t>
      </is>
    </nc>
  </rcc>
  <rcc rId="10" sId="3">
    <oc r="D5" t="inlineStr">
      <is>
        <t>SQL Server 2017 (RTM) - 14.0.1000.169 (X64)</t>
      </is>
    </oc>
    <nc r="D5" t="inlineStr">
      <is>
        <t>SQL Server 2019 (RTM) - 15.0.2000.5 (X64)</t>
      </is>
    </nc>
  </rcc>
  <rcc rId="11" sId="3">
    <oc r="D6" t="inlineStr">
      <is>
        <t>SQL Server 2017 (RTM) - 14.0.1000.169 (X64)</t>
      </is>
    </oc>
    <nc r="D6" t="inlineStr">
      <is>
        <t>SQL Server 2019 (RTM) - 15.0.2000.5 (X64)</t>
      </is>
    </nc>
  </rcc>
  <rcc rId="12" sId="3">
    <oc r="E4" t="inlineStr">
      <is>
        <t>02.10.2017</t>
      </is>
    </oc>
    <nc r="E4" t="inlineStr">
      <is>
        <t>03.11.2019</t>
      </is>
    </nc>
  </rcc>
  <rcc rId="13" sId="3">
    <oc r="E5" t="inlineStr">
      <is>
        <t>02.10.2017</t>
      </is>
    </oc>
    <nc r="E5" t="inlineStr">
      <is>
        <t>03.11.2019</t>
      </is>
    </nc>
  </rcc>
  <rcc rId="14" sId="3" odxf="1" dxf="1">
    <oc r="E6" t="inlineStr">
      <is>
        <t>02.10.2017</t>
      </is>
    </oc>
    <nc r="E6" t="inlineStr">
      <is>
        <t>03.11.2019</t>
      </is>
    </nc>
    <odxf>
      <alignment wrapText="1" readingOrder="0"/>
    </odxf>
    <ndxf>
      <alignment wrapText="0" readingOrder="0"/>
    </ndxf>
  </rcc>
  <rcc rId="15" sId="3">
    <oc r="E7" t="inlineStr">
      <is>
        <t>02.10.2017</t>
      </is>
    </oc>
    <nc r="E7" t="inlineStr">
      <is>
        <t>03.11.2019</t>
      </is>
    </nc>
  </rcc>
  <rrc rId="16" sId="3" eol="1" ref="A8:XFD8" action="insertRow"/>
  <rcc rId="17" sId="3">
    <nc r="A8" t="inlineStr">
      <is>
        <t>WebTools (Trayapp+MailLink)</t>
      </is>
    </nc>
  </rcc>
  <rfmt sheetId="3" sqref="A7:A8" start="0" length="0">
    <dxf>
      <border>
        <left style="thin">
          <color indexed="64"/>
        </left>
      </border>
    </dxf>
  </rfmt>
  <rfmt sheetId="3" sqref="AO7:AO8" start="0" length="0">
    <dxf>
      <border>
        <right style="thin">
          <color indexed="64"/>
        </right>
      </border>
    </dxf>
  </rfmt>
  <rfmt sheetId="3" sqref="A8:AO8" start="0" length="0">
    <dxf>
      <border>
        <bottom style="thin">
          <color indexed="64"/>
        </bottom>
      </border>
    </dxf>
  </rfmt>
  <rcc rId="18" sId="3" odxf="1" dxf="1">
    <nc r="B8">
      <v>6</v>
    </nc>
    <odxf>
      <font>
        <sz val="10"/>
        <color auto="1"/>
        <name val="Arial"/>
        <scheme val="none"/>
      </font>
      <alignment horizontal="general" readingOrder="0"/>
    </odxf>
    <ndxf>
      <font>
        <sz val="10"/>
        <color auto="1"/>
        <name val="Arial"/>
        <scheme val="none"/>
      </font>
      <alignment horizontal="center" readingOrder="0"/>
    </ndxf>
  </rcc>
  <rcc rId="19" sId="3" odxf="1" dxf="1">
    <nc r="C8" t="inlineStr">
      <is>
        <t>SQL Server 2019</t>
      </is>
    </nc>
    <odxf>
      <font>
        <b val="0"/>
        <sz val="10"/>
        <color auto="1"/>
        <name val="Arial"/>
        <scheme val="none"/>
      </font>
      <fill>
        <patternFill patternType="none">
          <bgColor indexed="65"/>
        </patternFill>
      </fill>
      <alignment horizontal="general" readingOrder="0"/>
    </odxf>
    <ndxf>
      <font>
        <b/>
        <sz val="13"/>
        <color auto="1"/>
        <name val="Arial"/>
        <scheme val="none"/>
      </font>
      <fill>
        <patternFill patternType="solid">
          <bgColor theme="0" tint="-0.14999847407452621"/>
        </patternFill>
      </fill>
      <alignment horizontal="center" readingOrder="0"/>
    </ndxf>
  </rcc>
  <rfmt sheetId="3" sqref="D8" start="0" length="0">
    <dxf>
      <font>
        <sz val="10"/>
        <color rgb="FF000000"/>
        <name val="Arial"/>
        <scheme val="none"/>
      </font>
    </dxf>
  </rfmt>
  <rcc rId="20" sId="3">
    <nc r="D8" t="inlineStr">
      <is>
        <t>SQL Server 2017 (RTM) - 14.0.1000.169 (X64)</t>
      </is>
    </nc>
  </rcc>
  <rcc rId="21" sId="3" odxf="1" dxf="1">
    <nc r="E8" t="inlineStr">
      <is>
        <t>03.11.2019</t>
      </is>
    </nc>
    <odxf>
      <font>
        <sz val="10"/>
        <color auto="1"/>
        <name val="Arial"/>
        <scheme val="none"/>
      </font>
      <alignment wrapText="1" readingOrder="0"/>
    </odxf>
    <ndxf>
      <font>
        <sz val="9"/>
        <color rgb="FF222222"/>
        <name val="Tahoma"/>
        <scheme val="none"/>
      </font>
      <alignment wrapText="0" readingOrder="0"/>
    </ndxf>
  </rcc>
  <rcc rId="22" sId="3">
    <oc r="G4" t="inlineStr">
      <is>
        <t>80 SR6 8.0.6465.b</t>
      </is>
    </oc>
    <nc r="G4" t="inlineStr">
      <is>
        <t>8.5 R07 (2019.10.30-02)</t>
      </is>
    </nc>
  </rcc>
  <rcc rId="23" sId="3">
    <oc r="G5" t="inlineStr">
      <is>
        <t>8.0 SR6 Build 6465.b</t>
      </is>
    </oc>
    <nc r="G5" t="inlineStr">
      <is>
        <t>8.5 R07 (2019.10.30-02)</t>
      </is>
    </nc>
  </rcc>
  <rcc rId="24" sId="3">
    <oc r="G6" t="inlineStr">
      <is>
        <t>80 SR6 8.0.6465.b</t>
      </is>
    </oc>
    <nc r="G6" t="inlineStr">
      <is>
        <t>8.5 R07 (2019.10.30-02)</t>
      </is>
    </nc>
  </rcc>
  <rcc rId="25" sId="3">
    <oc r="G7" t="inlineStr">
      <is>
        <t>80 SR6 8.0.6465.b (Pocket Released Client : 6485 )</t>
      </is>
    </oc>
    <nc r="G7" t="inlineStr">
      <is>
        <t>8.5 R07 (2019.10.30-02)</t>
      </is>
    </nc>
  </rcc>
  <rcc rId="26" sId="3" odxf="1" dxf="1">
    <nc r="G8" t="inlineStr">
      <is>
        <t>8.5 R07 (2019.10.30-02)</t>
      </is>
    </nc>
    <odxf>
      <font>
        <b val="0"/>
        <sz val="10"/>
        <color auto="1"/>
        <name val="Arial"/>
        <scheme val="none"/>
      </font>
      <fill>
        <patternFill patternType="none">
          <bgColor indexed="65"/>
        </patternFill>
      </fill>
      <alignment horizontal="general" readingOrder="0"/>
    </odxf>
    <ndxf>
      <font>
        <b/>
        <sz val="13"/>
        <color auto="1"/>
        <name val="Arial"/>
        <scheme val="none"/>
      </font>
      <fill>
        <patternFill patternType="solid">
          <bgColor theme="0" tint="-0.14999847407452621"/>
        </patternFill>
      </fill>
      <alignment horizontal="center" readingOrder="0"/>
    </ndxf>
  </rcc>
  <rcc rId="27" sId="3">
    <oc r="H4" t="inlineStr">
      <is>
        <t>Server: 2012 Standrard 64 bit
Client : Windows 10 , 32 bit, Office 2016</t>
      </is>
    </oc>
    <nc r="H4" t="inlineStr">
      <is>
        <t>Server: 2019 Standrard 64 bit
Client :xxxxxx</t>
      </is>
    </nc>
  </rcc>
  <rcc rId="28" sId="3" odxf="1" s="1" dxf="1">
    <oc r="H5" t="inlineStr">
      <is>
        <t>Server: 2012 Standrard 64 bit</t>
      </is>
    </oc>
    <nc r="H5" t="inlineStr">
      <is>
        <t>Server: 2019 Standrard 64 bit
Client :xxxxxx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rgb="FF000000"/>
        <name val="Calibri"/>
        <scheme val="minor"/>
      </font>
      <fill>
        <patternFill patternType="solid">
          <bgColor rgb="FFFFFFFF"/>
        </patternFill>
      </fill>
    </ndxf>
  </rcc>
  <rcc rId="29" sId="3" odxf="1" s="1" dxf="1">
    <oc r="H6" t="inlineStr">
      <is>
        <t>Server: 2012 Standrard 64 bit</t>
      </is>
    </oc>
    <nc r="H6" t="inlineStr">
      <is>
        <t>Server: 2019 Standrard 64 bit
Client :xxxxxx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rgb="FF000000"/>
        <name val="Calibri"/>
        <scheme val="minor"/>
      </font>
      <fill>
        <patternFill patternType="solid">
          <bgColor rgb="FFFFFFFF"/>
        </patternFill>
      </fill>
    </ndxf>
  </rcc>
  <rcc rId="30" sId="3">
    <oc r="H7" t="inlineStr">
      <is>
        <t>Server: 2012 Standrard 64 bit</t>
      </is>
    </oc>
    <nc r="H7" t="inlineStr">
      <is>
        <t>Server: 2019 Standrard 64 bit
Client :xxxxxx</t>
      </is>
    </nc>
  </rcc>
  <rcc rId="31" sId="3" odxf="1" s="1" dxf="1">
    <nc r="H8" t="inlineStr">
      <is>
        <t>Server: 2019 Standrard 64 bit
Client :xxxxxx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rgb="FF000000"/>
        <name val="Calibri"/>
        <scheme val="minor"/>
      </font>
      <fill>
        <patternFill patternType="solid">
          <bgColor rgb="FFFFFFFF"/>
        </patternFill>
      </fill>
      <alignment vertical="top" readingOrder="0"/>
    </ndxf>
  </rcc>
  <rfmt sheetId="3" sqref="J4:J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32" sId="3">
    <oc r="I4" t="inlineStr">
      <is>
        <t>Passed</t>
      </is>
    </oc>
    <nc r="I4"/>
  </rcc>
  <rcc rId="33" sId="3">
    <oc r="I5" t="inlineStr">
      <is>
        <t>Passed</t>
      </is>
    </oc>
    <nc r="I5"/>
  </rcc>
  <rcc rId="34" sId="3">
    <oc r="I6" t="inlineStr">
      <is>
        <t>Passed</t>
      </is>
    </oc>
    <nc r="I6"/>
  </rcc>
  <rcc rId="35" sId="3">
    <oc r="I7" t="inlineStr">
      <is>
        <t>Passed</t>
      </is>
    </oc>
    <nc r="I7"/>
  </rcc>
  <rcc rId="36" sId="3">
    <oc r="L4" t="inlineStr">
      <is>
        <t>No adverse issues observed</t>
      </is>
    </oc>
    <nc r="L4"/>
  </rcc>
  <rcc rId="37" sId="3">
    <oc r="K5" t="inlineStr">
      <is>
        <t>No adverse issues observed</t>
      </is>
    </oc>
    <nc r="K5"/>
  </rcc>
  <rcc rId="38" sId="3">
    <oc r="L5" t="inlineStr">
      <is>
        <t>No adverse issues observed</t>
      </is>
    </oc>
    <nc r="L5"/>
  </rcc>
  <rcc rId="39" sId="3">
    <oc r="K6" t="inlineStr">
      <is>
        <t>No adverse issues observed</t>
      </is>
    </oc>
    <nc r="K6"/>
  </rcc>
  <rcc rId="40" sId="3">
    <oc r="L6" t="inlineStr">
      <is>
        <t>No adverse issues observed</t>
      </is>
    </oc>
    <nc r="L6"/>
  </rcc>
  <rcc rId="41" sId="3">
    <oc r="K7" t="inlineStr">
      <is>
        <t>No adverse issues observed</t>
      </is>
    </oc>
    <nc r="K7"/>
  </rcc>
  <rcc rId="42" sId="3">
    <oc r="L7" t="inlineStr">
      <is>
        <t>No adverse issues observed</t>
      </is>
    </oc>
    <nc r="L7"/>
  </rcc>
  <rcc rId="43" sId="3">
    <oc r="M4" t="inlineStr">
      <is>
        <t>A smoke test of the applciation and installation testing was carried out</t>
      </is>
    </oc>
    <nc r="M4"/>
  </rcc>
  <rcc rId="44" sId="3">
    <oc r="N4" t="inlineStr">
      <is>
        <t>TFS bug # 54334</t>
      </is>
    </oc>
    <nc r="N4"/>
  </rcc>
  <rcc rId="45" sId="3">
    <oc r="O4" t="inlineStr">
      <is>
        <t>Smoke test run without issues</t>
      </is>
    </oc>
    <nc r="O4"/>
  </rcc>
  <rcc rId="46" sId="3">
    <oc r="M5" t="inlineStr">
      <is>
        <t>A smoke test of the applciation and installation testing was carried out</t>
      </is>
    </oc>
    <nc r="M5"/>
  </rcc>
  <rcc rId="47" sId="3">
    <oc r="N5" t="inlineStr">
      <is>
        <t>TFS bug # 54159</t>
      </is>
    </oc>
    <nc r="N5"/>
  </rcc>
  <rcc rId="48" sId="3">
    <oc r="O5" t="inlineStr">
      <is>
        <t>Smoke test run without issues</t>
      </is>
    </oc>
    <nc r="O5"/>
  </rcc>
  <rcc rId="49" sId="3">
    <oc r="M6" t="inlineStr">
      <is>
        <t>A smoke test of the applciation and installation testing was carried out</t>
      </is>
    </oc>
    <nc r="M6"/>
  </rcc>
  <rcc rId="50" sId="3">
    <oc r="N6" t="inlineStr">
      <is>
        <t>No issues found</t>
      </is>
    </oc>
    <nc r="N6"/>
  </rcc>
  <rcc rId="51" sId="3">
    <oc r="O6" t="inlineStr">
      <is>
        <t>Smoke test run without issues</t>
      </is>
    </oc>
    <nc r="O6"/>
  </rcc>
  <rcc rId="52" sId="3">
    <oc r="M7" t="inlineStr">
      <is>
        <t>A smoke test of the applciation and installation testing was carried out</t>
      </is>
    </oc>
    <nc r="M7"/>
  </rcc>
  <rcc rId="53" sId="3">
    <oc r="N7" t="inlineStr">
      <is>
        <t>No issues found</t>
      </is>
    </oc>
    <nc r="N7"/>
  </rcc>
  <rcc rId="54" sId="3">
    <oc r="O7" t="inlineStr">
      <is>
        <t>Smoke test run without issues</t>
      </is>
    </oc>
    <nc r="O7"/>
  </rcc>
  <rcv guid="{32798D5D-D4AD-4F3B-9D40-764D7C6106DD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" sId="3">
    <oc r="J4" t="inlineStr">
      <is>
        <t xml:space="preserve">Following tests were carried out,
- Create new company/Contact/Project/Sale
- Sort Columns
- Maillink - Create / Open
- Ribbons - Create
 - DB Setup - Most of functionalities as marked in the test sheet.
</t>
      </is>
    </oc>
    <nc r="J4" t="inlineStr">
      <is>
        <t xml:space="preserve">Following tests were carried out,
- Create new company/Contact/Project/Sale/Selections
- Reports
- Sort Columns
- Maillink - Create / Open
- Ribbons - Create
 - DB Setup - Most of functionalities
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3">
    <oc r="H8" t="inlineStr">
      <is>
        <t>Server: 2019 Standrard 64 bit
Client :xxxxxx</t>
      </is>
    </oc>
    <nc r="H8" t="inlineStr">
      <is>
        <t>Server: 2019 Standrard 64 bit
Client: Windows 8.1x64 bit ; Office 365</t>
      </is>
    </nc>
  </rcc>
  <rcc rId="66" sId="3" odxf="1" dxf="1">
    <nc r="J8" t="inlineStr">
      <is>
        <t>Create documents with Trayapp 
Archive with Outlook/Maillink</t>
      </is>
    </nc>
    <ndxf>
      <font>
        <sz val="11"/>
        <color rgb="FF9C6500"/>
        <name val="Calibri"/>
        <scheme val="none"/>
      </font>
      <fill>
        <patternFill patternType="none">
          <bgColor indexed="65"/>
        </patternFill>
      </fill>
    </ndxf>
  </rcc>
  <rcc rId="67" sId="3" odxf="1" dxf="1">
    <oc r="J5" t="inlineStr">
      <is>
        <t>following tests were carried out,
Importing of contacts and products.
document templates and creating
Selections
Recurring apporintments with links
Reports
Sorting Archives</t>
      </is>
    </oc>
    <nc r="J5" t="inlineStr">
      <is>
        <t>following tests were carried out,
- Importing of contacts and products.
- Add/edit different types of Selections with multiple criteria
- Recurring apporintments with links
- Preview Reports
- Sorting Archives
- Configure Columns
- Find</t>
      </is>
    </nc>
    <ndxf>
      <font>
        <sz val="11"/>
        <color rgb="FF9C6500"/>
        <name val="Calibri"/>
        <scheme val="none"/>
      </font>
      <fill>
        <patternFill patternType="none">
          <bgColor indexed="65"/>
        </patternFill>
      </fill>
    </ndxf>
  </rcc>
  <rcc rId="68" sId="3" odxf="1" s="1" dxf="1">
    <nc r="I5" t="inlineStr">
      <is>
        <t>Passed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rgb="FF000000"/>
        <name val="Calibri"/>
        <scheme val="minor"/>
      </font>
      <fill>
        <patternFill patternType="solid">
          <bgColor rgb="FFFFFFFF"/>
        </patternFill>
      </fill>
    </ndxf>
  </rcc>
  <rcc rId="69" sId="3" odxf="1" s="1" dxf="1">
    <nc r="K5" t="inlineStr">
      <is>
        <t>ok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rgb="FF000000"/>
        <name val="Calibri"/>
        <scheme val="minor"/>
      </font>
      <fill>
        <patternFill patternType="solid">
          <bgColor rgb="FFFFFFFF"/>
        </patternFill>
      </fill>
    </ndxf>
  </rcc>
  <rcc rId="70" sId="3" odxf="1" s="1" dxf="1">
    <nc r="O5" t="inlineStr">
      <is>
        <t>Smoke tests run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rgb="FF000000"/>
        <name val="Calibri"/>
        <scheme val="minor"/>
      </font>
      <fill>
        <patternFill patternType="solid">
          <bgColor rgb="FFFFFFFF"/>
        </patternFill>
      </fill>
    </ndxf>
  </rcc>
  <rcc rId="71" sId="3">
    <nc r="L5" t="inlineStr">
      <is>
        <t>Bug #67989 logged which is related to Web product configurator. It was missing SQL server 2019 under DB system dropdown</t>
      </is>
    </nc>
  </rcc>
  <rcc rId="72" sId="3">
    <nc r="N5">
      <v>67989</v>
    </nc>
  </rcc>
  <rfmt sheetId="3" s="1" sqref="M5" start="0" length="0">
    <dxf>
      <font>
        <sz val="11"/>
        <color rgb="FF000000"/>
        <name val="Calibri"/>
        <scheme val="minor"/>
      </font>
      <fill>
        <patternFill patternType="solid">
          <bgColor rgb="FFFFFFFF"/>
        </patternFill>
      </fill>
    </dxf>
  </rfmt>
  <rcc rId="73" sId="3">
    <nc r="M5" t="inlineStr">
      <is>
        <t>Installation an functional testing is done. No compatibility bugs were encournted during the test.</t>
      </is>
    </nc>
  </rcc>
  <rcc rId="74" sId="3">
    <oc r="M4" t="inlineStr">
      <is>
        <t>All functional areas mentioned in the test sheet has been coverd. No compatibility bugs were encournted during the test.</t>
      </is>
    </oc>
    <nc r="M4" t="inlineStr">
      <is>
        <t>Installation an functional testing is done. No compatibility bugs were encournted during the test.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2">
    <oc r="C4">
      <v>2</v>
    </oc>
    <nc r="C4">
      <v>3</v>
    </nc>
  </rcc>
  <rcc rId="76" sId="3">
    <nc r="K6" t="inlineStr">
      <is>
        <t>OK</t>
      </is>
    </nc>
  </rcc>
  <rcc rId="77" sId="3" odxf="1" s="1" dxf="1">
    <nc r="M6" t="inlineStr">
      <is>
        <t>Installation an functional testing is done. No compatibility bugs were encournted during the test.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rgb="FF000000"/>
        <name val="Calibri"/>
        <family val="2"/>
        <scheme val="minor"/>
      </font>
      <fill>
        <patternFill patternType="solid">
          <bgColor rgb="FFFFFFFF"/>
        </patternFill>
      </fill>
    </ndxf>
  </rcc>
  <rcc rId="78" sId="3">
    <nc r="L6" t="inlineStr">
      <is>
        <t>The service functions are working as expected and with no compatibility dependancies or issues related to.</t>
      </is>
    </nc>
  </rcc>
  <rfmt sheetId="3" sqref="J6" start="0" length="0">
    <dxf>
      <font>
        <sz val="11"/>
        <color rgb="FF9C6500"/>
        <name val="Calibri"/>
        <family val="2"/>
        <scheme val="minor"/>
      </font>
      <fill>
        <patternFill patternType="none">
          <bgColor indexed="65"/>
        </patternFill>
      </fill>
    </dxf>
  </rfmt>
  <rcc rId="79" sId="3">
    <oc r="J6" t="inlineStr">
      <is>
        <t xml:space="preserve">Following Testing carried out:
- Installation: Run Ejtermsetup /upgrade
- Create extra tables/ fields creation with different data types 
Create extra fields
 - Functionality : Create/edit entities in the applciation, Find data with different search criteria
 - Using DBSetup, perform SDA export and import of CS data with extra tables and fields.
 - Perfomed Mailing related tasks
</t>
      </is>
    </oc>
    <nc r="J6" t="inlineStr">
      <is>
        <t>Following Testing carried out:
- Installation: Run Ejtermsetup /upgrade
- Create extra tables/ fields creation with different data types 
Create extra fields
 - Functionality : Create/edit entities in the applciation, Find data with different search criteria
 - Using DBSetup, perform SDA export and import of CS data with extra tables and fields.
 - Perfomed Mailing related tasks
- checked if the data that was initially created are  been carried forward after running upgrade script</t>
      </is>
    </nc>
  </rcc>
  <rcc rId="80" sId="3">
    <nc r="N6" t="inlineStr">
      <is>
        <t>None</t>
      </is>
    </nc>
  </rcc>
  <rcc rId="81" sId="3" odxf="1" s="1" dxf="1">
    <nc r="O6" t="inlineStr">
      <is>
        <t>Smoke tests run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rgb="FF000000"/>
        <name val="Calibri"/>
        <family val="2"/>
        <scheme val="minor"/>
      </font>
      <fill>
        <patternFill patternType="solid">
          <bgColor rgb="FFFFFFFF"/>
        </patternFill>
      </fill>
    </ndxf>
  </rcc>
  <rcv guid="{9B0E2558-00C1-48E2-A7EF-49F1779E1FFB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2">
    <oc r="C4">
      <v>3</v>
    </oc>
    <nc r="C4">
      <v>4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printerSettings" Target="../printerSettings/printerSettings3.bin"/><Relationship Id="rId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2"/>
  <sheetViews>
    <sheetView showGridLines="0" tabSelected="1" workbookViewId="0">
      <selection activeCell="G10" sqref="G10"/>
    </sheetView>
  </sheetViews>
  <sheetFormatPr defaultRowHeight="12.75" x14ac:dyDescent="0.2"/>
  <cols>
    <col min="1" max="1" width="3" customWidth="1"/>
    <col min="2" max="2" width="12.140625" customWidth="1"/>
    <col min="3" max="3" width="52.7109375" customWidth="1"/>
    <col min="4" max="4" width="23" customWidth="1"/>
    <col min="5" max="5" width="25.85546875" customWidth="1"/>
    <col min="6" max="6" width="20.28515625" customWidth="1"/>
  </cols>
  <sheetData>
    <row r="4" spans="3:4" ht="20.25" x14ac:dyDescent="0.3">
      <c r="C4" s="53" t="s">
        <v>21</v>
      </c>
      <c r="D4" s="53"/>
    </row>
    <row r="8" spans="3:4" x14ac:dyDescent="0.2">
      <c r="C8" s="51" t="s">
        <v>17</v>
      </c>
      <c r="D8" s="52" t="s">
        <v>37</v>
      </c>
    </row>
    <row r="9" spans="3:4" ht="15" x14ac:dyDescent="0.2">
      <c r="C9" s="24" t="s">
        <v>67</v>
      </c>
      <c r="D9" s="33" t="s">
        <v>9</v>
      </c>
    </row>
    <row r="10" spans="3:4" ht="15" x14ac:dyDescent="0.2">
      <c r="C10" s="24" t="s">
        <v>69</v>
      </c>
      <c r="D10" s="33" t="s">
        <v>9</v>
      </c>
    </row>
    <row r="11" spans="3:4" ht="15" x14ac:dyDescent="0.2">
      <c r="C11" s="24" t="s">
        <v>70</v>
      </c>
      <c r="D11" s="33" t="s">
        <v>9</v>
      </c>
    </row>
    <row r="12" spans="3:4" ht="15" x14ac:dyDescent="0.2">
      <c r="C12" s="24" t="s">
        <v>68</v>
      </c>
      <c r="D12" s="33" t="s">
        <v>9</v>
      </c>
    </row>
  </sheetData>
  <customSheetViews>
    <customSheetView guid="{32798D5D-D4AD-4F3B-9D40-764D7C6106DD}" showGridLines="0">
      <selection activeCell="G10" sqref="G10"/>
      <pageMargins left="0.7" right="0.7" top="0.75" bottom="0.75" header="0.3" footer="0.3"/>
    </customSheetView>
    <customSheetView guid="{D5FB9189-B54F-43A6-9987-CC8123D2D388}" showGridLines="0">
      <selection activeCell="G10" sqref="G10"/>
      <pageMargins left="0.7" right="0.7" top="0.75" bottom="0.75" header="0.3" footer="0.3"/>
    </customSheetView>
    <customSheetView guid="{3C7A8347-6D1E-4BB2-A034-91D1A62F54C5}" showGridLines="0">
      <selection activeCell="C31" sqref="C31"/>
      <pageMargins left="0.7" right="0.7" top="0.75" bottom="0.75" header="0.3" footer="0.3"/>
    </customSheetView>
    <customSheetView guid="{9B0E2558-00C1-48E2-A7EF-49F1779E1FFB}" showGridLines="0">
      <selection activeCell="G10" sqref="G10"/>
      <pageMargins left="0.7" right="0.7" top="0.75" bottom="0.75" header="0.3" footer="0.3"/>
    </customSheetView>
  </customSheetViews>
  <mergeCells count="1"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2"/>
  <sheetViews>
    <sheetView showGridLines="0" workbookViewId="0">
      <selection activeCell="C5" sqref="C5"/>
    </sheetView>
  </sheetViews>
  <sheetFormatPr defaultRowHeight="12.75" x14ac:dyDescent="0.2"/>
  <cols>
    <col min="1" max="1" width="5.140625" customWidth="1"/>
    <col min="2" max="2" width="23.28515625" customWidth="1"/>
    <col min="3" max="3" width="45.7109375" customWidth="1"/>
    <col min="4" max="4" width="15.7109375" customWidth="1"/>
    <col min="5" max="5" width="15.140625" customWidth="1"/>
    <col min="6" max="6" width="45.7109375" customWidth="1"/>
    <col min="8" max="8" width="46" customWidth="1"/>
    <col min="10" max="10" width="45" customWidth="1"/>
  </cols>
  <sheetData>
    <row r="2" spans="2:10" ht="23.25" x14ac:dyDescent="0.2">
      <c r="B2" s="92" t="s">
        <v>34</v>
      </c>
      <c r="C2" s="92"/>
      <c r="D2" s="93"/>
      <c r="E2" s="93"/>
      <c r="F2" s="93"/>
      <c r="G2" s="20"/>
      <c r="H2" s="20"/>
      <c r="I2" s="1"/>
      <c r="J2" s="1"/>
    </row>
    <row r="3" spans="2:10" x14ac:dyDescent="0.2">
      <c r="C3" s="2"/>
    </row>
    <row r="4" spans="2:10" ht="15" x14ac:dyDescent="0.25">
      <c r="B4" s="6" t="s">
        <v>16</v>
      </c>
      <c r="C4" s="12">
        <v>4</v>
      </c>
      <c r="D4" s="94"/>
      <c r="E4" s="95"/>
      <c r="F4" s="95"/>
    </row>
    <row r="5" spans="2:10" ht="15.75" thickBot="1" x14ac:dyDescent="0.3">
      <c r="B5" s="3"/>
      <c r="C5" s="5" t="s">
        <v>20</v>
      </c>
    </row>
    <row r="6" spans="2:10" ht="13.5" thickBot="1" x14ac:dyDescent="0.25">
      <c r="B6" s="2"/>
      <c r="C6" s="59" t="str">
        <f>IF(C7="errorMSG","errorMSG","Env1")</f>
        <v>Env1</v>
      </c>
      <c r="D6" s="60"/>
      <c r="E6" s="59" t="str">
        <f>IF(E7="errorMSG","errorMSG","Env2")</f>
        <v>errorMSG</v>
      </c>
      <c r="F6" s="60"/>
      <c r="G6" s="59" t="str">
        <f>IF(G7="errorMSG","errorMSG","Env3")</f>
        <v>errorMSG</v>
      </c>
      <c r="H6" s="60"/>
    </row>
    <row r="7" spans="2:10" ht="15" customHeight="1" thickBot="1" x14ac:dyDescent="0.25">
      <c r="B7" s="11" t="s">
        <v>0</v>
      </c>
      <c r="C7" s="54" t="str">
        <f>IF(ISBLANK(VLOOKUP($C$4,Details!$B$3:$AO$10,2,FALSE)),"errorMSG",VLOOKUP($C$4,Details!B3:$AO$10,2,FALSE))</f>
        <v>SQL Server 2019</v>
      </c>
      <c r="D7" s="56"/>
      <c r="E7" s="54" t="str">
        <f>IF(ISBLANK(VLOOKUP($C$4,Details!$B$3:$AO$9,15,FALSE)),"errorMSG",VLOOKUP($C$4,Details!$B$3:$AO$9,15,FALSE))</f>
        <v>errorMSG</v>
      </c>
      <c r="F7" s="56"/>
      <c r="G7" s="54" t="str">
        <f>IF(ISBLANK(VLOOKUP($C$4,Details!$B$3:$AO$9,28,FALSE)),"errorMSG",VLOOKUP($C$4,Details!$B$3:$AO$9,28,FALSE))</f>
        <v>errorMSG</v>
      </c>
      <c r="H7" s="56"/>
    </row>
    <row r="8" spans="2:10" ht="28.5" customHeight="1" thickBot="1" x14ac:dyDescent="0.25">
      <c r="B8" s="15" t="s">
        <v>2</v>
      </c>
      <c r="C8" s="57" t="str">
        <f>IF(ISBLANK(VLOOKUP($C$4,Details!$B$3:$AO$9,3,FALSE)),"errorMSG",VLOOKUP($C$4,Details!$B$3:$AO$9,3,FALSE))</f>
        <v>SQL Server 2019 (RTM) - 15.0.2000.5 (X64)</v>
      </c>
      <c r="D8" s="58"/>
      <c r="E8" s="57" t="str">
        <f>IF(ISBLANK(VLOOKUP($C$4,Details!$B$3:$AO$9,16,FALSE)),"errorMSG",VLOOKUP($C$4,Details!$B$3:$AO$9,16,FALSE))</f>
        <v>errorMSG</v>
      </c>
      <c r="F8" s="58"/>
      <c r="G8" s="57" t="str">
        <f>IF(ISBLANK(VLOOKUP($C$4,Details!$B$3:$AO$9,29,FALSE)),"errorMSG",VLOOKUP($C$4,Details!$B$3:$AO$9,29,FALSE))</f>
        <v>errorMSG</v>
      </c>
      <c r="H8" s="58"/>
      <c r="J8" s="2"/>
    </row>
    <row r="9" spans="2:10" ht="14.25" customHeight="1" thickBot="1" x14ac:dyDescent="0.25">
      <c r="B9" s="8" t="s">
        <v>1</v>
      </c>
      <c r="C9" s="54" t="str">
        <f>IF(ISBLANK(VLOOKUP($C$4,Details!$B$3:$AO$9,4,FALSE)),"errorMSG",VLOOKUP($C$4,Details!$B$3:$AO$9,4,FALSE))</f>
        <v>03.11.2019</v>
      </c>
      <c r="D9" s="55"/>
      <c r="E9" s="61" t="str">
        <f>IF(ISBLANK(VLOOKUP($C$4,Details!$B$3:$AO$9,17,FALSE)),"errorMSG",VLOOKUP($C$4,Details!$B$3:$AO$9,17,FALSE))</f>
        <v>errorMSG</v>
      </c>
      <c r="F9" s="62"/>
      <c r="G9" s="63" t="str">
        <f>IF(ISBLANK(VLOOKUP($C$4,Details!$B$3:$AO$9,30,FALSE)),"errorMSG",VLOOKUP($C$4,Details!$B$3:$AO$9,30,FALSE))</f>
        <v>errorMSG</v>
      </c>
      <c r="H9" s="62"/>
      <c r="J9" s="2"/>
    </row>
    <row r="10" spans="2:10" s="18" customFormat="1" ht="21" customHeight="1" thickBot="1" x14ac:dyDescent="0.25">
      <c r="B10" s="16"/>
      <c r="C10" s="21"/>
      <c r="D10" s="17"/>
      <c r="E10" s="17"/>
      <c r="F10" s="17"/>
      <c r="G10" s="17"/>
      <c r="H10" s="17"/>
      <c r="J10" s="19"/>
    </row>
    <row r="11" spans="2:10" ht="14.25" customHeight="1" thickBot="1" x14ac:dyDescent="0.25">
      <c r="B11" s="8" t="s">
        <v>24</v>
      </c>
      <c r="C11" s="71" t="str">
        <f>IF(ISBLANK(VLOOKUP($C$4,Details!$B$3:$AO$9,5,FALSE)),"errorMSG",VLOOKUP($C$4,Details!$B$3:$AO$9,5,FALSE))</f>
        <v>Customer Service/Mailings</v>
      </c>
      <c r="D11" s="71"/>
      <c r="E11" s="71" t="str">
        <f>IF(ISBLANK(VLOOKUP($C$4,Details!$B$3:$AO$9,18,FALSE)),"errorMSG",VLOOKUP($C$4,Details!$B$3:$AO$9,18,FALSE))</f>
        <v>errorMSG</v>
      </c>
      <c r="F11" s="71"/>
      <c r="G11" s="71" t="str">
        <f>IF(ISBLANK(VLOOKUP($C$4,Details!$B$3:$AO$9,31,FALSE)),"errorMSG",VLOOKUP($C$4,Details!$B$3:$AO$9,31,FALSE))</f>
        <v>errorMSG</v>
      </c>
      <c r="H11" s="71"/>
      <c r="J11" s="2"/>
    </row>
    <row r="12" spans="2:10" ht="14.25" customHeight="1" thickBot="1" x14ac:dyDescent="0.25">
      <c r="B12" s="8" t="s">
        <v>25</v>
      </c>
      <c r="C12" s="72" t="str">
        <f>IF(ISBLANK(VLOOKUP($C$4,Details!$B$3:$AO$9,6,FALSE)),"errorMSG",VLOOKUP($C$4,Details!$B$3:$AO$9,6,FALSE))</f>
        <v>8.5 R07 (2019.10.30-02)</v>
      </c>
      <c r="D12" s="72"/>
      <c r="E12" s="72" t="str">
        <f>IF(ISBLANK(VLOOKUP($C$4,Details!$B$3:$AO$9,19,FALSE)),"errorMSG",VLOOKUP($C$4,Details!$B$3:$AO$9,19,FALSE))</f>
        <v>errorMSG</v>
      </c>
      <c r="F12" s="72"/>
      <c r="G12" s="71" t="str">
        <f>IF(ISBLANK(VLOOKUP($C$4,Details!$B$3:$AO$9,32,FALSE)),"errorMSG",VLOOKUP($C$4,Details!$B$3:$AO$9,32,FALSE))</f>
        <v>errorMSG</v>
      </c>
      <c r="H12" s="71"/>
      <c r="J12" s="2"/>
    </row>
    <row r="13" spans="2:10" s="18" customFormat="1" ht="22.5" customHeight="1" thickBot="1" x14ac:dyDescent="0.25">
      <c r="B13" s="16"/>
      <c r="C13" s="22"/>
      <c r="D13" s="22"/>
      <c r="E13" s="17"/>
      <c r="F13" s="17"/>
      <c r="G13" s="17"/>
      <c r="H13" s="17"/>
      <c r="J13" s="19"/>
    </row>
    <row r="14" spans="2:10" ht="33" customHeight="1" thickBot="1" x14ac:dyDescent="0.25">
      <c r="B14" s="8" t="s">
        <v>18</v>
      </c>
      <c r="C14" s="64" t="str">
        <f>IF(ISBLANK(VLOOKUP($C$4,Details!$B$3:$AO$9,7,FALSE)),"errorMSG",VLOOKUP($C$4,Details!$B$3:$AO$9,7,FALSE))</f>
        <v>Server: 2019 Standrard 64 bit
Client :Windows 10, Firefox</v>
      </c>
      <c r="D14" s="65"/>
      <c r="E14" s="64" t="str">
        <f>IF(ISBLANK(VLOOKUP($C$4,Details!$B$3:$AO$9,20,FALSE)),"errorMSG",VLOOKUP($C$4,Details!$B$3:$AO$9,20,FALSE))</f>
        <v>errorMSG</v>
      </c>
      <c r="F14" s="68"/>
      <c r="G14" s="64" t="str">
        <f>IF(ISBLANK(VLOOKUP($C$4,Details!$B$3:$AO$9,33,FALSE)),"errorMSG",VLOOKUP($C$4,Details!$B$3:$AO$9,33,FALSE))</f>
        <v>errorMSG</v>
      </c>
      <c r="H14" s="65"/>
    </row>
    <row r="15" spans="2:10" ht="15.75" thickBot="1" x14ac:dyDescent="0.3">
      <c r="B15" s="7" t="s">
        <v>19</v>
      </c>
      <c r="C15" s="110" t="str">
        <f>IF(ISBLANK(VLOOKUP($C$4,Details!$B$3:$AO$9,8,FALSE)),"errorMSG",VLOOKUP($C$4,Details!$B$3:$AO$9,8,FALSE))</f>
        <v>Passed</v>
      </c>
      <c r="D15" s="111"/>
      <c r="E15" s="69" t="str">
        <f>IF(ISBLANK(VLOOKUP($C$4,Details!$B$3:$AO$9,21,FALSE)),"errorMSG",VLOOKUP($C$4,Details!$B$3:$AO$9,21,FALSE))</f>
        <v>errorMSG</v>
      </c>
      <c r="F15" s="70"/>
      <c r="G15" s="66" t="str">
        <f>IF(ISBLANK(VLOOKUP($C$4,Details!$B$3:$AO$9,34,FALSE)),"errorMSG",VLOOKUP($C$4,Details!$B$3:$AO$9,34,FALSE))</f>
        <v>errorMSG</v>
      </c>
      <c r="H15" s="67"/>
    </row>
    <row r="16" spans="2:10" ht="68.25" customHeight="1" thickBot="1" x14ac:dyDescent="0.25">
      <c r="B16" s="23" t="s">
        <v>7</v>
      </c>
      <c r="C16" s="73" t="str">
        <f>IF(ISBLANK(VLOOKUP($C$4,Details!$B$3:$AO$9,9,FALSE)),"errorMSG",VLOOKUP($C$4,Details!$B$3:$AO$9,9,FALSE))</f>
        <v>Following Testing carried out:
- Installation: Run Ejtermsetup /upgrade
- Create extra tables/ fields creation with different data types 
Create extra fields
 - Functionality : Create/edit entities in the applciation, Find data with different search criteria
 - Using DBSetup, perform SDA export and import of CS data with extra tables and fields.
 - Perfomed Mailing related tasks
- checked if the data that was initially created are  been carried forward after running upgrade script</v>
      </c>
      <c r="D16" s="99"/>
      <c r="E16" s="86" t="str">
        <f>IF(ISBLANK(VLOOKUP($C$4,Details!$B$3:$AO$9,22,FALSE)),"errorMSG",VLOOKUP($C$4,Details!$B$3:$AO$9,22,FALSE))</f>
        <v>errorMSG</v>
      </c>
      <c r="F16" s="74"/>
      <c r="G16" s="73" t="str">
        <f>IF(ISBLANK(VLOOKUP($C$4,Details!$B$3:$AO$9,35,FALSE)),"errorMSG",VLOOKUP($C$4,Details!$B$3:$AO$9,35,FALSE))</f>
        <v>errorMSG</v>
      </c>
      <c r="H16" s="74"/>
    </row>
    <row r="17" spans="2:8" ht="94.5" customHeight="1" thickBot="1" x14ac:dyDescent="0.25">
      <c r="B17" s="8" t="s">
        <v>4</v>
      </c>
      <c r="C17" s="100" t="str">
        <f>IF(ISBLANK(VLOOKUP($C$4,Details!$B$3:$AO$9,10,FALSE)),"errorMSG",VLOOKUP($C$4,Details!$B$3:$AO$9,10,FALSE))</f>
        <v>OK</v>
      </c>
      <c r="D17" s="101"/>
      <c r="E17" s="73" t="str">
        <f>IF(ISBLANK(VLOOKUP($C$4,Details!$B$3:$AO$9,23,FALSE)),"errorMSG",VLOOKUP($C$4,Details!$B$3:$AO$9,23,FALSE))</f>
        <v>errorMSG</v>
      </c>
      <c r="F17" s="87"/>
      <c r="G17" s="73" t="str">
        <f>IF(ISBLANK(VLOOKUP($C$4,Details!$B$3:$AO$9,36,FALSE)),"errorMSG",VLOOKUP($C$4,Details!$B$3:$AO$9,36,FALSE))</f>
        <v>errorMSG</v>
      </c>
      <c r="H17" s="81"/>
    </row>
    <row r="18" spans="2:8" ht="74.25" customHeight="1" thickBot="1" x14ac:dyDescent="0.25">
      <c r="B18" s="9" t="s">
        <v>5</v>
      </c>
      <c r="C18" s="73" t="str">
        <f>IF(ISBLANK(VLOOKUP($C$4,Details!$B$3:$AO$9,11,FALSE)),"errorMSG",VLOOKUP($C$4,Details!$B$3:$AO$9,11,FALSE))</f>
        <v>The service functions are working as expected and with no compatibility dependancies or issues related to.</v>
      </c>
      <c r="D18" s="81"/>
      <c r="E18" s="73" t="str">
        <f>IF(ISBLANK(VLOOKUP($C$4,Details!$B$3:$AO$9,24,FALSE)),"errorMSG",VLOOKUP($C$4,Details!$B$3:$AO$9,24,FALSE))</f>
        <v>errorMSG</v>
      </c>
      <c r="F18" s="81"/>
      <c r="G18" s="73" t="str">
        <f>IF(ISBLANK(VLOOKUP($C$4,Details!$B$3:$AO$9,37,FALSE)),"errorMSG",VLOOKUP($C$4,Details!$B$3:$AO$9,37,FALSE))</f>
        <v>errorMSG</v>
      </c>
      <c r="H18" s="81"/>
    </row>
    <row r="19" spans="2:8" ht="22.5" customHeight="1" x14ac:dyDescent="0.2">
      <c r="B19" s="96" t="s">
        <v>3</v>
      </c>
      <c r="C19" s="82" t="str">
        <f>IF(ISBLANK(VLOOKUP($C$4,Details!$B$3:$AO$9,12,FALSE)),"errorMSG",VLOOKUP($C$4,Details!$B$3:$AO$9,12,FALSE))</f>
        <v>Installation an functional testing is done. No compatibility bugs were encournted during the test.</v>
      </c>
      <c r="D19" s="83"/>
      <c r="E19" s="82" t="str">
        <f>IF(ISBLANK(VLOOKUP($C$4,Details!$B$3:$AO$9,25,FALSE)),"errorMSG",VLOOKUP($C$4,Details!$B$3:$AO$9,25,FALSE))</f>
        <v>errorMSG</v>
      </c>
      <c r="F19" s="83"/>
      <c r="G19" s="82" t="str">
        <f>IF(ISBLANK(VLOOKUP($C$4,Details!$B$3:$AO$9,38,FALSE)),"errorMSG",VLOOKUP($C$4,Details!$B$3:$AO$9,38,FALSE))</f>
        <v>errorMSG</v>
      </c>
      <c r="H19" s="83"/>
    </row>
    <row r="20" spans="2:8" x14ac:dyDescent="0.2">
      <c r="B20" s="97"/>
      <c r="C20" s="84"/>
      <c r="D20" s="85"/>
      <c r="E20" s="84"/>
      <c r="F20" s="85"/>
      <c r="G20" s="84"/>
      <c r="H20" s="85"/>
    </row>
    <row r="21" spans="2:8" ht="50.25" customHeight="1" thickBot="1" x14ac:dyDescent="0.25">
      <c r="B21" s="98"/>
      <c r="C21" s="100"/>
      <c r="D21" s="102"/>
      <c r="E21" s="84"/>
      <c r="F21" s="85"/>
      <c r="G21" s="84"/>
      <c r="H21" s="85"/>
    </row>
    <row r="22" spans="2:8" ht="54" customHeight="1" thickBot="1" x14ac:dyDescent="0.25">
      <c r="B22" s="7" t="s">
        <v>22</v>
      </c>
      <c r="C22" s="88" t="str">
        <f>IF(ISBLANK(VLOOKUP($C$4,Details!$B$3:$AO$9,14,FALSE)),"errorMSG",VLOOKUP($C$4,Details!$B$3:$AO$9,14,FALSE))</f>
        <v>Smoke tests run</v>
      </c>
      <c r="D22" s="109"/>
      <c r="E22" s="88" t="str">
        <f>IF(ISBLANK(VLOOKUP($C$4,Details!$B$3:$AO$9,27,FALSE)),"errorMSG",VLOOKUP($C$4,Details!$B$3:$AO$9,27,FALSE))</f>
        <v>errorMSG</v>
      </c>
      <c r="F22" s="89"/>
      <c r="G22" s="90" t="str">
        <f>IF(ISBLANK(VLOOKUP($C$4,Details!$B$3:$AO$9,40,FALSE)),"errorMSG",VLOOKUP($C$4,Details!$B$3:$AO$9,40,FALSE))</f>
        <v>errorMSG</v>
      </c>
      <c r="H22" s="91"/>
    </row>
    <row r="23" spans="2:8" x14ac:dyDescent="0.2">
      <c r="B23" s="10"/>
      <c r="C23" s="13"/>
      <c r="D23" s="13"/>
      <c r="E23" s="13"/>
      <c r="F23" s="13"/>
      <c r="G23" s="13"/>
      <c r="H23" s="13"/>
    </row>
    <row r="24" spans="2:8" ht="13.5" thickBot="1" x14ac:dyDescent="0.25">
      <c r="B24" s="10"/>
      <c r="C24" s="13"/>
      <c r="D24" s="13"/>
      <c r="E24" s="13"/>
      <c r="F24" s="13"/>
      <c r="G24" s="13"/>
      <c r="H24" s="13"/>
    </row>
    <row r="25" spans="2:8" ht="13.5" customHeight="1" x14ac:dyDescent="0.2">
      <c r="B25" s="96" t="s">
        <v>6</v>
      </c>
      <c r="C25" s="103" t="str">
        <f>IF(ISBLANK(VLOOKUP($C$4,Details!$B$3:$AO$9,13,FALSE)),"errorMSG",VLOOKUP($C$4,Details!$B$3:$AO$9,13,FALSE))</f>
        <v>None</v>
      </c>
      <c r="D25" s="104"/>
      <c r="E25" s="75" t="str">
        <f>IF(ISBLANK(VLOOKUP($C$4,Details!$B$3:$AO$9,26,FALSE)),"errorMSG",VLOOKUP($C$4,Details!$B$3:$AO$9,26,FALSE))</f>
        <v>errorMSG</v>
      </c>
      <c r="F25" s="76"/>
      <c r="G25" s="75" t="str">
        <f>IF(ISBLANK(VLOOKUP($C$4,Details!$B$3:$AO$9,39,FALSE)),"errorMSG",VLOOKUP($C$4,Details!$B$3:$AO$9,39,FALSE))</f>
        <v>errorMSG</v>
      </c>
      <c r="H25" s="76"/>
    </row>
    <row r="26" spans="2:8" x14ac:dyDescent="0.2">
      <c r="B26" s="97"/>
      <c r="C26" s="105"/>
      <c r="D26" s="106"/>
      <c r="E26" s="77"/>
      <c r="F26" s="78"/>
      <c r="G26" s="77"/>
      <c r="H26" s="78"/>
    </row>
    <row r="27" spans="2:8" x14ac:dyDescent="0.2">
      <c r="B27" s="97"/>
      <c r="C27" s="105"/>
      <c r="D27" s="106"/>
      <c r="E27" s="77"/>
      <c r="F27" s="78"/>
      <c r="G27" s="77"/>
      <c r="H27" s="78"/>
    </row>
    <row r="28" spans="2:8" ht="13.5" thickBot="1" x14ac:dyDescent="0.25">
      <c r="B28" s="98"/>
      <c r="C28" s="107"/>
      <c r="D28" s="108"/>
      <c r="E28" s="79"/>
      <c r="F28" s="80"/>
      <c r="G28" s="79"/>
      <c r="H28" s="80"/>
    </row>
    <row r="31" spans="2:8" x14ac:dyDescent="0.2">
      <c r="D31" s="4"/>
    </row>
    <row r="32" spans="2:8" x14ac:dyDescent="0.2">
      <c r="C32" s="4"/>
    </row>
  </sheetData>
  <customSheetViews>
    <customSheetView guid="{32798D5D-D4AD-4F3B-9D40-764D7C6106DD}" showGridLines="0">
      <pageMargins left="0.70866141732283472" right="0.70866141732283472" top="0.74803149606299213" bottom="0.74803149606299213" header="0.31496062992125984" footer="0.31496062992125984"/>
      <pageSetup orientation="landscape" r:id="rId1"/>
    </customSheetView>
    <customSheetView guid="{D5FB9189-B54F-43A6-9987-CC8123D2D388}" showGridLines="0">
      <pageMargins left="0.70866141732283472" right="0.70866141732283472" top="0.74803149606299213" bottom="0.74803149606299213" header="0.31496062992125984" footer="0.31496062992125984"/>
      <pageSetup orientation="landscape" r:id="rId2"/>
    </customSheetView>
    <customSheetView guid="{3C7A8347-6D1E-4BB2-A034-91D1A62F54C5}" showGridLines="0" topLeftCell="A19">
      <selection activeCell="D45" sqref="D45"/>
      <pageMargins left="0.70866141732283472" right="0.70866141732283472" top="0.74803149606299213" bottom="0.74803149606299213" header="0.31496062992125984" footer="0.31496062992125984"/>
      <pageSetup orientation="landscape" r:id="rId3"/>
    </customSheetView>
    <customSheetView guid="{9B0E2558-00C1-48E2-A7EF-49F1779E1FFB}" showGridLines="0" topLeftCell="A7">
      <selection activeCell="C22" sqref="C22:D22"/>
      <pageMargins left="0.70866141732283472" right="0.70866141732283472" top="0.74803149606299213" bottom="0.74803149606299213" header="0.31496062992125984" footer="0.31496062992125984"/>
      <pageSetup orientation="landscape" r:id="rId4"/>
    </customSheetView>
  </customSheetViews>
  <mergeCells count="46">
    <mergeCell ref="B2:F2"/>
    <mergeCell ref="D4:F4"/>
    <mergeCell ref="B25:B28"/>
    <mergeCell ref="C16:D16"/>
    <mergeCell ref="B19:B21"/>
    <mergeCell ref="C18:D18"/>
    <mergeCell ref="C17:D17"/>
    <mergeCell ref="C19:D21"/>
    <mergeCell ref="C25:D28"/>
    <mergeCell ref="C22:D22"/>
    <mergeCell ref="C7:D7"/>
    <mergeCell ref="C8:D8"/>
    <mergeCell ref="C14:D14"/>
    <mergeCell ref="C15:D15"/>
    <mergeCell ref="C11:D11"/>
    <mergeCell ref="C12:D12"/>
    <mergeCell ref="G16:H16"/>
    <mergeCell ref="E25:F28"/>
    <mergeCell ref="G25:H28"/>
    <mergeCell ref="G18:H18"/>
    <mergeCell ref="G19:H21"/>
    <mergeCell ref="E18:F18"/>
    <mergeCell ref="E19:F21"/>
    <mergeCell ref="G17:H17"/>
    <mergeCell ref="E16:F16"/>
    <mergeCell ref="E17:F17"/>
    <mergeCell ref="E22:F22"/>
    <mergeCell ref="G22:H22"/>
    <mergeCell ref="G14:H14"/>
    <mergeCell ref="G15:H15"/>
    <mergeCell ref="E14:F14"/>
    <mergeCell ref="E15:F15"/>
    <mergeCell ref="E11:F11"/>
    <mergeCell ref="E12:F12"/>
    <mergeCell ref="G11:H11"/>
    <mergeCell ref="G12:H12"/>
    <mergeCell ref="C9:D9"/>
    <mergeCell ref="E7:F7"/>
    <mergeCell ref="E8:F8"/>
    <mergeCell ref="C6:D6"/>
    <mergeCell ref="G8:H8"/>
    <mergeCell ref="E9:F9"/>
    <mergeCell ref="G7:H7"/>
    <mergeCell ref="G6:H6"/>
    <mergeCell ref="E6:F6"/>
    <mergeCell ref="G9:H9"/>
  </mergeCells>
  <conditionalFormatting sqref="C14:H14">
    <cfRule type="cellIs" dxfId="9" priority="3" operator="equal">
      <formula>0</formula>
    </cfRule>
  </conditionalFormatting>
  <conditionalFormatting sqref="C15:H15">
    <cfRule type="cellIs" dxfId="8" priority="17" operator="equal">
      <formula>"Fail"</formula>
    </cfRule>
    <cfRule type="cellIs" dxfId="7" priority="18" operator="equal">
      <formula>"Pass"</formula>
    </cfRule>
  </conditionalFormatting>
  <conditionalFormatting sqref="F11">
    <cfRule type="cellIs" dxfId="6" priority="14" stopIfTrue="1" operator="equal">
      <formula>0</formula>
    </cfRule>
  </conditionalFormatting>
  <conditionalFormatting sqref="H11">
    <cfRule type="cellIs" dxfId="5" priority="12" stopIfTrue="1" operator="equal">
      <formula>0</formula>
    </cfRule>
  </conditionalFormatting>
  <conditionalFormatting sqref="H12">
    <cfRule type="cellIs" dxfId="4" priority="11" stopIfTrue="1" operator="equal">
      <formula>0</formula>
    </cfRule>
  </conditionalFormatting>
  <conditionalFormatting sqref="C25:H28">
    <cfRule type="cellIs" dxfId="3" priority="8" operator="equal">
      <formula>"No issues found"</formula>
    </cfRule>
    <cfRule type="cellIs" dxfId="2" priority="9" operator="notEqual">
      <formula>"No issues found"</formula>
    </cfRule>
  </conditionalFormatting>
  <conditionalFormatting sqref="C7:H28">
    <cfRule type="cellIs" dxfId="1" priority="4" operator="equal">
      <formula>0</formula>
    </cfRule>
  </conditionalFormatting>
  <conditionalFormatting sqref="C6:H28">
    <cfRule type="cellIs" dxfId="0" priority="1" operator="equal">
      <formula>"errorMSG"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8" name="Drop Down 10">
              <controlPr defaultSize="0" autoLine="0" autoPict="0">
                <anchor>
                  <from>
                    <xdr:col>1</xdr:col>
                    <xdr:colOff>1543050</xdr:colOff>
                    <xdr:row>3</xdr:row>
                    <xdr:rowOff>0</xdr:rowOff>
                  </from>
                  <to>
                    <xdr:col>2</xdr:col>
                    <xdr:colOff>1962150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zoomScale="80" zoomScaleNormal="80" workbookViewId="0">
      <selection activeCell="L5" sqref="L5"/>
    </sheetView>
  </sheetViews>
  <sheetFormatPr defaultColWidth="9.140625" defaultRowHeight="12.75" x14ac:dyDescent="0.2"/>
  <cols>
    <col min="1" max="1" width="24.85546875" style="25" bestFit="1" customWidth="1"/>
    <col min="2" max="2" width="4.28515625" style="25" customWidth="1"/>
    <col min="3" max="3" width="31.5703125" style="25" customWidth="1"/>
    <col min="4" max="4" width="29.7109375" style="25" customWidth="1"/>
    <col min="5" max="5" width="12.42578125" style="25" bestFit="1" customWidth="1"/>
    <col min="6" max="6" width="24.42578125" style="25" customWidth="1"/>
    <col min="7" max="7" width="19.7109375" style="25" customWidth="1"/>
    <col min="8" max="8" width="40.85546875" style="25" customWidth="1"/>
    <col min="9" max="9" width="22.85546875" style="25" customWidth="1"/>
    <col min="10" max="10" width="43" style="25" customWidth="1"/>
    <col min="11" max="11" width="39" style="49" bestFit="1" customWidth="1"/>
    <col min="12" max="12" width="56.140625" style="25" customWidth="1"/>
    <col min="13" max="13" width="59.28515625" style="25" customWidth="1"/>
    <col min="14" max="14" width="22.5703125" style="49" customWidth="1"/>
    <col min="15" max="15" width="22.85546875" style="25" customWidth="1"/>
    <col min="16" max="16" width="29.140625" style="25" customWidth="1"/>
    <col min="17" max="17" width="16.7109375" style="25" customWidth="1"/>
    <col min="18" max="18" width="12.42578125" style="25" bestFit="1" customWidth="1"/>
    <col min="19" max="19" width="24.85546875" style="25" customWidth="1"/>
    <col min="20" max="20" width="22.7109375" style="25" customWidth="1"/>
    <col min="21" max="21" width="33" style="25" customWidth="1"/>
    <col min="22" max="22" width="24.85546875" style="25" customWidth="1"/>
    <col min="23" max="23" width="28.5703125" style="25" customWidth="1"/>
    <col min="24" max="24" width="26.140625" style="25" customWidth="1"/>
    <col min="25" max="25" width="43.140625" style="25" customWidth="1"/>
    <col min="26" max="28" width="24.85546875" style="25" customWidth="1"/>
    <col min="29" max="30" width="24.85546875" style="25" bestFit="1" customWidth="1"/>
    <col min="31" max="33" width="24.85546875" style="25" customWidth="1"/>
    <col min="34" max="34" width="32" style="25" bestFit="1" customWidth="1"/>
    <col min="35" max="35" width="16" style="25" customWidth="1"/>
    <col min="36" max="36" width="13.85546875" style="25" customWidth="1"/>
    <col min="37" max="37" width="14.5703125" style="25" customWidth="1"/>
    <col min="38" max="38" width="11.28515625" style="25" customWidth="1"/>
    <col min="39" max="39" width="13.5703125" style="25" customWidth="1"/>
    <col min="40" max="16384" width="9.140625" style="25"/>
  </cols>
  <sheetData>
    <row r="1" spans="1:41" s="26" customFormat="1" ht="16.5" x14ac:dyDescent="0.25">
      <c r="A1" s="14"/>
      <c r="B1" s="14"/>
      <c r="C1" s="31" t="s">
        <v>10</v>
      </c>
      <c r="D1" s="14"/>
      <c r="E1" s="14"/>
      <c r="F1" s="14"/>
      <c r="G1" s="28"/>
      <c r="H1" s="14"/>
      <c r="I1" s="14"/>
      <c r="J1" s="14"/>
      <c r="K1" s="45"/>
      <c r="L1" s="14"/>
      <c r="M1" s="14"/>
      <c r="N1" s="45"/>
      <c r="O1" s="14"/>
      <c r="P1" s="40" t="s">
        <v>11</v>
      </c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1"/>
      <c r="AC1" s="40" t="s">
        <v>12</v>
      </c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1"/>
    </row>
    <row r="2" spans="1:41" s="26" customFormat="1" ht="26.25" x14ac:dyDescent="0.25">
      <c r="A2" s="29"/>
      <c r="B2" s="30"/>
      <c r="C2" s="32" t="s">
        <v>8</v>
      </c>
      <c r="D2" s="29" t="s">
        <v>2</v>
      </c>
      <c r="E2" s="29" t="s">
        <v>13</v>
      </c>
      <c r="F2" s="29" t="s">
        <v>17</v>
      </c>
      <c r="G2" s="32" t="s">
        <v>26</v>
      </c>
      <c r="H2" s="29" t="s">
        <v>18</v>
      </c>
      <c r="I2" s="29" t="s">
        <v>19</v>
      </c>
      <c r="J2" s="29" t="s">
        <v>7</v>
      </c>
      <c r="K2" s="46" t="s">
        <v>4</v>
      </c>
      <c r="L2" s="29" t="s">
        <v>5</v>
      </c>
      <c r="M2" s="29" t="s">
        <v>3</v>
      </c>
      <c r="N2" s="46" t="s">
        <v>14</v>
      </c>
      <c r="O2" s="29" t="s">
        <v>23</v>
      </c>
      <c r="P2" s="42" t="s">
        <v>0</v>
      </c>
      <c r="Q2" s="42" t="s">
        <v>2</v>
      </c>
      <c r="R2" s="42" t="s">
        <v>13</v>
      </c>
      <c r="S2" s="42" t="s">
        <v>17</v>
      </c>
      <c r="T2" s="42" t="s">
        <v>26</v>
      </c>
      <c r="U2" s="42" t="s">
        <v>18</v>
      </c>
      <c r="V2" s="42" t="s">
        <v>19</v>
      </c>
      <c r="W2" s="42" t="s">
        <v>7</v>
      </c>
      <c r="X2" s="42"/>
      <c r="Y2" s="42"/>
      <c r="Z2" s="42"/>
      <c r="AA2" s="42" t="s">
        <v>14</v>
      </c>
      <c r="AB2" s="42" t="s">
        <v>23</v>
      </c>
      <c r="AC2" s="42" t="s">
        <v>0</v>
      </c>
      <c r="AD2" s="42" t="s">
        <v>2</v>
      </c>
      <c r="AE2" s="42" t="s">
        <v>13</v>
      </c>
      <c r="AF2" s="42" t="s">
        <v>17</v>
      </c>
      <c r="AG2" s="42" t="s">
        <v>26</v>
      </c>
      <c r="AH2" s="42" t="s">
        <v>18</v>
      </c>
      <c r="AI2" s="42" t="s">
        <v>19</v>
      </c>
      <c r="AJ2" s="42" t="s">
        <v>7</v>
      </c>
      <c r="AK2" s="42"/>
      <c r="AL2" s="42"/>
      <c r="AM2" s="42"/>
      <c r="AN2" s="42" t="s">
        <v>14</v>
      </c>
      <c r="AO2" s="42" t="s">
        <v>23</v>
      </c>
    </row>
    <row r="3" spans="1:41" s="26" customFormat="1" x14ac:dyDescent="0.2">
      <c r="A3" s="29" t="s">
        <v>15</v>
      </c>
      <c r="B3" s="30">
        <v>1</v>
      </c>
      <c r="C3" s="30">
        <v>0</v>
      </c>
      <c r="D3" s="29">
        <v>0</v>
      </c>
      <c r="E3" s="29">
        <v>0</v>
      </c>
      <c r="F3" s="29">
        <v>0</v>
      </c>
      <c r="G3" s="30">
        <v>0</v>
      </c>
      <c r="H3" s="29">
        <v>0</v>
      </c>
      <c r="I3" s="29">
        <v>0</v>
      </c>
      <c r="J3" s="29">
        <v>0</v>
      </c>
      <c r="K3" s="46">
        <v>0</v>
      </c>
      <c r="L3" s="29">
        <v>0</v>
      </c>
      <c r="M3" s="29">
        <v>0</v>
      </c>
      <c r="N3" s="46">
        <v>0</v>
      </c>
      <c r="O3" s="29">
        <v>0</v>
      </c>
      <c r="P3" s="42">
        <v>0</v>
      </c>
      <c r="Q3" s="42">
        <v>0</v>
      </c>
      <c r="R3" s="42">
        <v>0</v>
      </c>
      <c r="S3" s="42">
        <v>0</v>
      </c>
      <c r="T3" s="42">
        <v>0</v>
      </c>
      <c r="U3" s="42">
        <v>0</v>
      </c>
      <c r="V3" s="42">
        <v>0</v>
      </c>
      <c r="W3" s="42">
        <v>0</v>
      </c>
      <c r="X3" s="42">
        <v>0</v>
      </c>
      <c r="Y3" s="42">
        <v>0</v>
      </c>
      <c r="Z3" s="42">
        <v>0</v>
      </c>
      <c r="AA3" s="42">
        <v>0</v>
      </c>
      <c r="AB3" s="42">
        <v>0</v>
      </c>
      <c r="AC3" s="42">
        <v>0</v>
      </c>
      <c r="AD3" s="42">
        <v>0</v>
      </c>
      <c r="AE3" s="42">
        <v>0</v>
      </c>
      <c r="AF3" s="42">
        <v>0</v>
      </c>
      <c r="AG3" s="42">
        <v>0</v>
      </c>
      <c r="AH3" s="42">
        <v>0</v>
      </c>
      <c r="AI3" s="42">
        <v>0</v>
      </c>
      <c r="AJ3" s="42">
        <v>0</v>
      </c>
      <c r="AK3" s="42">
        <v>0</v>
      </c>
      <c r="AL3" s="42">
        <v>0</v>
      </c>
      <c r="AM3" s="42">
        <v>0</v>
      </c>
      <c r="AN3" s="42">
        <v>0</v>
      </c>
      <c r="AO3" s="42">
        <v>0</v>
      </c>
    </row>
    <row r="4" spans="1:41" s="26" customFormat="1" ht="114.75" x14ac:dyDescent="0.2">
      <c r="A4" s="34" t="s">
        <v>27</v>
      </c>
      <c r="B4" s="35">
        <v>2</v>
      </c>
      <c r="C4" s="36" t="s">
        <v>37</v>
      </c>
      <c r="D4" s="37" t="s">
        <v>71</v>
      </c>
      <c r="E4" s="38" t="s">
        <v>39</v>
      </c>
      <c r="F4" s="39" t="s">
        <v>36</v>
      </c>
      <c r="G4" s="36" t="s">
        <v>41</v>
      </c>
      <c r="H4" s="39" t="s">
        <v>42</v>
      </c>
      <c r="I4" s="39" t="s">
        <v>44</v>
      </c>
      <c r="J4" s="34" t="s">
        <v>46</v>
      </c>
      <c r="K4" s="46" t="s">
        <v>52</v>
      </c>
      <c r="L4" s="39" t="s">
        <v>43</v>
      </c>
      <c r="M4" s="39" t="s">
        <v>51</v>
      </c>
      <c r="N4" s="46" t="s">
        <v>45</v>
      </c>
      <c r="O4" s="39" t="s">
        <v>22</v>
      </c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</row>
    <row r="5" spans="1:41" s="26" customFormat="1" ht="159" customHeight="1" x14ac:dyDescent="0.2">
      <c r="A5" s="34" t="s">
        <v>28</v>
      </c>
      <c r="B5" s="35">
        <v>3</v>
      </c>
      <c r="C5" s="36" t="s">
        <v>37</v>
      </c>
      <c r="D5" s="37" t="s">
        <v>38</v>
      </c>
      <c r="E5" s="38" t="s">
        <v>39</v>
      </c>
      <c r="F5" s="34" t="s">
        <v>29</v>
      </c>
      <c r="G5" s="36" t="s">
        <v>41</v>
      </c>
      <c r="H5" s="39" t="s">
        <v>66</v>
      </c>
      <c r="I5" s="39" t="s">
        <v>44</v>
      </c>
      <c r="J5" s="34" t="s">
        <v>49</v>
      </c>
      <c r="K5" s="46" t="s">
        <v>52</v>
      </c>
      <c r="L5" s="34" t="s">
        <v>50</v>
      </c>
      <c r="M5" s="39" t="s">
        <v>51</v>
      </c>
      <c r="N5" s="50">
        <v>67989</v>
      </c>
      <c r="O5" s="39" t="s">
        <v>22</v>
      </c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</row>
    <row r="6" spans="1:41" s="26" customFormat="1" ht="207.75" customHeight="1" x14ac:dyDescent="0.2">
      <c r="A6" s="34" t="s">
        <v>30</v>
      </c>
      <c r="B6" s="35">
        <v>4</v>
      </c>
      <c r="C6" s="36" t="s">
        <v>37</v>
      </c>
      <c r="D6" s="37" t="s">
        <v>38</v>
      </c>
      <c r="E6" s="38" t="s">
        <v>39</v>
      </c>
      <c r="F6" s="34" t="s">
        <v>31</v>
      </c>
      <c r="G6" s="36" t="s">
        <v>41</v>
      </c>
      <c r="H6" s="39" t="s">
        <v>65</v>
      </c>
      <c r="I6" s="39" t="s">
        <v>44</v>
      </c>
      <c r="J6" s="34" t="s">
        <v>54</v>
      </c>
      <c r="K6" s="46" t="s">
        <v>52</v>
      </c>
      <c r="L6" s="34" t="s">
        <v>53</v>
      </c>
      <c r="M6" s="39" t="s">
        <v>51</v>
      </c>
      <c r="N6" s="46" t="s">
        <v>45</v>
      </c>
      <c r="O6" s="39" t="s">
        <v>22</v>
      </c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</row>
    <row r="7" spans="1:41" s="26" customFormat="1" ht="63.75" x14ac:dyDescent="0.2">
      <c r="A7" s="34" t="s">
        <v>32</v>
      </c>
      <c r="B7" s="35">
        <v>5</v>
      </c>
      <c r="C7" s="36" t="s">
        <v>37</v>
      </c>
      <c r="D7" s="37" t="s">
        <v>38</v>
      </c>
      <c r="E7" s="38" t="s">
        <v>39</v>
      </c>
      <c r="F7" s="39" t="s">
        <v>33</v>
      </c>
      <c r="G7" s="36" t="s">
        <v>41</v>
      </c>
      <c r="H7" s="39" t="s">
        <v>56</v>
      </c>
      <c r="I7" s="39" t="s">
        <v>44</v>
      </c>
      <c r="J7" s="34" t="s">
        <v>55</v>
      </c>
      <c r="K7" s="47" t="s">
        <v>52</v>
      </c>
      <c r="L7" s="34" t="s">
        <v>57</v>
      </c>
      <c r="M7" s="39" t="s">
        <v>51</v>
      </c>
      <c r="N7" s="46" t="s">
        <v>45</v>
      </c>
      <c r="O7" s="39" t="s">
        <v>22</v>
      </c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</row>
    <row r="8" spans="1:41" ht="33" x14ac:dyDescent="0.2">
      <c r="A8" s="44" t="s">
        <v>40</v>
      </c>
      <c r="B8" s="35">
        <v>6</v>
      </c>
      <c r="C8" s="36" t="s">
        <v>37</v>
      </c>
      <c r="D8" s="37" t="s">
        <v>35</v>
      </c>
      <c r="E8" s="38" t="s">
        <v>39</v>
      </c>
      <c r="F8" s="29" t="s">
        <v>64</v>
      </c>
      <c r="G8" s="36" t="s">
        <v>41</v>
      </c>
      <c r="H8" s="39" t="s">
        <v>47</v>
      </c>
      <c r="I8" s="39" t="s">
        <v>44</v>
      </c>
      <c r="J8" s="34" t="s">
        <v>48</v>
      </c>
      <c r="K8" s="48" t="s">
        <v>52</v>
      </c>
      <c r="L8" s="44"/>
      <c r="M8" s="44"/>
      <c r="N8" s="48"/>
      <c r="O8" s="44"/>
      <c r="P8" s="43"/>
      <c r="Q8" s="43"/>
      <c r="R8" s="43"/>
      <c r="S8" s="43"/>
      <c r="T8" s="43"/>
      <c r="U8" s="43"/>
      <c r="V8" s="43"/>
      <c r="W8" s="43"/>
      <c r="X8" s="43"/>
      <c r="Y8" s="43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</row>
    <row r="9" spans="1:41" ht="51" x14ac:dyDescent="0.2">
      <c r="A9" s="44" t="s">
        <v>58</v>
      </c>
      <c r="B9" s="35">
        <v>7</v>
      </c>
      <c r="C9" s="36" t="s">
        <v>37</v>
      </c>
      <c r="D9" s="37" t="s">
        <v>38</v>
      </c>
      <c r="E9" s="38" t="s">
        <v>39</v>
      </c>
      <c r="F9" s="44" t="s">
        <v>59</v>
      </c>
      <c r="G9" s="36" t="s">
        <v>41</v>
      </c>
      <c r="H9" s="39" t="s">
        <v>60</v>
      </c>
      <c r="I9" s="39" t="s">
        <v>44</v>
      </c>
      <c r="J9" s="34" t="s">
        <v>61</v>
      </c>
      <c r="K9" s="48" t="s">
        <v>52</v>
      </c>
      <c r="L9" s="44" t="s">
        <v>62</v>
      </c>
      <c r="M9" s="44" t="s">
        <v>63</v>
      </c>
      <c r="N9" s="48" t="s">
        <v>45</v>
      </c>
      <c r="O9" s="44" t="s">
        <v>22</v>
      </c>
      <c r="P9" s="43"/>
      <c r="Q9" s="43"/>
      <c r="R9" s="43"/>
      <c r="S9" s="43"/>
      <c r="T9" s="43"/>
      <c r="U9" s="43"/>
      <c r="V9" s="43"/>
      <c r="W9" s="43"/>
      <c r="X9" s="43"/>
      <c r="Y9" s="43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</row>
    <row r="15" spans="1:41" x14ac:dyDescent="0.2">
      <c r="E15" s="27"/>
      <c r="F15" s="27"/>
      <c r="G15" s="27"/>
    </row>
    <row r="16" spans="1:41" x14ac:dyDescent="0.2">
      <c r="H16" s="14"/>
    </row>
  </sheetData>
  <customSheetViews>
    <customSheetView guid="{32798D5D-D4AD-4F3B-9D40-764D7C6106DD}" scale="80">
      <selection activeCell="H7" sqref="H7"/>
      <pageMargins left="0.7" right="0.7" top="0.75" bottom="0.75" header="0.3" footer="0.3"/>
      <pageSetup paperSize="9" orientation="portrait" r:id="rId1"/>
    </customSheetView>
    <customSheetView guid="{D5FB9189-B54F-43A6-9987-CC8123D2D388}" scale="80">
      <selection activeCell="T8" sqref="T8"/>
      <pageMargins left="0.7" right="0.7" top="0.75" bottom="0.75" header="0.3" footer="0.3"/>
      <pageSetup paperSize="9" orientation="portrait" r:id="rId2"/>
    </customSheetView>
    <customSheetView guid="{3C7A8347-6D1E-4BB2-A034-91D1A62F54C5}" scale="80">
      <selection activeCell="D13" sqref="D13"/>
      <pageMargins left="0.7" right="0.7" top="0.75" bottom="0.75" header="0.3" footer="0.3"/>
      <pageSetup paperSize="9" orientation="portrait" r:id="rId3"/>
    </customSheetView>
    <customSheetView guid="{9B0E2558-00C1-48E2-A7EF-49F1779E1FFB}" scale="80">
      <selection activeCell="J6" sqref="J6"/>
      <pageMargins left="0.7" right="0.7" top="0.75" bottom="0.75" header="0.3" footer="0.3"/>
      <pageSetup paperSize="9" orientation="portrait" r:id="rId4"/>
    </customSheetView>
  </customSheetView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Compatibility test results</vt:lpstr>
      <vt:lpstr>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Janith Gunasekara</dc:creator>
  <cp:lastModifiedBy>Tharinda Liyanage</cp:lastModifiedBy>
  <cp:lastPrinted>2009-09-01T13:09:32Z</cp:lastPrinted>
  <dcterms:created xsi:type="dcterms:W3CDTF">2004-10-12T05:16:39Z</dcterms:created>
  <dcterms:modified xsi:type="dcterms:W3CDTF">2019-11-14T05:45:02Z</dcterms:modified>
</cp:coreProperties>
</file>