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malp\Downloads\"/>
    </mc:Choice>
  </mc:AlternateContent>
  <xr:revisionPtr revIDLastSave="0" documentId="13_ncr:1_{161CDEF2-8634-43E4-B26B-4BC06BBD92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8153" r:id="rId1"/>
    <sheet name="Compatibility test results" sheetId="8151" r:id="rId2"/>
    <sheet name="Details" sheetId="815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151" l="1"/>
  <c r="C11" i="8151"/>
  <c r="E12" i="8151" l="1"/>
  <c r="C19" i="8151" l="1"/>
  <c r="E19" i="8151"/>
  <c r="G19" i="8151"/>
  <c r="C8" i="8151"/>
  <c r="G18" i="8151" l="1"/>
  <c r="G17" i="8151"/>
  <c r="G16" i="8151"/>
  <c r="G15" i="8151"/>
  <c r="G14" i="8151"/>
  <c r="G12" i="8151"/>
  <c r="G11" i="8151"/>
  <c r="G9" i="8151"/>
  <c r="G8" i="8151"/>
  <c r="G7" i="8151"/>
  <c r="E18" i="8151"/>
  <c r="E17" i="8151"/>
  <c r="E16" i="8151"/>
  <c r="E15" i="8151"/>
  <c r="E14" i="8151"/>
  <c r="E11" i="8151"/>
  <c r="E9" i="8151"/>
  <c r="E8" i="8151"/>
  <c r="E7" i="8151"/>
  <c r="C18" i="8151"/>
  <c r="C17" i="8151"/>
  <c r="C15" i="8151"/>
  <c r="C16" i="8151"/>
  <c r="C14" i="8151"/>
  <c r="C12" i="8151"/>
  <c r="C9" i="8151"/>
  <c r="G6" i="8151" l="1"/>
</calcChain>
</file>

<file path=xl/sharedStrings.xml><?xml version="1.0" encoding="utf-8"?>
<sst xmlns="http://schemas.openxmlformats.org/spreadsheetml/2006/main" count="66" uniqueCount="40">
  <si>
    <t>SUMMARY OF COMPATIBILITY TESTING</t>
  </si>
  <si>
    <t>SO Product</t>
  </si>
  <si>
    <t xml:space="preserve"> macOS Sequoia</t>
  </si>
  <si>
    <t>Maclink</t>
  </si>
  <si>
    <t>Passed</t>
  </si>
  <si>
    <t xml:space="preserve">    Compatibility Test Report</t>
  </si>
  <si>
    <t xml:space="preserve">Filter By SO Product  : </t>
  </si>
  <si>
    <t>Please select the value from the dropdown</t>
  </si>
  <si>
    <t>Online Environment (SOD)</t>
  </si>
  <si>
    <t>Onsite Environment (10.1.5)</t>
  </si>
  <si>
    <t>Third party Product:</t>
  </si>
  <si>
    <t>Product version:</t>
  </si>
  <si>
    <t>Release Date:</t>
  </si>
  <si>
    <t>SuperOffice Product</t>
  </si>
  <si>
    <t>SuperOfice Web Tools Version</t>
  </si>
  <si>
    <t>Environment</t>
  </si>
  <si>
    <t xml:space="preserve">Passed \ Failed </t>
  </si>
  <si>
    <t>Description</t>
  </si>
  <si>
    <t>Responsiveness of the SO application tested</t>
  </si>
  <si>
    <t xml:space="preserve">Special comments </t>
  </si>
  <si>
    <t>Summary of Test Execution</t>
  </si>
  <si>
    <t>ENV1</t>
  </si>
  <si>
    <t>ENV2d</t>
  </si>
  <si>
    <t>Release date</t>
  </si>
  <si>
    <t>SO Version</t>
  </si>
  <si>
    <t>Issues</t>
  </si>
  <si>
    <t>Smoke test run</t>
  </si>
  <si>
    <t xml:space="preserve">Third party Product: </t>
  </si>
  <si>
    <t>SO version</t>
  </si>
  <si>
    <t>Web Tools for Mac</t>
  </si>
  <si>
    <t>macOS Sequoia</t>
  </si>
  <si>
    <t>Version 15.0</t>
  </si>
  <si>
    <t>N/A</t>
  </si>
  <si>
    <t xml:space="preserve">Passed </t>
  </si>
  <si>
    <t>Web Tools related testing carried out &amp; working as expected</t>
  </si>
  <si>
    <t>NA</t>
  </si>
  <si>
    <t xml:space="preserve">Performed below test
- Web Tools Installation testing
- Alarm / Alarm toasts
- Copy contacts/appointments
- Document handling
- Document template related testing
- Web tools stability related testing
</t>
  </si>
  <si>
    <t>Yes</t>
  </si>
  <si>
    <t xml:space="preserve">Webtools Version: 13.0.131.0
SO Version: Release_10.3.10_2024.10.14-02 aka 10.3.10.726
</t>
  </si>
  <si>
    <t xml:space="preserve">Webtools Version: Webtools Version: 13.0.131.0
SO Version: SuperOffice CRM OnSite 10.3 Release_OnSite_10.3.9_2024.09.30-01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</si>
</sst>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vertical="top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left" vertical="top" wrapText="1"/>
    </xf>
    <xf numFmtId="0" fontId="3" fillId="0" borderId="0" xfId="1" applyFont="1" applyAlignment="1">
      <alignment vertical="center"/>
    </xf>
    <xf numFmtId="14" fontId="9" fillId="0" borderId="14" xfId="0" applyNumberFormat="1" applyFont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wrapText="1"/>
    </xf>
    <xf numFmtId="0" fontId="4" fillId="4" borderId="4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1" fillId="0" borderId="5" xfId="0" applyFont="1" applyBorder="1"/>
    <xf numFmtId="0" fontId="10" fillId="4" borderId="1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/>
    </xf>
    <xf numFmtId="0" fontId="11" fillId="8" borderId="5" xfId="0" applyFont="1" applyFill="1" applyBorder="1"/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2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25" xfId="0" applyFont="1" applyBorder="1" applyAlignment="1">
      <alignment vertical="top" wrapText="1"/>
    </xf>
    <xf numFmtId="0" fontId="4" fillId="4" borderId="34" xfId="0" applyFont="1" applyFill="1" applyBorder="1" applyAlignment="1">
      <alignment horizontal="left" vertical="top" wrapText="1"/>
    </xf>
    <xf numFmtId="0" fontId="4" fillId="4" borderId="35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 applyAlignment="1"/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Normal 2" xfId="1" xr:uid="{00000000-0005-0000-0000-000002000000}"/>
  </cellStyles>
  <dxfs count="9">
    <dxf>
      <font>
        <color theme="4" tint="0.79998168889431442"/>
      </font>
    </dxf>
    <dxf>
      <font>
        <color theme="4" tint="0.79998168889431442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12700</xdr:colOff>
          <xdr:row>2</xdr:row>
          <xdr:rowOff>146050</xdr:rowOff>
        </xdr:from>
        <xdr:to>
          <xdr:col>2</xdr:col>
          <xdr:colOff>1981200</xdr:colOff>
          <xdr:row>4</xdr:row>
          <xdr:rowOff>6350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9"/>
  <sheetViews>
    <sheetView showGridLines="0" tabSelected="1" workbookViewId="0"/>
  </sheetViews>
  <sheetFormatPr defaultRowHeight="12.5" x14ac:dyDescent="0.25"/>
  <cols>
    <col min="1" max="1" width="3" customWidth="1"/>
    <col min="2" max="2" width="12.1796875" customWidth="1"/>
    <col min="3" max="3" width="52.7265625" customWidth="1"/>
    <col min="4" max="4" width="23" customWidth="1"/>
    <col min="5" max="5" width="25.81640625" customWidth="1"/>
    <col min="6" max="6" width="20.26953125" customWidth="1"/>
  </cols>
  <sheetData>
    <row r="4" spans="3:4" ht="20" x14ac:dyDescent="0.4">
      <c r="C4" s="27" t="s">
        <v>0</v>
      </c>
      <c r="D4" s="27"/>
    </row>
    <row r="8" spans="3:4" ht="13" x14ac:dyDescent="0.3">
      <c r="C8" s="6" t="s">
        <v>1</v>
      </c>
      <c r="D8" s="3" t="s">
        <v>2</v>
      </c>
    </row>
    <row r="9" spans="3:4" ht="13" x14ac:dyDescent="0.3">
      <c r="C9" s="17" t="s">
        <v>3</v>
      </c>
      <c r="D9" s="23" t="s">
        <v>4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showGridLines="0" workbookViewId="0"/>
  </sheetViews>
  <sheetFormatPr defaultRowHeight="12.5" x14ac:dyDescent="0.25"/>
  <cols>
    <col min="1" max="1" width="5.1796875" customWidth="1"/>
    <col min="2" max="2" width="23.26953125" customWidth="1"/>
    <col min="3" max="3" width="45.7265625" customWidth="1"/>
    <col min="4" max="4" width="16.26953125" customWidth="1"/>
    <col min="5" max="5" width="15.1796875" customWidth="1"/>
    <col min="6" max="6" width="45.7265625" customWidth="1"/>
    <col min="7" max="7" width="0" hidden="1" customWidth="1"/>
    <col min="8" max="8" width="46" hidden="1" customWidth="1"/>
    <col min="10" max="10" width="45" customWidth="1"/>
  </cols>
  <sheetData>
    <row r="2" spans="2:10" ht="23" x14ac:dyDescent="0.25">
      <c r="B2" s="66" t="s">
        <v>5</v>
      </c>
      <c r="C2" s="66"/>
      <c r="D2" s="67"/>
      <c r="E2" s="67"/>
      <c r="F2" s="67"/>
      <c r="G2" s="13"/>
      <c r="H2" s="13"/>
      <c r="I2" s="1"/>
      <c r="J2" s="1"/>
    </row>
    <row r="3" spans="2:10" x14ac:dyDescent="0.25">
      <c r="C3" s="1"/>
    </row>
    <row r="4" spans="2:10" ht="14" x14ac:dyDescent="0.3">
      <c r="B4" s="2" t="s">
        <v>6</v>
      </c>
      <c r="C4" s="9">
        <v>1</v>
      </c>
      <c r="D4" s="68"/>
      <c r="E4" s="69"/>
      <c r="F4" s="69"/>
    </row>
    <row r="5" spans="2:10" ht="14.5" thickBot="1" x14ac:dyDescent="0.35">
      <c r="B5" s="2"/>
      <c r="C5" s="5" t="s">
        <v>7</v>
      </c>
    </row>
    <row r="6" spans="2:10" ht="13.5" thickBot="1" x14ac:dyDescent="0.3">
      <c r="B6" s="1"/>
      <c r="C6" s="28" t="s">
        <v>8</v>
      </c>
      <c r="D6" s="29"/>
      <c r="E6" s="28" t="s">
        <v>9</v>
      </c>
      <c r="F6" s="29"/>
      <c r="G6" s="28" t="e">
        <f>IF(G7="errorMSG","errorMSG","Env3")</f>
        <v>#REF!</v>
      </c>
      <c r="H6" s="29"/>
    </row>
    <row r="7" spans="2:10" ht="15" customHeight="1" thickBot="1" x14ac:dyDescent="0.3">
      <c r="B7" s="8" t="s">
        <v>10</v>
      </c>
      <c r="C7" s="34" t="str">
        <f>IF(ISBLANK(VLOOKUP($C$4,Details!$B$3:$AB$9,2,FALSE)),"errorMSG",VLOOKUP($C$4,Details!B3:$AB$9,2,FALSE))</f>
        <v>macOS Sequoia</v>
      </c>
      <c r="D7" s="35"/>
      <c r="E7" s="34" t="str">
        <f>IF(ISBLANK(VLOOKUP($C$4,Details!$B$3:$AB$8,15,FALSE)),"errorMSG",VLOOKUP($C$4,Details!$B$3:$AB$8,15,FALSE))</f>
        <v>macOS Sequoia</v>
      </c>
      <c r="F7" s="35"/>
      <c r="G7" s="34" t="e">
        <f>IF(ISBLANK(VLOOKUP($C$4,Details!$B$3:$AB$8,28,FALSE)),"errorMSG",VLOOKUP($C$4,Details!$B$3:$AB$8,28,FALSE))</f>
        <v>#REF!</v>
      </c>
      <c r="H7" s="35"/>
    </row>
    <row r="8" spans="2:10" ht="28.5" customHeight="1" thickBot="1" x14ac:dyDescent="0.3">
      <c r="B8" s="8" t="s">
        <v>11</v>
      </c>
      <c r="C8" s="30" t="str">
        <f>IF(ISBLANK(VLOOKUP($C$4,Details!$B$3:$AB$8,3,FALSE)),"errorMSG",VLOOKUP($C$4,Details!$B$3:$AB$8,3,FALSE))</f>
        <v>Version 15.0</v>
      </c>
      <c r="D8" s="31"/>
      <c r="E8" s="30" t="str">
        <f>IF(ISBLANK(VLOOKUP($C$4,Details!$B$3:$AB$8,16,FALSE)),"errorMSG",VLOOKUP($C$4,Details!$B$3:$AB$8,16,FALSE))</f>
        <v>Version 15.0</v>
      </c>
      <c r="F8" s="31"/>
      <c r="G8" s="30" t="e">
        <f>IF(ISBLANK(VLOOKUP($C$4,Details!$B$3:$AB$8,29,FALSE)),"errorMSG",VLOOKUP($C$4,Details!$B$3:$AB$8,29,FALSE))</f>
        <v>#REF!</v>
      </c>
      <c r="H8" s="31"/>
      <c r="J8" s="1"/>
    </row>
    <row r="9" spans="2:10" ht="14.25" customHeight="1" thickBot="1" x14ac:dyDescent="0.3">
      <c r="B9" s="7" t="s">
        <v>12</v>
      </c>
      <c r="C9" s="34" t="str">
        <f>IF(ISBLANK(VLOOKUP($C$4,Details!$B$3:$AB$8,4,FALSE)),"errorMSG",VLOOKUP($C$4,Details!$B$3:$AB$8,4,FALSE))</f>
        <v>N/A</v>
      </c>
      <c r="D9" s="83"/>
      <c r="E9" s="32" t="str">
        <f>IF(ISBLANK(VLOOKUP($C$4,Details!$B$3:$AB$8,17,FALSE)),"errorMSG",VLOOKUP($C$4,Details!$B$3:$AB$8,17,FALSE))</f>
        <v>N/A</v>
      </c>
      <c r="F9" s="33"/>
      <c r="G9" s="36" t="e">
        <f>IF(ISBLANK(VLOOKUP($C$4,Details!$B$3:$AB$8,30,FALSE)),"errorMSG",VLOOKUP($C$4,Details!$B$3:$AB$8,30,FALSE))</f>
        <v>#REF!</v>
      </c>
      <c r="H9" s="33"/>
      <c r="J9" s="1"/>
    </row>
    <row r="10" spans="2:10" ht="21" customHeight="1" thickBot="1" x14ac:dyDescent="0.3">
      <c r="B10" s="11"/>
      <c r="C10" s="14"/>
      <c r="D10" s="12"/>
      <c r="E10" s="12"/>
      <c r="F10" s="12"/>
      <c r="G10" s="12"/>
      <c r="H10" s="12"/>
      <c r="J10" s="1"/>
    </row>
    <row r="11" spans="2:10" ht="15.65" customHeight="1" thickBot="1" x14ac:dyDescent="0.3">
      <c r="B11" s="22" t="s">
        <v>13</v>
      </c>
      <c r="C11" s="79" t="str">
        <f>IF(ISBLANK(VLOOKUP($C$4,Details!$B$3:$AB$8,5,FALSE)),"errorMSG",VLOOKUP($C$4,Details!$B$3:$AB$8,5,FALSE))</f>
        <v>Web Tools for Mac</v>
      </c>
      <c r="D11" s="80"/>
      <c r="E11" s="45" t="str">
        <f>IF(ISBLANK(VLOOKUP($C$4,Details!$B$3:$AB$8,18,FALSE)),"errorMSG",VLOOKUP($C$4,Details!$B$3:$AB$8,18,FALSE))</f>
        <v>Web Tools for Mac</v>
      </c>
      <c r="F11" s="46"/>
      <c r="G11" s="46" t="e">
        <f>IF(ISBLANK(VLOOKUP($C$4,Details!$B$3:$AB$8,31,FALSE)),"errorMSG",VLOOKUP($C$4,Details!$B$3:$AB$8,31,FALSE))</f>
        <v>#REF!</v>
      </c>
      <c r="H11" s="46"/>
      <c r="J11" s="1"/>
    </row>
    <row r="12" spans="2:10" ht="41.5" customHeight="1" thickBot="1" x14ac:dyDescent="0.3">
      <c r="B12" s="22" t="s">
        <v>14</v>
      </c>
      <c r="C12" s="81" t="str">
        <f>IF(ISBLANK(VLOOKUP($C$4,Details!$B$3:$AB$8,6,FALSE)),"errorMSG",VLOOKUP($C$4,Details!$B$3:$AB$8,6,FALSE))</f>
        <v xml:space="preserve">Webtools Version: 13.0.131.0
SO Version: Release_10.3.10_2024.10.14-02 aka 10.3.10.726
</v>
      </c>
      <c r="D12" s="82"/>
      <c r="E12" s="45" t="str">
        <f>IF(ISBLANK(VLOOKUP($C$4,Details!$B$3:$AB$8,19,FALSE)),"errorMSG",VLOOKUP($C$4,Details!$B$3:$AB$8,19,FALSE))</f>
        <v xml:space="preserve">Webtools Version: Webtools Version: 13.0.131.0
SO Version: SuperOffice CRM OnSite 10.3 Release_OnSite_10.3.9_2024.09.30-01
</v>
      </c>
      <c r="F12" s="46"/>
      <c r="G12" s="46" t="e">
        <f>IF(ISBLANK(VLOOKUP($C$4,Details!$B$3:$AB$8,32,FALSE)),"errorMSG",VLOOKUP($C$4,Details!$B$3:$AB$8,32,FALSE))</f>
        <v>#REF!</v>
      </c>
      <c r="H12" s="46"/>
      <c r="J12" s="1"/>
    </row>
    <row r="13" spans="2:10" ht="22.5" customHeight="1" thickBot="1" x14ac:dyDescent="0.3">
      <c r="B13" s="11"/>
      <c r="C13" s="12"/>
      <c r="D13" s="12"/>
      <c r="E13" s="12"/>
      <c r="F13" s="12"/>
      <c r="G13" s="12"/>
      <c r="H13" s="12"/>
      <c r="J13" s="1"/>
    </row>
    <row r="14" spans="2:10" ht="33" customHeight="1" thickBot="1" x14ac:dyDescent="0.3">
      <c r="B14" s="22" t="s">
        <v>15</v>
      </c>
      <c r="C14" s="75" t="str">
        <f>IF(ISBLANK(VLOOKUP($C$4,Details!$B$3:$AB$8,7,FALSE)),"errorMSG",VLOOKUP($C$4,Details!$B$3:$AB$8,7,FALSE))</f>
        <v>macOS Sequoia</v>
      </c>
      <c r="D14" s="76"/>
      <c r="E14" s="41" t="str">
        <f>IF(ISBLANK(VLOOKUP($C$4,Details!$B$3:$AB$8,20,FALSE)),"errorMSG",VLOOKUP($C$4,Details!$B$3:$AB$8,20,FALSE))</f>
        <v>macOS Sequoia</v>
      </c>
      <c r="F14" s="42"/>
      <c r="G14" s="37" t="e">
        <f>IF(ISBLANK(VLOOKUP($C$4,Details!$B$3:$AB$8,33,FALSE)),"errorMSG",VLOOKUP($C$4,Details!$B$3:$AB$8,33,FALSE))</f>
        <v>#REF!</v>
      </c>
      <c r="H14" s="38"/>
    </row>
    <row r="15" spans="2:10" ht="15" thickBot="1" x14ac:dyDescent="0.4">
      <c r="B15" s="15" t="s">
        <v>16</v>
      </c>
      <c r="C15" s="77" t="str">
        <f>IF(ISBLANK(VLOOKUP($C$4,Details!$B$3:$AB$8,8,FALSE)),"errorMSG",VLOOKUP($C$4,Details!$B$3:$AB$8,8,FALSE))</f>
        <v xml:space="preserve">Passed </v>
      </c>
      <c r="D15" s="78"/>
      <c r="E15" s="43" t="str">
        <f>IF(ISBLANK(VLOOKUP($C$4,Details!$B$3:$AB$8,21,FALSE)),"errorMSG",VLOOKUP($C$4,Details!$B$3:$AB$8,21,FALSE))</f>
        <v>Passed</v>
      </c>
      <c r="F15" s="44"/>
      <c r="G15" s="39" t="e">
        <f>IF(ISBLANK(VLOOKUP($C$4,Details!$B$3:$AB$8,34,FALSE)),"errorMSG",VLOOKUP($C$4,Details!$B$3:$AB$8,34,FALSE))</f>
        <v>#REF!</v>
      </c>
      <c r="H15" s="40"/>
    </row>
    <row r="16" spans="2:10" ht="68.25" customHeight="1" thickBot="1" x14ac:dyDescent="0.3">
      <c r="B16" s="15" t="s">
        <v>17</v>
      </c>
      <c r="C16" s="70" t="str">
        <f>IF(ISBLANK(VLOOKUP($C$4,Details!$B$3:$AB$8,9,FALSE)),"errorMSG",VLOOKUP($C$4,Details!$B$3:$AB$8,9,FALSE))</f>
        <v>Web Tools related testing carried out &amp; working as expected</v>
      </c>
      <c r="D16" s="70"/>
      <c r="E16" s="63" t="str">
        <f>IF(ISBLANK(VLOOKUP($C$4,Details!$B$3:$AB$8,22,FALSE)),"errorMSG",VLOOKUP($C$4,Details!$B$3:$AB$8,22,FALSE))</f>
        <v>Web Tools related testing carried out &amp; working as expected</v>
      </c>
      <c r="F16" s="64"/>
      <c r="G16" s="47" t="e">
        <f>IF(ISBLANK(VLOOKUP($C$4,Details!$B$3:$AB$8,35,FALSE)),"errorMSG",VLOOKUP($C$4,Details!$B$3:$AB$8,35,FALSE))</f>
        <v>#REF!</v>
      </c>
      <c r="H16" s="48"/>
    </row>
    <row r="17" spans="2:8" ht="94.5" hidden="1" customHeight="1" thickBot="1" x14ac:dyDescent="0.3">
      <c r="B17" s="22" t="s">
        <v>18</v>
      </c>
      <c r="C17" s="57" t="str">
        <f>IF(ISBLANK(VLOOKUP($C$4,Details!$B$3:$AB$8,10,FALSE)),"errorMSG",VLOOKUP($C$4,Details!$B$3:$AB$8,10,FALSE))</f>
        <v>errorMSG</v>
      </c>
      <c r="D17" s="65"/>
      <c r="E17" s="57">
        <f>IF(ISBLANK(VLOOKUP($C$4,Details!$B$3:$AB$8,23,FALSE)),"errorMSG",VLOOKUP($C$4,Details!$B$3:$AB$8,23,FALSE))</f>
        <v>0</v>
      </c>
      <c r="F17" s="65"/>
      <c r="G17" s="49" t="e">
        <f>IF(ISBLANK(VLOOKUP($C$4,Details!$B$3:$AB$8,36,FALSE)),"errorMSG",VLOOKUP($C$4,Details!$B$3:$AB$8,36,FALSE))</f>
        <v>#REF!</v>
      </c>
      <c r="H17" s="50"/>
    </row>
    <row r="18" spans="2:8" ht="56.25" customHeight="1" thickBot="1" x14ac:dyDescent="0.3">
      <c r="B18" s="18" t="s">
        <v>19</v>
      </c>
      <c r="C18" s="74" t="str">
        <f>IF(ISBLANK(VLOOKUP($C$4,Details!$B$3:$AB$8,11,FALSE)),"errorMSG",VLOOKUP($C$4,Details!$B$3:$AB$8,11,FALSE))</f>
        <v>NA</v>
      </c>
      <c r="D18" s="74"/>
      <c r="E18" s="57" t="str">
        <f>IF(ISBLANK(VLOOKUP($C$4,Details!$B$3:$AB$8,24,FALSE)),"errorMSG",VLOOKUP($C$4,Details!$B$3:$AB$8,24,FALSE))</f>
        <v>N/A</v>
      </c>
      <c r="F18" s="57"/>
      <c r="G18" s="49" t="e">
        <f>IF(ISBLANK(VLOOKUP($C$4,Details!$B$3:$AB$8,37,FALSE)),"errorMSG",VLOOKUP($C$4,Details!$B$3:$AB$8,37,FALSE))</f>
        <v>#REF!</v>
      </c>
      <c r="H18" s="50"/>
    </row>
    <row r="19" spans="2:8" ht="22.5" customHeight="1" x14ac:dyDescent="0.25">
      <c r="B19" s="71" t="s">
        <v>20</v>
      </c>
      <c r="C19" s="58" t="str">
        <f>IF(ISBLANK(VLOOKUP($C$4,Details!$B$3:$AB$8,12,FALSE)),"errorMSG",VLOOKUP($C$4,Details!$B$3:$AB$8,12,FALSE))</f>
        <v xml:space="preserve">Performed below test
- Web Tools Installation testing
- Alarm / Alarm toasts
- Copy contacts/appointments
- Document handling
- Document template related testing
- Web tools stability related testing
</v>
      </c>
      <c r="D19" s="59"/>
      <c r="E19" s="58" t="str">
        <f>IF(ISBLANK(VLOOKUP($C$4,Details!$B$3:$AB$8,25,FALSE)),"errorMSG",VLOOKUP($C$4,Details!$B$3:$AB$8,25,FALSE))</f>
        <v xml:space="preserve">Performed below test
- Web Tools Installation testing
- Alarm / Alarm toasts
- Copy contacts/appointments
- Document handling
- Document template related testing
- Web tools stability related testing
</v>
      </c>
      <c r="F19" s="59"/>
      <c r="G19" s="51" t="e">
        <f>IF(ISBLANK(VLOOKUP($C$4,Details!$B$3:$AB$8,38,FALSE)),"errorMSG",VLOOKUP($C$4,Details!$B$3:$AB$8,38,FALSE))</f>
        <v>#REF!</v>
      </c>
      <c r="H19" s="52"/>
    </row>
    <row r="20" spans="2:8" x14ac:dyDescent="0.25">
      <c r="B20" s="72"/>
      <c r="C20" s="53"/>
      <c r="D20" s="60"/>
      <c r="E20" s="53"/>
      <c r="F20" s="60"/>
      <c r="G20" s="53"/>
      <c r="H20" s="54"/>
    </row>
    <row r="21" spans="2:8" ht="63.75" customHeight="1" thickBot="1" x14ac:dyDescent="0.3">
      <c r="B21" s="73"/>
      <c r="C21" s="61"/>
      <c r="D21" s="62"/>
      <c r="E21" s="61"/>
      <c r="F21" s="62"/>
      <c r="G21" s="55"/>
      <c r="H21" s="56"/>
    </row>
  </sheetData>
  <mergeCells count="39">
    <mergeCell ref="B2:F2"/>
    <mergeCell ref="D4:F4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E7:F7"/>
    <mergeCell ref="E8:F8"/>
    <mergeCell ref="G16:H16"/>
    <mergeCell ref="G18:H18"/>
    <mergeCell ref="G19:H21"/>
    <mergeCell ref="E18:F18"/>
    <mergeCell ref="E19:F21"/>
    <mergeCell ref="G17:H17"/>
    <mergeCell ref="E16:F16"/>
    <mergeCell ref="E17:F17"/>
    <mergeCell ref="G14:H14"/>
    <mergeCell ref="G15:H15"/>
    <mergeCell ref="E14:F14"/>
    <mergeCell ref="E15:F15"/>
    <mergeCell ref="E11:F11"/>
    <mergeCell ref="E12:F12"/>
    <mergeCell ref="G11:H11"/>
    <mergeCell ref="G12:H12"/>
    <mergeCell ref="C6:D6"/>
    <mergeCell ref="G8:H8"/>
    <mergeCell ref="E9:F9"/>
    <mergeCell ref="G7:H7"/>
    <mergeCell ref="G6:H6"/>
    <mergeCell ref="E6:F6"/>
    <mergeCell ref="G9:H9"/>
  </mergeCells>
  <conditionalFormatting sqref="C6:H17">
    <cfRule type="cellIs" dxfId="8" priority="1" operator="equal">
      <formula>"errorMSG"</formula>
    </cfRule>
  </conditionalFormatting>
  <conditionalFormatting sqref="C7:H8">
    <cfRule type="cellIs" dxfId="7" priority="2" operator="equal">
      <formula>0</formula>
    </cfRule>
  </conditionalFormatting>
  <conditionalFormatting sqref="C9:H17 E18:H18 C19:H21">
    <cfRule type="cellIs" dxfId="6" priority="6" operator="equal">
      <formula>0</formula>
    </cfRule>
  </conditionalFormatting>
  <conditionalFormatting sqref="C14:H14">
    <cfRule type="cellIs" dxfId="5" priority="5" operator="equal">
      <formula>0</formula>
    </cfRule>
  </conditionalFormatting>
  <conditionalFormatting sqref="C15:H15">
    <cfRule type="cellIs" dxfId="4" priority="19" operator="equal">
      <formula>"Fail"</formula>
    </cfRule>
    <cfRule type="cellIs" dxfId="3" priority="20" operator="equal">
      <formula>"Pass"</formula>
    </cfRule>
  </conditionalFormatting>
  <conditionalFormatting sqref="E18:H18 C19:H21">
    <cfRule type="cellIs" dxfId="2" priority="3" operator="equal">
      <formula>"errorMSG"</formula>
    </cfRule>
  </conditionalFormatting>
  <conditionalFormatting sqref="F11">
    <cfRule type="cellIs" dxfId="1" priority="16" stopIfTrue="1" operator="equal">
      <formula>0</formula>
    </cfRule>
  </conditionalFormatting>
  <conditionalFormatting sqref="H11:H12">
    <cfRule type="cellIs" dxfId="0" priority="13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12700</xdr:colOff>
                    <xdr:row>2</xdr:row>
                    <xdr:rowOff>146050</xdr:rowOff>
                  </from>
                  <to>
                    <xdr:col>2</xdr:col>
                    <xdr:colOff>1981200</xdr:colOff>
                    <xdr:row>4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5"/>
  <sheetViews>
    <sheetView workbookViewId="0">
      <selection activeCell="A3" sqref="A3"/>
    </sheetView>
  </sheetViews>
  <sheetFormatPr defaultRowHeight="12.5" x14ac:dyDescent="0.25"/>
  <cols>
    <col min="1" max="1" width="30.453125" customWidth="1"/>
    <col min="2" max="2" width="9.54296875" customWidth="1"/>
    <col min="3" max="3" width="22.81640625" bestFit="1" customWidth="1"/>
    <col min="4" max="4" width="16" customWidth="1"/>
    <col min="5" max="5" width="22.81640625" customWidth="1"/>
    <col min="6" max="6" width="37.453125" bestFit="1" customWidth="1"/>
    <col min="7" max="7" width="41.26953125" bestFit="1" customWidth="1"/>
    <col min="8" max="9" width="22.81640625" customWidth="1"/>
    <col min="10" max="10" width="77.1796875" bestFit="1" customWidth="1"/>
    <col min="11" max="12" width="22.81640625" customWidth="1"/>
    <col min="13" max="13" width="26.453125" bestFit="1" customWidth="1"/>
    <col min="14" max="14" width="22.81640625" customWidth="1"/>
    <col min="15" max="15" width="47.1796875" bestFit="1" customWidth="1"/>
    <col min="16" max="16" width="22.81640625" bestFit="1" customWidth="1"/>
    <col min="17" max="17" width="24.81640625" bestFit="1" customWidth="1"/>
    <col min="18" max="20" width="24.81640625" customWidth="1"/>
    <col min="21" max="21" width="24.81640625" bestFit="1" customWidth="1"/>
    <col min="22" max="28" width="24.81640625" customWidth="1"/>
  </cols>
  <sheetData>
    <row r="1" spans="1:28" s="4" customFormat="1" x14ac:dyDescent="0.25">
      <c r="A1" s="1"/>
      <c r="B1" s="1"/>
      <c r="C1" s="1" t="s">
        <v>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22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1"/>
      <c r="B2" s="1"/>
      <c r="C2" s="1" t="s">
        <v>10</v>
      </c>
      <c r="D2" s="1" t="s">
        <v>11</v>
      </c>
      <c r="E2" s="1" t="s">
        <v>23</v>
      </c>
      <c r="F2" s="1" t="s">
        <v>1</v>
      </c>
      <c r="G2" s="1" t="s">
        <v>24</v>
      </c>
      <c r="H2" s="1" t="s">
        <v>15</v>
      </c>
      <c r="I2" s="1" t="s">
        <v>16</v>
      </c>
      <c r="J2" s="1" t="s">
        <v>17</v>
      </c>
      <c r="K2" s="1"/>
      <c r="L2" s="1"/>
      <c r="M2" s="1"/>
      <c r="N2" s="1" t="s">
        <v>25</v>
      </c>
      <c r="O2" s="1" t="s">
        <v>26</v>
      </c>
      <c r="P2" s="1" t="s">
        <v>27</v>
      </c>
      <c r="Q2" s="1" t="s">
        <v>11</v>
      </c>
      <c r="R2" s="1" t="s">
        <v>23</v>
      </c>
      <c r="S2" s="1" t="s">
        <v>1</v>
      </c>
      <c r="T2" s="1" t="s">
        <v>28</v>
      </c>
      <c r="U2" s="1" t="s">
        <v>15</v>
      </c>
      <c r="V2" s="1" t="s">
        <v>16</v>
      </c>
      <c r="W2" s="1" t="s">
        <v>17</v>
      </c>
      <c r="X2" s="1"/>
      <c r="Y2" s="1"/>
      <c r="Z2" s="1"/>
      <c r="AA2" s="1" t="s">
        <v>25</v>
      </c>
      <c r="AB2" s="1" t="s">
        <v>26</v>
      </c>
    </row>
    <row r="3" spans="1:28" s="4" customFormat="1" ht="150" x14ac:dyDescent="0.25">
      <c r="A3" s="19" t="s">
        <v>29</v>
      </c>
      <c r="B3" s="20">
        <v>1</v>
      </c>
      <c r="C3" s="20" t="s">
        <v>30</v>
      </c>
      <c r="D3" s="20" t="s">
        <v>31</v>
      </c>
      <c r="E3" s="20" t="s">
        <v>32</v>
      </c>
      <c r="F3" s="20" t="s">
        <v>29</v>
      </c>
      <c r="G3" s="25" t="s">
        <v>38</v>
      </c>
      <c r="H3" s="20" t="s">
        <v>30</v>
      </c>
      <c r="I3" s="20" t="s">
        <v>33</v>
      </c>
      <c r="J3" s="21" t="s">
        <v>34</v>
      </c>
      <c r="K3" s="24"/>
      <c r="L3" s="24" t="s">
        <v>35</v>
      </c>
      <c r="M3" s="21" t="s">
        <v>36</v>
      </c>
      <c r="N3" s="10"/>
      <c r="O3" s="10" t="s">
        <v>37</v>
      </c>
      <c r="P3" s="20" t="s">
        <v>30</v>
      </c>
      <c r="Q3" s="20" t="s">
        <v>31</v>
      </c>
      <c r="R3" s="1" t="s">
        <v>32</v>
      </c>
      <c r="S3" s="1" t="s">
        <v>29</v>
      </c>
      <c r="T3" s="26" t="s">
        <v>39</v>
      </c>
      <c r="U3" s="20" t="s">
        <v>30</v>
      </c>
      <c r="V3" s="1" t="s">
        <v>4</v>
      </c>
      <c r="W3" s="1" t="s">
        <v>34</v>
      </c>
      <c r="X3" s="1">
        <v>0</v>
      </c>
      <c r="Y3" s="1" t="s">
        <v>32</v>
      </c>
      <c r="Z3" s="21" t="s">
        <v>36</v>
      </c>
      <c r="AA3" s="1"/>
      <c r="AB3" s="10" t="s">
        <v>37</v>
      </c>
    </row>
    <row r="4" spans="1:28" s="4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0"/>
      <c r="N4" s="10"/>
      <c r="O4" s="1"/>
      <c r="P4" s="1"/>
      <c r="Q4" s="1"/>
      <c r="R4" s="1"/>
      <c r="S4" s="1"/>
      <c r="T4"/>
      <c r="U4" s="1"/>
      <c r="V4" s="1"/>
      <c r="W4" s="1"/>
      <c r="X4" s="1"/>
      <c r="Y4" s="1"/>
      <c r="Z4" s="1"/>
      <c r="AA4" s="1"/>
      <c r="AB4" s="10"/>
    </row>
    <row r="5" spans="1:28" s="4" customFormat="1" ht="15" customHeight="1" x14ac:dyDescent="0.25">
      <c r="A5" s="1"/>
      <c r="B5" s="1"/>
      <c r="C5" s="1"/>
      <c r="D5" s="1"/>
      <c r="E5" s="1"/>
      <c r="F5" s="1"/>
      <c r="G5" s="16"/>
      <c r="H5" s="1"/>
      <c r="I5" s="1"/>
      <c r="J5" s="1"/>
      <c r="K5" s="1"/>
      <c r="L5" s="1"/>
      <c r="M5" s="1"/>
      <c r="N5" s="1"/>
      <c r="O5" s="10"/>
      <c r="P5" s="1"/>
      <c r="Q5" s="10"/>
      <c r="R5" s="1"/>
      <c r="S5" s="1"/>
      <c r="T5"/>
      <c r="U5" s="1"/>
      <c r="V5" s="1"/>
      <c r="W5" s="1"/>
      <c r="X5" s="1"/>
      <c r="Y5" s="1"/>
      <c r="Z5" s="1"/>
      <c r="AA5" s="1"/>
      <c r="AB5" s="10"/>
    </row>
    <row r="6" spans="1:28" s="4" customFormat="1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0"/>
    </row>
    <row r="7" spans="1:28" s="4" customFormat="1" x14ac:dyDescent="0.25"/>
    <row r="15" spans="1:28" x14ac:dyDescent="0.25">
      <c r="H1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14E3CE3BCBF54CA61D04268334BE94" ma:contentTypeVersion="36" ma:contentTypeDescription="Opprett et nytt dokument." ma:contentTypeScope="" ma:versionID="469149f353a9346a011ad7dbb8f127bc">
  <xsd:schema xmlns:xsd="http://www.w3.org/2001/XMLSchema" xmlns:xs="http://www.w3.org/2001/XMLSchema" xmlns:p="http://schemas.microsoft.com/office/2006/metadata/properties" xmlns:ns2="3b495931-b915-4298-b442-b6c2ef0c5149" xmlns:ns3="56bfce50-11b5-440a-b2e9-84deec804baf" targetNamespace="http://schemas.microsoft.com/office/2006/metadata/properties" ma:root="true" ma:fieldsID="0055040f95e8efb30a3ac70dc8932f0d" ns2:_="" ns3:_="">
    <xsd:import namespace="3b495931-b915-4298-b442-b6c2ef0c5149"/>
    <xsd:import namespace="56bfce50-11b5-440a-b2e9-84deec804b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_x0020_TF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DocumentType" minOccurs="0"/>
                <xsd:element ref="ns3:CompanyId" minOccurs="0"/>
                <xsd:element ref="ns3:CompanyName" minOccurs="0"/>
                <xsd:element ref="ns3:ContactId" minOccurs="0"/>
                <xsd:element ref="ns3:ContactName" minOccurs="0"/>
                <xsd:element ref="ns3:ProjectId" minOccurs="0"/>
                <xsd:element ref="ns3:ProjectName" minOccurs="0"/>
                <xsd:element ref="ns3:SaleId" minOccurs="0"/>
                <xsd:element ref="ns3:SaleName" minOccurs="0"/>
                <xsd:element ref="ns3:DocumentDate" minOccurs="0"/>
                <xsd:element ref="ns3:OurRef" minOccurs="0"/>
                <xsd:element ref="ns3:YourRef" minOccurs="0"/>
                <xsd:element ref="ns3:VisibleFor" minOccurs="0"/>
                <xsd:element ref="ns3:MediaServiceDateTaken" minOccurs="0"/>
                <xsd:element ref="ns3:MediaLengthInSeconds" minOccurs="0"/>
                <xsd:element ref="ns2:TaxCatchAll" minOccurs="0"/>
                <xsd:element ref="ns3:MediaServiceObjectDetectorVersions" minOccurs="0"/>
                <xsd:element ref="ns3:MediaServiceOCR" minOccurs="0"/>
                <xsd:element ref="ns3:lcf76f155ced4ddcb4097134ff3c332f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95931-b915-4298-b442-b6c2ef0c5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1743b0ba-b369-408b-bad0-55d7832d45fd}" ma:internalName="TaxCatchAll" ma:showField="CatchAllData" ma:web="3b495931-b915-4298-b442-b6c2ef0c5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fce50-11b5-440a-b2e9-84deec804baf" elementFormDefault="qualified">
    <xsd:import namespace="http://schemas.microsoft.com/office/2006/documentManagement/types"/>
    <xsd:import namespace="http://schemas.microsoft.com/office/infopath/2007/PartnerControls"/>
    <xsd:element name="I_x0020_TFS" ma:index="10" nillable="true" ma:displayName="I TFS" ma:format="DateOnly" ma:internalName="I_x0020_TFS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Type" ma:index="17" nillable="true" ma:displayName="DocumentType" ma:internalName="DocumentType">
      <xsd:simpleType>
        <xsd:restriction base="dms:Text"/>
      </xsd:simpleType>
    </xsd:element>
    <xsd:element name="CompanyId" ma:index="18" nillable="true" ma:displayName="CompanyId" ma:internalName="CompanyId">
      <xsd:simpleType>
        <xsd:restriction base="dms:Number"/>
      </xsd:simpleType>
    </xsd:element>
    <xsd:element name="CompanyName" ma:index="19" nillable="true" ma:displayName="CompanyName" ma:internalName="CompanyName">
      <xsd:simpleType>
        <xsd:restriction base="dms:Text"/>
      </xsd:simpleType>
    </xsd:element>
    <xsd:element name="ContactId" ma:index="20" nillable="true" ma:displayName="ContactId" ma:internalName="ContactId">
      <xsd:simpleType>
        <xsd:restriction base="dms:Number"/>
      </xsd:simpleType>
    </xsd:element>
    <xsd:element name="ContactName" ma:index="21" nillable="true" ma:displayName="ContactName" ma:internalName="ContactName">
      <xsd:simpleType>
        <xsd:restriction base="dms:Text"/>
      </xsd:simpleType>
    </xsd:element>
    <xsd:element name="ProjectId" ma:index="22" nillable="true" ma:displayName="ProjectId" ma:internalName="ProjectId">
      <xsd:simpleType>
        <xsd:restriction base="dms:Number"/>
      </xsd:simpleType>
    </xsd:element>
    <xsd:element name="ProjectName" ma:index="23" nillable="true" ma:displayName="ProjectName" ma:internalName="ProjectName">
      <xsd:simpleType>
        <xsd:restriction base="dms:Text"/>
      </xsd:simpleType>
    </xsd:element>
    <xsd:element name="SaleId" ma:index="24" nillable="true" ma:displayName="SaleId" ma:internalName="SaleId">
      <xsd:simpleType>
        <xsd:restriction base="dms:Number"/>
      </xsd:simpleType>
    </xsd:element>
    <xsd:element name="SaleName" ma:index="25" nillable="true" ma:displayName="SaleName" ma:internalName="SaleName">
      <xsd:simpleType>
        <xsd:restriction base="dms:Text"/>
      </xsd:simpleType>
    </xsd:element>
    <xsd:element name="DocumentDate" ma:index="27" nillable="true" ma:displayName="DocumentDate" ma:internalName="DocumentDate">
      <xsd:simpleType>
        <xsd:restriction base="dms:DateTime"/>
      </xsd:simpleType>
    </xsd:element>
    <xsd:element name="OurRef" ma:index="28" nillable="true" ma:displayName="OurRef" ma:internalName="OurRef">
      <xsd:simpleType>
        <xsd:restriction base="dms:Text"/>
      </xsd:simpleType>
    </xsd:element>
    <xsd:element name="YourRef" ma:index="29" nillable="true" ma:displayName="YourRef" ma:internalName="YourRef">
      <xsd:simpleType>
        <xsd:restriction base="dms:Text"/>
      </xsd:simpleType>
    </xsd:element>
    <xsd:element name="VisibleFor" ma:index="30" nillable="true" ma:displayName="VisibleFor" ma:internalName="VisibleFor">
      <xsd:simpleType>
        <xsd:restriction base="dms:Text"/>
      </xsd:simpleType>
    </xsd:element>
    <xsd:element name="MediaServiceDateTaken" ma:index="3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7" nillable="true" ma:taxonomy="true" ma:internalName="lcf76f155ced4ddcb4097134ff3c332f" ma:taxonomyFieldName="MediaServiceImageTags" ma:displayName="Bildemerkelapper" ma:readOnly="false" ma:fieldId="{5cf76f15-5ced-4ddc-b409-7134ff3c332f}" ma:taxonomyMulti="true" ma:sspId="c988b14f-798d-4530-8a3d-3fa63054d2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3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 ma:index="26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Name xmlns="56bfce50-11b5-440a-b2e9-84deec804baf" xsi:nil="true"/>
    <SaleId xmlns="56bfce50-11b5-440a-b2e9-84deec804baf" xsi:nil="true"/>
    <DocumentType xmlns="56bfce50-11b5-440a-b2e9-84deec804baf" xsi:nil="true"/>
    <OurRef xmlns="56bfce50-11b5-440a-b2e9-84deec804baf" xsi:nil="true"/>
    <I_x0020_TFS xmlns="56bfce50-11b5-440a-b2e9-84deec804baf" xsi:nil="true"/>
    <ProjectId xmlns="56bfce50-11b5-440a-b2e9-84deec804baf" xsi:nil="true"/>
    <ContactName xmlns="56bfce50-11b5-440a-b2e9-84deec804baf" xsi:nil="true"/>
    <SaleName xmlns="56bfce50-11b5-440a-b2e9-84deec804baf" xsi:nil="true"/>
    <TaxCatchAll xmlns="3b495931-b915-4298-b442-b6c2ef0c5149" xsi:nil="true"/>
    <CompanyId xmlns="56bfce50-11b5-440a-b2e9-84deec804baf" xsi:nil="true"/>
    <CompanyName xmlns="56bfce50-11b5-440a-b2e9-84deec804baf" xsi:nil="true"/>
    <ContactId xmlns="56bfce50-11b5-440a-b2e9-84deec804baf" xsi:nil="true"/>
    <DocumentDate xmlns="56bfce50-11b5-440a-b2e9-84deec804baf" xsi:nil="true"/>
    <YourRef xmlns="56bfce50-11b5-440a-b2e9-84deec804baf" xsi:nil="true"/>
    <lcf76f155ced4ddcb4097134ff3c332f xmlns="56bfce50-11b5-440a-b2e9-84deec804baf">
      <Terms xmlns="http://schemas.microsoft.com/office/infopath/2007/PartnerControls"/>
    </lcf76f155ced4ddcb4097134ff3c332f>
    <VisibleFor xmlns="56bfce50-11b5-440a-b2e9-84deec804baf" xsi:nil="true"/>
  </documentManagement>
</p:properties>
</file>

<file path=customXml/itemProps1.xml><?xml version="1.0" encoding="utf-8"?>
<ds:datastoreItem xmlns:ds="http://schemas.openxmlformats.org/officeDocument/2006/customXml" ds:itemID="{2A6BA67E-2001-4EE4-A186-FC7D94C007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95931-b915-4298-b442-b6c2ef0c5149"/>
    <ds:schemaRef ds:uri="56bfce50-11b5-440a-b2e9-84deec804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31DB-C37F-408F-BC7B-3C1B06C1E2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C7659D-A737-45A5-BDDC-B67D13182821}">
  <ds:schemaRefs>
    <ds:schemaRef ds:uri="http://schemas.microsoft.com/office/2006/metadata/properties"/>
    <ds:schemaRef ds:uri="http://schemas.microsoft.com/office/infopath/2007/PartnerControls"/>
    <ds:schemaRef ds:uri="56bfce50-11b5-440a-b2e9-84deec804baf"/>
    <ds:schemaRef ds:uri="3b495931-b915-4298-b442-b6c2ef0c5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Janith Gunasekara</dc:creator>
  <cp:keywords/>
  <dc:description/>
  <cp:lastModifiedBy>Chamal Perera</cp:lastModifiedBy>
  <cp:revision/>
  <dcterms:created xsi:type="dcterms:W3CDTF">2004-10-12T05:16:39Z</dcterms:created>
  <dcterms:modified xsi:type="dcterms:W3CDTF">2024-10-22T06:28:26Z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0x010100BF14E3CE3BCBF54CA61D04268334BE94</vt:lpwstr>
  </property>
</Properties>
</file>