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ocs.new\"/>
    </mc:Choice>
  </mc:AlternateContent>
  <xr:revisionPtr revIDLastSave="0" documentId="13_ncr:1_{8CE228F2-F2B3-4EB8-82F4-C2C6BB946CA4}" xr6:coauthVersionLast="47" xr6:coauthVersionMax="47" xr10:uidLastSave="{00000000-0000-0000-0000-000000000000}"/>
  <bookViews>
    <workbookView xWindow="-120" yWindow="-120" windowWidth="29040" windowHeight="15840" activeTab="2" xr2:uid="{CB9C932B-3FD5-44B0-BE98-0D7395C6ADCA}"/>
  </bookViews>
  <sheets>
    <sheet name="Overall" sheetId="1" r:id="rId1"/>
    <sheet name="Settings" sheetId="5" r:id="rId2"/>
    <sheet name="Results(NEW)" sheetId="8" r:id="rId3"/>
    <sheet name="Results(MED)" sheetId="7" r:id="rId4"/>
    <sheet name="Results(OLD)" sheetId="4" r:id="rId5"/>
    <sheet name="Spatia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5" i="8" l="1"/>
  <c r="R32" i="8"/>
  <c r="P3" i="8"/>
  <c r="P9" i="8"/>
  <c r="R21" i="8"/>
  <c r="R18" i="8"/>
  <c r="S27" i="8"/>
  <c r="S24" i="8"/>
  <c r="S25" i="8"/>
  <c r="S26" i="8"/>
  <c r="S28" i="8"/>
  <c r="S29" i="8"/>
  <c r="E10" i="7"/>
  <c r="P25" i="7"/>
  <c r="P19" i="7"/>
  <c r="D32" i="7"/>
  <c r="E32" i="7"/>
  <c r="F32" i="7"/>
  <c r="G32" i="7"/>
  <c r="H32" i="7"/>
  <c r="I32" i="7"/>
  <c r="J32" i="7"/>
  <c r="C32" i="7"/>
  <c r="D24" i="7"/>
  <c r="O7" i="7" s="1"/>
  <c r="E24" i="7"/>
  <c r="P7" i="7" s="1"/>
  <c r="F24" i="7"/>
  <c r="G24" i="7"/>
  <c r="H24" i="7"/>
  <c r="I24" i="7"/>
  <c r="J24" i="7"/>
  <c r="C24" i="7"/>
  <c r="N7" i="7" s="1"/>
  <c r="U5" i="7"/>
  <c r="O5" i="7"/>
  <c r="D21" i="7"/>
  <c r="D29" i="7"/>
  <c r="N14" i="4"/>
  <c r="I23" i="1"/>
  <c r="H22" i="1"/>
  <c r="J18" i="1"/>
  <c r="H13" i="1"/>
  <c r="I13" i="1"/>
  <c r="I12" i="1"/>
  <c r="H12" i="1"/>
</calcChain>
</file>

<file path=xl/sharedStrings.xml><?xml version="1.0" encoding="utf-8"?>
<sst xmlns="http://schemas.openxmlformats.org/spreadsheetml/2006/main" count="647" uniqueCount="139">
  <si>
    <t>Dataset: NTPCFire dataset (2015-2017)</t>
  </si>
  <si>
    <t>Spatial Model: TF-Keras-CAE</t>
  </si>
  <si>
    <t>Temporal Model: Min-Max Scaled LSTM</t>
  </si>
  <si>
    <t>#of Nodes per layer: 4</t>
  </si>
  <si>
    <t>#of Layers 1</t>
  </si>
  <si>
    <t>#of Epochs = 100</t>
  </si>
  <si>
    <t>Optimiser: ADAM</t>
  </si>
  <si>
    <t>Loss Function: MSE</t>
  </si>
  <si>
    <t>MODEL</t>
  </si>
  <si>
    <t>DOMAIN</t>
  </si>
  <si>
    <t>MSE</t>
  </si>
  <si>
    <t>RMSE</t>
  </si>
  <si>
    <t>Other metrics</t>
  </si>
  <si>
    <t>train</t>
  </si>
  <si>
    <t>test</t>
  </si>
  <si>
    <t>MDA</t>
  </si>
  <si>
    <t>Space</t>
  </si>
  <si>
    <t>Time</t>
  </si>
  <si>
    <t>Learning rate = 0.001 for both domains</t>
  </si>
  <si>
    <t>Activation function: SIGMOID(0~1)</t>
  </si>
  <si>
    <t>Optimiser</t>
  </si>
  <si>
    <t>LR</t>
  </si>
  <si>
    <t>Epochs</t>
  </si>
  <si>
    <t>Adam</t>
  </si>
  <si>
    <t>Training Finish?</t>
  </si>
  <si>
    <t>Yes</t>
  </si>
  <si>
    <t>Fbprophet (37 days)</t>
  </si>
  <si>
    <t>N/A</t>
  </si>
  <si>
    <t>MDAPE</t>
  </si>
  <si>
    <t>MAPE</t>
  </si>
  <si>
    <t>SMAPE</t>
  </si>
  <si>
    <t>Coverage</t>
  </si>
  <si>
    <t>TFK-CVAE</t>
  </si>
  <si>
    <t>TFK-VAE</t>
  </si>
  <si>
    <t>KL-loss</t>
  </si>
  <si>
    <t>total loss</t>
  </si>
  <si>
    <t>recon-loss</t>
  </si>
  <si>
    <t>TFK-DCGAN</t>
  </si>
  <si>
    <t>TFK-BAE</t>
  </si>
  <si>
    <t>24 train / 12 test / 9 show</t>
  </si>
  <si>
    <t>Batch size / frequency</t>
  </si>
  <si>
    <t>784 for Autoencoders</t>
  </si>
  <si>
    <t>3 for AEs + GANs</t>
  </si>
  <si>
    <t>Test-mean</t>
  </si>
  <si>
    <t>1day +5day-lookback</t>
  </si>
  <si>
    <t>1day +1day-lookback</t>
  </si>
  <si>
    <t>LSTM-noLB</t>
  </si>
  <si>
    <t>MAE-Train</t>
  </si>
  <si>
    <t>MAE Test</t>
  </si>
  <si>
    <t>TFK-WGAN-GP</t>
  </si>
  <si>
    <t>Weekly ARIMA</t>
  </si>
  <si>
    <t>1 day</t>
  </si>
  <si>
    <t>7 days</t>
  </si>
  <si>
    <t>R2</t>
  </si>
  <si>
    <t>TFK-LSGAN</t>
  </si>
  <si>
    <t>MMS-LSTM-LB5</t>
  </si>
  <si>
    <t>MMS-LSTM-Weekly</t>
  </si>
  <si>
    <t>No</t>
  </si>
  <si>
    <t>8 or 12</t>
  </si>
  <si>
    <t>Architecture</t>
    <phoneticPr fontId="1" type="noConversion"/>
  </si>
  <si>
    <t>Architecture Desc</t>
  </si>
  <si>
    <t>Dataset Name/Desc</t>
  </si>
  <si>
    <t>learning rate</t>
    <phoneticPr fontId="1" type="noConversion"/>
  </si>
  <si>
    <t>Epochs</t>
    <phoneticPr fontId="1" type="noConversion"/>
  </si>
  <si>
    <t>Major DL Module</t>
  </si>
  <si>
    <t>Taxi-Simple-LSTM-pytorch</t>
    <phoneticPr fontId="1" type="noConversion"/>
  </si>
  <si>
    <t>Simple-LSTM</t>
    <phoneticPr fontId="1" type="noConversion"/>
  </si>
  <si>
    <t>Time series of Taxi-Uber DS. (2014-15)</t>
    <phoneticPr fontId="1" type="noConversion"/>
  </si>
  <si>
    <t>Pytorch</t>
  </si>
  <si>
    <t>Uber-Simple-LSTM-pytorch</t>
    <phoneticPr fontId="1" type="noConversion"/>
  </si>
  <si>
    <t>Taxi-Simple-LSTM-Keras</t>
    <phoneticPr fontId="1" type="noConversion"/>
  </si>
  <si>
    <t>Time series of Taxi-Uber DS. (2014-16)</t>
  </si>
  <si>
    <t>Tensorflow Keras</t>
  </si>
  <si>
    <t>Uber-Simple-LSTM-Keras</t>
    <phoneticPr fontId="1" type="noConversion"/>
  </si>
  <si>
    <t>Time series of Taxi-Uber DS. (2014-17)</t>
  </si>
  <si>
    <t>CRANN-Temporal</t>
    <phoneticPr fontId="1" type="noConversion"/>
  </si>
  <si>
    <t>Bahdanau Att.Mech Autoencoder (LSTM based)</t>
    <phoneticPr fontId="1" type="noConversion"/>
  </si>
  <si>
    <t>temporal time series of hourly/daily car traffic (in Madrid)</t>
    <phoneticPr fontId="1" type="noConversion"/>
  </si>
  <si>
    <t>CRANN-Spatial</t>
    <phoneticPr fontId="1" type="noConversion"/>
  </si>
  <si>
    <t>CNN+ST-Att.Mech</t>
    <phoneticPr fontId="1" type="noConversion"/>
  </si>
  <si>
    <t>incidence captured by 30 sensors + Timestamps (A 17000x30 matrix)</t>
    <phoneticPr fontId="1" type="noConversion"/>
  </si>
  <si>
    <t>CRANN-Dense</t>
    <phoneticPr fontId="1" type="noConversion"/>
  </si>
  <si>
    <t>Fully Connected Feedforward NN (FCFFNN)</t>
    <phoneticPr fontId="1" type="noConversion"/>
  </si>
  <si>
    <t>dense 3D+ tensor of the both preceeding modules</t>
    <phoneticPr fontId="1" type="noConversion"/>
  </si>
  <si>
    <t>Seq2seq (flow)</t>
  </si>
  <si>
    <t>Improved Seq2eq</t>
    <phoneticPr fontId="1" type="noConversion"/>
  </si>
  <si>
    <t>Traffic flow &amp; speed dataset</t>
    <phoneticPr fontId="1" type="noConversion"/>
  </si>
  <si>
    <t>MXNET</t>
  </si>
  <si>
    <t>GAT Seq2seq (flow)</t>
  </si>
  <si>
    <t>ST-Metanet (flow)</t>
  </si>
  <si>
    <t>Seq2seq (speed)</t>
  </si>
  <si>
    <t>GAT Seq2seq (speed)</t>
  </si>
  <si>
    <t>ST-Metanet (speed)</t>
  </si>
  <si>
    <t>AGCRN - PeMSD4</t>
  </si>
  <si>
    <t>Attentive Graph CRN</t>
  </si>
  <si>
    <t>Caltrans PEMS04&amp;08</t>
  </si>
  <si>
    <t>AGCRN - PeMSD8</t>
  </si>
  <si>
    <t>ASTGCN - PeMSD4</t>
  </si>
  <si>
    <t>Attention Based GCN</t>
  </si>
  <si>
    <t>ASTGCN - PeMSD8</t>
  </si>
  <si>
    <t>Deepforecast</t>
  </si>
  <si>
    <t>Multi-LSTM</t>
  </si>
  <si>
    <t>MS_winds - Wind Speed &amp; Flow Dataset</t>
  </si>
  <si>
    <t>DCRNN - 15min</t>
  </si>
  <si>
    <t>R-CNN</t>
  </si>
  <si>
    <t>PEMS &amp; METR-LA</t>
  </si>
  <si>
    <t>STGCN - 15min</t>
  </si>
  <si>
    <t>Graph-CNN</t>
  </si>
  <si>
    <t>STGCN - 30 min</t>
  </si>
  <si>
    <t>STGCN - 1hr</t>
  </si>
  <si>
    <t>LSTM4-noLB</t>
  </si>
  <si>
    <t>LSTM9</t>
  </si>
  <si>
    <t>MAE</t>
  </si>
  <si>
    <t>Train Metrics:</t>
  </si>
  <si>
    <t>Test Metrics:</t>
  </si>
  <si>
    <t>TFK-LSGANx10</t>
  </si>
  <si>
    <t>Test Metrics 9B:</t>
  </si>
  <si>
    <t>Train Metrics 9B:</t>
  </si>
  <si>
    <t>Train Metrics 12B:</t>
  </si>
  <si>
    <t>Test Metrics 12B:</t>
  </si>
  <si>
    <t>Train 9B:</t>
  </si>
  <si>
    <t>Test 9B:</t>
  </si>
  <si>
    <t>Train 12B:</t>
  </si>
  <si>
    <t>Test 12B:</t>
  </si>
  <si>
    <t>MMS-LSTM4-noLB</t>
  </si>
  <si>
    <t>No-MMS-LSTM4</t>
  </si>
  <si>
    <t>n/a</t>
  </si>
  <si>
    <t>Pre-MMS-LSTM4</t>
  </si>
  <si>
    <t>Post-MMS-LSTM4-noLB</t>
  </si>
  <si>
    <t>BAE</t>
  </si>
  <si>
    <t>DCGAN</t>
  </si>
  <si>
    <t>CVAE</t>
  </si>
  <si>
    <t>VAE</t>
  </si>
  <si>
    <t>WGAN-GP</t>
  </si>
  <si>
    <t>LSGAN</t>
  </si>
  <si>
    <t>Post-MMS-LSTM-LB5</t>
  </si>
  <si>
    <t>Post-MMS-LSTM-Weekly</t>
  </si>
  <si>
    <t>Post-MMS-LSTM9</t>
  </si>
  <si>
    <t>LSGAN***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</si>
</sst>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  <font>
      <sz val="8"/>
      <color theme="1"/>
      <name val="Calibri"/>
      <family val="2"/>
      <scheme val="minor"/>
    </font>
    <font>
      <b/>
      <sz val="8"/>
      <color theme="1"/>
      <name val="Calibri"/>
      <family val="1"/>
      <charset val="136"/>
      <scheme val="minor"/>
    </font>
    <font>
      <sz val="8"/>
      <color theme="1"/>
      <name val="Calibri"/>
      <family val="2"/>
      <charset val="136"/>
      <scheme val="minor"/>
    </font>
    <font>
      <sz val="8"/>
      <color theme="4"/>
      <name val="Calibri"/>
      <family val="2"/>
      <charset val="136"/>
      <scheme val="minor"/>
    </font>
    <font>
      <sz val="8"/>
      <name val="Calibri"/>
      <family val="2"/>
      <charset val="136"/>
      <scheme val="minor"/>
    </font>
    <font>
      <sz val="8"/>
      <name val="Times New Roman"/>
      <family val="1"/>
    </font>
    <font>
      <sz val="8"/>
      <color theme="4"/>
      <name val="Times New Roman"/>
      <family val="1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2" borderId="1" xfId="0" applyFont="1" applyFill="1" applyBorder="1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2" fillId="0" borderId="2" xfId="0" applyFont="1" applyFill="1" applyBorder="1"/>
    <xf numFmtId="0" fontId="2" fillId="4" borderId="1" xfId="0" applyFont="1" applyFill="1" applyBorder="1"/>
    <xf numFmtId="0" fontId="0" fillId="4" borderId="0" xfId="0" applyFill="1"/>
    <xf numFmtId="0" fontId="0" fillId="4" borderId="1" xfId="0" applyFill="1" applyBorder="1"/>
    <xf numFmtId="0" fontId="2" fillId="2" borderId="0" xfId="0" applyFont="1" applyFill="1"/>
    <xf numFmtId="0" fontId="2" fillId="0" borderId="0" xfId="0" applyFont="1"/>
    <xf numFmtId="0" fontId="9" fillId="2" borderId="1" xfId="0" applyFont="1" applyFill="1" applyBorder="1"/>
    <xf numFmtId="11" fontId="2" fillId="0" borderId="1" xfId="0" applyNumberFormat="1" applyFont="1" applyBorder="1"/>
    <xf numFmtId="0" fontId="10" fillId="0" borderId="1" xfId="0" applyFont="1" applyBorder="1"/>
    <xf numFmtId="0" fontId="10" fillId="2" borderId="1" xfId="0" applyFont="1" applyFill="1" applyBorder="1"/>
    <xf numFmtId="0" fontId="11" fillId="6" borderId="1" xfId="0" applyFont="1" applyFill="1" applyBorder="1"/>
    <xf numFmtId="0" fontId="11" fillId="7" borderId="1" xfId="0" applyFont="1" applyFill="1" applyBorder="1"/>
    <xf numFmtId="11" fontId="11" fillId="7" borderId="1" xfId="0" applyNumberFormat="1" applyFont="1" applyFill="1" applyBorder="1"/>
    <xf numFmtId="0" fontId="11" fillId="8" borderId="1" xfId="0" applyFont="1" applyFill="1" applyBorder="1"/>
    <xf numFmtId="0" fontId="2" fillId="0" borderId="3" xfId="0" applyFont="1" applyFill="1" applyBorder="1" applyAlignment="1"/>
    <xf numFmtId="0" fontId="0" fillId="0" borderId="4" xfId="0" applyBorder="1" applyAlignment="1"/>
    <xf numFmtId="0" fontId="0" fillId="0" borderId="5" xfId="0" applyBorder="1" applyAlignment="1"/>
    <xf numFmtId="0" fontId="11" fillId="7" borderId="0" xfId="0" applyFont="1" applyFill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***MSE of the 9B-LSGAN is 5 times higher that it appears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'Results(NEW)'!$L$18:$M$18</c:f>
              <c:strCache>
                <c:ptCount val="2"/>
                <c:pt idx="0">
                  <c:v>Train 9B:</c:v>
                </c:pt>
                <c:pt idx="1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DCGAN</c:v>
                </c:pt>
                <c:pt idx="1">
                  <c:v>CVAE</c:v>
                </c:pt>
                <c:pt idx="2">
                  <c:v>VAE</c:v>
                </c:pt>
                <c:pt idx="3">
                  <c:v>WGAN-GP</c:v>
                </c:pt>
                <c:pt idx="4">
                  <c:v>LSGAN***</c:v>
                </c:pt>
                <c:pt idx="5">
                  <c:v>BAE</c:v>
                </c:pt>
              </c:strCache>
            </c:strRef>
          </c:cat>
          <c:val>
            <c:numRef>
              <c:f>'Results(NEW)'!$N$18:$S$18</c:f>
              <c:numCache>
                <c:formatCode>General</c:formatCode>
                <c:ptCount val="6"/>
                <c:pt idx="0">
                  <c:v>12.011371</c:v>
                </c:pt>
                <c:pt idx="1">
                  <c:v>7.6662907999999996</c:v>
                </c:pt>
                <c:pt idx="2">
                  <c:v>1.3036825999999999</c:v>
                </c:pt>
                <c:pt idx="3">
                  <c:v>12.200706500000001</c:v>
                </c:pt>
                <c:pt idx="4">
                  <c:v>277.00992000000002</c:v>
                </c:pt>
                <c:pt idx="5">
                  <c:v>4.6366690000000004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9-4AC9-8F96-D2FDE9B18FCD}"/>
            </c:ext>
          </c:extLst>
        </c:ser>
        <c:ser>
          <c:idx val="1"/>
          <c:order val="1"/>
          <c:tx>
            <c:strRef>
              <c:f>'Results(NEW)'!$L$19:$M$19</c:f>
              <c:strCache>
                <c:ptCount val="2"/>
                <c:pt idx="0">
                  <c:v>Train 9B:</c:v>
                </c:pt>
                <c:pt idx="1">
                  <c:v>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DCGAN</c:v>
                </c:pt>
                <c:pt idx="1">
                  <c:v>CVAE</c:v>
                </c:pt>
                <c:pt idx="2">
                  <c:v>VAE</c:v>
                </c:pt>
                <c:pt idx="3">
                  <c:v>WGAN-GP</c:v>
                </c:pt>
                <c:pt idx="4">
                  <c:v>LSGAN***</c:v>
                </c:pt>
                <c:pt idx="5">
                  <c:v>BAE</c:v>
                </c:pt>
              </c:strCache>
            </c:strRef>
          </c:cat>
          <c:val>
            <c:numRef>
              <c:f>'Results(NEW)'!$N$19:$S$19</c:f>
              <c:numCache>
                <c:formatCode>General</c:formatCode>
                <c:ptCount val="6"/>
                <c:pt idx="0">
                  <c:v>3.4657424397774399</c:v>
                </c:pt>
                <c:pt idx="1">
                  <c:v>2.7688065000000002</c:v>
                </c:pt>
                <c:pt idx="2">
                  <c:v>1.14178919494322</c:v>
                </c:pt>
                <c:pt idx="3">
                  <c:v>3.49295097044513</c:v>
                </c:pt>
                <c:pt idx="4">
                  <c:v>37.216253983264799</c:v>
                </c:pt>
                <c:pt idx="5">
                  <c:v>2.1532927000000002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9-4AC9-8F96-D2FDE9B18FCD}"/>
            </c:ext>
          </c:extLst>
        </c:ser>
        <c:ser>
          <c:idx val="2"/>
          <c:order val="2"/>
          <c:tx>
            <c:strRef>
              <c:f>'Results(NEW)'!$L$20:$M$20</c:f>
              <c:strCache>
                <c:ptCount val="2"/>
                <c:pt idx="0">
                  <c:v>Train 9B:</c:v>
                </c:pt>
                <c:pt idx="1">
                  <c:v>MAE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DCGAN</c:v>
                </c:pt>
                <c:pt idx="1">
                  <c:v>CVAE</c:v>
                </c:pt>
                <c:pt idx="2">
                  <c:v>VAE</c:v>
                </c:pt>
                <c:pt idx="3">
                  <c:v>WGAN-GP</c:v>
                </c:pt>
                <c:pt idx="4">
                  <c:v>LSGAN***</c:v>
                </c:pt>
                <c:pt idx="5">
                  <c:v>BAE</c:v>
                </c:pt>
              </c:strCache>
            </c:strRef>
          </c:cat>
          <c:val>
            <c:numRef>
              <c:f>'Results(NEW)'!$N$20:$S$20</c:f>
              <c:numCache>
                <c:formatCode>General</c:formatCode>
                <c:ptCount val="6"/>
                <c:pt idx="0">
                  <c:v>0.88629709999999995</c:v>
                </c:pt>
                <c:pt idx="1">
                  <c:v>0.3827354</c:v>
                </c:pt>
                <c:pt idx="2">
                  <c:v>0.37329637999999998</c:v>
                </c:pt>
                <c:pt idx="3">
                  <c:v>0.87065689999999996</c:v>
                </c:pt>
                <c:pt idx="4">
                  <c:v>32.865139999999997</c:v>
                </c:pt>
                <c:pt idx="5">
                  <c:v>1.8429354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9-4AC9-8F96-D2FDE9B18FCD}"/>
            </c:ext>
          </c:extLst>
        </c:ser>
        <c:ser>
          <c:idx val="3"/>
          <c:order val="3"/>
          <c:tx>
            <c:strRef>
              <c:f>'Results(NEW)'!$L$21:$M$21</c:f>
              <c:strCache>
                <c:ptCount val="2"/>
                <c:pt idx="0">
                  <c:v>Test 9B:</c:v>
                </c:pt>
                <c:pt idx="1">
                  <c:v>MSE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DCGAN</c:v>
                </c:pt>
                <c:pt idx="1">
                  <c:v>CVAE</c:v>
                </c:pt>
                <c:pt idx="2">
                  <c:v>VAE</c:v>
                </c:pt>
                <c:pt idx="3">
                  <c:v>WGAN-GP</c:v>
                </c:pt>
                <c:pt idx="4">
                  <c:v>LSGAN***</c:v>
                </c:pt>
                <c:pt idx="5">
                  <c:v>BAE</c:v>
                </c:pt>
              </c:strCache>
            </c:strRef>
          </c:cat>
          <c:val>
            <c:numRef>
              <c:f>'Results(NEW)'!$N$21:$S$21</c:f>
              <c:numCache>
                <c:formatCode>General</c:formatCode>
                <c:ptCount val="6"/>
                <c:pt idx="0">
                  <c:v>11.25666</c:v>
                </c:pt>
                <c:pt idx="1">
                  <c:v>6.7336391999999998</c:v>
                </c:pt>
                <c:pt idx="2">
                  <c:v>1.0857254999999999</c:v>
                </c:pt>
                <c:pt idx="3">
                  <c:v>10.965600999999999</c:v>
                </c:pt>
                <c:pt idx="4">
                  <c:v>276.45320000000004</c:v>
                </c:pt>
                <c:pt idx="5">
                  <c:v>5.9443279999999996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A9-4AC9-8F96-D2FDE9B18FCD}"/>
            </c:ext>
          </c:extLst>
        </c:ser>
        <c:ser>
          <c:idx val="4"/>
          <c:order val="4"/>
          <c:tx>
            <c:strRef>
              <c:f>'Results(NEW)'!$L$22:$M$22</c:f>
              <c:strCache>
                <c:ptCount val="2"/>
                <c:pt idx="0">
                  <c:v>Test 9B:</c:v>
                </c:pt>
                <c:pt idx="1">
                  <c:v>RMSE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DCGAN</c:v>
                </c:pt>
                <c:pt idx="1">
                  <c:v>CVAE</c:v>
                </c:pt>
                <c:pt idx="2">
                  <c:v>VAE</c:v>
                </c:pt>
                <c:pt idx="3">
                  <c:v>WGAN-GP</c:v>
                </c:pt>
                <c:pt idx="4">
                  <c:v>LSGAN***</c:v>
                </c:pt>
                <c:pt idx="5">
                  <c:v>BAE</c:v>
                </c:pt>
              </c:strCache>
            </c:strRef>
          </c:cat>
          <c:val>
            <c:numRef>
              <c:f>'Results(NEW)'!$N$22:$S$22</c:f>
              <c:numCache>
                <c:formatCode>General</c:formatCode>
                <c:ptCount val="6"/>
                <c:pt idx="0">
                  <c:v>3.3550947023036102</c:v>
                </c:pt>
                <c:pt idx="1">
                  <c:v>2.5949255999999998</c:v>
                </c:pt>
                <c:pt idx="2">
                  <c:v>1.0419815477651999</c:v>
                </c:pt>
                <c:pt idx="3">
                  <c:v>3.3114348804418898</c:v>
                </c:pt>
                <c:pt idx="4">
                  <c:v>37.178837948636001</c:v>
                </c:pt>
                <c:pt idx="5">
                  <c:v>2.4380991000000001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A9-4AC9-8F96-D2FDE9B18FCD}"/>
            </c:ext>
          </c:extLst>
        </c:ser>
        <c:ser>
          <c:idx val="5"/>
          <c:order val="5"/>
          <c:tx>
            <c:strRef>
              <c:f>'Results(NEW)'!$L$23:$M$23</c:f>
              <c:strCache>
                <c:ptCount val="2"/>
                <c:pt idx="0">
                  <c:v>Test 9B:</c:v>
                </c:pt>
                <c:pt idx="1">
                  <c:v>MAE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DCGAN</c:v>
                </c:pt>
                <c:pt idx="1">
                  <c:v>CVAE</c:v>
                </c:pt>
                <c:pt idx="2">
                  <c:v>VAE</c:v>
                </c:pt>
                <c:pt idx="3">
                  <c:v>WGAN-GP</c:v>
                </c:pt>
                <c:pt idx="4">
                  <c:v>LSGAN***</c:v>
                </c:pt>
                <c:pt idx="5">
                  <c:v>BAE</c:v>
                </c:pt>
              </c:strCache>
            </c:strRef>
          </c:cat>
          <c:val>
            <c:numRef>
              <c:f>'Results(NEW)'!$N$23:$S$23</c:f>
              <c:numCache>
                <c:formatCode>General</c:formatCode>
                <c:ptCount val="6"/>
                <c:pt idx="0">
                  <c:v>0.84401720000000002</c:v>
                </c:pt>
                <c:pt idx="1">
                  <c:v>0.34425230000000001</c:v>
                </c:pt>
                <c:pt idx="2">
                  <c:v>0.3522904</c:v>
                </c:pt>
                <c:pt idx="3">
                  <c:v>0.81602686999999996</c:v>
                </c:pt>
                <c:pt idx="4">
                  <c:v>32.839905000000002</c:v>
                </c:pt>
                <c:pt idx="5">
                  <c:v>2.1663473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A9-4AC9-8F96-D2FDE9B18FCD}"/>
            </c:ext>
          </c:extLst>
        </c:ser>
        <c:ser>
          <c:idx val="6"/>
          <c:order val="6"/>
          <c:tx>
            <c:strRef>
              <c:f>'Results(NEW)'!$L$24:$M$24</c:f>
              <c:strCache>
                <c:ptCount val="2"/>
                <c:pt idx="0">
                  <c:v>Train 12B:</c:v>
                </c:pt>
                <c:pt idx="1">
                  <c:v>MSE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DCGAN</c:v>
                </c:pt>
                <c:pt idx="1">
                  <c:v>CVAE</c:v>
                </c:pt>
                <c:pt idx="2">
                  <c:v>VAE</c:v>
                </c:pt>
                <c:pt idx="3">
                  <c:v>WGAN-GP</c:v>
                </c:pt>
                <c:pt idx="4">
                  <c:v>LSGAN***</c:v>
                </c:pt>
                <c:pt idx="5">
                  <c:v>BAE</c:v>
                </c:pt>
              </c:strCache>
            </c:strRef>
          </c:cat>
          <c:val>
            <c:numRef>
              <c:f>'Results(NEW)'!$N$24:$S$24</c:f>
              <c:numCache>
                <c:formatCode>General</c:formatCode>
                <c:ptCount val="6"/>
                <c:pt idx="0">
                  <c:v>8.4767569999999992</c:v>
                </c:pt>
                <c:pt idx="1">
                  <c:v>12.374425</c:v>
                </c:pt>
                <c:pt idx="2">
                  <c:v>2.3267880000000001</c:v>
                </c:pt>
                <c:pt idx="3">
                  <c:v>45.895508</c:v>
                </c:pt>
                <c:pt idx="4">
                  <c:v>197.77995000000001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A9-4AC9-8F96-D2FDE9B18FCD}"/>
            </c:ext>
          </c:extLst>
        </c:ser>
        <c:ser>
          <c:idx val="7"/>
          <c:order val="7"/>
          <c:tx>
            <c:strRef>
              <c:f>'Results(NEW)'!$L$25:$M$25</c:f>
              <c:strCache>
                <c:ptCount val="2"/>
                <c:pt idx="0">
                  <c:v>Train 12B:</c:v>
                </c:pt>
                <c:pt idx="1">
                  <c:v>RMSE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DCGAN</c:v>
                </c:pt>
                <c:pt idx="1">
                  <c:v>CVAE</c:v>
                </c:pt>
                <c:pt idx="2">
                  <c:v>VAE</c:v>
                </c:pt>
                <c:pt idx="3">
                  <c:v>WGAN-GP</c:v>
                </c:pt>
                <c:pt idx="4">
                  <c:v>LSGAN***</c:v>
                </c:pt>
                <c:pt idx="5">
                  <c:v>BAE</c:v>
                </c:pt>
              </c:strCache>
            </c:strRef>
          </c:cat>
          <c:val>
            <c:numRef>
              <c:f>'Results(NEW)'!$N$25:$S$25</c:f>
              <c:numCache>
                <c:formatCode>General</c:formatCode>
                <c:ptCount val="6"/>
                <c:pt idx="0">
                  <c:v>2.9114870855905401</c:v>
                </c:pt>
                <c:pt idx="1">
                  <c:v>3.5177301999999999</c:v>
                </c:pt>
                <c:pt idx="2">
                  <c:v>1.5253812469702099</c:v>
                </c:pt>
                <c:pt idx="3">
                  <c:v>6.7746223372598404</c:v>
                </c:pt>
                <c:pt idx="4">
                  <c:v>14.0634260762777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A9-4AC9-8F96-D2FDE9B18FCD}"/>
            </c:ext>
          </c:extLst>
        </c:ser>
        <c:ser>
          <c:idx val="8"/>
          <c:order val="8"/>
          <c:tx>
            <c:strRef>
              <c:f>'Results(NEW)'!$L$26:$M$26</c:f>
              <c:strCache>
                <c:ptCount val="2"/>
                <c:pt idx="0">
                  <c:v>Train 12B:</c:v>
                </c:pt>
                <c:pt idx="1">
                  <c:v>MAE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DCGAN</c:v>
                </c:pt>
                <c:pt idx="1">
                  <c:v>CVAE</c:v>
                </c:pt>
                <c:pt idx="2">
                  <c:v>VAE</c:v>
                </c:pt>
                <c:pt idx="3">
                  <c:v>WGAN-GP</c:v>
                </c:pt>
                <c:pt idx="4">
                  <c:v>LSGAN***</c:v>
                </c:pt>
                <c:pt idx="5">
                  <c:v>BAE</c:v>
                </c:pt>
              </c:strCache>
            </c:strRef>
          </c:cat>
          <c:val>
            <c:numRef>
              <c:f>'Results(NEW)'!$N$26:$S$26</c:f>
              <c:numCache>
                <c:formatCode>General</c:formatCode>
                <c:ptCount val="6"/>
                <c:pt idx="0">
                  <c:v>0.80054784000000001</c:v>
                </c:pt>
                <c:pt idx="1">
                  <c:v>0.48861146</c:v>
                </c:pt>
                <c:pt idx="2">
                  <c:v>0.52091489999999996</c:v>
                </c:pt>
                <c:pt idx="3">
                  <c:v>1.8139670000000001</c:v>
                </c:pt>
                <c:pt idx="4">
                  <c:v>7.2457719999999997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A9-4AC9-8F96-D2FDE9B18FCD}"/>
            </c:ext>
          </c:extLst>
        </c:ser>
        <c:ser>
          <c:idx val="9"/>
          <c:order val="9"/>
          <c:tx>
            <c:strRef>
              <c:f>'Results(NEW)'!$L$27:$M$27</c:f>
              <c:strCache>
                <c:ptCount val="2"/>
                <c:pt idx="0">
                  <c:v>Test 12B:</c:v>
                </c:pt>
                <c:pt idx="1">
                  <c:v>MSE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DCGAN</c:v>
                </c:pt>
                <c:pt idx="1">
                  <c:v>CVAE</c:v>
                </c:pt>
                <c:pt idx="2">
                  <c:v>VAE</c:v>
                </c:pt>
                <c:pt idx="3">
                  <c:v>WGAN-GP</c:v>
                </c:pt>
                <c:pt idx="4">
                  <c:v>LSGAN***</c:v>
                </c:pt>
                <c:pt idx="5">
                  <c:v>BAE</c:v>
                </c:pt>
              </c:strCache>
            </c:strRef>
          </c:cat>
          <c:val>
            <c:numRef>
              <c:f>'Results(NEW)'!$N$27:$S$27</c:f>
              <c:numCache>
                <c:formatCode>General</c:formatCode>
                <c:ptCount val="6"/>
                <c:pt idx="0">
                  <c:v>7.6664494999999997</c:v>
                </c:pt>
                <c:pt idx="1">
                  <c:v>8.6729479999999999</c:v>
                </c:pt>
                <c:pt idx="2">
                  <c:v>1.9275316</c:v>
                </c:pt>
                <c:pt idx="3">
                  <c:v>45.415329999999997</c:v>
                </c:pt>
                <c:pt idx="4">
                  <c:v>194.74648999999999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A9-4AC9-8F96-D2FDE9B18FCD}"/>
            </c:ext>
          </c:extLst>
        </c:ser>
        <c:ser>
          <c:idx val="10"/>
          <c:order val="10"/>
          <c:tx>
            <c:strRef>
              <c:f>'Results(NEW)'!$L$28:$M$28</c:f>
              <c:strCache>
                <c:ptCount val="2"/>
                <c:pt idx="0">
                  <c:v>Test 12B:</c:v>
                </c:pt>
                <c:pt idx="1">
                  <c:v>RMSE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DCGAN</c:v>
                </c:pt>
                <c:pt idx="1">
                  <c:v>CVAE</c:v>
                </c:pt>
                <c:pt idx="2">
                  <c:v>VAE</c:v>
                </c:pt>
                <c:pt idx="3">
                  <c:v>WGAN-GP</c:v>
                </c:pt>
                <c:pt idx="4">
                  <c:v>LSGAN***</c:v>
                </c:pt>
                <c:pt idx="5">
                  <c:v>BAE</c:v>
                </c:pt>
              </c:strCache>
            </c:strRef>
          </c:cat>
          <c:val>
            <c:numRef>
              <c:f>'Results(NEW)'!$N$28:$S$28</c:f>
              <c:numCache>
                <c:formatCode>General</c:formatCode>
                <c:ptCount val="6"/>
                <c:pt idx="0">
                  <c:v>2.7688354134570599</c:v>
                </c:pt>
                <c:pt idx="1">
                  <c:v>2.9449868000000001</c:v>
                </c:pt>
                <c:pt idx="2">
                  <c:v>1.3883557181063</c:v>
                </c:pt>
                <c:pt idx="3">
                  <c:v>6.7390896254236097</c:v>
                </c:pt>
                <c:pt idx="4">
                  <c:v>13.955159994730099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A9-4AC9-8F96-D2FDE9B18FCD}"/>
            </c:ext>
          </c:extLst>
        </c:ser>
        <c:ser>
          <c:idx val="11"/>
          <c:order val="11"/>
          <c:tx>
            <c:strRef>
              <c:f>'Results(NEW)'!$L$29:$M$29</c:f>
              <c:strCache>
                <c:ptCount val="2"/>
                <c:pt idx="0">
                  <c:v>Test 12B:</c:v>
                </c:pt>
                <c:pt idx="1">
                  <c:v>MAE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DCGAN</c:v>
                </c:pt>
                <c:pt idx="1">
                  <c:v>CVAE</c:v>
                </c:pt>
                <c:pt idx="2">
                  <c:v>VAE</c:v>
                </c:pt>
                <c:pt idx="3">
                  <c:v>WGAN-GP</c:v>
                </c:pt>
                <c:pt idx="4">
                  <c:v>LSGAN***</c:v>
                </c:pt>
                <c:pt idx="5">
                  <c:v>BAE</c:v>
                </c:pt>
              </c:strCache>
            </c:strRef>
          </c:cat>
          <c:val>
            <c:numRef>
              <c:f>'Results(NEW)'!$N$29:$S$29</c:f>
              <c:numCache>
                <c:formatCode>General</c:formatCode>
                <c:ptCount val="6"/>
                <c:pt idx="0">
                  <c:v>0.74183779999999999</c:v>
                </c:pt>
                <c:pt idx="1">
                  <c:v>0.41251573000000002</c:v>
                </c:pt>
                <c:pt idx="2">
                  <c:v>0.48643874999999998</c:v>
                </c:pt>
                <c:pt idx="3">
                  <c:v>1.7555917999999999</c:v>
                </c:pt>
                <c:pt idx="4">
                  <c:v>7.1890564000000001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9A9-4AC9-8F96-D2FDE9B18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833312"/>
        <c:axId val="1524834560"/>
      </c:barChart>
      <c:catAx>
        <c:axId val="152483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34560"/>
        <c:crosses val="autoZero"/>
        <c:auto val="1"/>
        <c:lblAlgn val="ctr"/>
        <c:lblOffset val="100"/>
        <c:noMultiLvlLbl val="0"/>
      </c:catAx>
      <c:valAx>
        <c:axId val="15248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3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***MSE of the 9B-LSGAN is 5 times higher that it appears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'Results(NEW)'!$L$18:$M$18</c:f>
              <c:strCache>
                <c:ptCount val="2"/>
                <c:pt idx="0">
                  <c:v>Train 9B:</c:v>
                </c:pt>
                <c:pt idx="1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DCGAN</c:v>
                </c:pt>
                <c:pt idx="1">
                  <c:v>CVAE</c:v>
                </c:pt>
                <c:pt idx="2">
                  <c:v>VAE</c:v>
                </c:pt>
                <c:pt idx="3">
                  <c:v>WGAN-GP</c:v>
                </c:pt>
                <c:pt idx="4">
                  <c:v>LSGAN***</c:v>
                </c:pt>
                <c:pt idx="5">
                  <c:v>BAE</c:v>
                </c:pt>
              </c:strCache>
            </c:strRef>
          </c:cat>
          <c:val>
            <c:numRef>
              <c:f>'Results(NEW)'!$N$18:$S$18</c:f>
              <c:numCache>
                <c:formatCode>General</c:formatCode>
                <c:ptCount val="6"/>
                <c:pt idx="0">
                  <c:v>12.011371</c:v>
                </c:pt>
                <c:pt idx="1">
                  <c:v>7.6662907999999996</c:v>
                </c:pt>
                <c:pt idx="2">
                  <c:v>1.3036825999999999</c:v>
                </c:pt>
                <c:pt idx="3">
                  <c:v>12.200706500000001</c:v>
                </c:pt>
                <c:pt idx="4">
                  <c:v>277.00992000000002</c:v>
                </c:pt>
                <c:pt idx="5">
                  <c:v>4.6366690000000004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6-4592-90E0-2F75CAB3D2BD}"/>
            </c:ext>
          </c:extLst>
        </c:ser>
        <c:ser>
          <c:idx val="1"/>
          <c:order val="1"/>
          <c:tx>
            <c:strRef>
              <c:f>'Results(NEW)'!$L$19:$M$19</c:f>
              <c:strCache>
                <c:ptCount val="2"/>
                <c:pt idx="0">
                  <c:v>Train 9B:</c:v>
                </c:pt>
                <c:pt idx="1">
                  <c:v>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DCGAN</c:v>
                </c:pt>
                <c:pt idx="1">
                  <c:v>CVAE</c:v>
                </c:pt>
                <c:pt idx="2">
                  <c:v>VAE</c:v>
                </c:pt>
                <c:pt idx="3">
                  <c:v>WGAN-GP</c:v>
                </c:pt>
                <c:pt idx="4">
                  <c:v>LSGAN***</c:v>
                </c:pt>
                <c:pt idx="5">
                  <c:v>BAE</c:v>
                </c:pt>
              </c:strCache>
            </c:strRef>
          </c:cat>
          <c:val>
            <c:numRef>
              <c:f>'Results(NEW)'!$N$19:$S$19</c:f>
              <c:numCache>
                <c:formatCode>General</c:formatCode>
                <c:ptCount val="6"/>
                <c:pt idx="0">
                  <c:v>3.4657424397774399</c:v>
                </c:pt>
                <c:pt idx="1">
                  <c:v>2.7688065000000002</c:v>
                </c:pt>
                <c:pt idx="2">
                  <c:v>1.14178919494322</c:v>
                </c:pt>
                <c:pt idx="3">
                  <c:v>3.49295097044513</c:v>
                </c:pt>
                <c:pt idx="4">
                  <c:v>37.216253983264799</c:v>
                </c:pt>
                <c:pt idx="5">
                  <c:v>2.1532927000000002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6-4592-90E0-2F75CAB3D2BD}"/>
            </c:ext>
          </c:extLst>
        </c:ser>
        <c:ser>
          <c:idx val="2"/>
          <c:order val="2"/>
          <c:tx>
            <c:strRef>
              <c:f>'Results(NEW)'!$L$20:$M$20</c:f>
              <c:strCache>
                <c:ptCount val="2"/>
                <c:pt idx="0">
                  <c:v>Train 9B:</c:v>
                </c:pt>
                <c:pt idx="1">
                  <c:v>MAE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DCGAN</c:v>
                </c:pt>
                <c:pt idx="1">
                  <c:v>CVAE</c:v>
                </c:pt>
                <c:pt idx="2">
                  <c:v>VAE</c:v>
                </c:pt>
                <c:pt idx="3">
                  <c:v>WGAN-GP</c:v>
                </c:pt>
                <c:pt idx="4">
                  <c:v>LSGAN***</c:v>
                </c:pt>
                <c:pt idx="5">
                  <c:v>BAE</c:v>
                </c:pt>
              </c:strCache>
            </c:strRef>
          </c:cat>
          <c:val>
            <c:numRef>
              <c:f>'Results(NEW)'!$N$20:$S$20</c:f>
              <c:numCache>
                <c:formatCode>General</c:formatCode>
                <c:ptCount val="6"/>
                <c:pt idx="0">
                  <c:v>0.88629709999999995</c:v>
                </c:pt>
                <c:pt idx="1">
                  <c:v>0.3827354</c:v>
                </c:pt>
                <c:pt idx="2">
                  <c:v>0.37329637999999998</c:v>
                </c:pt>
                <c:pt idx="3">
                  <c:v>0.87065689999999996</c:v>
                </c:pt>
                <c:pt idx="4">
                  <c:v>32.865139999999997</c:v>
                </c:pt>
                <c:pt idx="5">
                  <c:v>1.8429354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56-4592-90E0-2F75CAB3D2BD}"/>
            </c:ext>
          </c:extLst>
        </c:ser>
        <c:ser>
          <c:idx val="3"/>
          <c:order val="3"/>
          <c:tx>
            <c:strRef>
              <c:f>'Results(NEW)'!$L$21:$M$21</c:f>
              <c:strCache>
                <c:ptCount val="2"/>
                <c:pt idx="0">
                  <c:v>Test 9B:</c:v>
                </c:pt>
                <c:pt idx="1">
                  <c:v>MSE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DCGAN</c:v>
                </c:pt>
                <c:pt idx="1">
                  <c:v>CVAE</c:v>
                </c:pt>
                <c:pt idx="2">
                  <c:v>VAE</c:v>
                </c:pt>
                <c:pt idx="3">
                  <c:v>WGAN-GP</c:v>
                </c:pt>
                <c:pt idx="4">
                  <c:v>LSGAN***</c:v>
                </c:pt>
                <c:pt idx="5">
                  <c:v>BAE</c:v>
                </c:pt>
              </c:strCache>
            </c:strRef>
          </c:cat>
          <c:val>
            <c:numRef>
              <c:f>'Results(NEW)'!$N$21:$S$21</c:f>
              <c:numCache>
                <c:formatCode>General</c:formatCode>
                <c:ptCount val="6"/>
                <c:pt idx="0">
                  <c:v>11.25666</c:v>
                </c:pt>
                <c:pt idx="1">
                  <c:v>6.7336391999999998</c:v>
                </c:pt>
                <c:pt idx="2">
                  <c:v>1.0857254999999999</c:v>
                </c:pt>
                <c:pt idx="3">
                  <c:v>10.965600999999999</c:v>
                </c:pt>
                <c:pt idx="4">
                  <c:v>276.45320000000004</c:v>
                </c:pt>
                <c:pt idx="5">
                  <c:v>5.9443279999999996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56-4592-90E0-2F75CAB3D2BD}"/>
            </c:ext>
          </c:extLst>
        </c:ser>
        <c:ser>
          <c:idx val="4"/>
          <c:order val="4"/>
          <c:tx>
            <c:strRef>
              <c:f>'Results(NEW)'!$L$22:$M$22</c:f>
              <c:strCache>
                <c:ptCount val="2"/>
                <c:pt idx="0">
                  <c:v>Test 9B:</c:v>
                </c:pt>
                <c:pt idx="1">
                  <c:v>RMSE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DCGAN</c:v>
                </c:pt>
                <c:pt idx="1">
                  <c:v>CVAE</c:v>
                </c:pt>
                <c:pt idx="2">
                  <c:v>VAE</c:v>
                </c:pt>
                <c:pt idx="3">
                  <c:v>WGAN-GP</c:v>
                </c:pt>
                <c:pt idx="4">
                  <c:v>LSGAN***</c:v>
                </c:pt>
                <c:pt idx="5">
                  <c:v>BAE</c:v>
                </c:pt>
              </c:strCache>
            </c:strRef>
          </c:cat>
          <c:val>
            <c:numRef>
              <c:f>'Results(NEW)'!$N$22:$S$22</c:f>
              <c:numCache>
                <c:formatCode>General</c:formatCode>
                <c:ptCount val="6"/>
                <c:pt idx="0">
                  <c:v>3.3550947023036102</c:v>
                </c:pt>
                <c:pt idx="1">
                  <c:v>2.5949255999999998</c:v>
                </c:pt>
                <c:pt idx="2">
                  <c:v>1.0419815477651999</c:v>
                </c:pt>
                <c:pt idx="3">
                  <c:v>3.3114348804418898</c:v>
                </c:pt>
                <c:pt idx="4">
                  <c:v>37.178837948636001</c:v>
                </c:pt>
                <c:pt idx="5">
                  <c:v>2.4380991000000001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56-4592-90E0-2F75CAB3D2BD}"/>
            </c:ext>
          </c:extLst>
        </c:ser>
        <c:ser>
          <c:idx val="5"/>
          <c:order val="5"/>
          <c:tx>
            <c:strRef>
              <c:f>'Results(NEW)'!$L$23:$M$23</c:f>
              <c:strCache>
                <c:ptCount val="2"/>
                <c:pt idx="0">
                  <c:v>Test 9B:</c:v>
                </c:pt>
                <c:pt idx="1">
                  <c:v>MAE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DCGAN</c:v>
                </c:pt>
                <c:pt idx="1">
                  <c:v>CVAE</c:v>
                </c:pt>
                <c:pt idx="2">
                  <c:v>VAE</c:v>
                </c:pt>
                <c:pt idx="3">
                  <c:v>WGAN-GP</c:v>
                </c:pt>
                <c:pt idx="4">
                  <c:v>LSGAN***</c:v>
                </c:pt>
                <c:pt idx="5">
                  <c:v>BAE</c:v>
                </c:pt>
              </c:strCache>
            </c:strRef>
          </c:cat>
          <c:val>
            <c:numRef>
              <c:f>'Results(NEW)'!$N$23:$S$23</c:f>
              <c:numCache>
                <c:formatCode>General</c:formatCode>
                <c:ptCount val="6"/>
                <c:pt idx="0">
                  <c:v>0.84401720000000002</c:v>
                </c:pt>
                <c:pt idx="1">
                  <c:v>0.34425230000000001</c:v>
                </c:pt>
                <c:pt idx="2">
                  <c:v>0.3522904</c:v>
                </c:pt>
                <c:pt idx="3">
                  <c:v>0.81602686999999996</c:v>
                </c:pt>
                <c:pt idx="4">
                  <c:v>32.839905000000002</c:v>
                </c:pt>
                <c:pt idx="5">
                  <c:v>2.1663473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56-4592-90E0-2F75CAB3D2BD}"/>
            </c:ext>
          </c:extLst>
        </c:ser>
        <c:ser>
          <c:idx val="6"/>
          <c:order val="6"/>
          <c:tx>
            <c:strRef>
              <c:f>'Results(NEW)'!$L$24:$M$24</c:f>
              <c:strCache>
                <c:ptCount val="2"/>
                <c:pt idx="0">
                  <c:v>Train 12B:</c:v>
                </c:pt>
                <c:pt idx="1">
                  <c:v>MSE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DCGAN</c:v>
                </c:pt>
                <c:pt idx="1">
                  <c:v>CVAE</c:v>
                </c:pt>
                <c:pt idx="2">
                  <c:v>VAE</c:v>
                </c:pt>
                <c:pt idx="3">
                  <c:v>WGAN-GP</c:v>
                </c:pt>
                <c:pt idx="4">
                  <c:v>LSGAN***</c:v>
                </c:pt>
                <c:pt idx="5">
                  <c:v>BAE</c:v>
                </c:pt>
              </c:strCache>
            </c:strRef>
          </c:cat>
          <c:val>
            <c:numRef>
              <c:f>'Results(NEW)'!$N$24:$S$24</c:f>
              <c:numCache>
                <c:formatCode>General</c:formatCode>
                <c:ptCount val="6"/>
                <c:pt idx="0">
                  <c:v>8.4767569999999992</c:v>
                </c:pt>
                <c:pt idx="1">
                  <c:v>12.374425</c:v>
                </c:pt>
                <c:pt idx="2">
                  <c:v>2.3267880000000001</c:v>
                </c:pt>
                <c:pt idx="3">
                  <c:v>45.895508</c:v>
                </c:pt>
                <c:pt idx="4">
                  <c:v>197.77995000000001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56-4592-90E0-2F75CAB3D2BD}"/>
            </c:ext>
          </c:extLst>
        </c:ser>
        <c:ser>
          <c:idx val="7"/>
          <c:order val="7"/>
          <c:tx>
            <c:strRef>
              <c:f>'Results(NEW)'!$L$25:$M$25</c:f>
              <c:strCache>
                <c:ptCount val="2"/>
                <c:pt idx="0">
                  <c:v>Train 12B:</c:v>
                </c:pt>
                <c:pt idx="1">
                  <c:v>RMSE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DCGAN</c:v>
                </c:pt>
                <c:pt idx="1">
                  <c:v>CVAE</c:v>
                </c:pt>
                <c:pt idx="2">
                  <c:v>VAE</c:v>
                </c:pt>
                <c:pt idx="3">
                  <c:v>WGAN-GP</c:v>
                </c:pt>
                <c:pt idx="4">
                  <c:v>LSGAN***</c:v>
                </c:pt>
                <c:pt idx="5">
                  <c:v>BAE</c:v>
                </c:pt>
              </c:strCache>
            </c:strRef>
          </c:cat>
          <c:val>
            <c:numRef>
              <c:f>'Results(NEW)'!$N$25:$S$25</c:f>
              <c:numCache>
                <c:formatCode>General</c:formatCode>
                <c:ptCount val="6"/>
                <c:pt idx="0">
                  <c:v>2.9114870855905401</c:v>
                </c:pt>
                <c:pt idx="1">
                  <c:v>3.5177301999999999</c:v>
                </c:pt>
                <c:pt idx="2">
                  <c:v>1.5253812469702099</c:v>
                </c:pt>
                <c:pt idx="3">
                  <c:v>6.7746223372598404</c:v>
                </c:pt>
                <c:pt idx="4">
                  <c:v>14.0634260762777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56-4592-90E0-2F75CAB3D2BD}"/>
            </c:ext>
          </c:extLst>
        </c:ser>
        <c:ser>
          <c:idx val="8"/>
          <c:order val="8"/>
          <c:tx>
            <c:strRef>
              <c:f>'Results(NEW)'!$L$26:$M$26</c:f>
              <c:strCache>
                <c:ptCount val="2"/>
                <c:pt idx="0">
                  <c:v>Train 12B:</c:v>
                </c:pt>
                <c:pt idx="1">
                  <c:v>MAE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DCGAN</c:v>
                </c:pt>
                <c:pt idx="1">
                  <c:v>CVAE</c:v>
                </c:pt>
                <c:pt idx="2">
                  <c:v>VAE</c:v>
                </c:pt>
                <c:pt idx="3">
                  <c:v>WGAN-GP</c:v>
                </c:pt>
                <c:pt idx="4">
                  <c:v>LSGAN***</c:v>
                </c:pt>
                <c:pt idx="5">
                  <c:v>BAE</c:v>
                </c:pt>
              </c:strCache>
            </c:strRef>
          </c:cat>
          <c:val>
            <c:numRef>
              <c:f>'Results(NEW)'!$N$26:$S$26</c:f>
              <c:numCache>
                <c:formatCode>General</c:formatCode>
                <c:ptCount val="6"/>
                <c:pt idx="0">
                  <c:v>0.80054784000000001</c:v>
                </c:pt>
                <c:pt idx="1">
                  <c:v>0.48861146</c:v>
                </c:pt>
                <c:pt idx="2">
                  <c:v>0.52091489999999996</c:v>
                </c:pt>
                <c:pt idx="3">
                  <c:v>1.8139670000000001</c:v>
                </c:pt>
                <c:pt idx="4">
                  <c:v>7.2457719999999997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56-4592-90E0-2F75CAB3D2BD}"/>
            </c:ext>
          </c:extLst>
        </c:ser>
        <c:ser>
          <c:idx val="9"/>
          <c:order val="9"/>
          <c:tx>
            <c:strRef>
              <c:f>'Results(NEW)'!$L$27:$M$27</c:f>
              <c:strCache>
                <c:ptCount val="2"/>
                <c:pt idx="0">
                  <c:v>Test 12B:</c:v>
                </c:pt>
                <c:pt idx="1">
                  <c:v>MSE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DCGAN</c:v>
                </c:pt>
                <c:pt idx="1">
                  <c:v>CVAE</c:v>
                </c:pt>
                <c:pt idx="2">
                  <c:v>VAE</c:v>
                </c:pt>
                <c:pt idx="3">
                  <c:v>WGAN-GP</c:v>
                </c:pt>
                <c:pt idx="4">
                  <c:v>LSGAN***</c:v>
                </c:pt>
                <c:pt idx="5">
                  <c:v>BAE</c:v>
                </c:pt>
              </c:strCache>
            </c:strRef>
          </c:cat>
          <c:val>
            <c:numRef>
              <c:f>'Results(NEW)'!$N$27:$S$27</c:f>
              <c:numCache>
                <c:formatCode>General</c:formatCode>
                <c:ptCount val="6"/>
                <c:pt idx="0">
                  <c:v>7.6664494999999997</c:v>
                </c:pt>
                <c:pt idx="1">
                  <c:v>8.6729479999999999</c:v>
                </c:pt>
                <c:pt idx="2">
                  <c:v>1.9275316</c:v>
                </c:pt>
                <c:pt idx="3">
                  <c:v>45.415329999999997</c:v>
                </c:pt>
                <c:pt idx="4">
                  <c:v>194.74648999999999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56-4592-90E0-2F75CAB3D2BD}"/>
            </c:ext>
          </c:extLst>
        </c:ser>
        <c:ser>
          <c:idx val="10"/>
          <c:order val="10"/>
          <c:tx>
            <c:strRef>
              <c:f>'Results(NEW)'!$L$28:$M$28</c:f>
              <c:strCache>
                <c:ptCount val="2"/>
                <c:pt idx="0">
                  <c:v>Test 12B:</c:v>
                </c:pt>
                <c:pt idx="1">
                  <c:v>RMSE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DCGAN</c:v>
                </c:pt>
                <c:pt idx="1">
                  <c:v>CVAE</c:v>
                </c:pt>
                <c:pt idx="2">
                  <c:v>VAE</c:v>
                </c:pt>
                <c:pt idx="3">
                  <c:v>WGAN-GP</c:v>
                </c:pt>
                <c:pt idx="4">
                  <c:v>LSGAN***</c:v>
                </c:pt>
                <c:pt idx="5">
                  <c:v>BAE</c:v>
                </c:pt>
              </c:strCache>
            </c:strRef>
          </c:cat>
          <c:val>
            <c:numRef>
              <c:f>'Results(NEW)'!$N$28:$S$28</c:f>
              <c:numCache>
                <c:formatCode>General</c:formatCode>
                <c:ptCount val="6"/>
                <c:pt idx="0">
                  <c:v>2.7688354134570599</c:v>
                </c:pt>
                <c:pt idx="1">
                  <c:v>2.9449868000000001</c:v>
                </c:pt>
                <c:pt idx="2">
                  <c:v>1.3883557181063</c:v>
                </c:pt>
                <c:pt idx="3">
                  <c:v>6.7390896254236097</c:v>
                </c:pt>
                <c:pt idx="4">
                  <c:v>13.955159994730099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56-4592-90E0-2F75CAB3D2BD}"/>
            </c:ext>
          </c:extLst>
        </c:ser>
        <c:ser>
          <c:idx val="11"/>
          <c:order val="11"/>
          <c:tx>
            <c:strRef>
              <c:f>'Results(NEW)'!$L$29:$M$29</c:f>
              <c:strCache>
                <c:ptCount val="2"/>
                <c:pt idx="0">
                  <c:v>Test 12B:</c:v>
                </c:pt>
                <c:pt idx="1">
                  <c:v>MAE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DCGAN</c:v>
                </c:pt>
                <c:pt idx="1">
                  <c:v>CVAE</c:v>
                </c:pt>
                <c:pt idx="2">
                  <c:v>VAE</c:v>
                </c:pt>
                <c:pt idx="3">
                  <c:v>WGAN-GP</c:v>
                </c:pt>
                <c:pt idx="4">
                  <c:v>LSGAN***</c:v>
                </c:pt>
                <c:pt idx="5">
                  <c:v>BAE</c:v>
                </c:pt>
              </c:strCache>
            </c:strRef>
          </c:cat>
          <c:val>
            <c:numRef>
              <c:f>'Results(NEW)'!$N$29:$S$29</c:f>
              <c:numCache>
                <c:formatCode>General</c:formatCode>
                <c:ptCount val="6"/>
                <c:pt idx="0">
                  <c:v>0.74183779999999999</c:v>
                </c:pt>
                <c:pt idx="1">
                  <c:v>0.41251573000000002</c:v>
                </c:pt>
                <c:pt idx="2">
                  <c:v>0.48643874999999998</c:v>
                </c:pt>
                <c:pt idx="3">
                  <c:v>1.7555917999999999</c:v>
                </c:pt>
                <c:pt idx="4">
                  <c:v>7.1890564000000001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56-4592-90E0-2F75CAB3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733855"/>
        <c:axId val="59726367"/>
      </c:barChart>
      <c:catAx>
        <c:axId val="59733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6367"/>
        <c:crosses val="autoZero"/>
        <c:auto val="1"/>
        <c:lblAlgn val="ctr"/>
        <c:lblOffset val="100"/>
        <c:noMultiLvlLbl val="0"/>
      </c:catAx>
      <c:valAx>
        <c:axId val="5972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 of</a:t>
            </a:r>
            <a:r>
              <a:rPr lang="en-US" baseline="0"/>
              <a:t> CEHE Spatial Models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'Results(MED)'!$L$18:$M$18</c:f>
              <c:strCache>
                <c:ptCount val="2"/>
                <c:pt idx="0">
                  <c:v>Train 9B:</c:v>
                </c:pt>
                <c:pt idx="1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'Results(MED)'!$N$17:$S$17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'Results(MED)'!$N$18:$S$18</c:f>
              <c:numCache>
                <c:formatCode>General</c:formatCode>
                <c:ptCount val="6"/>
                <c:pt idx="0">
                  <c:v>2.9312241999999999E-2</c:v>
                </c:pt>
                <c:pt idx="1">
                  <c:v>5.1539875999999998E-3</c:v>
                </c:pt>
                <c:pt idx="2">
                  <c:v>8.3984589999999996E-4</c:v>
                </c:pt>
                <c:pt idx="3">
                  <c:v>8.1253720000000005E-3</c:v>
                </c:pt>
                <c:pt idx="4">
                  <c:v>0.1126827</c:v>
                </c:pt>
                <c:pt idx="5">
                  <c:v>2.8075112E-3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E-4287-9905-1BDDC0BE881A}"/>
            </c:ext>
          </c:extLst>
        </c:ser>
        <c:ser>
          <c:idx val="1"/>
          <c:order val="1"/>
          <c:tx>
            <c:strRef>
              <c:f>'Results(MED)'!$L$19:$M$19</c:f>
              <c:strCache>
                <c:ptCount val="2"/>
                <c:pt idx="0">
                  <c:v>Train 9B:</c:v>
                </c:pt>
                <c:pt idx="1">
                  <c:v>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'Results(MED)'!$N$17:$S$17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'Results(MED)'!$N$19:$S$19</c:f>
              <c:numCache>
                <c:formatCode>General</c:formatCode>
                <c:ptCount val="6"/>
                <c:pt idx="0">
                  <c:v>0.171208182697209</c:v>
                </c:pt>
                <c:pt idx="1">
                  <c:v>7.1791279999999999E-2</c:v>
                </c:pt>
                <c:pt idx="2">
                  <c:v>2.8980094892874314E-2</c:v>
                </c:pt>
                <c:pt idx="3">
                  <c:v>9.0140846629076093E-2</c:v>
                </c:pt>
                <c:pt idx="4">
                  <c:v>0.33568243945307202</c:v>
                </c:pt>
                <c:pt idx="5">
                  <c:v>5.2985955000000001E-2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E-4287-9905-1BDDC0BE881A}"/>
            </c:ext>
          </c:extLst>
        </c:ser>
        <c:ser>
          <c:idx val="2"/>
          <c:order val="2"/>
          <c:tx>
            <c:strRef>
              <c:f>'Results(MED)'!$L$20:$M$20</c:f>
              <c:strCache>
                <c:ptCount val="2"/>
                <c:pt idx="0">
                  <c:v>Train 9B:</c:v>
                </c:pt>
                <c:pt idx="1">
                  <c:v>MAE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'Results(MED)'!$N$17:$S$17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'Results(MED)'!$N$20:$S$20</c:f>
              <c:numCache>
                <c:formatCode>General</c:formatCode>
                <c:ptCount val="6"/>
                <c:pt idx="0">
                  <c:v>4.8474759999999999E-2</c:v>
                </c:pt>
                <c:pt idx="1">
                  <c:v>1.000213E-2</c:v>
                </c:pt>
                <c:pt idx="2">
                  <c:v>9.2152729999999995E-3</c:v>
                </c:pt>
                <c:pt idx="3">
                  <c:v>2.1708265000000001E-2</c:v>
                </c:pt>
                <c:pt idx="4">
                  <c:v>0.18267849</c:v>
                </c:pt>
                <c:pt idx="5">
                  <c:v>4.6023809999999998E-2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7E-4287-9905-1BDDC0BE881A}"/>
            </c:ext>
          </c:extLst>
        </c:ser>
        <c:ser>
          <c:idx val="3"/>
          <c:order val="3"/>
          <c:tx>
            <c:strRef>
              <c:f>'Results(MED)'!$L$21:$M$21</c:f>
              <c:strCache>
                <c:ptCount val="2"/>
                <c:pt idx="0">
                  <c:v>Test 9B:</c:v>
                </c:pt>
                <c:pt idx="1">
                  <c:v>MSE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'Results(MED)'!$N$17:$S$17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'Results(MED)'!$N$21:$S$21</c:f>
              <c:numCache>
                <c:formatCode>General</c:formatCode>
                <c:ptCount val="6"/>
                <c:pt idx="0">
                  <c:v>2.7818643000000001E-2</c:v>
                </c:pt>
                <c:pt idx="1">
                  <c:v>4.3351070000000004E-3</c:v>
                </c:pt>
                <c:pt idx="2">
                  <c:v>6.9422319999999996E-4</c:v>
                </c:pt>
                <c:pt idx="3">
                  <c:v>7.5466680000000003E-3</c:v>
                </c:pt>
                <c:pt idx="4">
                  <c:v>0.10933066</c:v>
                </c:pt>
                <c:pt idx="5">
                  <c:v>3.5782484000000002E-3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7E-4287-9905-1BDDC0BE881A}"/>
            </c:ext>
          </c:extLst>
        </c:ser>
        <c:ser>
          <c:idx val="4"/>
          <c:order val="4"/>
          <c:tx>
            <c:strRef>
              <c:f>'Results(MED)'!$L$22:$M$22</c:f>
              <c:strCache>
                <c:ptCount val="2"/>
                <c:pt idx="0">
                  <c:v>Test 9B:</c:v>
                </c:pt>
                <c:pt idx="1">
                  <c:v>RMSE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'Results(MED)'!$N$17:$S$17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'Results(MED)'!$N$22:$S$22</c:f>
              <c:numCache>
                <c:formatCode>General</c:formatCode>
                <c:ptCount val="6"/>
                <c:pt idx="0">
                  <c:v>0.166789215948356</c:v>
                </c:pt>
                <c:pt idx="1">
                  <c:v>6.5841529999999995E-2</c:v>
                </c:pt>
                <c:pt idx="2">
                  <c:v>2.63481159467021E-2</c:v>
                </c:pt>
                <c:pt idx="3">
                  <c:v>8.6871560023488795E-2</c:v>
                </c:pt>
                <c:pt idx="4">
                  <c:v>0.33065187372048499</c:v>
                </c:pt>
                <c:pt idx="5">
                  <c:v>5.9818459999999997E-2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7E-4287-9905-1BDDC0BE881A}"/>
            </c:ext>
          </c:extLst>
        </c:ser>
        <c:ser>
          <c:idx val="5"/>
          <c:order val="5"/>
          <c:tx>
            <c:strRef>
              <c:f>'Results(MED)'!$L$23:$M$23</c:f>
              <c:strCache>
                <c:ptCount val="2"/>
                <c:pt idx="0">
                  <c:v>Test 9B:</c:v>
                </c:pt>
                <c:pt idx="1">
                  <c:v>MAE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'Results(MED)'!$N$17:$S$17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'Results(MED)'!$N$23:$S$23</c:f>
              <c:numCache>
                <c:formatCode>General</c:formatCode>
                <c:ptCount val="6"/>
                <c:pt idx="0">
                  <c:v>4.6871599999999999E-2</c:v>
                </c:pt>
                <c:pt idx="1">
                  <c:v>9.1832489999999992E-3</c:v>
                </c:pt>
                <c:pt idx="2">
                  <c:v>9.2439700000000007E-3</c:v>
                </c:pt>
                <c:pt idx="3">
                  <c:v>2.0719649999999999E-2</c:v>
                </c:pt>
                <c:pt idx="4">
                  <c:v>0.18496665000000001</c:v>
                </c:pt>
                <c:pt idx="5">
                  <c:v>5.3716972000000002E-2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7E-4287-9905-1BDDC0BE881A}"/>
            </c:ext>
          </c:extLst>
        </c:ser>
        <c:ser>
          <c:idx val="6"/>
          <c:order val="6"/>
          <c:tx>
            <c:strRef>
              <c:f>'Results(MED)'!$L$24:$M$24</c:f>
              <c:strCache>
                <c:ptCount val="2"/>
                <c:pt idx="0">
                  <c:v>Train 12B:</c:v>
                </c:pt>
                <c:pt idx="1">
                  <c:v>MSE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'Results(MED)'!$N$17:$S$17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'Results(MED)'!$N$24:$S$24</c:f>
              <c:numCache>
                <c:formatCode>General</c:formatCode>
                <c:ptCount val="6"/>
                <c:pt idx="0">
                  <c:v>2.1133374E-2</c:v>
                </c:pt>
                <c:pt idx="1">
                  <c:v>4.1983089999999999E-3</c:v>
                </c:pt>
                <c:pt idx="2">
                  <c:v>8.2212215000000005E-4</c:v>
                </c:pt>
                <c:pt idx="3">
                  <c:v>2.2673044E-2</c:v>
                </c:pt>
                <c:pt idx="4">
                  <c:v>0.40772452999999997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7E-4287-9905-1BDDC0BE881A}"/>
            </c:ext>
          </c:extLst>
        </c:ser>
        <c:ser>
          <c:idx val="7"/>
          <c:order val="7"/>
          <c:tx>
            <c:strRef>
              <c:f>'Results(MED)'!$L$25:$M$25</c:f>
              <c:strCache>
                <c:ptCount val="2"/>
                <c:pt idx="0">
                  <c:v>Train 12B:</c:v>
                </c:pt>
                <c:pt idx="1">
                  <c:v>RMSE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'Results(MED)'!$N$17:$S$17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'Results(MED)'!$N$25:$S$25</c:f>
              <c:numCache>
                <c:formatCode>General</c:formatCode>
                <c:ptCount val="6"/>
                <c:pt idx="0">
                  <c:v>0.14537322457312599</c:v>
                </c:pt>
                <c:pt idx="1">
                  <c:v>6.4794359999999995E-2</c:v>
                </c:pt>
                <c:pt idx="2">
                  <c:v>2.867267252977999E-2</c:v>
                </c:pt>
                <c:pt idx="3">
                  <c:v>0.15057570970685599</c:v>
                </c:pt>
                <c:pt idx="4">
                  <c:v>0.63853310760271098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7E-4287-9905-1BDDC0BE881A}"/>
            </c:ext>
          </c:extLst>
        </c:ser>
        <c:ser>
          <c:idx val="8"/>
          <c:order val="8"/>
          <c:tx>
            <c:strRef>
              <c:f>'Results(MED)'!$L$26:$M$26</c:f>
              <c:strCache>
                <c:ptCount val="2"/>
                <c:pt idx="0">
                  <c:v>Train 12B:</c:v>
                </c:pt>
                <c:pt idx="1">
                  <c:v>MAE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'Results(MED)'!$N$17:$S$17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'Results(MED)'!$N$26:$S$26</c:f>
              <c:numCache>
                <c:formatCode>General</c:formatCode>
                <c:ptCount val="6"/>
                <c:pt idx="0">
                  <c:v>4.4472903000000001E-2</c:v>
                </c:pt>
                <c:pt idx="1">
                  <c:v>8.0586930000000005E-3</c:v>
                </c:pt>
                <c:pt idx="2">
                  <c:v>9.4704820000000006E-3</c:v>
                </c:pt>
                <c:pt idx="3">
                  <c:v>4.6038307000000001E-2</c:v>
                </c:pt>
                <c:pt idx="4">
                  <c:v>0.24995048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7E-4287-9905-1BDDC0BE881A}"/>
            </c:ext>
          </c:extLst>
        </c:ser>
        <c:ser>
          <c:idx val="9"/>
          <c:order val="9"/>
          <c:tx>
            <c:strRef>
              <c:f>'Results(MED)'!$L$27:$M$27</c:f>
              <c:strCache>
                <c:ptCount val="2"/>
                <c:pt idx="0">
                  <c:v>Test 12B:</c:v>
                </c:pt>
                <c:pt idx="1">
                  <c:v>MSE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'Results(MED)'!$N$17:$S$17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'Results(MED)'!$N$27:$S$27</c:f>
              <c:numCache>
                <c:formatCode>General</c:formatCode>
                <c:ptCount val="6"/>
                <c:pt idx="0">
                  <c:v>1.8435907000000001E-2</c:v>
                </c:pt>
                <c:pt idx="1">
                  <c:v>3.2089998E-3</c:v>
                </c:pt>
                <c:pt idx="2">
                  <c:v>7.9671910000000002E-4</c:v>
                </c:pt>
                <c:pt idx="3">
                  <c:v>2.2399756999999999E-2</c:v>
                </c:pt>
                <c:pt idx="4">
                  <c:v>0.41008073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7E-4287-9905-1BDDC0BE881A}"/>
            </c:ext>
          </c:extLst>
        </c:ser>
        <c:ser>
          <c:idx val="10"/>
          <c:order val="10"/>
          <c:tx>
            <c:strRef>
              <c:f>'Results(MED)'!$L$28:$M$28</c:f>
              <c:strCache>
                <c:ptCount val="2"/>
                <c:pt idx="0">
                  <c:v>Test 12B:</c:v>
                </c:pt>
                <c:pt idx="1">
                  <c:v>RMSE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'Results(MED)'!$N$17:$S$17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'Results(MED)'!$N$28:$S$28</c:f>
              <c:numCache>
                <c:formatCode>General</c:formatCode>
                <c:ptCount val="6"/>
                <c:pt idx="0">
                  <c:v>0.13577888870819901</c:v>
                </c:pt>
                <c:pt idx="1">
                  <c:v>5.6648030000000002E-2</c:v>
                </c:pt>
                <c:pt idx="2">
                  <c:v>2.8226213082574701E-2</c:v>
                </c:pt>
                <c:pt idx="3">
                  <c:v>0.149665483854589</c:v>
                </c:pt>
                <c:pt idx="4">
                  <c:v>0.64037546089389497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A7E-4287-9905-1BDDC0BE881A}"/>
            </c:ext>
          </c:extLst>
        </c:ser>
        <c:ser>
          <c:idx val="11"/>
          <c:order val="11"/>
          <c:tx>
            <c:strRef>
              <c:f>'Results(MED)'!$L$29:$M$29</c:f>
              <c:strCache>
                <c:ptCount val="2"/>
                <c:pt idx="0">
                  <c:v>Test 12B:</c:v>
                </c:pt>
                <c:pt idx="1">
                  <c:v>MAE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'Results(MED)'!$N$17:$S$17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'Results(MED)'!$N$29:$S$29</c:f>
              <c:numCache>
                <c:formatCode>General</c:formatCode>
                <c:ptCount val="6"/>
                <c:pt idx="0">
                  <c:v>4.1023522999999999E-2</c:v>
                </c:pt>
                <c:pt idx="1">
                  <c:v>7.0693832999999999E-3</c:v>
                </c:pt>
                <c:pt idx="2">
                  <c:v>9.8724669999999994E-3</c:v>
                </c:pt>
                <c:pt idx="3">
                  <c:v>4.5734169999999998E-2</c:v>
                </c:pt>
                <c:pt idx="4">
                  <c:v>0.24851514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A7E-4287-9905-1BDDC0BE8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833312"/>
        <c:axId val="1524834560"/>
      </c:barChart>
      <c:catAx>
        <c:axId val="152483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34560"/>
        <c:crosses val="autoZero"/>
        <c:auto val="1"/>
        <c:lblAlgn val="ctr"/>
        <c:lblOffset val="100"/>
        <c:noMultiLvlLbl val="0"/>
      </c:catAx>
      <c:valAx>
        <c:axId val="15248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3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Metrics of CEHE Spatial Models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'Results(MED)'!$L$18:$M$18</c:f>
              <c:strCache>
                <c:ptCount val="2"/>
                <c:pt idx="0">
                  <c:v>Train 9B:</c:v>
                </c:pt>
                <c:pt idx="1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'Results(MED)'!$N$17:$S$17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'Results(MED)'!$N$18:$S$18</c:f>
              <c:numCache>
                <c:formatCode>General</c:formatCode>
                <c:ptCount val="6"/>
                <c:pt idx="0">
                  <c:v>2.9312241999999999E-2</c:v>
                </c:pt>
                <c:pt idx="1">
                  <c:v>5.1539875999999998E-3</c:v>
                </c:pt>
                <c:pt idx="2">
                  <c:v>8.3984589999999996E-4</c:v>
                </c:pt>
                <c:pt idx="3">
                  <c:v>8.1253720000000005E-3</c:v>
                </c:pt>
                <c:pt idx="4">
                  <c:v>0.1126827</c:v>
                </c:pt>
                <c:pt idx="5">
                  <c:v>2.8075112E-3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8-4257-9F70-1DE3D4955874}"/>
            </c:ext>
          </c:extLst>
        </c:ser>
        <c:ser>
          <c:idx val="1"/>
          <c:order val="1"/>
          <c:tx>
            <c:strRef>
              <c:f>'Results(MED)'!$L$19:$M$19</c:f>
              <c:strCache>
                <c:ptCount val="2"/>
                <c:pt idx="0">
                  <c:v>Train 9B:</c:v>
                </c:pt>
                <c:pt idx="1">
                  <c:v>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'Results(MED)'!$N$17:$S$17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'Results(MED)'!$N$19:$S$19</c:f>
              <c:numCache>
                <c:formatCode>General</c:formatCode>
                <c:ptCount val="6"/>
                <c:pt idx="0">
                  <c:v>0.171208182697209</c:v>
                </c:pt>
                <c:pt idx="1">
                  <c:v>7.1791279999999999E-2</c:v>
                </c:pt>
                <c:pt idx="2">
                  <c:v>2.8980094892874314E-2</c:v>
                </c:pt>
                <c:pt idx="3">
                  <c:v>9.0140846629076093E-2</c:v>
                </c:pt>
                <c:pt idx="4">
                  <c:v>0.33568243945307202</c:v>
                </c:pt>
                <c:pt idx="5">
                  <c:v>5.2985955000000001E-2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A8-4257-9F70-1DE3D4955874}"/>
            </c:ext>
          </c:extLst>
        </c:ser>
        <c:ser>
          <c:idx val="2"/>
          <c:order val="2"/>
          <c:tx>
            <c:strRef>
              <c:f>'Results(MED)'!$L$20:$M$20</c:f>
              <c:strCache>
                <c:ptCount val="2"/>
                <c:pt idx="0">
                  <c:v>Train 9B:</c:v>
                </c:pt>
                <c:pt idx="1">
                  <c:v>MAE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'Results(MED)'!$N$17:$S$17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'Results(MED)'!$N$20:$S$20</c:f>
              <c:numCache>
                <c:formatCode>General</c:formatCode>
                <c:ptCount val="6"/>
                <c:pt idx="0">
                  <c:v>4.8474759999999999E-2</c:v>
                </c:pt>
                <c:pt idx="1">
                  <c:v>1.000213E-2</c:v>
                </c:pt>
                <c:pt idx="2">
                  <c:v>9.2152729999999995E-3</c:v>
                </c:pt>
                <c:pt idx="3">
                  <c:v>2.1708265000000001E-2</c:v>
                </c:pt>
                <c:pt idx="4">
                  <c:v>0.18267849</c:v>
                </c:pt>
                <c:pt idx="5">
                  <c:v>4.6023809999999998E-2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A8-4257-9F70-1DE3D4955874}"/>
            </c:ext>
          </c:extLst>
        </c:ser>
        <c:ser>
          <c:idx val="3"/>
          <c:order val="3"/>
          <c:tx>
            <c:strRef>
              <c:f>'Results(MED)'!$L$21:$M$21</c:f>
              <c:strCache>
                <c:ptCount val="2"/>
                <c:pt idx="0">
                  <c:v>Test 9B:</c:v>
                </c:pt>
                <c:pt idx="1">
                  <c:v>MSE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'Results(MED)'!$N$17:$S$17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'Results(MED)'!$N$21:$S$21</c:f>
              <c:numCache>
                <c:formatCode>General</c:formatCode>
                <c:ptCount val="6"/>
                <c:pt idx="0">
                  <c:v>2.7818643000000001E-2</c:v>
                </c:pt>
                <c:pt idx="1">
                  <c:v>4.3351070000000004E-3</c:v>
                </c:pt>
                <c:pt idx="2">
                  <c:v>6.9422319999999996E-4</c:v>
                </c:pt>
                <c:pt idx="3">
                  <c:v>7.5466680000000003E-3</c:v>
                </c:pt>
                <c:pt idx="4">
                  <c:v>0.10933066</c:v>
                </c:pt>
                <c:pt idx="5">
                  <c:v>3.5782484000000002E-3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A8-4257-9F70-1DE3D4955874}"/>
            </c:ext>
          </c:extLst>
        </c:ser>
        <c:ser>
          <c:idx val="4"/>
          <c:order val="4"/>
          <c:tx>
            <c:strRef>
              <c:f>'Results(MED)'!$L$22:$M$22</c:f>
              <c:strCache>
                <c:ptCount val="2"/>
                <c:pt idx="0">
                  <c:v>Test 9B:</c:v>
                </c:pt>
                <c:pt idx="1">
                  <c:v>RMSE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'Results(MED)'!$N$17:$S$17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'Results(MED)'!$N$22:$S$22</c:f>
              <c:numCache>
                <c:formatCode>General</c:formatCode>
                <c:ptCount val="6"/>
                <c:pt idx="0">
                  <c:v>0.166789215948356</c:v>
                </c:pt>
                <c:pt idx="1">
                  <c:v>6.5841529999999995E-2</c:v>
                </c:pt>
                <c:pt idx="2">
                  <c:v>2.63481159467021E-2</c:v>
                </c:pt>
                <c:pt idx="3">
                  <c:v>8.6871560023488795E-2</c:v>
                </c:pt>
                <c:pt idx="4">
                  <c:v>0.33065187372048499</c:v>
                </c:pt>
                <c:pt idx="5">
                  <c:v>5.9818459999999997E-2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A8-4257-9F70-1DE3D4955874}"/>
            </c:ext>
          </c:extLst>
        </c:ser>
        <c:ser>
          <c:idx val="5"/>
          <c:order val="5"/>
          <c:tx>
            <c:strRef>
              <c:f>'Results(MED)'!$L$23:$M$23</c:f>
              <c:strCache>
                <c:ptCount val="2"/>
                <c:pt idx="0">
                  <c:v>Test 9B:</c:v>
                </c:pt>
                <c:pt idx="1">
                  <c:v>MAE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'Results(MED)'!$N$17:$S$17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'Results(MED)'!$N$23:$S$23</c:f>
              <c:numCache>
                <c:formatCode>General</c:formatCode>
                <c:ptCount val="6"/>
                <c:pt idx="0">
                  <c:v>4.6871599999999999E-2</c:v>
                </c:pt>
                <c:pt idx="1">
                  <c:v>9.1832489999999992E-3</c:v>
                </c:pt>
                <c:pt idx="2">
                  <c:v>9.2439700000000007E-3</c:v>
                </c:pt>
                <c:pt idx="3">
                  <c:v>2.0719649999999999E-2</c:v>
                </c:pt>
                <c:pt idx="4">
                  <c:v>0.18496665000000001</c:v>
                </c:pt>
                <c:pt idx="5">
                  <c:v>5.3716972000000002E-2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A8-4257-9F70-1DE3D4955874}"/>
            </c:ext>
          </c:extLst>
        </c:ser>
        <c:ser>
          <c:idx val="6"/>
          <c:order val="6"/>
          <c:tx>
            <c:strRef>
              <c:f>'Results(MED)'!$L$24:$M$24</c:f>
              <c:strCache>
                <c:ptCount val="2"/>
                <c:pt idx="0">
                  <c:v>Train 12B:</c:v>
                </c:pt>
                <c:pt idx="1">
                  <c:v>MSE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'Results(MED)'!$N$17:$S$17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'Results(MED)'!$N$24:$S$24</c:f>
              <c:numCache>
                <c:formatCode>General</c:formatCode>
                <c:ptCount val="6"/>
                <c:pt idx="0">
                  <c:v>2.1133374E-2</c:v>
                </c:pt>
                <c:pt idx="1">
                  <c:v>4.1983089999999999E-3</c:v>
                </c:pt>
                <c:pt idx="2">
                  <c:v>8.2212215000000005E-4</c:v>
                </c:pt>
                <c:pt idx="3">
                  <c:v>2.2673044E-2</c:v>
                </c:pt>
                <c:pt idx="4">
                  <c:v>0.40772452999999997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A8-4257-9F70-1DE3D4955874}"/>
            </c:ext>
          </c:extLst>
        </c:ser>
        <c:ser>
          <c:idx val="7"/>
          <c:order val="7"/>
          <c:tx>
            <c:strRef>
              <c:f>'Results(MED)'!$L$25:$M$25</c:f>
              <c:strCache>
                <c:ptCount val="2"/>
                <c:pt idx="0">
                  <c:v>Train 12B:</c:v>
                </c:pt>
                <c:pt idx="1">
                  <c:v>RMSE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'Results(MED)'!$N$17:$S$17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'Results(MED)'!$N$25:$S$25</c:f>
              <c:numCache>
                <c:formatCode>General</c:formatCode>
                <c:ptCount val="6"/>
                <c:pt idx="0">
                  <c:v>0.14537322457312599</c:v>
                </c:pt>
                <c:pt idx="1">
                  <c:v>6.4794359999999995E-2</c:v>
                </c:pt>
                <c:pt idx="2">
                  <c:v>2.867267252977999E-2</c:v>
                </c:pt>
                <c:pt idx="3">
                  <c:v>0.15057570970685599</c:v>
                </c:pt>
                <c:pt idx="4">
                  <c:v>0.63853310760271098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A8-4257-9F70-1DE3D4955874}"/>
            </c:ext>
          </c:extLst>
        </c:ser>
        <c:ser>
          <c:idx val="8"/>
          <c:order val="8"/>
          <c:tx>
            <c:strRef>
              <c:f>'Results(MED)'!$L$26:$M$26</c:f>
              <c:strCache>
                <c:ptCount val="2"/>
                <c:pt idx="0">
                  <c:v>Train 12B:</c:v>
                </c:pt>
                <c:pt idx="1">
                  <c:v>MAE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'Results(MED)'!$N$17:$S$17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'Results(MED)'!$N$26:$S$26</c:f>
              <c:numCache>
                <c:formatCode>General</c:formatCode>
                <c:ptCount val="6"/>
                <c:pt idx="0">
                  <c:v>4.4472903000000001E-2</c:v>
                </c:pt>
                <c:pt idx="1">
                  <c:v>8.0586930000000005E-3</c:v>
                </c:pt>
                <c:pt idx="2">
                  <c:v>9.4704820000000006E-3</c:v>
                </c:pt>
                <c:pt idx="3">
                  <c:v>4.6038307000000001E-2</c:v>
                </c:pt>
                <c:pt idx="4">
                  <c:v>0.24995048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A8-4257-9F70-1DE3D4955874}"/>
            </c:ext>
          </c:extLst>
        </c:ser>
        <c:ser>
          <c:idx val="9"/>
          <c:order val="9"/>
          <c:tx>
            <c:strRef>
              <c:f>'Results(MED)'!$L$27:$M$27</c:f>
              <c:strCache>
                <c:ptCount val="2"/>
                <c:pt idx="0">
                  <c:v>Test 12B:</c:v>
                </c:pt>
                <c:pt idx="1">
                  <c:v>MSE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'Results(MED)'!$N$17:$S$17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'Results(MED)'!$N$27:$S$27</c:f>
              <c:numCache>
                <c:formatCode>General</c:formatCode>
                <c:ptCount val="6"/>
                <c:pt idx="0">
                  <c:v>1.8435907000000001E-2</c:v>
                </c:pt>
                <c:pt idx="1">
                  <c:v>3.2089998E-3</c:v>
                </c:pt>
                <c:pt idx="2">
                  <c:v>7.9671910000000002E-4</c:v>
                </c:pt>
                <c:pt idx="3">
                  <c:v>2.2399756999999999E-2</c:v>
                </c:pt>
                <c:pt idx="4">
                  <c:v>0.41008073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A8-4257-9F70-1DE3D4955874}"/>
            </c:ext>
          </c:extLst>
        </c:ser>
        <c:ser>
          <c:idx val="10"/>
          <c:order val="10"/>
          <c:tx>
            <c:strRef>
              <c:f>'Results(MED)'!$L$28:$M$28</c:f>
              <c:strCache>
                <c:ptCount val="2"/>
                <c:pt idx="0">
                  <c:v>Test 12B:</c:v>
                </c:pt>
                <c:pt idx="1">
                  <c:v>RMSE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'Results(MED)'!$N$17:$S$17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'Results(MED)'!$N$28:$S$28</c:f>
              <c:numCache>
                <c:formatCode>General</c:formatCode>
                <c:ptCount val="6"/>
                <c:pt idx="0">
                  <c:v>0.13577888870819901</c:v>
                </c:pt>
                <c:pt idx="1">
                  <c:v>5.6648030000000002E-2</c:v>
                </c:pt>
                <c:pt idx="2">
                  <c:v>2.8226213082574701E-2</c:v>
                </c:pt>
                <c:pt idx="3">
                  <c:v>0.149665483854589</c:v>
                </c:pt>
                <c:pt idx="4">
                  <c:v>0.64037546089389497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A8-4257-9F70-1DE3D4955874}"/>
            </c:ext>
          </c:extLst>
        </c:ser>
        <c:ser>
          <c:idx val="11"/>
          <c:order val="11"/>
          <c:tx>
            <c:strRef>
              <c:f>'Results(MED)'!$L$29:$M$29</c:f>
              <c:strCache>
                <c:ptCount val="2"/>
                <c:pt idx="0">
                  <c:v>Test 12B:</c:v>
                </c:pt>
                <c:pt idx="1">
                  <c:v>MAE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'Results(MED)'!$N$17:$S$17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</c:v>
                </c:pt>
                <c:pt idx="5">
                  <c:v>TFK-BAE</c:v>
                </c:pt>
              </c:strCache>
            </c:strRef>
          </c:cat>
          <c:val>
            <c:numRef>
              <c:f>'Results(MED)'!$N$29:$S$29</c:f>
              <c:numCache>
                <c:formatCode>General</c:formatCode>
                <c:ptCount val="6"/>
                <c:pt idx="0">
                  <c:v>4.1023522999999999E-2</c:v>
                </c:pt>
                <c:pt idx="1">
                  <c:v>7.0693832999999999E-3</c:v>
                </c:pt>
                <c:pt idx="2">
                  <c:v>9.8724669999999994E-3</c:v>
                </c:pt>
                <c:pt idx="3">
                  <c:v>4.5734169999999998E-2</c:v>
                </c:pt>
                <c:pt idx="4">
                  <c:v>0.24851514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A8-4257-9F70-1DE3D4955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733855"/>
        <c:axId val="59726367"/>
      </c:barChart>
      <c:catAx>
        <c:axId val="59733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6367"/>
        <c:crosses val="autoZero"/>
        <c:auto val="1"/>
        <c:lblAlgn val="ctr"/>
        <c:lblOffset val="100"/>
        <c:noMultiLvlLbl val="0"/>
      </c:catAx>
      <c:valAx>
        <c:axId val="5972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71436</xdr:colOff>
      <xdr:row>0</xdr:row>
      <xdr:rowOff>0</xdr:rowOff>
    </xdr:from>
    <xdr:to>
      <xdr:col>30</xdr:col>
      <xdr:colOff>561974</xdr:colOff>
      <xdr:row>32</xdr:row>
      <xdr:rowOff>138113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2E0CA70D-52BC-4AF9-8CAB-C06B1186C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61911</xdr:rowOff>
    </xdr:from>
    <xdr:to>
      <xdr:col>9</xdr:col>
      <xdr:colOff>676274</xdr:colOff>
      <xdr:row>55</xdr:row>
      <xdr:rowOff>9525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D8C2BDB-4730-4B62-A0A4-B509E4819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61911</xdr:colOff>
      <xdr:row>7</xdr:row>
      <xdr:rowOff>23811</xdr:rowOff>
    </xdr:from>
    <xdr:to>
      <xdr:col>30</xdr:col>
      <xdr:colOff>552449</xdr:colOff>
      <xdr:row>39</xdr:row>
      <xdr:rowOff>161924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2705BFAD-F1D2-4C72-8861-73C599D15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61911</xdr:rowOff>
    </xdr:from>
    <xdr:to>
      <xdr:col>9</xdr:col>
      <xdr:colOff>676274</xdr:colOff>
      <xdr:row>55</xdr:row>
      <xdr:rowOff>9525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6A05315-55E2-43EB-9D29-B87208E15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3219-B72D-420D-986B-DE0FD25BAEC4}">
  <dimension ref="A1:W23"/>
  <sheetViews>
    <sheetView topLeftCell="A2" zoomScaleNormal="100" workbookViewId="0">
      <selection activeCell="K23" sqref="K23"/>
    </sheetView>
  </sheetViews>
  <sheetFormatPr defaultRowHeight="15"/>
  <cols>
    <col min="1" max="1" width="17.85546875" customWidth="1"/>
    <col min="6" max="6" width="24.140625" customWidth="1"/>
    <col min="7" max="7" width="9.140625" customWidth="1"/>
    <col min="13" max="13" width="10.7109375" customWidth="1"/>
    <col min="14" max="15" width="12" bestFit="1" customWidth="1"/>
    <col min="18" max="18" width="11.5703125" customWidth="1"/>
    <col min="19" max="19" width="9.140625" customWidth="1"/>
  </cols>
  <sheetData>
    <row r="1" spans="1:23">
      <c r="A1" t="s">
        <v>0</v>
      </c>
    </row>
    <row r="2" spans="1:23">
      <c r="A2" t="s">
        <v>1</v>
      </c>
    </row>
    <row r="3" spans="1:23">
      <c r="A3" t="s">
        <v>2</v>
      </c>
    </row>
    <row r="4" spans="1:23">
      <c r="A4" t="s">
        <v>3</v>
      </c>
      <c r="C4" t="s">
        <v>41</v>
      </c>
    </row>
    <row r="5" spans="1:23">
      <c r="A5" t="s">
        <v>4</v>
      </c>
      <c r="C5" t="s">
        <v>42</v>
      </c>
    </row>
    <row r="6" spans="1:23">
      <c r="A6" t="s">
        <v>5</v>
      </c>
    </row>
    <row r="7" spans="1:23">
      <c r="A7" t="s">
        <v>6</v>
      </c>
      <c r="C7" t="s">
        <v>18</v>
      </c>
    </row>
    <row r="8" spans="1:23">
      <c r="A8" t="s">
        <v>7</v>
      </c>
      <c r="C8" t="s">
        <v>19</v>
      </c>
    </row>
    <row r="10" spans="1:23">
      <c r="A10" s="1" t="s">
        <v>8</v>
      </c>
      <c r="B10" s="1" t="s">
        <v>9</v>
      </c>
      <c r="C10" s="1" t="s">
        <v>20</v>
      </c>
      <c r="D10" s="1" t="s">
        <v>21</v>
      </c>
      <c r="E10" s="1" t="s">
        <v>22</v>
      </c>
      <c r="F10" s="1" t="s">
        <v>40</v>
      </c>
      <c r="G10" s="1" t="s">
        <v>24</v>
      </c>
      <c r="H10" s="1"/>
      <c r="I10" s="1" t="s">
        <v>10</v>
      </c>
      <c r="J10" s="1"/>
      <c r="K10" s="1" t="s">
        <v>11</v>
      </c>
      <c r="L10" s="1" t="s">
        <v>12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/>
      <c r="B11" s="1"/>
      <c r="C11" s="1"/>
      <c r="D11" s="1"/>
      <c r="E11" s="1"/>
      <c r="F11" s="1"/>
      <c r="G11" s="1"/>
      <c r="H11" s="1" t="s">
        <v>13</v>
      </c>
      <c r="I11" s="1" t="s">
        <v>14</v>
      </c>
      <c r="J11" s="1" t="s">
        <v>13</v>
      </c>
      <c r="K11" s="1" t="s">
        <v>14</v>
      </c>
      <c r="L11" s="1" t="s">
        <v>48</v>
      </c>
      <c r="M11" s="2" t="s">
        <v>47</v>
      </c>
      <c r="N11" s="1" t="s">
        <v>15</v>
      </c>
      <c r="O11" s="1" t="s">
        <v>29</v>
      </c>
      <c r="P11" s="1" t="s">
        <v>28</v>
      </c>
      <c r="Q11" s="1" t="s">
        <v>30</v>
      </c>
      <c r="R11" s="1" t="s">
        <v>31</v>
      </c>
      <c r="S11" s="1" t="s">
        <v>35</v>
      </c>
      <c r="T11" s="1" t="s">
        <v>36</v>
      </c>
      <c r="U11" s="1" t="s">
        <v>34</v>
      </c>
      <c r="V11" s="2" t="s">
        <v>43</v>
      </c>
      <c r="W11" s="2" t="s">
        <v>53</v>
      </c>
    </row>
    <row r="12" spans="1:23">
      <c r="A12" s="1" t="s">
        <v>110</v>
      </c>
      <c r="B12" s="1" t="s">
        <v>17</v>
      </c>
      <c r="C12" s="1" t="s">
        <v>23</v>
      </c>
      <c r="D12" s="1">
        <v>1E-3</v>
      </c>
      <c r="E12" s="1">
        <v>100</v>
      </c>
      <c r="F12" s="1" t="s">
        <v>45</v>
      </c>
      <c r="G12" s="1" t="s">
        <v>25</v>
      </c>
      <c r="H12" s="1">
        <f>J12^2</f>
        <v>92.607210013696019</v>
      </c>
      <c r="I12" s="1">
        <f>K12^2</f>
        <v>56.330098494243998</v>
      </c>
      <c r="J12" s="1">
        <v>9.6232640000000007</v>
      </c>
      <c r="K12" s="1">
        <v>7.5053380000000001</v>
      </c>
      <c r="L12" s="1">
        <v>5.8393410000000001</v>
      </c>
      <c r="M12" s="1"/>
      <c r="N12" s="1"/>
      <c r="O12" s="1">
        <v>0.40249200000000002</v>
      </c>
      <c r="P12" s="1"/>
      <c r="Q12" s="1"/>
      <c r="R12" s="1"/>
      <c r="S12" s="1"/>
      <c r="T12" s="1"/>
      <c r="U12" s="1"/>
      <c r="V12" s="1"/>
      <c r="W12" s="1"/>
    </row>
    <row r="13" spans="1:23">
      <c r="A13" s="1" t="s">
        <v>55</v>
      </c>
      <c r="B13" s="1" t="s">
        <v>17</v>
      </c>
      <c r="C13" s="1" t="s">
        <v>23</v>
      </c>
      <c r="D13" s="1">
        <v>1E-3</v>
      </c>
      <c r="E13" s="1">
        <v>100</v>
      </c>
      <c r="F13" s="1" t="s">
        <v>44</v>
      </c>
      <c r="G13" s="1" t="s">
        <v>25</v>
      </c>
      <c r="H13" s="1">
        <f>J13^2</f>
        <v>7.597950447844001</v>
      </c>
      <c r="I13" s="1">
        <f>K13^2</f>
        <v>54.973876026969009</v>
      </c>
      <c r="J13" s="1">
        <v>2.7564380000000002</v>
      </c>
      <c r="K13" s="1">
        <v>7.4144370000000004</v>
      </c>
      <c r="L13" s="1">
        <v>5.5259419999999997</v>
      </c>
      <c r="M13" s="1"/>
      <c r="N13" s="1">
        <v>0.99065420560747597</v>
      </c>
      <c r="O13" s="1">
        <v>0.27771000000000001</v>
      </c>
      <c r="P13" s="1"/>
      <c r="Q13" s="1"/>
      <c r="R13" s="1"/>
      <c r="S13" s="1"/>
      <c r="T13" s="1"/>
      <c r="U13" s="1"/>
      <c r="V13" s="1">
        <v>18.999999836017601</v>
      </c>
      <c r="W13" s="1"/>
    </row>
    <row r="14" spans="1:23">
      <c r="A14" s="1" t="s">
        <v>38</v>
      </c>
      <c r="B14" s="1" t="s">
        <v>16</v>
      </c>
      <c r="C14" s="1" t="s">
        <v>23</v>
      </c>
      <c r="D14" s="1">
        <v>1E-3</v>
      </c>
      <c r="E14" s="1">
        <v>100</v>
      </c>
      <c r="F14" s="1" t="s">
        <v>39</v>
      </c>
      <c r="G14" s="1" t="s">
        <v>25</v>
      </c>
      <c r="H14" s="1"/>
      <c r="I14" s="1">
        <v>3.2605137999999999E-3</v>
      </c>
      <c r="J14" s="1"/>
      <c r="K14" s="1">
        <v>5.7100909999999998E-2</v>
      </c>
      <c r="L14" s="1">
        <v>5.1036129999999999E-2</v>
      </c>
      <c r="M14" s="1"/>
      <c r="N14" s="1"/>
      <c r="O14" s="1">
        <v>43966400</v>
      </c>
      <c r="P14" s="1"/>
      <c r="Q14" s="1"/>
      <c r="R14" s="1"/>
      <c r="S14" s="1"/>
      <c r="T14" s="1"/>
      <c r="U14" s="1"/>
      <c r="V14" s="1"/>
      <c r="W14" s="1"/>
    </row>
    <row r="15" spans="1:23">
      <c r="A15" s="2" t="s">
        <v>37</v>
      </c>
      <c r="B15" s="2" t="s">
        <v>16</v>
      </c>
      <c r="C15" s="2" t="s">
        <v>23</v>
      </c>
      <c r="D15" s="2">
        <v>1E-3</v>
      </c>
      <c r="E15" s="2">
        <v>100</v>
      </c>
      <c r="F15" s="2">
        <v>12</v>
      </c>
      <c r="G15" s="2" t="s">
        <v>25</v>
      </c>
      <c r="H15" s="2"/>
      <c r="I15" s="2">
        <v>1.5706277000000001E-2</v>
      </c>
      <c r="J15" s="2"/>
      <c r="K15" s="2">
        <v>0.12532468440449601</v>
      </c>
      <c r="L15" s="2">
        <v>3.5429347E-2</v>
      </c>
      <c r="M15" s="1"/>
      <c r="N15" s="1">
        <v>21.401475999999999</v>
      </c>
      <c r="O15" s="2">
        <v>689646.1</v>
      </c>
      <c r="P15" s="2"/>
      <c r="Q15" s="2"/>
      <c r="R15" s="2"/>
      <c r="S15" s="1"/>
      <c r="T15" s="1"/>
      <c r="U15" s="1"/>
      <c r="V15" s="1"/>
      <c r="W15" s="1"/>
    </row>
    <row r="16" spans="1:23">
      <c r="A16" s="3" t="s">
        <v>26</v>
      </c>
      <c r="B16" s="3" t="s">
        <v>17</v>
      </c>
      <c r="C16" s="3" t="s">
        <v>27</v>
      </c>
      <c r="D16" s="3" t="s">
        <v>27</v>
      </c>
      <c r="E16" s="3" t="s">
        <v>27</v>
      </c>
      <c r="F16" s="3" t="s">
        <v>51</v>
      </c>
      <c r="G16" s="3" t="s">
        <v>25</v>
      </c>
      <c r="H16" s="3"/>
      <c r="I16" s="3">
        <v>48.613107999999997</v>
      </c>
      <c r="J16" s="3"/>
      <c r="K16" s="3">
        <v>6.9723100000000002</v>
      </c>
      <c r="L16" s="3">
        <v>5.0453419999999998</v>
      </c>
      <c r="M16" s="3"/>
      <c r="N16" s="3"/>
      <c r="O16" s="3">
        <v>0.28197699999999998</v>
      </c>
      <c r="P16" s="3">
        <v>0.21535399999999999</v>
      </c>
      <c r="Q16" s="3">
        <v>0.25482199999999999</v>
      </c>
      <c r="R16" s="3">
        <v>0.94444399999999995</v>
      </c>
      <c r="S16" s="3"/>
      <c r="T16" s="3"/>
      <c r="U16" s="3"/>
      <c r="V16" s="3"/>
      <c r="W16" s="3"/>
    </row>
    <row r="17" spans="1:23">
      <c r="A17" s="2" t="s">
        <v>32</v>
      </c>
      <c r="B17" s="2" t="s">
        <v>16</v>
      </c>
      <c r="C17" s="2" t="s">
        <v>23</v>
      </c>
      <c r="D17" s="2">
        <v>1E-3</v>
      </c>
      <c r="E17" s="2">
        <v>100</v>
      </c>
      <c r="F17" s="2">
        <v>12</v>
      </c>
      <c r="G17" s="2" t="s">
        <v>25</v>
      </c>
      <c r="H17" s="2"/>
      <c r="I17" s="2">
        <v>4.3759719999999997E-3</v>
      </c>
      <c r="J17" s="2"/>
      <c r="K17" s="2">
        <v>6.6151135E-2</v>
      </c>
      <c r="L17" s="2">
        <v>8.9123715000000003E-3</v>
      </c>
      <c r="M17" s="2"/>
      <c r="N17" s="2"/>
      <c r="O17" s="2">
        <v>4237253.5</v>
      </c>
      <c r="P17" s="2"/>
      <c r="Q17" s="2"/>
      <c r="R17" s="2"/>
      <c r="S17" s="1"/>
      <c r="T17" s="1"/>
      <c r="U17" s="1"/>
      <c r="V17" s="1"/>
      <c r="W17" s="1"/>
    </row>
    <row r="18" spans="1:23">
      <c r="A18" s="3" t="s">
        <v>33</v>
      </c>
      <c r="B18" s="3" t="s">
        <v>16</v>
      </c>
      <c r="C18" s="3" t="s">
        <v>23</v>
      </c>
      <c r="D18" s="3">
        <v>1E-3</v>
      </c>
      <c r="E18" s="3">
        <v>100</v>
      </c>
      <c r="F18" s="3">
        <v>12</v>
      </c>
      <c r="G18" s="3" t="s">
        <v>25</v>
      </c>
      <c r="H18" s="3">
        <v>1.5261414000000001E-3</v>
      </c>
      <c r="I18" s="3">
        <v>1.1681706E-3</v>
      </c>
      <c r="J18" s="3">
        <f>SQRT(H18)</f>
        <v>3.9065859775512433E-2</v>
      </c>
      <c r="K18" s="3">
        <v>3.4178510713755099E-2</v>
      </c>
      <c r="L18" s="3">
        <v>1.135838E-2</v>
      </c>
      <c r="M18" s="3">
        <v>8.9014939999999994E-3</v>
      </c>
      <c r="N18" s="3"/>
      <c r="O18" s="3">
        <v>16474126000000</v>
      </c>
      <c r="P18" s="3"/>
      <c r="Q18" s="3"/>
      <c r="R18" s="3"/>
      <c r="S18" s="5">
        <v>39.360700000000001</v>
      </c>
      <c r="T18" s="5">
        <v>39.198</v>
      </c>
      <c r="U18" s="5">
        <v>2.3E-3</v>
      </c>
      <c r="V18" s="3"/>
      <c r="W18" s="3"/>
    </row>
    <row r="19" spans="1:23">
      <c r="A19" s="2" t="s">
        <v>49</v>
      </c>
      <c r="B19" s="2" t="s">
        <v>16</v>
      </c>
      <c r="C19" s="2" t="s">
        <v>23</v>
      </c>
      <c r="D19" s="2">
        <v>1E-3</v>
      </c>
      <c r="E19" s="2">
        <v>100</v>
      </c>
      <c r="F19" s="2">
        <v>12</v>
      </c>
      <c r="G19" s="2" t="s">
        <v>25</v>
      </c>
      <c r="H19" s="1"/>
      <c r="I19" s="2">
        <v>8.7173530000000006E-3</v>
      </c>
      <c r="J19" s="1"/>
      <c r="K19" s="2">
        <v>9.3366768476382006E-2</v>
      </c>
      <c r="L19" s="2">
        <v>2.2691144E-2</v>
      </c>
      <c r="M19" s="1"/>
      <c r="N19" s="1"/>
      <c r="O19" s="2">
        <v>9531795000000</v>
      </c>
      <c r="P19" s="1"/>
      <c r="Q19" s="1"/>
      <c r="R19" s="1"/>
      <c r="S19" s="1"/>
      <c r="T19" s="1"/>
      <c r="U19" s="1"/>
      <c r="V19" s="1"/>
      <c r="W19" s="1"/>
    </row>
    <row r="20" spans="1:23">
      <c r="A20" s="2" t="s">
        <v>50</v>
      </c>
      <c r="B20" s="2" t="s">
        <v>17</v>
      </c>
      <c r="C20" s="2" t="s">
        <v>27</v>
      </c>
      <c r="D20" s="2" t="s">
        <v>27</v>
      </c>
      <c r="E20" s="2" t="s">
        <v>27</v>
      </c>
      <c r="F20" s="2" t="s">
        <v>52</v>
      </c>
      <c r="G20" s="2" t="s">
        <v>25</v>
      </c>
      <c r="H20" s="1"/>
      <c r="I20" s="1">
        <v>1436.90057268072</v>
      </c>
      <c r="J20" s="1"/>
      <c r="K20" s="1">
        <v>37.906471382611102</v>
      </c>
      <c r="L20" s="1">
        <v>28.427122955582998</v>
      </c>
      <c r="M20" s="1"/>
      <c r="N20" s="1"/>
      <c r="O20" s="1">
        <v>0.195063926459212</v>
      </c>
      <c r="P20" s="1"/>
      <c r="Q20" s="1"/>
      <c r="R20" s="1"/>
      <c r="S20" s="1"/>
      <c r="T20" s="1"/>
      <c r="U20" s="1"/>
      <c r="V20" s="1"/>
      <c r="W20" s="4">
        <v>1.1184164561335199</v>
      </c>
    </row>
    <row r="21" spans="1:23">
      <c r="A21" s="2" t="s">
        <v>54</v>
      </c>
      <c r="B21" s="2" t="s">
        <v>16</v>
      </c>
      <c r="C21" s="2" t="s">
        <v>23</v>
      </c>
      <c r="D21" s="2">
        <v>1E-3</v>
      </c>
      <c r="E21" s="2">
        <v>100</v>
      </c>
      <c r="F21" s="2" t="s">
        <v>58</v>
      </c>
      <c r="G21" s="2" t="s">
        <v>57</v>
      </c>
      <c r="H21" s="1"/>
      <c r="I21" s="2">
        <v>2.8225079000000002</v>
      </c>
      <c r="J21" s="1"/>
      <c r="K21" s="2">
        <v>1.6800321003708101</v>
      </c>
      <c r="L21" s="2">
        <v>1.566003</v>
      </c>
      <c r="M21" s="1"/>
      <c r="N21" s="1"/>
      <c r="O21" s="2">
        <v>1.9826025</v>
      </c>
    </row>
    <row r="22" spans="1:23">
      <c r="A22" s="2" t="s">
        <v>56</v>
      </c>
      <c r="B22" s="1" t="s">
        <v>17</v>
      </c>
      <c r="C22" s="2" t="s">
        <v>23</v>
      </c>
      <c r="D22" s="2">
        <v>1E-3</v>
      </c>
      <c r="E22" s="2">
        <v>100</v>
      </c>
      <c r="F22" s="2" t="s">
        <v>52</v>
      </c>
      <c r="G22" s="2" t="s">
        <v>25</v>
      </c>
      <c r="H22" s="1">
        <f>J22^2</f>
        <v>228.078075880516</v>
      </c>
      <c r="I22" s="2">
        <v>845.11819500000001</v>
      </c>
      <c r="J22" s="1">
        <v>15.102254</v>
      </c>
      <c r="K22" s="2">
        <v>29.070917000000001</v>
      </c>
      <c r="L22" s="2">
        <v>21.299886000000001</v>
      </c>
      <c r="M22" s="1"/>
      <c r="N22" s="1"/>
      <c r="O22" s="2">
        <v>0.145042</v>
      </c>
    </row>
    <row r="23" spans="1:23">
      <c r="A23" s="2" t="s">
        <v>111</v>
      </c>
      <c r="B23" s="2" t="s">
        <v>17</v>
      </c>
      <c r="C23" s="2" t="s">
        <v>23</v>
      </c>
      <c r="D23" s="2">
        <v>1E-3</v>
      </c>
      <c r="E23" s="2">
        <v>100</v>
      </c>
      <c r="F23" s="1" t="s">
        <v>44</v>
      </c>
      <c r="G23" s="2" t="s">
        <v>25</v>
      </c>
      <c r="H23" s="1">
        <v>7.6905162196839996</v>
      </c>
      <c r="I23" s="1">
        <f>K23^2</f>
        <v>54.506990923224997</v>
      </c>
      <c r="J23" s="1">
        <v>2.7731780000000001</v>
      </c>
      <c r="K23" s="2">
        <v>7.3828849999999999</v>
      </c>
      <c r="L23" s="2">
        <v>5.4949219999999999</v>
      </c>
      <c r="M23" s="1"/>
      <c r="N23" s="1"/>
      <c r="O23" s="2">
        <v>0.276615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D2D3-7571-45B6-836B-AE0E31F5AE0D}">
  <dimension ref="A1:M23"/>
  <sheetViews>
    <sheetView zoomScale="160" zoomScaleNormal="160" workbookViewId="0">
      <selection activeCell="D20" sqref="D20"/>
    </sheetView>
  </sheetViews>
  <sheetFormatPr defaultRowHeight="15"/>
  <sheetData>
    <row r="1" spans="1:13">
      <c r="A1" s="6" t="s">
        <v>8</v>
      </c>
      <c r="B1" s="6" t="s">
        <v>9</v>
      </c>
      <c r="C1" s="6" t="s">
        <v>20</v>
      </c>
      <c r="D1" s="6" t="s">
        <v>21</v>
      </c>
      <c r="E1" s="6" t="s">
        <v>22</v>
      </c>
      <c r="F1" s="6" t="s">
        <v>40</v>
      </c>
      <c r="H1" s="9" t="s">
        <v>59</v>
      </c>
      <c r="I1" s="9" t="s">
        <v>60</v>
      </c>
      <c r="J1" s="9" t="s">
        <v>61</v>
      </c>
      <c r="K1" s="9" t="s">
        <v>62</v>
      </c>
      <c r="L1" s="9" t="s">
        <v>63</v>
      </c>
      <c r="M1" s="9" t="s">
        <v>64</v>
      </c>
    </row>
    <row r="2" spans="1:13">
      <c r="A2" s="6"/>
      <c r="B2" s="6"/>
      <c r="C2" s="6"/>
      <c r="D2" s="6"/>
      <c r="E2" s="6"/>
      <c r="F2" s="6"/>
      <c r="H2" s="10" t="s">
        <v>65</v>
      </c>
      <c r="I2" s="10" t="s">
        <v>66</v>
      </c>
      <c r="J2" s="10" t="s">
        <v>67</v>
      </c>
      <c r="K2" s="10">
        <v>0.01</v>
      </c>
      <c r="L2" s="10">
        <v>2000</v>
      </c>
      <c r="M2" s="10" t="s">
        <v>68</v>
      </c>
    </row>
    <row r="3" spans="1:13">
      <c r="A3" s="6" t="s">
        <v>46</v>
      </c>
      <c r="B3" s="6" t="s">
        <v>17</v>
      </c>
      <c r="C3" s="6" t="s">
        <v>23</v>
      </c>
      <c r="D3" s="6">
        <v>1E-3</v>
      </c>
      <c r="E3" s="6">
        <v>100</v>
      </c>
      <c r="F3" s="6" t="s">
        <v>45</v>
      </c>
      <c r="H3" s="10" t="s">
        <v>69</v>
      </c>
      <c r="I3" s="10" t="s">
        <v>66</v>
      </c>
      <c r="J3" s="10" t="s">
        <v>67</v>
      </c>
      <c r="K3" s="10">
        <v>0.01</v>
      </c>
      <c r="L3" s="10">
        <v>2000</v>
      </c>
      <c r="M3" s="10" t="s">
        <v>68</v>
      </c>
    </row>
    <row r="4" spans="1:13">
      <c r="A4" s="6" t="s">
        <v>55</v>
      </c>
      <c r="B4" s="6" t="s">
        <v>17</v>
      </c>
      <c r="C4" s="6" t="s">
        <v>23</v>
      </c>
      <c r="D4" s="6">
        <v>1E-3</v>
      </c>
      <c r="E4" s="6">
        <v>100</v>
      </c>
      <c r="F4" s="6" t="s">
        <v>44</v>
      </c>
      <c r="H4" s="10" t="s">
        <v>70</v>
      </c>
      <c r="I4" s="10" t="s">
        <v>66</v>
      </c>
      <c r="J4" s="10" t="s">
        <v>71</v>
      </c>
      <c r="K4" s="10">
        <v>1E-3</v>
      </c>
      <c r="L4" s="10">
        <v>100</v>
      </c>
      <c r="M4" s="10" t="s">
        <v>72</v>
      </c>
    </row>
    <row r="5" spans="1:13">
      <c r="A5" s="6" t="s">
        <v>38</v>
      </c>
      <c r="B5" s="6" t="s">
        <v>16</v>
      </c>
      <c r="C5" s="6" t="s">
        <v>23</v>
      </c>
      <c r="D5" s="6">
        <v>1E-3</v>
      </c>
      <c r="E5" s="6">
        <v>100</v>
      </c>
      <c r="F5" s="6" t="s">
        <v>39</v>
      </c>
      <c r="H5" s="10" t="s">
        <v>73</v>
      </c>
      <c r="I5" s="10" t="s">
        <v>66</v>
      </c>
      <c r="J5" s="10" t="s">
        <v>74</v>
      </c>
      <c r="K5" s="10">
        <v>1E-3</v>
      </c>
      <c r="L5" s="10">
        <v>100</v>
      </c>
      <c r="M5" s="10" t="s">
        <v>72</v>
      </c>
    </row>
    <row r="6" spans="1:13">
      <c r="A6" s="7" t="s">
        <v>37</v>
      </c>
      <c r="B6" s="7" t="s">
        <v>16</v>
      </c>
      <c r="C6" s="7" t="s">
        <v>23</v>
      </c>
      <c r="D6" s="7">
        <v>1E-3</v>
      </c>
      <c r="E6" s="7">
        <v>100</v>
      </c>
      <c r="F6" s="7">
        <v>12</v>
      </c>
      <c r="H6" s="10" t="s">
        <v>75</v>
      </c>
      <c r="I6" s="10" t="s">
        <v>76</v>
      </c>
      <c r="J6" s="10" t="s">
        <v>77</v>
      </c>
      <c r="K6" s="10">
        <v>0.01</v>
      </c>
      <c r="L6" s="10">
        <v>200</v>
      </c>
      <c r="M6" s="10" t="s">
        <v>68</v>
      </c>
    </row>
    <row r="7" spans="1:13">
      <c r="A7" s="8" t="s">
        <v>26</v>
      </c>
      <c r="B7" s="8" t="s">
        <v>17</v>
      </c>
      <c r="C7" s="8" t="s">
        <v>27</v>
      </c>
      <c r="D7" s="8" t="s">
        <v>27</v>
      </c>
      <c r="E7" s="8" t="s">
        <v>27</v>
      </c>
      <c r="F7" s="8" t="s">
        <v>51</v>
      </c>
      <c r="H7" s="10" t="s">
        <v>78</v>
      </c>
      <c r="I7" s="10" t="s">
        <v>79</v>
      </c>
      <c r="J7" s="10" t="s">
        <v>80</v>
      </c>
      <c r="K7" s="10">
        <v>0.01</v>
      </c>
      <c r="L7" s="10">
        <v>200</v>
      </c>
      <c r="M7" s="10" t="s">
        <v>68</v>
      </c>
    </row>
    <row r="8" spans="1:13">
      <c r="A8" s="7" t="s">
        <v>32</v>
      </c>
      <c r="B8" s="7" t="s">
        <v>16</v>
      </c>
      <c r="C8" s="7" t="s">
        <v>23</v>
      </c>
      <c r="D8" s="7">
        <v>1E-3</v>
      </c>
      <c r="E8" s="7">
        <v>100</v>
      </c>
      <c r="F8" s="7">
        <v>12</v>
      </c>
      <c r="H8" s="10" t="s">
        <v>81</v>
      </c>
      <c r="I8" s="10" t="s">
        <v>82</v>
      </c>
      <c r="J8" s="10" t="s">
        <v>83</v>
      </c>
      <c r="K8" s="10">
        <v>0.01</v>
      </c>
      <c r="L8" s="10">
        <v>200</v>
      </c>
      <c r="M8" s="10" t="s">
        <v>68</v>
      </c>
    </row>
    <row r="9" spans="1:13">
      <c r="A9" s="8" t="s">
        <v>33</v>
      </c>
      <c r="B9" s="8" t="s">
        <v>16</v>
      </c>
      <c r="C9" s="8" t="s">
        <v>23</v>
      </c>
      <c r="D9" s="8">
        <v>1E-3</v>
      </c>
      <c r="E9" s="8">
        <v>100</v>
      </c>
      <c r="F9" s="8">
        <v>12</v>
      </c>
      <c r="H9" s="11" t="s">
        <v>84</v>
      </c>
      <c r="I9" s="11" t="s">
        <v>85</v>
      </c>
      <c r="J9" s="11" t="s">
        <v>86</v>
      </c>
      <c r="K9" s="11">
        <v>0.01</v>
      </c>
      <c r="L9" s="11">
        <v>200</v>
      </c>
      <c r="M9" s="12" t="s">
        <v>87</v>
      </c>
    </row>
    <row r="10" spans="1:13">
      <c r="A10" s="7" t="s">
        <v>49</v>
      </c>
      <c r="B10" s="7" t="s">
        <v>16</v>
      </c>
      <c r="C10" s="7" t="s">
        <v>23</v>
      </c>
      <c r="D10" s="7">
        <v>1E-3</v>
      </c>
      <c r="E10" s="7">
        <v>100</v>
      </c>
      <c r="F10" s="7">
        <v>12</v>
      </c>
      <c r="H10" s="11" t="s">
        <v>88</v>
      </c>
      <c r="I10" s="11" t="s">
        <v>85</v>
      </c>
      <c r="J10" s="11" t="s">
        <v>86</v>
      </c>
      <c r="K10" s="11">
        <v>0.01</v>
      </c>
      <c r="L10" s="11">
        <v>200</v>
      </c>
      <c r="M10" s="12" t="s">
        <v>87</v>
      </c>
    </row>
    <row r="11" spans="1:13">
      <c r="A11" s="7" t="s">
        <v>50</v>
      </c>
      <c r="B11" s="7" t="s">
        <v>17</v>
      </c>
      <c r="C11" s="7" t="s">
        <v>27</v>
      </c>
      <c r="D11" s="7" t="s">
        <v>27</v>
      </c>
      <c r="E11" s="7" t="s">
        <v>27</v>
      </c>
      <c r="F11" s="7" t="s">
        <v>52</v>
      </c>
      <c r="H11" s="11" t="s">
        <v>89</v>
      </c>
      <c r="I11" s="11" t="s">
        <v>85</v>
      </c>
      <c r="J11" s="11" t="s">
        <v>86</v>
      </c>
      <c r="K11" s="11">
        <v>0.01</v>
      </c>
      <c r="L11" s="11">
        <v>200</v>
      </c>
      <c r="M11" s="12" t="s">
        <v>87</v>
      </c>
    </row>
    <row r="12" spans="1:13">
      <c r="A12" s="19" t="s">
        <v>54</v>
      </c>
      <c r="B12" s="19" t="s">
        <v>16</v>
      </c>
      <c r="C12" s="19" t="s">
        <v>23</v>
      </c>
      <c r="D12" s="19">
        <v>1E-3</v>
      </c>
      <c r="E12" s="19">
        <v>100</v>
      </c>
      <c r="F12" s="19" t="s">
        <v>58</v>
      </c>
      <c r="H12" s="11" t="s">
        <v>90</v>
      </c>
      <c r="I12" s="11" t="s">
        <v>85</v>
      </c>
      <c r="J12" s="11" t="s">
        <v>86</v>
      </c>
      <c r="K12" s="11">
        <v>0.01</v>
      </c>
      <c r="L12" s="11">
        <v>200</v>
      </c>
      <c r="M12" s="12" t="s">
        <v>87</v>
      </c>
    </row>
    <row r="13" spans="1:13">
      <c r="A13" s="19" t="s">
        <v>56</v>
      </c>
      <c r="B13" s="6" t="s">
        <v>17</v>
      </c>
      <c r="C13" s="19" t="s">
        <v>23</v>
      </c>
      <c r="D13" s="19">
        <v>1E-3</v>
      </c>
      <c r="E13" s="19">
        <v>100</v>
      </c>
      <c r="F13" s="19" t="s">
        <v>52</v>
      </c>
      <c r="H13" s="11" t="s">
        <v>91</v>
      </c>
      <c r="I13" s="11" t="s">
        <v>85</v>
      </c>
      <c r="J13" s="11" t="s">
        <v>86</v>
      </c>
      <c r="K13" s="11">
        <v>0.01</v>
      </c>
      <c r="L13" s="11">
        <v>200</v>
      </c>
      <c r="M13" s="12" t="s">
        <v>87</v>
      </c>
    </row>
    <row r="14" spans="1:13">
      <c r="H14" s="11" t="s">
        <v>92</v>
      </c>
      <c r="I14" s="11" t="s">
        <v>85</v>
      </c>
      <c r="J14" s="11" t="s">
        <v>86</v>
      </c>
      <c r="K14" s="11">
        <v>0.01</v>
      </c>
      <c r="L14" s="11">
        <v>200</v>
      </c>
      <c r="M14" s="12" t="s">
        <v>87</v>
      </c>
    </row>
    <row r="15" spans="1:13">
      <c r="H15" s="13" t="s">
        <v>93</v>
      </c>
      <c r="I15" s="13" t="s">
        <v>94</v>
      </c>
      <c r="J15" s="13" t="s">
        <v>95</v>
      </c>
      <c r="K15" s="13">
        <v>3.0000000000000001E-3</v>
      </c>
      <c r="L15" s="13">
        <v>100</v>
      </c>
      <c r="M15" s="13" t="s">
        <v>68</v>
      </c>
    </row>
    <row r="16" spans="1:13">
      <c r="H16" s="13" t="s">
        <v>96</v>
      </c>
      <c r="I16" s="13" t="s">
        <v>94</v>
      </c>
      <c r="J16" s="13" t="s">
        <v>95</v>
      </c>
      <c r="K16" s="13">
        <v>3.0000000000000001E-3</v>
      </c>
      <c r="L16" s="13">
        <v>100</v>
      </c>
      <c r="M16" s="13" t="s">
        <v>68</v>
      </c>
    </row>
    <row r="17" spans="8:13">
      <c r="H17" s="11" t="s">
        <v>97</v>
      </c>
      <c r="I17" s="11" t="s">
        <v>98</v>
      </c>
      <c r="J17" s="11" t="s">
        <v>95</v>
      </c>
      <c r="K17" s="11">
        <v>1E-3</v>
      </c>
      <c r="L17" s="11">
        <v>100</v>
      </c>
      <c r="M17" s="11" t="s">
        <v>87</v>
      </c>
    </row>
    <row r="18" spans="8:13">
      <c r="H18" s="11" t="s">
        <v>99</v>
      </c>
      <c r="I18" s="11" t="s">
        <v>98</v>
      </c>
      <c r="J18" s="11" t="s">
        <v>95</v>
      </c>
      <c r="K18" s="11">
        <v>1E-3</v>
      </c>
      <c r="L18" s="11">
        <v>100</v>
      </c>
      <c r="M18" s="11" t="s">
        <v>87</v>
      </c>
    </row>
    <row r="19" spans="8:13">
      <c r="H19" s="14" t="s">
        <v>100</v>
      </c>
      <c r="I19" s="14" t="s">
        <v>101</v>
      </c>
      <c r="J19" s="14" t="s">
        <v>102</v>
      </c>
      <c r="K19" s="14">
        <v>1E-3</v>
      </c>
      <c r="L19" s="14">
        <v>80</v>
      </c>
      <c r="M19" s="14" t="s">
        <v>72</v>
      </c>
    </row>
    <row r="20" spans="8:13">
      <c r="H20" s="15" t="s">
        <v>103</v>
      </c>
      <c r="I20" s="15" t="s">
        <v>104</v>
      </c>
      <c r="J20" s="16" t="s">
        <v>105</v>
      </c>
      <c r="K20" s="15">
        <v>1E-3</v>
      </c>
      <c r="L20" s="15">
        <v>100</v>
      </c>
      <c r="M20" s="15" t="s">
        <v>72</v>
      </c>
    </row>
    <row r="21" spans="8:13">
      <c r="H21" s="17" t="s">
        <v>106</v>
      </c>
      <c r="I21" s="17" t="s">
        <v>107</v>
      </c>
      <c r="J21" s="18" t="s">
        <v>105</v>
      </c>
      <c r="K21" s="17">
        <v>1E-3</v>
      </c>
      <c r="L21" s="17">
        <v>50</v>
      </c>
      <c r="M21" s="17" t="s">
        <v>68</v>
      </c>
    </row>
    <row r="22" spans="8:13">
      <c r="H22" s="17" t="s">
        <v>108</v>
      </c>
      <c r="I22" s="17" t="s">
        <v>107</v>
      </c>
      <c r="J22" s="18" t="s">
        <v>105</v>
      </c>
      <c r="K22" s="17">
        <v>1E-3</v>
      </c>
      <c r="L22" s="17">
        <v>50</v>
      </c>
      <c r="M22" s="17" t="s">
        <v>68</v>
      </c>
    </row>
    <row r="23" spans="8:13">
      <c r="H23" s="17" t="s">
        <v>109</v>
      </c>
      <c r="I23" s="17" t="s">
        <v>107</v>
      </c>
      <c r="J23" s="18" t="s">
        <v>105</v>
      </c>
      <c r="K23" s="17">
        <v>1E-3</v>
      </c>
      <c r="L23" s="17">
        <v>50</v>
      </c>
      <c r="M23" s="17" t="s">
        <v>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C1B9-AF40-447E-A887-B8F2F8A50AC2}">
  <dimension ref="A1:AC43"/>
  <sheetViews>
    <sheetView tabSelected="1" workbookViewId="0">
      <selection activeCell="J7" sqref="J7"/>
    </sheetView>
  </sheetViews>
  <sheetFormatPr defaultRowHeight="15"/>
  <cols>
    <col min="1" max="1" width="9.140625" customWidth="1"/>
    <col min="2" max="3" width="9.28515625" customWidth="1"/>
    <col min="4" max="5" width="9.28515625" bestFit="1" customWidth="1"/>
    <col min="6" max="7" width="10.140625" bestFit="1" customWidth="1"/>
    <col min="8" max="9" width="9.42578125" bestFit="1" customWidth="1"/>
    <col min="10" max="10" width="10.140625" bestFit="1" customWidth="1"/>
    <col min="11" max="11" width="12.140625" customWidth="1"/>
    <col min="14" max="17" width="9.28515625" bestFit="1" customWidth="1"/>
    <col min="18" max="18" width="10.140625" bestFit="1" customWidth="1"/>
    <col min="19" max="21" width="9.28515625" bestFit="1" customWidth="1"/>
    <col min="22" max="22" width="10.140625" bestFit="1" customWidth="1"/>
  </cols>
  <sheetData>
    <row r="1" spans="1:29">
      <c r="A1" s="6" t="s">
        <v>8</v>
      </c>
      <c r="B1" s="6" t="s">
        <v>9</v>
      </c>
      <c r="C1" s="6" t="s">
        <v>40</v>
      </c>
      <c r="D1" s="33" t="s">
        <v>113</v>
      </c>
      <c r="E1" s="34"/>
      <c r="F1" s="34"/>
      <c r="G1" s="35"/>
      <c r="H1" s="33" t="s">
        <v>114</v>
      </c>
      <c r="I1" s="34"/>
      <c r="J1" s="34"/>
      <c r="K1" s="35"/>
      <c r="L1" s="1"/>
      <c r="M1" s="1"/>
      <c r="N1" s="20" t="s">
        <v>130</v>
      </c>
      <c r="O1" s="20" t="s">
        <v>131</v>
      </c>
      <c r="P1" s="8" t="s">
        <v>132</v>
      </c>
      <c r="Q1" s="20" t="s">
        <v>133</v>
      </c>
      <c r="R1" s="20" t="s">
        <v>134</v>
      </c>
      <c r="S1" s="20" t="s">
        <v>129</v>
      </c>
      <c r="T1" s="7"/>
      <c r="U1" s="6"/>
      <c r="V1" s="6"/>
      <c r="W1" s="7"/>
      <c r="X1" s="6"/>
      <c r="Y1" s="6"/>
      <c r="AC1" s="6"/>
    </row>
    <row r="2" spans="1:29">
      <c r="A2" s="6"/>
      <c r="B2" s="6"/>
      <c r="C2" s="6"/>
      <c r="D2" s="6" t="s">
        <v>10</v>
      </c>
      <c r="E2" s="6" t="s">
        <v>11</v>
      </c>
      <c r="F2" s="6" t="s">
        <v>112</v>
      </c>
      <c r="G2" s="6" t="s">
        <v>29</v>
      </c>
      <c r="H2" s="6" t="s">
        <v>10</v>
      </c>
      <c r="I2" s="6" t="s">
        <v>11</v>
      </c>
      <c r="J2" s="6" t="s">
        <v>112</v>
      </c>
      <c r="K2" s="6" t="s">
        <v>29</v>
      </c>
      <c r="L2" s="7" t="s">
        <v>120</v>
      </c>
      <c r="M2" s="6" t="s">
        <v>10</v>
      </c>
      <c r="N2" s="6">
        <v>2.9312241999999999E-2</v>
      </c>
      <c r="O2" s="6">
        <v>5.1539875999999998E-3</v>
      </c>
      <c r="P2" s="8">
        <v>8.3984589999999996E-4</v>
      </c>
      <c r="Q2" s="6">
        <v>8.1253720000000005E-3</v>
      </c>
      <c r="R2" s="6">
        <v>0.1126827</v>
      </c>
      <c r="S2" s="6">
        <v>2.8075112E-3</v>
      </c>
      <c r="T2" s="6"/>
      <c r="U2" s="6"/>
      <c r="V2" s="6"/>
      <c r="W2" s="6"/>
      <c r="X2" s="6"/>
      <c r="Y2" s="6"/>
      <c r="AC2" s="6"/>
    </row>
    <row r="3" spans="1:29">
      <c r="A3" s="6" t="s">
        <v>127</v>
      </c>
      <c r="B3" s="6" t="s">
        <v>17</v>
      </c>
      <c r="C3" s="6"/>
      <c r="D3" s="6">
        <v>91.769262999999995</v>
      </c>
      <c r="E3" s="6">
        <v>9.5796270000000003</v>
      </c>
      <c r="F3" s="6">
        <v>5.283182</v>
      </c>
      <c r="G3" s="6">
        <v>0.24834200000000001</v>
      </c>
      <c r="H3" s="6">
        <v>52.195228999999998</v>
      </c>
      <c r="I3" s="6">
        <v>7.2246269999999999</v>
      </c>
      <c r="J3" s="6">
        <v>5.5081910000000001</v>
      </c>
      <c r="K3" s="6">
        <v>0.37734000000000001</v>
      </c>
      <c r="L3" s="1"/>
      <c r="M3" s="6" t="s">
        <v>11</v>
      </c>
      <c r="N3" s="6">
        <v>0.171208182697209</v>
      </c>
      <c r="O3" s="6">
        <v>7.1791279999999999E-2</v>
      </c>
      <c r="P3" s="8">
        <f>SQRT(P2)</f>
        <v>2.8980094892874314E-2</v>
      </c>
      <c r="Q3" s="6">
        <v>9.0140846629076093E-2</v>
      </c>
      <c r="R3" s="6">
        <v>0.33568243945307202</v>
      </c>
      <c r="S3" s="6">
        <v>5.2985955000000001E-2</v>
      </c>
      <c r="T3" s="24"/>
      <c r="U3" s="24"/>
      <c r="V3" s="24"/>
      <c r="W3" s="24"/>
      <c r="X3" s="24"/>
      <c r="Y3" s="24"/>
      <c r="AC3" s="24"/>
    </row>
    <row r="4" spans="1:29">
      <c r="A4" s="6" t="s">
        <v>128</v>
      </c>
      <c r="B4" s="6" t="s">
        <v>17</v>
      </c>
      <c r="C4" s="6" t="s">
        <v>45</v>
      </c>
      <c r="D4" s="6">
        <v>7.6791340000000003</v>
      </c>
      <c r="E4" s="6">
        <v>2.7711250000000001</v>
      </c>
      <c r="F4" s="6">
        <v>1.5560689999999999</v>
      </c>
      <c r="G4" s="6">
        <v>0.133908</v>
      </c>
      <c r="H4" s="6">
        <v>61.438012999999998</v>
      </c>
      <c r="I4" s="6">
        <v>7.8382399999999999</v>
      </c>
      <c r="J4" s="6">
        <v>5.9540680000000004</v>
      </c>
      <c r="K4" s="6">
        <v>0.29369000000000001</v>
      </c>
      <c r="L4" s="1"/>
      <c r="M4" s="6" t="s">
        <v>112</v>
      </c>
      <c r="N4" s="6">
        <v>4.8474759999999999E-2</v>
      </c>
      <c r="O4" s="6">
        <v>1.000213E-2</v>
      </c>
      <c r="P4" s="8">
        <v>9.2152729999999995E-3</v>
      </c>
      <c r="Q4" s="6">
        <v>2.1708265000000001E-2</v>
      </c>
      <c r="R4" s="6">
        <v>0.18267849</v>
      </c>
      <c r="S4" s="6">
        <v>4.6023809999999998E-2</v>
      </c>
      <c r="T4" s="24"/>
      <c r="U4" s="24"/>
      <c r="V4" s="24"/>
      <c r="W4" s="24"/>
      <c r="X4" s="24"/>
      <c r="Y4" s="24"/>
      <c r="AC4" s="24"/>
    </row>
    <row r="5" spans="1:29">
      <c r="A5" s="6" t="s">
        <v>135</v>
      </c>
      <c r="B5" s="6" t="s">
        <v>17</v>
      </c>
      <c r="C5" s="6" t="s">
        <v>44</v>
      </c>
      <c r="D5" s="6">
        <v>7.582465</v>
      </c>
      <c r="E5" s="6">
        <v>2.753628</v>
      </c>
      <c r="F5" s="6">
        <v>1.5591060000000001</v>
      </c>
      <c r="G5" s="6">
        <v>0.138684</v>
      </c>
      <c r="H5" s="6">
        <v>57.692435000000003</v>
      </c>
      <c r="I5" s="6">
        <v>7.5955539999999999</v>
      </c>
      <c r="J5" s="6">
        <v>5.7055899999999999</v>
      </c>
      <c r="K5" s="6">
        <v>0.28394900000000001</v>
      </c>
      <c r="L5" s="7" t="s">
        <v>121</v>
      </c>
      <c r="M5" s="6" t="s">
        <v>10</v>
      </c>
      <c r="N5" s="6">
        <v>2.7818643000000001E-2</v>
      </c>
      <c r="O5" s="6">
        <v>4.3351070000000004E-3</v>
      </c>
      <c r="P5" s="25">
        <v>6.9422319999999996E-4</v>
      </c>
      <c r="Q5" s="6">
        <v>7.5466680000000003E-3</v>
      </c>
      <c r="R5" s="6">
        <v>0.10933066</v>
      </c>
      <c r="S5" s="6">
        <v>3.5782484000000002E-3</v>
      </c>
      <c r="T5" s="8"/>
      <c r="U5" s="23"/>
      <c r="V5" s="8"/>
      <c r="W5" s="8"/>
      <c r="X5" s="8"/>
      <c r="Y5" s="8"/>
      <c r="AC5" s="8"/>
    </row>
    <row r="6" spans="1:29">
      <c r="A6" s="6" t="s">
        <v>129</v>
      </c>
      <c r="B6" s="6" t="s">
        <v>16</v>
      </c>
      <c r="C6" s="6" t="s">
        <v>39</v>
      </c>
      <c r="D6" s="6">
        <v>4.6366690000000004</v>
      </c>
      <c r="E6" s="6">
        <v>2.1532927000000002</v>
      </c>
      <c r="F6" s="6">
        <v>1.8429354</v>
      </c>
      <c r="G6" s="6">
        <v>1541306600</v>
      </c>
      <c r="H6" s="6">
        <v>5.9443279999999996</v>
      </c>
      <c r="I6" s="6">
        <v>2.4380991000000001</v>
      </c>
      <c r="J6" s="6">
        <v>2.1663473</v>
      </c>
      <c r="K6" s="6">
        <v>1860365700</v>
      </c>
      <c r="L6" s="1"/>
      <c r="M6" s="6" t="s">
        <v>11</v>
      </c>
      <c r="N6" s="6">
        <v>0.166789215948356</v>
      </c>
      <c r="O6" s="6">
        <v>6.5841529999999995E-2</v>
      </c>
      <c r="P6" s="8">
        <v>2.63481159467021E-2</v>
      </c>
      <c r="Q6" s="6">
        <v>8.6871560023488795E-2</v>
      </c>
      <c r="R6" s="6">
        <v>0.33065187372048499</v>
      </c>
      <c r="S6" s="6">
        <v>5.9818459999999997E-2</v>
      </c>
      <c r="T6" s="24"/>
      <c r="U6" s="24"/>
      <c r="V6" s="24"/>
      <c r="W6" s="24"/>
      <c r="X6" s="24"/>
      <c r="Y6" s="24"/>
      <c r="AC6" s="24"/>
    </row>
    <row r="7" spans="1:29">
      <c r="A7" s="7" t="s">
        <v>130</v>
      </c>
      <c r="B7" s="7" t="s">
        <v>16</v>
      </c>
      <c r="C7" s="20">
        <v>12</v>
      </c>
      <c r="D7" s="6">
        <v>8.4767569999999992</v>
      </c>
      <c r="E7" s="6">
        <v>2.9114870855905401</v>
      </c>
      <c r="F7" s="6">
        <v>0.80054784000000001</v>
      </c>
      <c r="G7" s="6">
        <v>38606776</v>
      </c>
      <c r="H7" s="6">
        <v>7.6664494999999997</v>
      </c>
      <c r="I7" s="6">
        <v>2.7688354134570599</v>
      </c>
      <c r="J7" s="6">
        <v>0.74183779999999999</v>
      </c>
      <c r="K7" s="6">
        <v>38433640</v>
      </c>
      <c r="L7" s="1"/>
      <c r="M7" s="6" t="s">
        <v>112</v>
      </c>
      <c r="N7" s="6">
        <v>4.6871599999999999E-2</v>
      </c>
      <c r="O7" s="6">
        <v>9.1832489999999992E-3</v>
      </c>
      <c r="P7" s="8">
        <v>9.2439700000000007E-3</v>
      </c>
      <c r="Q7" s="6">
        <v>2.0719649999999999E-2</v>
      </c>
      <c r="R7" s="6">
        <v>0.18496665000000001</v>
      </c>
      <c r="S7" s="6">
        <v>5.3716972000000002E-2</v>
      </c>
      <c r="T7" s="24"/>
      <c r="U7" s="24"/>
      <c r="V7" s="24"/>
      <c r="W7" s="24"/>
      <c r="X7" s="24"/>
      <c r="Y7" s="24"/>
      <c r="AC7" s="24"/>
    </row>
    <row r="8" spans="1:29">
      <c r="A8" s="32" t="s">
        <v>26</v>
      </c>
      <c r="B8" s="32" t="s">
        <v>17</v>
      </c>
      <c r="C8" s="32" t="s">
        <v>51</v>
      </c>
      <c r="D8" s="32" t="s">
        <v>126</v>
      </c>
      <c r="E8" s="32" t="s">
        <v>126</v>
      </c>
      <c r="F8" s="32" t="s">
        <v>126</v>
      </c>
      <c r="G8" s="32" t="s">
        <v>126</v>
      </c>
      <c r="H8" s="32">
        <v>48.613107999999997</v>
      </c>
      <c r="I8" s="32">
        <v>6.9723100000000002</v>
      </c>
      <c r="J8" s="32">
        <v>5.0453419999999998</v>
      </c>
      <c r="K8" s="32">
        <v>0.28197699999999998</v>
      </c>
      <c r="L8" s="7" t="s">
        <v>122</v>
      </c>
      <c r="M8" s="6" t="s">
        <v>10</v>
      </c>
      <c r="N8" s="6">
        <v>2.1133374E-2</v>
      </c>
      <c r="O8" s="6">
        <v>4.1983089999999999E-3</v>
      </c>
      <c r="P8" s="8">
        <v>8.2212215000000005E-4</v>
      </c>
      <c r="Q8" s="6">
        <v>2.2673044E-2</v>
      </c>
      <c r="R8" s="6">
        <v>0.40772452999999997</v>
      </c>
      <c r="S8" s="1"/>
      <c r="U8" s="6"/>
    </row>
    <row r="9" spans="1:29">
      <c r="A9" s="7" t="s">
        <v>131</v>
      </c>
      <c r="B9" s="7" t="s">
        <v>16</v>
      </c>
      <c r="C9" s="20">
        <v>9</v>
      </c>
      <c r="D9" s="6">
        <v>7.6662907999999996</v>
      </c>
      <c r="E9" s="6">
        <v>2.7688065000000002</v>
      </c>
      <c r="F9" s="29">
        <v>0.3827354</v>
      </c>
      <c r="G9" s="6">
        <v>177096430</v>
      </c>
      <c r="H9" s="6">
        <v>6.7336391999999998</v>
      </c>
      <c r="I9" s="6">
        <v>2.5949255999999998</v>
      </c>
      <c r="J9" s="29">
        <v>0.34425230000000001</v>
      </c>
      <c r="K9" s="6">
        <v>174446380</v>
      </c>
      <c r="L9" s="1"/>
      <c r="M9" s="6" t="s">
        <v>11</v>
      </c>
      <c r="N9" s="6">
        <v>0.14537322457312599</v>
      </c>
      <c r="O9" s="6">
        <v>6.4794359999999995E-2</v>
      </c>
      <c r="P9" s="8">
        <f>SQRT(P8)</f>
        <v>2.867267252977999E-2</v>
      </c>
      <c r="Q9" s="6">
        <v>0.15057570970685599</v>
      </c>
      <c r="R9" s="6">
        <v>0.63853310760271098</v>
      </c>
      <c r="S9" s="1"/>
    </row>
    <row r="10" spans="1:29">
      <c r="A10" s="32" t="s">
        <v>132</v>
      </c>
      <c r="B10" s="32" t="s">
        <v>16</v>
      </c>
      <c r="C10" s="32">
        <v>9</v>
      </c>
      <c r="D10" s="32">
        <v>1.3036825999999999</v>
      </c>
      <c r="E10" s="32">
        <v>1.14178919494322</v>
      </c>
      <c r="F10" s="29">
        <v>0.37329637999999998</v>
      </c>
      <c r="G10" s="32">
        <v>411115000000000</v>
      </c>
      <c r="H10" s="32">
        <v>1.0857254999999999</v>
      </c>
      <c r="I10" s="32">
        <v>1.0419815477651999</v>
      </c>
      <c r="J10" s="29">
        <v>0.3522904</v>
      </c>
      <c r="K10" s="32">
        <v>424579860000000</v>
      </c>
      <c r="L10" s="1"/>
      <c r="M10" s="6" t="s">
        <v>112</v>
      </c>
      <c r="N10" s="6">
        <v>4.4472903000000001E-2</v>
      </c>
      <c r="O10" s="6">
        <v>8.0586930000000005E-3</v>
      </c>
      <c r="P10" s="8">
        <v>9.4704820000000006E-3</v>
      </c>
      <c r="Q10" s="6">
        <v>4.6038307000000001E-2</v>
      </c>
      <c r="R10" s="6">
        <v>0.24995048</v>
      </c>
      <c r="S10" s="1"/>
    </row>
    <row r="11" spans="1:29">
      <c r="A11" s="7" t="s">
        <v>133</v>
      </c>
      <c r="B11" s="7" t="s">
        <v>16</v>
      </c>
      <c r="C11" s="20">
        <v>9</v>
      </c>
      <c r="D11" s="6">
        <v>12.200706500000001</v>
      </c>
      <c r="E11" s="6">
        <v>3.49295097044513</v>
      </c>
      <c r="F11" s="6">
        <v>0.87065689999999996</v>
      </c>
      <c r="G11" s="6">
        <v>8833342000000</v>
      </c>
      <c r="H11" s="6">
        <v>10.965600999999999</v>
      </c>
      <c r="I11" s="6">
        <v>3.3114348804418898</v>
      </c>
      <c r="J11" s="6">
        <v>0.81602686999999996</v>
      </c>
      <c r="K11" s="6">
        <v>8842993000000</v>
      </c>
      <c r="L11" s="7" t="s">
        <v>123</v>
      </c>
      <c r="M11" s="6" t="s">
        <v>10</v>
      </c>
      <c r="N11" s="6">
        <v>1.8435907000000001E-2</v>
      </c>
      <c r="O11" s="6">
        <v>3.2089998E-3</v>
      </c>
      <c r="P11" s="25">
        <v>7.9671910000000002E-4</v>
      </c>
      <c r="Q11" s="6">
        <v>2.2399756999999999E-2</v>
      </c>
      <c r="R11" s="6">
        <v>0.41008073</v>
      </c>
      <c r="S11" s="1"/>
    </row>
    <row r="12" spans="1:29">
      <c r="A12" s="30" t="s">
        <v>50</v>
      </c>
      <c r="B12" s="30" t="s">
        <v>17</v>
      </c>
      <c r="C12" s="30" t="s">
        <v>52</v>
      </c>
      <c r="D12" s="30" t="s">
        <v>126</v>
      </c>
      <c r="E12" s="30" t="s">
        <v>126</v>
      </c>
      <c r="F12" s="30" t="s">
        <v>126</v>
      </c>
      <c r="G12" s="30" t="s">
        <v>126</v>
      </c>
      <c r="H12" s="30">
        <v>1436.90057268072</v>
      </c>
      <c r="I12" s="30">
        <v>37.906471382611102</v>
      </c>
      <c r="J12" s="30">
        <v>28.427122955582998</v>
      </c>
      <c r="K12" s="30">
        <v>0.195063926459212</v>
      </c>
      <c r="L12" s="1"/>
      <c r="M12" s="6" t="s">
        <v>11</v>
      </c>
      <c r="N12" s="6">
        <v>0.13577888870819901</v>
      </c>
      <c r="O12" s="6">
        <v>5.6648030000000002E-2</v>
      </c>
      <c r="P12" s="8">
        <v>2.8226213082574701E-2</v>
      </c>
      <c r="Q12" s="6">
        <v>0.149665483854589</v>
      </c>
      <c r="R12" s="6">
        <v>0.64037546089389497</v>
      </c>
      <c r="S12" s="1"/>
    </row>
    <row r="13" spans="1:29">
      <c r="A13" s="30" t="s">
        <v>134</v>
      </c>
      <c r="B13" s="30" t="s">
        <v>16</v>
      </c>
      <c r="C13" s="30">
        <v>12</v>
      </c>
      <c r="D13" s="30">
        <v>197.77995000000001</v>
      </c>
      <c r="E13" s="30">
        <v>14.0634260762777</v>
      </c>
      <c r="F13" s="30">
        <v>7.2457719999999997</v>
      </c>
      <c r="G13" s="31">
        <v>2.6400028E+16</v>
      </c>
      <c r="H13" s="30">
        <v>194.74648999999999</v>
      </c>
      <c r="I13" s="30">
        <v>13.955159994730099</v>
      </c>
      <c r="J13" s="30">
        <v>7.1890564000000001</v>
      </c>
      <c r="K13" s="31">
        <v>2.6341962E+16</v>
      </c>
      <c r="L13" s="1"/>
      <c r="M13" s="6" t="s">
        <v>112</v>
      </c>
      <c r="N13" s="6">
        <v>4.1023522999999999E-2</v>
      </c>
      <c r="O13" s="6">
        <v>7.0693832999999999E-3</v>
      </c>
      <c r="P13" s="8">
        <v>9.8724669999999994E-3</v>
      </c>
      <c r="Q13" s="6">
        <v>4.5734169999999998E-2</v>
      </c>
      <c r="R13" s="6">
        <v>0.24851514</v>
      </c>
      <c r="S13" s="1"/>
    </row>
    <row r="14" spans="1:29">
      <c r="A14" s="7" t="s">
        <v>136</v>
      </c>
      <c r="B14" s="6" t="s">
        <v>17</v>
      </c>
      <c r="C14" s="7" t="s">
        <v>52</v>
      </c>
      <c r="D14" s="6">
        <v>227.37086400000001</v>
      </c>
      <c r="E14" s="6">
        <v>15.078822000000001</v>
      </c>
      <c r="F14" s="6">
        <v>10.250484</v>
      </c>
      <c r="G14" s="6">
        <v>8.6444999999999994E-2</v>
      </c>
      <c r="H14" s="7">
        <v>852.38354500000003</v>
      </c>
      <c r="I14" s="7">
        <v>29.195608</v>
      </c>
      <c r="J14" s="7">
        <v>21.007480999999999</v>
      </c>
      <c r="K14" s="7">
        <v>0.143819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</row>
    <row r="15" spans="1:29">
      <c r="A15" s="7" t="s">
        <v>137</v>
      </c>
      <c r="B15" s="7" t="s">
        <v>17</v>
      </c>
      <c r="C15" s="6" t="s">
        <v>44</v>
      </c>
      <c r="D15" s="6">
        <v>7.5786189999999998</v>
      </c>
      <c r="E15" s="6">
        <v>2.752929</v>
      </c>
      <c r="F15" s="6">
        <v>1.563434</v>
      </c>
      <c r="G15" s="6">
        <v>0.139068</v>
      </c>
      <c r="H15" s="6">
        <v>55.893509000000002</v>
      </c>
      <c r="I15" s="7">
        <v>5.6077199999999996</v>
      </c>
      <c r="J15" s="7">
        <v>5.7055899999999999</v>
      </c>
      <c r="K15" s="7">
        <v>0.28134399999999998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</row>
    <row r="16" spans="1:29">
      <c r="K16" s="24"/>
    </row>
    <row r="17" spans="1:19">
      <c r="A17" s="6" t="s">
        <v>8</v>
      </c>
      <c r="B17" s="6" t="s">
        <v>40</v>
      </c>
      <c r="C17" s="7" t="s">
        <v>113</v>
      </c>
      <c r="D17" s="6"/>
      <c r="E17" s="6"/>
      <c r="F17" s="6"/>
      <c r="G17" s="7" t="s">
        <v>114</v>
      </c>
      <c r="H17" s="6"/>
      <c r="I17" s="6"/>
      <c r="J17" s="6"/>
      <c r="K17" s="24"/>
      <c r="L17" s="1"/>
      <c r="M17" s="1"/>
      <c r="N17" s="20" t="s">
        <v>130</v>
      </c>
      <c r="O17" s="20" t="s">
        <v>131</v>
      </c>
      <c r="P17" s="32" t="s">
        <v>132</v>
      </c>
      <c r="Q17" s="20" t="s">
        <v>133</v>
      </c>
      <c r="R17" s="30" t="s">
        <v>138</v>
      </c>
      <c r="S17" s="20" t="s">
        <v>129</v>
      </c>
    </row>
    <row r="18" spans="1:19">
      <c r="A18" s="6"/>
      <c r="B18" s="6"/>
      <c r="C18" s="6" t="s">
        <v>10</v>
      </c>
      <c r="D18" s="6" t="s">
        <v>11</v>
      </c>
      <c r="E18" s="6" t="s">
        <v>112</v>
      </c>
      <c r="F18" s="6" t="s">
        <v>29</v>
      </c>
      <c r="G18" s="6" t="s">
        <v>10</v>
      </c>
      <c r="H18" s="6" t="s">
        <v>11</v>
      </c>
      <c r="I18" s="6" t="s">
        <v>112</v>
      </c>
      <c r="J18" s="6" t="s">
        <v>29</v>
      </c>
      <c r="K18" s="24"/>
      <c r="L18" s="7" t="s">
        <v>120</v>
      </c>
      <c r="M18" s="6" t="s">
        <v>10</v>
      </c>
      <c r="N18" s="6">
        <v>12.011371</v>
      </c>
      <c r="O18" s="6">
        <v>7.6662907999999996</v>
      </c>
      <c r="P18" s="32">
        <v>1.3036825999999999</v>
      </c>
      <c r="Q18" s="6">
        <v>12.200706500000001</v>
      </c>
      <c r="R18" s="30">
        <f>1385.0496/5</f>
        <v>277.00992000000002</v>
      </c>
      <c r="S18" s="6">
        <v>4.6366690000000004</v>
      </c>
    </row>
    <row r="19" spans="1:19">
      <c r="A19" s="20" t="s">
        <v>130</v>
      </c>
      <c r="B19" s="20">
        <v>9</v>
      </c>
      <c r="C19" s="6">
        <v>12.011371</v>
      </c>
      <c r="D19" s="6">
        <v>3.4657424397774399</v>
      </c>
      <c r="E19" s="6">
        <v>0.88629709999999995</v>
      </c>
      <c r="F19" s="6">
        <v>37049480</v>
      </c>
      <c r="G19" s="6">
        <v>11.25666</v>
      </c>
      <c r="H19" s="6">
        <v>3.3550947023036102</v>
      </c>
      <c r="I19" s="6">
        <v>0.84401720000000002</v>
      </c>
      <c r="J19" s="6">
        <v>38947784</v>
      </c>
      <c r="K19" s="24"/>
      <c r="L19" s="1"/>
      <c r="M19" s="6" t="s">
        <v>11</v>
      </c>
      <c r="N19" s="6">
        <v>3.4657424397774399</v>
      </c>
      <c r="O19" s="6">
        <v>2.7688065000000002</v>
      </c>
      <c r="P19" s="32">
        <v>1.14178919494322</v>
      </c>
      <c r="Q19" s="6">
        <v>3.49295097044513</v>
      </c>
      <c r="R19" s="30">
        <v>37.216253983264799</v>
      </c>
      <c r="S19" s="6">
        <v>2.1532927000000002</v>
      </c>
    </row>
    <row r="20" spans="1:19">
      <c r="A20" s="20" t="s">
        <v>131</v>
      </c>
      <c r="B20" s="20">
        <v>9</v>
      </c>
      <c r="C20" s="6">
        <v>7.6662907999999996</v>
      </c>
      <c r="D20" s="6">
        <v>2.7688065000000002</v>
      </c>
      <c r="E20" s="27">
        <v>0.3827354</v>
      </c>
      <c r="F20" s="6">
        <v>177096430</v>
      </c>
      <c r="G20" s="6">
        <v>6.7336391999999998</v>
      </c>
      <c r="H20" s="6">
        <v>2.5949255999999998</v>
      </c>
      <c r="I20" s="27">
        <v>0.34425230000000001</v>
      </c>
      <c r="J20" s="6">
        <v>174446380</v>
      </c>
      <c r="K20" s="24"/>
      <c r="L20" s="1"/>
      <c r="M20" s="6" t="s">
        <v>112</v>
      </c>
      <c r="N20" s="6">
        <v>0.88629709999999995</v>
      </c>
      <c r="O20" s="29">
        <v>0.3827354</v>
      </c>
      <c r="P20" s="29">
        <v>0.37329637999999998</v>
      </c>
      <c r="Q20" s="6">
        <v>0.87065689999999996</v>
      </c>
      <c r="R20" s="30">
        <v>32.865139999999997</v>
      </c>
      <c r="S20" s="6">
        <v>1.8429354</v>
      </c>
    </row>
    <row r="21" spans="1:19">
      <c r="A21" s="8" t="s">
        <v>132</v>
      </c>
      <c r="B21" s="8">
        <v>9</v>
      </c>
      <c r="C21" s="8">
        <v>1.3036825999999999</v>
      </c>
      <c r="D21" s="8">
        <v>1.14178919494322</v>
      </c>
      <c r="E21" s="28">
        <v>0.37329637999999998</v>
      </c>
      <c r="F21" s="8">
        <v>411115000000000</v>
      </c>
      <c r="G21" s="8">
        <v>1.0857254999999999</v>
      </c>
      <c r="H21" s="8">
        <v>1.0419815477651999</v>
      </c>
      <c r="I21" s="28">
        <v>0.3522904</v>
      </c>
      <c r="J21" s="8">
        <v>424579860000000</v>
      </c>
      <c r="K21" s="24"/>
      <c r="L21" s="7" t="s">
        <v>121</v>
      </c>
      <c r="M21" s="6" t="s">
        <v>10</v>
      </c>
      <c r="N21" s="6">
        <v>11.25666</v>
      </c>
      <c r="O21" s="6">
        <v>6.7336391999999998</v>
      </c>
      <c r="P21" s="32">
        <v>1.0857254999999999</v>
      </c>
      <c r="Q21" s="6">
        <v>10.965600999999999</v>
      </c>
      <c r="R21" s="36">
        <f>1382.266/5</f>
        <v>276.45320000000004</v>
      </c>
      <c r="S21" s="6">
        <v>5.9443279999999996</v>
      </c>
    </row>
    <row r="22" spans="1:19">
      <c r="A22" s="20" t="s">
        <v>133</v>
      </c>
      <c r="B22" s="20">
        <v>9</v>
      </c>
      <c r="C22" s="6">
        <v>12.200706500000001</v>
      </c>
      <c r="D22" s="6">
        <v>3.49295097044513</v>
      </c>
      <c r="E22" s="6">
        <v>0.87065689999999996</v>
      </c>
      <c r="F22" s="6">
        <v>8833342000000</v>
      </c>
      <c r="G22" s="6">
        <v>10.965600999999999</v>
      </c>
      <c r="H22" s="6">
        <v>3.3114348804418898</v>
      </c>
      <c r="I22" s="6">
        <v>0.81602686999999996</v>
      </c>
      <c r="J22" s="6">
        <v>8842993000000</v>
      </c>
      <c r="K22" s="24"/>
      <c r="L22" s="1"/>
      <c r="M22" s="6" t="s">
        <v>11</v>
      </c>
      <c r="N22" s="6">
        <v>3.3550947023036102</v>
      </c>
      <c r="O22" s="6">
        <v>2.5949255999999998</v>
      </c>
      <c r="P22" s="32">
        <v>1.0419815477651999</v>
      </c>
      <c r="Q22" s="6">
        <v>3.3114348804418898</v>
      </c>
      <c r="R22" s="30">
        <v>37.178837948636001</v>
      </c>
      <c r="S22" s="6">
        <v>2.4380991000000001</v>
      </c>
    </row>
    <row r="23" spans="1:19">
      <c r="A23" s="20" t="s">
        <v>134</v>
      </c>
      <c r="B23" s="20">
        <v>9</v>
      </c>
      <c r="C23" s="6">
        <v>1385.0496000000001</v>
      </c>
      <c r="D23" s="6">
        <v>37.216253983264799</v>
      </c>
      <c r="E23" s="6">
        <v>32.865139999999997</v>
      </c>
      <c r="F23" s="26">
        <v>1.2789753E+17</v>
      </c>
      <c r="G23" s="24">
        <v>1382.2660000000001</v>
      </c>
      <c r="H23" s="6">
        <v>37.178837948636001</v>
      </c>
      <c r="I23" s="6">
        <v>32.839905000000002</v>
      </c>
      <c r="J23" s="26">
        <v>1.2829463E+17</v>
      </c>
      <c r="K23" s="24"/>
      <c r="L23" s="1"/>
      <c r="M23" s="6" t="s">
        <v>112</v>
      </c>
      <c r="N23" s="6">
        <v>0.84401720000000002</v>
      </c>
      <c r="O23" s="29">
        <v>0.34425230000000001</v>
      </c>
      <c r="P23" s="29">
        <v>0.3522904</v>
      </c>
      <c r="Q23" s="6">
        <v>0.81602686999999996</v>
      </c>
      <c r="R23" s="30">
        <v>32.839905000000002</v>
      </c>
      <c r="S23" s="6">
        <v>2.1663473</v>
      </c>
    </row>
    <row r="24" spans="1:19">
      <c r="A24" s="20"/>
      <c r="B24" s="20"/>
      <c r="C24" s="6"/>
      <c r="D24" s="6"/>
      <c r="E24" s="6"/>
      <c r="F24" s="6"/>
      <c r="G24" s="6"/>
      <c r="H24" s="6"/>
      <c r="I24" s="6"/>
      <c r="J24" s="6"/>
      <c r="K24" s="24"/>
      <c r="L24" s="7" t="s">
        <v>122</v>
      </c>
      <c r="M24" s="6" t="s">
        <v>10</v>
      </c>
      <c r="N24" s="6">
        <v>8.4767569999999992</v>
      </c>
      <c r="O24" s="6">
        <v>12.374425</v>
      </c>
      <c r="P24" s="32">
        <v>2.3267880000000001</v>
      </c>
      <c r="Q24" s="6">
        <v>45.895508</v>
      </c>
      <c r="R24" s="30">
        <v>197.77995000000001</v>
      </c>
      <c r="S24" s="6">
        <f t="shared" ref="S24" si="0">S8*(44^2)</f>
        <v>0</v>
      </c>
    </row>
    <row r="25" spans="1:19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1"/>
      <c r="M25" s="6" t="s">
        <v>11</v>
      </c>
      <c r="N25" s="6">
        <v>2.9114870855905401</v>
      </c>
      <c r="O25" s="6">
        <v>3.5177301999999999</v>
      </c>
      <c r="P25" s="32">
        <v>1.5253812469702099</v>
      </c>
      <c r="Q25" s="6">
        <v>6.7746223372598404</v>
      </c>
      <c r="R25" s="30">
        <v>14.0634260762777</v>
      </c>
      <c r="S25" s="6">
        <f t="shared" ref="S25" si="1">S9*44</f>
        <v>0</v>
      </c>
    </row>
    <row r="26" spans="1:19">
      <c r="A26" s="20" t="s">
        <v>129</v>
      </c>
      <c r="B26" s="20" t="s">
        <v>39</v>
      </c>
      <c r="C26" s="6">
        <v>4.6366690000000004</v>
      </c>
      <c r="D26" s="6">
        <v>2.1532927000000002</v>
      </c>
      <c r="E26" s="6">
        <v>1.8429354</v>
      </c>
      <c r="F26" s="6">
        <v>1541306600</v>
      </c>
      <c r="G26" s="6">
        <v>5.9443279999999996</v>
      </c>
      <c r="H26" s="6">
        <v>2.4380991000000001</v>
      </c>
      <c r="I26" s="6">
        <v>2.1663473</v>
      </c>
      <c r="J26" s="6">
        <v>1860365700</v>
      </c>
      <c r="K26" s="24"/>
      <c r="L26" s="1"/>
      <c r="M26" s="6" t="s">
        <v>112</v>
      </c>
      <c r="N26" s="6">
        <v>0.80054784000000001</v>
      </c>
      <c r="O26" s="29">
        <v>0.48861146</v>
      </c>
      <c r="P26" s="29">
        <v>0.52091489999999996</v>
      </c>
      <c r="Q26" s="6">
        <v>1.8139670000000001</v>
      </c>
      <c r="R26" s="30">
        <v>7.2457719999999997</v>
      </c>
      <c r="S26" s="6">
        <f t="shared" ref="S26" si="2">S10*44</f>
        <v>0</v>
      </c>
    </row>
    <row r="27" spans="1:19">
      <c r="A27" s="20" t="s">
        <v>130</v>
      </c>
      <c r="B27" s="20">
        <v>12</v>
      </c>
      <c r="C27" s="6">
        <v>8.4767569999999992</v>
      </c>
      <c r="D27" s="6">
        <v>2.9114870855905401</v>
      </c>
      <c r="E27" s="6">
        <v>0.80054784000000001</v>
      </c>
      <c r="F27" s="6">
        <v>38606776</v>
      </c>
      <c r="G27" s="6">
        <v>7.6664494999999997</v>
      </c>
      <c r="H27" s="6">
        <v>2.7688354134570599</v>
      </c>
      <c r="I27" s="6">
        <v>0.74183779999999999</v>
      </c>
      <c r="J27" s="6">
        <v>38433640</v>
      </c>
      <c r="K27" s="24"/>
      <c r="L27" s="7" t="s">
        <v>123</v>
      </c>
      <c r="M27" s="6" t="s">
        <v>10</v>
      </c>
      <c r="N27" s="6">
        <v>7.6664494999999997</v>
      </c>
      <c r="O27" s="6">
        <v>8.6729479999999999</v>
      </c>
      <c r="P27" s="32">
        <v>1.9275316</v>
      </c>
      <c r="Q27" s="6">
        <v>45.415329999999997</v>
      </c>
      <c r="R27" s="30">
        <v>194.74648999999999</v>
      </c>
      <c r="S27" s="6">
        <f t="shared" ref="S27" si="3">S11*(44^2)</f>
        <v>0</v>
      </c>
    </row>
    <row r="28" spans="1:19">
      <c r="A28" s="20" t="s">
        <v>131</v>
      </c>
      <c r="B28" s="20">
        <v>12</v>
      </c>
      <c r="C28" s="6">
        <v>12.374425</v>
      </c>
      <c r="D28" s="6">
        <v>3.5177301999999999</v>
      </c>
      <c r="E28" s="27">
        <v>0.48861146</v>
      </c>
      <c r="F28" s="6">
        <v>186646820</v>
      </c>
      <c r="G28" s="6">
        <v>8.6729479999999999</v>
      </c>
      <c r="H28" s="6">
        <v>2.9449868000000001</v>
      </c>
      <c r="I28" s="27">
        <v>0.41251573000000002</v>
      </c>
      <c r="J28" s="6">
        <v>204327840</v>
      </c>
      <c r="K28" s="24"/>
      <c r="L28" s="1"/>
      <c r="M28" s="6" t="s">
        <v>11</v>
      </c>
      <c r="N28" s="6">
        <v>2.7688354134570599</v>
      </c>
      <c r="O28" s="6">
        <v>2.9449868000000001</v>
      </c>
      <c r="P28" s="32">
        <v>1.3883557181063</v>
      </c>
      <c r="Q28" s="6">
        <v>6.7390896254236097</v>
      </c>
      <c r="R28" s="30">
        <v>13.955159994730099</v>
      </c>
      <c r="S28" s="6">
        <f t="shared" ref="S28" si="4">S12*44</f>
        <v>0</v>
      </c>
    </row>
    <row r="29" spans="1:19">
      <c r="A29" s="8" t="s">
        <v>132</v>
      </c>
      <c r="B29" s="8">
        <v>12</v>
      </c>
      <c r="C29" s="8">
        <v>2.3267880000000001</v>
      </c>
      <c r="D29" s="8">
        <v>1.5253812469702099</v>
      </c>
      <c r="E29" s="28">
        <v>0.52091489999999996</v>
      </c>
      <c r="F29" s="8">
        <v>733124950000000</v>
      </c>
      <c r="G29" s="8">
        <v>1.9275316</v>
      </c>
      <c r="H29" s="8">
        <v>1.3883557181063</v>
      </c>
      <c r="I29" s="28">
        <v>0.48643874999999998</v>
      </c>
      <c r="J29" s="8">
        <v>740545040000000</v>
      </c>
      <c r="K29" s="24"/>
      <c r="L29" s="1"/>
      <c r="M29" s="6" t="s">
        <v>112</v>
      </c>
      <c r="N29" s="6">
        <v>0.74183779999999999</v>
      </c>
      <c r="O29" s="29">
        <v>0.41251573000000002</v>
      </c>
      <c r="P29" s="29">
        <v>0.48643874999999998</v>
      </c>
      <c r="Q29" s="6">
        <v>1.7555917999999999</v>
      </c>
      <c r="R29" s="30">
        <v>7.1890564000000001</v>
      </c>
      <c r="S29" s="6">
        <f t="shared" ref="S29" si="5">S13*44</f>
        <v>0</v>
      </c>
    </row>
    <row r="30" spans="1:19">
      <c r="A30" s="20" t="s">
        <v>133</v>
      </c>
      <c r="B30" s="20">
        <v>12</v>
      </c>
      <c r="C30" s="6">
        <v>45.895508</v>
      </c>
      <c r="D30" s="6">
        <v>6.7746223372598404</v>
      </c>
      <c r="E30" s="6">
        <v>1.8139670000000001</v>
      </c>
      <c r="F30" s="6">
        <v>4325475000000000</v>
      </c>
      <c r="G30" s="6">
        <v>45.415329999999997</v>
      </c>
      <c r="H30" s="6">
        <v>6.7390896254236097</v>
      </c>
      <c r="I30" s="6">
        <v>1.7555917999999999</v>
      </c>
      <c r="J30" s="6">
        <v>4394937200000000</v>
      </c>
    </row>
    <row r="31" spans="1:19">
      <c r="A31" s="20" t="s">
        <v>134</v>
      </c>
      <c r="B31" s="20">
        <v>12</v>
      </c>
      <c r="C31" s="6">
        <v>197.77995000000001</v>
      </c>
      <c r="D31" s="6">
        <v>14.0634260762777</v>
      </c>
      <c r="E31" s="6">
        <v>7.2457719999999997</v>
      </c>
      <c r="F31" s="26">
        <v>2.6400028E+16</v>
      </c>
      <c r="G31" s="6">
        <v>194.74648999999999</v>
      </c>
      <c r="H31" s="6">
        <v>13.955159994730099</v>
      </c>
      <c r="I31" s="6">
        <v>7.1890564000000001</v>
      </c>
      <c r="J31" s="26">
        <v>2.6341962E+16</v>
      </c>
      <c r="L31" s="1"/>
      <c r="M31" s="1"/>
      <c r="N31" s="20" t="s">
        <v>130</v>
      </c>
      <c r="O31" s="20" t="s">
        <v>131</v>
      </c>
      <c r="P31" s="32" t="s">
        <v>132</v>
      </c>
      <c r="Q31" s="20" t="s">
        <v>133</v>
      </c>
      <c r="R31" s="30" t="s">
        <v>138</v>
      </c>
      <c r="S31" s="20" t="s">
        <v>129</v>
      </c>
    </row>
    <row r="32" spans="1:19">
      <c r="A32" s="20"/>
      <c r="B32" s="20"/>
      <c r="C32" s="6"/>
      <c r="D32" s="6"/>
      <c r="E32" s="6"/>
      <c r="F32" s="6"/>
      <c r="G32" s="6"/>
      <c r="H32" s="6"/>
      <c r="I32" s="6"/>
      <c r="J32" s="6"/>
      <c r="L32" s="7" t="s">
        <v>120</v>
      </c>
      <c r="M32" s="6" t="s">
        <v>10</v>
      </c>
      <c r="N32" s="6">
        <v>12.011371</v>
      </c>
      <c r="O32" s="6">
        <v>7.6662907999999996</v>
      </c>
      <c r="P32" s="32">
        <v>1.3036825999999999</v>
      </c>
      <c r="Q32" s="6">
        <v>12.200706500000001</v>
      </c>
      <c r="R32" s="30">
        <f>1385.0496</f>
        <v>1385.0496000000001</v>
      </c>
      <c r="S32" s="6">
        <v>4.6366690000000004</v>
      </c>
    </row>
    <row r="33" spans="12:19">
      <c r="L33" s="1"/>
      <c r="M33" s="6" t="s">
        <v>11</v>
      </c>
      <c r="N33" s="6">
        <v>3.4657424397774399</v>
      </c>
      <c r="O33" s="6">
        <v>2.7688065000000002</v>
      </c>
      <c r="P33" s="32">
        <v>1.14178919494322</v>
      </c>
      <c r="Q33" s="6">
        <v>3.49295097044513</v>
      </c>
      <c r="R33" s="30">
        <v>37.216253983264799</v>
      </c>
      <c r="S33" s="6">
        <v>2.1532927000000002</v>
      </c>
    </row>
    <row r="34" spans="12:19">
      <c r="L34" s="1"/>
      <c r="M34" s="6" t="s">
        <v>112</v>
      </c>
      <c r="N34" s="6">
        <v>0.88629709999999995</v>
      </c>
      <c r="O34" s="29">
        <v>0.3827354</v>
      </c>
      <c r="P34" s="29">
        <v>0.37329637999999998</v>
      </c>
      <c r="Q34" s="6">
        <v>0.87065689999999996</v>
      </c>
      <c r="R34" s="30">
        <v>32.865139999999997</v>
      </c>
      <c r="S34" s="6">
        <v>1.8429354</v>
      </c>
    </row>
    <row r="35" spans="12:19">
      <c r="L35" s="7" t="s">
        <v>121</v>
      </c>
      <c r="M35" s="6" t="s">
        <v>10</v>
      </c>
      <c r="N35" s="6">
        <v>11.25666</v>
      </c>
      <c r="O35" s="6">
        <v>6.7336391999999998</v>
      </c>
      <c r="P35" s="32">
        <v>1.0857254999999999</v>
      </c>
      <c r="Q35" s="6">
        <v>10.965600999999999</v>
      </c>
      <c r="R35" s="36">
        <f>1382.266</f>
        <v>1382.2660000000001</v>
      </c>
      <c r="S35" s="6">
        <v>5.9443279999999996</v>
      </c>
    </row>
    <row r="36" spans="12:19">
      <c r="L36" s="1"/>
      <c r="M36" s="6" t="s">
        <v>11</v>
      </c>
      <c r="N36" s="6">
        <v>3.3550947023036102</v>
      </c>
      <c r="O36" s="6">
        <v>2.5949255999999998</v>
      </c>
      <c r="P36" s="32">
        <v>1.0419815477651999</v>
      </c>
      <c r="Q36" s="6">
        <v>3.3114348804418898</v>
      </c>
      <c r="R36" s="30">
        <v>37.178837948636001</v>
      </c>
      <c r="S36" s="6">
        <v>2.4380991000000001</v>
      </c>
    </row>
    <row r="37" spans="12:19">
      <c r="L37" s="1"/>
      <c r="M37" s="6" t="s">
        <v>112</v>
      </c>
      <c r="N37" s="6">
        <v>0.84401720000000002</v>
      </c>
      <c r="O37" s="29">
        <v>0.34425230000000001</v>
      </c>
      <c r="P37" s="29">
        <v>0.3522904</v>
      </c>
      <c r="Q37" s="6">
        <v>0.81602686999999996</v>
      </c>
      <c r="R37" s="30">
        <v>32.839905000000002</v>
      </c>
      <c r="S37" s="6">
        <v>2.1663473</v>
      </c>
    </row>
    <row r="38" spans="12:19">
      <c r="L38" s="7" t="s">
        <v>122</v>
      </c>
      <c r="M38" s="6" t="s">
        <v>10</v>
      </c>
      <c r="N38" s="6">
        <v>8.4767569999999992</v>
      </c>
      <c r="O38" s="6">
        <v>12.374425</v>
      </c>
      <c r="P38" s="32">
        <v>2.3267880000000001</v>
      </c>
      <c r="Q38" s="6">
        <v>45.895508</v>
      </c>
      <c r="R38" s="30">
        <v>197.77995000000001</v>
      </c>
      <c r="S38" s="6"/>
    </row>
    <row r="39" spans="12:19">
      <c r="L39" s="1"/>
      <c r="M39" s="6" t="s">
        <v>11</v>
      </c>
      <c r="N39" s="6">
        <v>2.9114870855905401</v>
      </c>
      <c r="O39" s="6">
        <v>3.5177301999999999</v>
      </c>
      <c r="P39" s="32">
        <v>1.5253812469702099</v>
      </c>
      <c r="Q39" s="6">
        <v>6.7746223372598404</v>
      </c>
      <c r="R39" s="30">
        <v>14.0634260762777</v>
      </c>
      <c r="S39" s="6"/>
    </row>
    <row r="40" spans="12:19">
      <c r="L40" s="1"/>
      <c r="M40" s="6" t="s">
        <v>112</v>
      </c>
      <c r="N40" s="6">
        <v>0.80054784000000001</v>
      </c>
      <c r="O40" s="29">
        <v>0.48861146</v>
      </c>
      <c r="P40" s="29">
        <v>0.52091489999999996</v>
      </c>
      <c r="Q40" s="6">
        <v>1.8139670000000001</v>
      </c>
      <c r="R40" s="30">
        <v>7.2457719999999997</v>
      </c>
      <c r="S40" s="6"/>
    </row>
    <row r="41" spans="12:19">
      <c r="L41" s="7" t="s">
        <v>123</v>
      </c>
      <c r="M41" s="6" t="s">
        <v>10</v>
      </c>
      <c r="N41" s="6">
        <v>7.6664494999999997</v>
      </c>
      <c r="O41" s="6">
        <v>8.6729479999999999</v>
      </c>
      <c r="P41" s="32">
        <v>1.9275316</v>
      </c>
      <c r="Q41" s="6">
        <v>45.415329999999997</v>
      </c>
      <c r="R41" s="30">
        <v>194.74648999999999</v>
      </c>
      <c r="S41" s="6"/>
    </row>
    <row r="42" spans="12:19">
      <c r="L42" s="1"/>
      <c r="M42" s="6" t="s">
        <v>11</v>
      </c>
      <c r="N42" s="6">
        <v>2.7688354134570599</v>
      </c>
      <c r="O42" s="6">
        <v>2.9449868000000001</v>
      </c>
      <c r="P42" s="32">
        <v>1.3883557181063</v>
      </c>
      <c r="Q42" s="6">
        <v>6.7390896254236097</v>
      </c>
      <c r="R42" s="30">
        <v>13.955159994730099</v>
      </c>
      <c r="S42" s="6"/>
    </row>
    <row r="43" spans="12:19">
      <c r="L43" s="1"/>
      <c r="M43" s="6" t="s">
        <v>112</v>
      </c>
      <c r="N43" s="6">
        <v>0.74183779999999999</v>
      </c>
      <c r="O43" s="29">
        <v>0.41251573000000002</v>
      </c>
      <c r="P43" s="29">
        <v>0.48643874999999998</v>
      </c>
      <c r="Q43" s="6">
        <v>1.7555917999999999</v>
      </c>
      <c r="R43" s="30">
        <v>7.1890564000000001</v>
      </c>
      <c r="S43" s="6"/>
    </row>
  </sheetData>
  <mergeCells count="2">
    <mergeCell ref="D1:G1"/>
    <mergeCell ref="H1:K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B3A1-F8A7-4E15-86AA-0C891FDB75D4}">
  <dimension ref="A1:AC32"/>
  <sheetViews>
    <sheetView topLeftCell="A10" workbookViewId="0">
      <selection activeCell="L19" sqref="L19"/>
    </sheetView>
  </sheetViews>
  <sheetFormatPr defaultRowHeight="15"/>
  <cols>
    <col min="1" max="1" width="9.140625" customWidth="1"/>
    <col min="2" max="3" width="9.28515625" customWidth="1"/>
    <col min="4" max="5" width="9.28515625" bestFit="1" customWidth="1"/>
    <col min="6" max="6" width="10.140625" bestFit="1" customWidth="1"/>
    <col min="7" max="9" width="9.28515625" bestFit="1" customWidth="1"/>
    <col min="10" max="10" width="10.140625" bestFit="1" customWidth="1"/>
    <col min="11" max="11" width="12.140625" customWidth="1"/>
    <col min="14" max="17" width="9.28515625" bestFit="1" customWidth="1"/>
    <col min="18" max="18" width="10.140625" bestFit="1" customWidth="1"/>
    <col min="19" max="21" width="9.28515625" bestFit="1" customWidth="1"/>
    <col min="22" max="22" width="10.140625" bestFit="1" customWidth="1"/>
  </cols>
  <sheetData>
    <row r="1" spans="1:29">
      <c r="A1" s="6" t="s">
        <v>8</v>
      </c>
      <c r="B1" s="6" t="s">
        <v>9</v>
      </c>
      <c r="C1" s="6" t="s">
        <v>40</v>
      </c>
      <c r="D1" s="33" t="s">
        <v>113</v>
      </c>
      <c r="E1" s="34"/>
      <c r="F1" s="34"/>
      <c r="G1" s="35"/>
      <c r="H1" s="33" t="s">
        <v>114</v>
      </c>
      <c r="I1" s="34"/>
      <c r="J1" s="34"/>
      <c r="K1" s="35"/>
      <c r="M1" s="6" t="s">
        <v>8</v>
      </c>
      <c r="N1" s="7" t="s">
        <v>117</v>
      </c>
      <c r="O1" s="6"/>
      <c r="P1" s="6"/>
      <c r="Q1" s="7" t="s">
        <v>116</v>
      </c>
      <c r="R1" s="6"/>
      <c r="S1" s="6"/>
      <c r="T1" s="7" t="s">
        <v>118</v>
      </c>
      <c r="U1" s="6"/>
      <c r="V1" s="6"/>
      <c r="W1" s="7" t="s">
        <v>119</v>
      </c>
      <c r="X1" s="6"/>
      <c r="Y1" s="6"/>
      <c r="AC1" s="6"/>
    </row>
    <row r="2" spans="1:29">
      <c r="A2" s="6"/>
      <c r="B2" s="6"/>
      <c r="C2" s="6"/>
      <c r="D2" s="6" t="s">
        <v>10</v>
      </c>
      <c r="E2" s="6" t="s">
        <v>11</v>
      </c>
      <c r="F2" s="6" t="s">
        <v>112</v>
      </c>
      <c r="G2" s="6" t="s">
        <v>29</v>
      </c>
      <c r="H2" s="6" t="s">
        <v>10</v>
      </c>
      <c r="I2" s="6" t="s">
        <v>11</v>
      </c>
      <c r="J2" s="6" t="s">
        <v>112</v>
      </c>
      <c r="K2" s="6" t="s">
        <v>29</v>
      </c>
      <c r="M2" s="24"/>
      <c r="N2" s="6" t="s">
        <v>10</v>
      </c>
      <c r="O2" s="6" t="s">
        <v>11</v>
      </c>
      <c r="P2" s="6" t="s">
        <v>112</v>
      </c>
      <c r="Q2" s="6" t="s">
        <v>10</v>
      </c>
      <c r="R2" s="6" t="s">
        <v>11</v>
      </c>
      <c r="S2" s="6" t="s">
        <v>112</v>
      </c>
      <c r="T2" s="6" t="s">
        <v>10</v>
      </c>
      <c r="U2" s="6" t="s">
        <v>11</v>
      </c>
      <c r="V2" s="6" t="s">
        <v>112</v>
      </c>
      <c r="W2" s="6" t="s">
        <v>10</v>
      </c>
      <c r="X2" s="6" t="s">
        <v>11</v>
      </c>
      <c r="Y2" s="6" t="s">
        <v>112</v>
      </c>
      <c r="AC2" s="6"/>
    </row>
    <row r="3" spans="1:29">
      <c r="A3" s="6" t="s">
        <v>125</v>
      </c>
      <c r="B3" s="6"/>
      <c r="C3" s="6"/>
      <c r="D3" s="6">
        <v>91.769262999999995</v>
      </c>
      <c r="E3" s="6">
        <v>9.5796270000000003</v>
      </c>
      <c r="F3" s="6">
        <v>5.283182</v>
      </c>
      <c r="G3" s="6">
        <v>0.24834200000000001</v>
      </c>
      <c r="H3" s="6">
        <v>52.195228999999998</v>
      </c>
      <c r="I3" s="6">
        <v>7.2246269999999999</v>
      </c>
      <c r="J3" s="6">
        <v>5.5081910000000001</v>
      </c>
      <c r="K3" s="6">
        <v>0.37734000000000001</v>
      </c>
      <c r="M3" s="20" t="s">
        <v>37</v>
      </c>
      <c r="N3" s="24">
        <v>2.9312241999999999E-2</v>
      </c>
      <c r="O3" s="24">
        <v>0.171208182697209</v>
      </c>
      <c r="P3" s="24">
        <v>4.8474759999999999E-2</v>
      </c>
      <c r="Q3" s="24">
        <v>2.7818643000000001E-2</v>
      </c>
      <c r="R3" s="24">
        <v>0.166789215948356</v>
      </c>
      <c r="S3" s="24">
        <v>4.6871599999999999E-2</v>
      </c>
      <c r="T3" s="24">
        <v>2.1133374E-2</v>
      </c>
      <c r="U3" s="24">
        <v>0.14537322457312599</v>
      </c>
      <c r="V3" s="24">
        <v>4.4472903000000001E-2</v>
      </c>
      <c r="W3" s="24">
        <v>1.8435907000000001E-2</v>
      </c>
      <c r="X3" s="24">
        <v>0.13577888870819901</v>
      </c>
      <c r="Y3" s="24">
        <v>4.1023522999999999E-2</v>
      </c>
      <c r="AC3" s="24"/>
    </row>
    <row r="4" spans="1:29">
      <c r="A4" s="6" t="s">
        <v>124</v>
      </c>
      <c r="B4" s="6" t="s">
        <v>17</v>
      </c>
      <c r="C4" s="6" t="s">
        <v>45</v>
      </c>
      <c r="D4" s="6">
        <v>7.6791340000000003</v>
      </c>
      <c r="E4" s="6">
        <v>2.7711250000000001</v>
      </c>
      <c r="F4" s="6">
        <v>1.5560689999999999</v>
      </c>
      <c r="G4" s="6">
        <v>0.133908</v>
      </c>
      <c r="H4" s="6">
        <v>61.438012999999998</v>
      </c>
      <c r="I4" s="6">
        <v>7.8382399999999999</v>
      </c>
      <c r="J4" s="6">
        <v>5.9540680000000004</v>
      </c>
      <c r="K4" s="6">
        <v>0.29369000000000001</v>
      </c>
      <c r="M4" s="20" t="s">
        <v>32</v>
      </c>
      <c r="N4" s="24">
        <v>5.1539875999999998E-3</v>
      </c>
      <c r="O4" s="24">
        <v>7.1791279999999999E-2</v>
      </c>
      <c r="P4" s="24">
        <v>1.000213E-2</v>
      </c>
      <c r="Q4" s="24">
        <v>4.3351070000000004E-3</v>
      </c>
      <c r="R4" s="24">
        <v>6.5841529999999995E-2</v>
      </c>
      <c r="S4" s="24">
        <v>9.1832489999999992E-3</v>
      </c>
      <c r="T4" s="24">
        <v>4.1983089999999999E-3</v>
      </c>
      <c r="U4" s="24">
        <v>6.4794359999999995E-2</v>
      </c>
      <c r="V4" s="24">
        <v>8.0586930000000005E-3</v>
      </c>
      <c r="W4" s="24">
        <v>3.2089998E-3</v>
      </c>
      <c r="X4" s="24">
        <v>5.6648030000000002E-2</v>
      </c>
      <c r="Y4" s="24">
        <v>7.0693832999999999E-3</v>
      </c>
      <c r="AC4" s="24"/>
    </row>
    <row r="5" spans="1:29">
      <c r="A5" s="6" t="s">
        <v>55</v>
      </c>
      <c r="B5" s="6" t="s">
        <v>17</v>
      </c>
      <c r="C5" s="6" t="s">
        <v>44</v>
      </c>
      <c r="D5" s="6">
        <v>7.582465</v>
      </c>
      <c r="E5" s="6">
        <v>2.753628</v>
      </c>
      <c r="F5" s="6">
        <v>1.5591060000000001</v>
      </c>
      <c r="G5" s="6">
        <v>0.138684</v>
      </c>
      <c r="H5" s="6">
        <v>57.692435000000003</v>
      </c>
      <c r="I5" s="6">
        <v>7.5955539999999999</v>
      </c>
      <c r="J5" s="6">
        <v>5.7055899999999999</v>
      </c>
      <c r="K5" s="6">
        <v>0.28394900000000001</v>
      </c>
      <c r="M5" s="8" t="s">
        <v>33</v>
      </c>
      <c r="N5" s="24">
        <v>8.3984589999999996E-4</v>
      </c>
      <c r="O5" s="24">
        <f>SQRT(N5)</f>
        <v>2.8980094892874314E-2</v>
      </c>
      <c r="P5" s="24">
        <v>9.2152729999999995E-3</v>
      </c>
      <c r="Q5" s="24">
        <v>6.9422319999999996E-4</v>
      </c>
      <c r="R5" s="24">
        <v>2.63481159467021E-2</v>
      </c>
      <c r="S5" s="24">
        <v>9.2439700000000007E-3</v>
      </c>
      <c r="T5" s="8">
        <v>8.2212215000000005E-4</v>
      </c>
      <c r="U5" s="23">
        <f>SQRT(T5)</f>
        <v>2.867267252977999E-2</v>
      </c>
      <c r="V5" s="8">
        <v>9.4704820000000006E-3</v>
      </c>
      <c r="W5" s="8">
        <v>7.9671910000000002E-4</v>
      </c>
      <c r="X5" s="8">
        <v>2.8226213082574701E-2</v>
      </c>
      <c r="Y5" s="8">
        <v>9.8724669999999994E-3</v>
      </c>
      <c r="AC5" s="8"/>
    </row>
    <row r="6" spans="1:29">
      <c r="A6" s="6" t="s">
        <v>38</v>
      </c>
      <c r="B6" s="6" t="s">
        <v>16</v>
      </c>
      <c r="C6" s="6" t="s">
        <v>39</v>
      </c>
      <c r="D6" s="6">
        <v>2.8075112E-3</v>
      </c>
      <c r="E6" s="6">
        <v>5.2985955000000001E-2</v>
      </c>
      <c r="F6" s="6">
        <v>4.6023809999999998E-2</v>
      </c>
      <c r="G6" s="6">
        <v>38999060</v>
      </c>
      <c r="H6" s="6">
        <v>3.5782484000000002E-3</v>
      </c>
      <c r="I6" s="6">
        <v>5.9818459999999997E-2</v>
      </c>
      <c r="J6" s="6">
        <v>5.3716972000000002E-2</v>
      </c>
      <c r="K6" s="6">
        <v>46504212</v>
      </c>
      <c r="M6" s="20" t="s">
        <v>49</v>
      </c>
      <c r="N6" s="24">
        <v>8.1253720000000005E-3</v>
      </c>
      <c r="O6" s="24">
        <v>9.0140846629076093E-2</v>
      </c>
      <c r="P6" s="24">
        <v>2.1708265000000001E-2</v>
      </c>
      <c r="Q6" s="24">
        <v>7.5466680000000003E-3</v>
      </c>
      <c r="R6" s="24">
        <v>8.6871560023488795E-2</v>
      </c>
      <c r="S6" s="24">
        <v>2.0719649999999999E-2</v>
      </c>
      <c r="T6" s="24">
        <v>2.2673044E-2</v>
      </c>
      <c r="U6" s="24">
        <v>0.15057570970685599</v>
      </c>
      <c r="V6" s="24">
        <v>4.6038307000000001E-2</v>
      </c>
      <c r="W6" s="24">
        <v>2.2399756999999999E-2</v>
      </c>
      <c r="X6" s="24">
        <v>0.149665483854589</v>
      </c>
      <c r="Y6" s="24">
        <v>4.5734169999999998E-2</v>
      </c>
      <c r="AC6" s="24"/>
    </row>
    <row r="7" spans="1:29">
      <c r="A7" s="7" t="s">
        <v>37</v>
      </c>
      <c r="B7" s="7" t="s">
        <v>16</v>
      </c>
      <c r="C7" s="20">
        <v>9</v>
      </c>
      <c r="D7" s="6">
        <v>2.9312241999999999E-2</v>
      </c>
      <c r="E7" s="6">
        <v>0.171208182697209</v>
      </c>
      <c r="F7" s="6">
        <v>4.8474759999999999E-2</v>
      </c>
      <c r="G7" s="6">
        <v>1127299.3999999999</v>
      </c>
      <c r="H7" s="6">
        <v>2.7818643000000001E-2</v>
      </c>
      <c r="I7" s="6">
        <v>0.166789215948356</v>
      </c>
      <c r="J7" s="6">
        <v>4.6871599999999999E-2</v>
      </c>
      <c r="K7" s="6">
        <v>598425</v>
      </c>
      <c r="M7" s="20" t="s">
        <v>54</v>
      </c>
      <c r="N7" s="24">
        <f>C24</f>
        <v>1.126827E-2</v>
      </c>
      <c r="O7" s="24">
        <f>D24</f>
        <v>3.3568243945307205E-2</v>
      </c>
      <c r="P7" s="24">
        <f>E24</f>
        <v>1.8267848999999999E-2</v>
      </c>
      <c r="Q7" s="24">
        <v>0.10933066</v>
      </c>
      <c r="R7" s="24">
        <v>0.33065187372048499</v>
      </c>
      <c r="S7" s="24">
        <v>0.18496665000000001</v>
      </c>
      <c r="T7" s="24">
        <v>0.40772452999999997</v>
      </c>
      <c r="U7" s="24">
        <v>0.63853310760271098</v>
      </c>
      <c r="V7" s="24">
        <v>0.24995048</v>
      </c>
      <c r="W7" s="24">
        <v>0.41008073</v>
      </c>
      <c r="X7" s="24">
        <v>0.64037546089389497</v>
      </c>
      <c r="Y7" s="24">
        <v>0.24851514</v>
      </c>
      <c r="AC7" s="24"/>
    </row>
    <row r="8" spans="1:29">
      <c r="A8" s="8" t="s">
        <v>26</v>
      </c>
      <c r="B8" s="8" t="s">
        <v>17</v>
      </c>
      <c r="C8" s="8" t="s">
        <v>51</v>
      </c>
      <c r="D8" s="8" t="s">
        <v>126</v>
      </c>
      <c r="E8" s="8" t="s">
        <v>126</v>
      </c>
      <c r="F8" s="8" t="s">
        <v>126</v>
      </c>
      <c r="G8" s="8" t="s">
        <v>126</v>
      </c>
      <c r="H8" s="8">
        <v>48.613107999999997</v>
      </c>
      <c r="I8" s="8">
        <v>6.9723100000000002</v>
      </c>
      <c r="J8" s="8">
        <v>5.0453419999999998</v>
      </c>
      <c r="K8" s="8">
        <v>0.28197699999999998</v>
      </c>
      <c r="M8" s="20" t="s">
        <v>38</v>
      </c>
      <c r="N8" s="6">
        <v>2.8075112E-3</v>
      </c>
      <c r="O8" s="6">
        <v>5.2985955000000001E-2</v>
      </c>
      <c r="P8" s="6">
        <v>4.6023809999999998E-2</v>
      </c>
      <c r="Q8" s="6">
        <v>3.5782484000000002E-3</v>
      </c>
      <c r="R8" s="6">
        <v>5.9818459999999997E-2</v>
      </c>
      <c r="S8" s="6">
        <v>5.3716972000000002E-2</v>
      </c>
      <c r="U8" s="6"/>
    </row>
    <row r="9" spans="1:29">
      <c r="A9" s="7" t="s">
        <v>32</v>
      </c>
      <c r="B9" s="7" t="s">
        <v>16</v>
      </c>
      <c r="C9" s="20">
        <v>9</v>
      </c>
      <c r="D9" s="6">
        <v>5.1539875999999998E-3</v>
      </c>
      <c r="E9" s="6">
        <v>7.1791279999999999E-2</v>
      </c>
      <c r="F9" s="6">
        <v>1.000213E-2</v>
      </c>
      <c r="G9" s="6">
        <v>4424340</v>
      </c>
      <c r="H9" s="6">
        <v>4.3351070000000004E-3</v>
      </c>
      <c r="I9" s="6">
        <v>6.5841529999999995E-2</v>
      </c>
      <c r="J9" s="6">
        <v>9.1832489999999992E-3</v>
      </c>
      <c r="K9" s="6">
        <v>4546362.5</v>
      </c>
      <c r="M9" s="20"/>
    </row>
    <row r="10" spans="1:29">
      <c r="A10" s="8" t="s">
        <v>33</v>
      </c>
      <c r="B10" s="8" t="s">
        <v>16</v>
      </c>
      <c r="C10" s="8">
        <v>9</v>
      </c>
      <c r="D10" s="8">
        <v>8.3984589999999996E-4</v>
      </c>
      <c r="E10" s="8">
        <f>SQRT(D10)</f>
        <v>2.8980094892874314E-2</v>
      </c>
      <c r="F10" s="8">
        <v>9.2152729999999995E-3</v>
      </c>
      <c r="G10" s="8">
        <v>2282401.2000000002</v>
      </c>
      <c r="H10" s="8">
        <v>6.9422319999999996E-4</v>
      </c>
      <c r="I10" s="8">
        <v>2.63481159467021E-2</v>
      </c>
      <c r="J10" s="8">
        <v>9.2439700000000007E-3</v>
      </c>
      <c r="K10" s="8">
        <v>13026251000000</v>
      </c>
      <c r="M10" s="20"/>
    </row>
    <row r="11" spans="1:29">
      <c r="A11" s="7" t="s">
        <v>49</v>
      </c>
      <c r="B11" s="7" t="s">
        <v>16</v>
      </c>
      <c r="C11" s="20">
        <v>9</v>
      </c>
      <c r="D11" s="6">
        <v>8.1253720000000005E-3</v>
      </c>
      <c r="E11" s="6">
        <v>9.0140846629076093E-2</v>
      </c>
      <c r="F11" s="6">
        <v>2.1708265000000001E-2</v>
      </c>
      <c r="G11" s="6">
        <v>830674400000</v>
      </c>
      <c r="H11" s="6">
        <v>7.5466680000000003E-3</v>
      </c>
      <c r="I11" s="6">
        <v>8.6871560023488795E-2</v>
      </c>
      <c r="J11" s="6">
        <v>2.0719649999999999E-2</v>
      </c>
      <c r="K11" s="6">
        <v>740703140000</v>
      </c>
      <c r="M11" s="20"/>
    </row>
    <row r="12" spans="1:29">
      <c r="A12" s="7" t="s">
        <v>50</v>
      </c>
      <c r="B12" s="7" t="s">
        <v>17</v>
      </c>
      <c r="C12" s="7" t="s">
        <v>52</v>
      </c>
      <c r="D12" s="6" t="s">
        <v>126</v>
      </c>
      <c r="E12" s="6" t="s">
        <v>126</v>
      </c>
      <c r="F12" s="6" t="s">
        <v>126</v>
      </c>
      <c r="G12" s="6" t="s">
        <v>126</v>
      </c>
      <c r="H12" s="6">
        <v>1436.90057268072</v>
      </c>
      <c r="I12" s="6">
        <v>37.906471382611102</v>
      </c>
      <c r="J12" s="6">
        <v>28.427122955582998</v>
      </c>
      <c r="K12" s="6">
        <v>0.195063926459212</v>
      </c>
      <c r="M12" s="20"/>
    </row>
    <row r="13" spans="1:29">
      <c r="A13" s="7" t="s">
        <v>54</v>
      </c>
      <c r="B13" s="7" t="s">
        <v>16</v>
      </c>
      <c r="C13" s="7">
        <v>9</v>
      </c>
      <c r="D13" s="6">
        <v>0.1126827</v>
      </c>
      <c r="E13" s="6">
        <v>0.33568243945307202</v>
      </c>
      <c r="F13" s="6">
        <v>0.18267849</v>
      </c>
      <c r="G13" s="6">
        <v>0.57419306000000003</v>
      </c>
      <c r="H13" s="6">
        <v>0.10933066</v>
      </c>
      <c r="I13" s="6">
        <v>0.33065187372048499</v>
      </c>
      <c r="J13" s="6">
        <v>0.18496665000000001</v>
      </c>
      <c r="K13" s="6">
        <v>0.54715579999999997</v>
      </c>
      <c r="M13" s="20"/>
    </row>
    <row r="14" spans="1:29">
      <c r="A14" s="7" t="s">
        <v>56</v>
      </c>
      <c r="B14" s="6" t="s">
        <v>17</v>
      </c>
      <c r="C14" s="7" t="s">
        <v>52</v>
      </c>
      <c r="D14" s="6">
        <v>227.37086400000001</v>
      </c>
      <c r="E14" s="6">
        <v>15.078822000000001</v>
      </c>
      <c r="F14" s="6">
        <v>10.250484</v>
      </c>
      <c r="G14" s="6">
        <v>8.6444999999999994E-2</v>
      </c>
      <c r="H14" s="7">
        <v>852.38354500000003</v>
      </c>
      <c r="I14" s="7">
        <v>29.195608</v>
      </c>
      <c r="J14" s="7">
        <v>21.007480999999999</v>
      </c>
      <c r="K14" s="7">
        <v>0.143819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</row>
    <row r="15" spans="1:29">
      <c r="A15" s="7" t="s">
        <v>111</v>
      </c>
      <c r="B15" s="7" t="s">
        <v>17</v>
      </c>
      <c r="C15" s="6" t="s">
        <v>44</v>
      </c>
      <c r="D15" s="6">
        <v>7.5786189999999998</v>
      </c>
      <c r="E15" s="6">
        <v>2.752929</v>
      </c>
      <c r="F15" s="6">
        <v>1.563434</v>
      </c>
      <c r="G15" s="6">
        <v>0.139068</v>
      </c>
      <c r="H15" s="6">
        <v>55.893509000000002</v>
      </c>
      <c r="I15" s="7">
        <v>5.6077199999999996</v>
      </c>
      <c r="J15" s="7">
        <v>5.7055899999999999</v>
      </c>
      <c r="K15" s="7">
        <v>0.28134399999999998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</row>
    <row r="16" spans="1:29">
      <c r="K16" s="24"/>
    </row>
    <row r="17" spans="1:19">
      <c r="A17" s="6" t="s">
        <v>8</v>
      </c>
      <c r="B17" s="6" t="s">
        <v>40</v>
      </c>
      <c r="C17" s="7" t="s">
        <v>113</v>
      </c>
      <c r="D17" s="6"/>
      <c r="E17" s="6"/>
      <c r="F17" s="6"/>
      <c r="G17" s="7" t="s">
        <v>114</v>
      </c>
      <c r="H17" s="6"/>
      <c r="I17" s="6"/>
      <c r="J17" s="6"/>
      <c r="K17" s="24"/>
      <c r="L17" s="1"/>
      <c r="M17" s="1"/>
      <c r="N17" s="20" t="s">
        <v>37</v>
      </c>
      <c r="O17" s="20" t="s">
        <v>32</v>
      </c>
      <c r="P17" s="8" t="s">
        <v>33</v>
      </c>
      <c r="Q17" s="20" t="s">
        <v>49</v>
      </c>
      <c r="R17" s="20" t="s">
        <v>54</v>
      </c>
      <c r="S17" s="20" t="s">
        <v>38</v>
      </c>
    </row>
    <row r="18" spans="1:19">
      <c r="A18" s="6"/>
      <c r="B18" s="6"/>
      <c r="C18" s="6" t="s">
        <v>10</v>
      </c>
      <c r="D18" s="6" t="s">
        <v>11</v>
      </c>
      <c r="E18" s="6" t="s">
        <v>112</v>
      </c>
      <c r="F18" s="6" t="s">
        <v>29</v>
      </c>
      <c r="G18" s="6" t="s">
        <v>10</v>
      </c>
      <c r="H18" s="6" t="s">
        <v>11</v>
      </c>
      <c r="I18" s="6" t="s">
        <v>112</v>
      </c>
      <c r="J18" s="6" t="s">
        <v>29</v>
      </c>
      <c r="K18" s="24"/>
      <c r="L18" s="7" t="s">
        <v>120</v>
      </c>
      <c r="M18" s="6" t="s">
        <v>10</v>
      </c>
      <c r="N18" s="6">
        <v>2.9312241999999999E-2</v>
      </c>
      <c r="O18" s="6">
        <v>5.1539875999999998E-3</v>
      </c>
      <c r="P18" s="8">
        <v>8.3984589999999996E-4</v>
      </c>
      <c r="Q18" s="6">
        <v>8.1253720000000005E-3</v>
      </c>
      <c r="R18" s="6">
        <v>0.1126827</v>
      </c>
      <c r="S18" s="6">
        <v>2.8075112E-3</v>
      </c>
    </row>
    <row r="19" spans="1:19">
      <c r="A19" s="20" t="s">
        <v>37</v>
      </c>
      <c r="B19" s="20">
        <v>9</v>
      </c>
      <c r="C19" s="6">
        <v>2.9312241999999999E-2</v>
      </c>
      <c r="D19" s="6">
        <v>0.171208182697209</v>
      </c>
      <c r="E19" s="6">
        <v>4.8474759999999999E-2</v>
      </c>
      <c r="F19" s="6">
        <v>1127299.3999999999</v>
      </c>
      <c r="G19" s="6">
        <v>2.7818643000000001E-2</v>
      </c>
      <c r="H19" s="6">
        <v>0.166789215948356</v>
      </c>
      <c r="I19" s="6">
        <v>4.6871599999999999E-2</v>
      </c>
      <c r="J19" s="6">
        <v>598425</v>
      </c>
      <c r="K19" s="24"/>
      <c r="L19" s="1"/>
      <c r="M19" s="6" t="s">
        <v>11</v>
      </c>
      <c r="N19" s="6">
        <v>0.171208182697209</v>
      </c>
      <c r="O19" s="6">
        <v>7.1791279999999999E-2</v>
      </c>
      <c r="P19" s="8">
        <f>SQRT(P18)</f>
        <v>2.8980094892874314E-2</v>
      </c>
      <c r="Q19" s="6">
        <v>9.0140846629076093E-2</v>
      </c>
      <c r="R19" s="6">
        <v>0.33568243945307202</v>
      </c>
      <c r="S19" s="6">
        <v>5.2985955000000001E-2</v>
      </c>
    </row>
    <row r="20" spans="1:19">
      <c r="A20" s="20" t="s">
        <v>32</v>
      </c>
      <c r="B20" s="20">
        <v>9</v>
      </c>
      <c r="C20" s="6">
        <v>5.1539875999999998E-3</v>
      </c>
      <c r="D20" s="6">
        <v>7.1791279999999999E-2</v>
      </c>
      <c r="E20" s="6">
        <v>1.000213E-2</v>
      </c>
      <c r="F20" s="6">
        <v>4424340</v>
      </c>
      <c r="G20" s="6">
        <v>4.3351070000000004E-3</v>
      </c>
      <c r="H20" s="6">
        <v>6.5841529999999995E-2</v>
      </c>
      <c r="I20" s="6">
        <v>9.1832489999999992E-3</v>
      </c>
      <c r="J20" s="6">
        <v>4546362.5</v>
      </c>
      <c r="K20" s="24"/>
      <c r="L20" s="1"/>
      <c r="M20" s="6" t="s">
        <v>112</v>
      </c>
      <c r="N20" s="6">
        <v>4.8474759999999999E-2</v>
      </c>
      <c r="O20" s="6">
        <v>1.000213E-2</v>
      </c>
      <c r="P20" s="8">
        <v>9.2152729999999995E-3</v>
      </c>
      <c r="Q20" s="6">
        <v>2.1708265000000001E-2</v>
      </c>
      <c r="R20" s="6">
        <v>0.18267849</v>
      </c>
      <c r="S20" s="6">
        <v>4.6023809999999998E-2</v>
      </c>
    </row>
    <row r="21" spans="1:19">
      <c r="A21" s="8" t="s">
        <v>33</v>
      </c>
      <c r="B21" s="8">
        <v>9</v>
      </c>
      <c r="C21" s="8">
        <v>8.3984589999999996E-4</v>
      </c>
      <c r="D21" s="8">
        <f>SQRT(C21)</f>
        <v>2.8980094892874314E-2</v>
      </c>
      <c r="E21" s="8">
        <v>9.2152729999999995E-3</v>
      </c>
      <c r="F21" s="8">
        <v>2282401.2000000002</v>
      </c>
      <c r="G21" s="8">
        <v>6.9422319999999996E-4</v>
      </c>
      <c r="H21" s="8">
        <v>2.63481159467021E-2</v>
      </c>
      <c r="I21" s="8">
        <v>9.2439700000000007E-3</v>
      </c>
      <c r="J21" s="8">
        <v>13026251000000</v>
      </c>
      <c r="K21" s="24"/>
      <c r="L21" s="7" t="s">
        <v>121</v>
      </c>
      <c r="M21" s="6" t="s">
        <v>10</v>
      </c>
      <c r="N21" s="6">
        <v>2.7818643000000001E-2</v>
      </c>
      <c r="O21" s="6">
        <v>4.3351070000000004E-3</v>
      </c>
      <c r="P21" s="25">
        <v>6.9422319999999996E-4</v>
      </c>
      <c r="Q21" s="6">
        <v>7.5466680000000003E-3</v>
      </c>
      <c r="R21" s="6">
        <v>0.10933066</v>
      </c>
      <c r="S21" s="6">
        <v>3.5782484000000002E-3</v>
      </c>
    </row>
    <row r="22" spans="1:19">
      <c r="A22" s="20" t="s">
        <v>49</v>
      </c>
      <c r="B22" s="20">
        <v>9</v>
      </c>
      <c r="C22" s="6">
        <v>8.1253720000000005E-3</v>
      </c>
      <c r="D22" s="6">
        <v>9.0140846629076093E-2</v>
      </c>
      <c r="E22" s="6">
        <v>2.1708265000000001E-2</v>
      </c>
      <c r="F22" s="6">
        <v>830674400000</v>
      </c>
      <c r="G22" s="6">
        <v>7.5466680000000003E-3</v>
      </c>
      <c r="H22" s="6">
        <v>8.6871560023488795E-2</v>
      </c>
      <c r="I22" s="6">
        <v>2.0719649999999999E-2</v>
      </c>
      <c r="J22" s="6">
        <v>740703140000</v>
      </c>
      <c r="K22" s="24"/>
      <c r="L22" s="1"/>
      <c r="M22" s="6" t="s">
        <v>11</v>
      </c>
      <c r="N22" s="6">
        <v>0.166789215948356</v>
      </c>
      <c r="O22" s="6">
        <v>6.5841529999999995E-2</v>
      </c>
      <c r="P22" s="8">
        <v>2.63481159467021E-2</v>
      </c>
      <c r="Q22" s="6">
        <v>8.6871560023488795E-2</v>
      </c>
      <c r="R22" s="6">
        <v>0.33065187372048499</v>
      </c>
      <c r="S22" s="6">
        <v>5.9818459999999997E-2</v>
      </c>
    </row>
    <row r="23" spans="1:19">
      <c r="A23" s="20" t="s">
        <v>54</v>
      </c>
      <c r="B23" s="20">
        <v>9</v>
      </c>
      <c r="C23" s="6">
        <v>0.1126827</v>
      </c>
      <c r="D23" s="6">
        <v>0.33568243945307202</v>
      </c>
      <c r="E23" s="6">
        <v>0.18267849</v>
      </c>
      <c r="F23" s="6">
        <v>0.57419306000000003</v>
      </c>
      <c r="G23" s="6">
        <v>0.10933066</v>
      </c>
      <c r="H23" s="6">
        <v>0.33065187372048499</v>
      </c>
      <c r="I23" s="6">
        <v>0.18496665000000001</v>
      </c>
      <c r="J23" s="6">
        <v>0.54715579999999997</v>
      </c>
      <c r="K23" s="24"/>
      <c r="L23" s="1"/>
      <c r="M23" s="6" t="s">
        <v>112</v>
      </c>
      <c r="N23" s="6">
        <v>4.6871599999999999E-2</v>
      </c>
      <c r="O23" s="6">
        <v>9.1832489999999992E-3</v>
      </c>
      <c r="P23" s="8">
        <v>9.2439700000000007E-3</v>
      </c>
      <c r="Q23" s="6">
        <v>2.0719649999999999E-2</v>
      </c>
      <c r="R23" s="6">
        <v>0.18496665000000001</v>
      </c>
      <c r="S23" s="6">
        <v>5.3716972000000002E-2</v>
      </c>
    </row>
    <row r="24" spans="1:19">
      <c r="A24" s="20" t="s">
        <v>115</v>
      </c>
      <c r="B24" s="20">
        <v>9</v>
      </c>
      <c r="C24" s="6">
        <f>C23/10</f>
        <v>1.126827E-2</v>
      </c>
      <c r="D24" s="6">
        <f t="shared" ref="D24:J24" si="0">D23/10</f>
        <v>3.3568243945307205E-2</v>
      </c>
      <c r="E24" s="6">
        <f t="shared" si="0"/>
        <v>1.8267848999999999E-2</v>
      </c>
      <c r="F24" s="6">
        <f t="shared" si="0"/>
        <v>5.7419306000000003E-2</v>
      </c>
      <c r="G24" s="6">
        <f>G23/10</f>
        <v>1.0933066E-2</v>
      </c>
      <c r="H24" s="6">
        <f>H23/10</f>
        <v>3.3065187372048499E-2</v>
      </c>
      <c r="I24" s="6">
        <f>I23/10</f>
        <v>1.8496665000000002E-2</v>
      </c>
      <c r="J24" s="6">
        <f t="shared" si="0"/>
        <v>5.471558E-2</v>
      </c>
      <c r="K24" s="24"/>
      <c r="L24" s="7" t="s">
        <v>122</v>
      </c>
      <c r="M24" s="6" t="s">
        <v>10</v>
      </c>
      <c r="N24" s="6">
        <v>2.1133374E-2</v>
      </c>
      <c r="O24" s="6">
        <v>4.1983089999999999E-3</v>
      </c>
      <c r="P24" s="8">
        <v>8.2212215000000005E-4</v>
      </c>
      <c r="Q24" s="6">
        <v>2.2673044E-2</v>
      </c>
      <c r="R24" s="6">
        <v>0.40772452999999997</v>
      </c>
      <c r="S24" s="1"/>
    </row>
    <row r="25" spans="1:19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1"/>
      <c r="M25" s="6" t="s">
        <v>11</v>
      </c>
      <c r="N25" s="6">
        <v>0.14537322457312599</v>
      </c>
      <c r="O25" s="6">
        <v>6.4794359999999995E-2</v>
      </c>
      <c r="P25" s="8">
        <f>SQRT(P24)</f>
        <v>2.867267252977999E-2</v>
      </c>
      <c r="Q25" s="6">
        <v>0.15057570970685599</v>
      </c>
      <c r="R25" s="6">
        <v>0.63853310760271098</v>
      </c>
      <c r="S25" s="1"/>
    </row>
    <row r="26" spans="1:19">
      <c r="A26" s="20" t="s">
        <v>38</v>
      </c>
      <c r="B26" s="20" t="s">
        <v>39</v>
      </c>
      <c r="C26" s="6">
        <v>2.8075112E-3</v>
      </c>
      <c r="D26" s="6">
        <v>5.2985955000000001E-2</v>
      </c>
      <c r="E26" s="6">
        <v>4.6023809999999998E-2</v>
      </c>
      <c r="F26" s="6">
        <v>38999060</v>
      </c>
      <c r="G26" s="6">
        <v>3.5782484000000002E-3</v>
      </c>
      <c r="H26" s="6">
        <v>5.9818459999999997E-2</v>
      </c>
      <c r="I26" s="6">
        <v>5.3716972000000002E-2</v>
      </c>
      <c r="J26" s="6">
        <v>46504212</v>
      </c>
      <c r="K26" s="24"/>
      <c r="L26" s="1"/>
      <c r="M26" s="6" t="s">
        <v>112</v>
      </c>
      <c r="N26" s="6">
        <v>4.4472903000000001E-2</v>
      </c>
      <c r="O26" s="6">
        <v>8.0586930000000005E-3</v>
      </c>
      <c r="P26" s="8">
        <v>9.4704820000000006E-3</v>
      </c>
      <c r="Q26" s="6">
        <v>4.6038307000000001E-2</v>
      </c>
      <c r="R26" s="6">
        <v>0.24995048</v>
      </c>
      <c r="S26" s="1"/>
    </row>
    <row r="27" spans="1:19">
      <c r="A27" s="20" t="s">
        <v>37</v>
      </c>
      <c r="B27" s="20">
        <v>12</v>
      </c>
      <c r="C27" s="6">
        <v>2.1133374E-2</v>
      </c>
      <c r="D27" s="6">
        <v>0.14537322457312599</v>
      </c>
      <c r="E27" s="6">
        <v>4.4472903000000001E-2</v>
      </c>
      <c r="F27" s="6">
        <v>916254.56</v>
      </c>
      <c r="G27" s="6">
        <v>1.8435907000000001E-2</v>
      </c>
      <c r="H27" s="6">
        <v>0.13577888870819901</v>
      </c>
      <c r="I27" s="6">
        <v>4.1023522999999999E-2</v>
      </c>
      <c r="J27" s="6">
        <v>554895.5</v>
      </c>
      <c r="K27" s="24"/>
      <c r="L27" s="7" t="s">
        <v>123</v>
      </c>
      <c r="M27" s="6" t="s">
        <v>10</v>
      </c>
      <c r="N27" s="6">
        <v>1.8435907000000001E-2</v>
      </c>
      <c r="O27" s="6">
        <v>3.2089998E-3</v>
      </c>
      <c r="P27" s="25">
        <v>7.9671910000000002E-4</v>
      </c>
      <c r="Q27" s="6">
        <v>2.2399756999999999E-2</v>
      </c>
      <c r="R27" s="6">
        <v>0.41008073</v>
      </c>
      <c r="S27" s="1"/>
    </row>
    <row r="28" spans="1:19">
      <c r="A28" s="20" t="s">
        <v>32</v>
      </c>
      <c r="B28" s="20">
        <v>12</v>
      </c>
      <c r="C28" s="6">
        <v>4.1983089999999999E-3</v>
      </c>
      <c r="D28" s="6">
        <v>6.4794359999999995E-2</v>
      </c>
      <c r="E28" s="6">
        <v>8.0586930000000005E-3</v>
      </c>
      <c r="F28" s="6">
        <v>3727084.5</v>
      </c>
      <c r="G28" s="6">
        <v>3.2089998E-3</v>
      </c>
      <c r="H28" s="6">
        <v>5.6648030000000002E-2</v>
      </c>
      <c r="I28" s="6">
        <v>7.0693832999999999E-3</v>
      </c>
      <c r="J28" s="6">
        <v>3728461.2</v>
      </c>
      <c r="K28" s="24"/>
      <c r="L28" s="1"/>
      <c r="M28" s="6" t="s">
        <v>11</v>
      </c>
      <c r="N28" s="6">
        <v>0.13577888870819901</v>
      </c>
      <c r="O28" s="6">
        <v>5.6648030000000002E-2</v>
      </c>
      <c r="P28" s="8">
        <v>2.8226213082574701E-2</v>
      </c>
      <c r="Q28" s="6">
        <v>0.149665483854589</v>
      </c>
      <c r="R28" s="6">
        <v>0.64037546089389497</v>
      </c>
      <c r="S28" s="1"/>
    </row>
    <row r="29" spans="1:19">
      <c r="A29" s="8" t="s">
        <v>33</v>
      </c>
      <c r="B29" s="8">
        <v>12</v>
      </c>
      <c r="C29" s="8">
        <v>8.2212215000000005E-4</v>
      </c>
      <c r="D29" s="8">
        <f>SQRT(C29)</f>
        <v>2.867267252977999E-2</v>
      </c>
      <c r="E29" s="8">
        <v>9.4704820000000006E-3</v>
      </c>
      <c r="F29" s="8">
        <v>2425976.5</v>
      </c>
      <c r="G29" s="8">
        <v>7.9671910000000002E-4</v>
      </c>
      <c r="H29" s="8">
        <v>2.8226213082574701E-2</v>
      </c>
      <c r="I29" s="8">
        <v>9.8724669999999994E-3</v>
      </c>
      <c r="J29" s="8">
        <v>14313473000000</v>
      </c>
      <c r="K29" s="24"/>
      <c r="L29" s="1"/>
      <c r="M29" s="6" t="s">
        <v>112</v>
      </c>
      <c r="N29" s="6">
        <v>4.1023522999999999E-2</v>
      </c>
      <c r="O29" s="6">
        <v>7.0693832999999999E-3</v>
      </c>
      <c r="P29" s="8">
        <v>9.8724669999999994E-3</v>
      </c>
      <c r="Q29" s="6">
        <v>4.5734169999999998E-2</v>
      </c>
      <c r="R29" s="6">
        <v>0.24851514</v>
      </c>
      <c r="S29" s="1"/>
    </row>
    <row r="30" spans="1:19">
      <c r="A30" s="20" t="s">
        <v>49</v>
      </c>
      <c r="B30" s="20">
        <v>12</v>
      </c>
      <c r="C30" s="6">
        <v>2.2673044E-2</v>
      </c>
      <c r="D30" s="6">
        <v>0.15057570970685599</v>
      </c>
      <c r="E30" s="6">
        <v>4.6038307000000001E-2</v>
      </c>
      <c r="F30" s="6">
        <v>93205656000000</v>
      </c>
      <c r="G30" s="6">
        <v>2.2399756999999999E-2</v>
      </c>
      <c r="H30" s="6">
        <v>0.149665483854589</v>
      </c>
      <c r="I30" s="6">
        <v>4.5734169999999998E-2</v>
      </c>
      <c r="J30" s="6">
        <v>91230625000000</v>
      </c>
    </row>
    <row r="31" spans="1:19">
      <c r="A31" s="20" t="s">
        <v>54</v>
      </c>
      <c r="B31" s="20">
        <v>12</v>
      </c>
      <c r="C31" s="6">
        <v>0.40772452999999997</v>
      </c>
      <c r="D31" s="6">
        <v>0.63853310760271098</v>
      </c>
      <c r="E31" s="6">
        <v>0.24995048</v>
      </c>
      <c r="F31" s="6">
        <v>0.57158600000000004</v>
      </c>
      <c r="G31" s="6">
        <v>0.41008073</v>
      </c>
      <c r="H31" s="6">
        <v>0.64037546089389497</v>
      </c>
      <c r="I31" s="6">
        <v>0.24851514</v>
      </c>
      <c r="J31" s="6">
        <v>0.62596660000000004</v>
      </c>
    </row>
    <row r="32" spans="1:19">
      <c r="A32" s="20" t="s">
        <v>115</v>
      </c>
      <c r="B32" s="20">
        <v>12</v>
      </c>
      <c r="C32" s="6">
        <f>C31/10</f>
        <v>4.0772453E-2</v>
      </c>
      <c r="D32" s="6">
        <f t="shared" ref="D32:J32" si="1">D31/10</f>
        <v>6.3853310760271093E-2</v>
      </c>
      <c r="E32" s="6">
        <f t="shared" si="1"/>
        <v>2.4995047999999999E-2</v>
      </c>
      <c r="F32" s="6">
        <f t="shared" si="1"/>
        <v>5.7158600000000004E-2</v>
      </c>
      <c r="G32" s="6">
        <f t="shared" si="1"/>
        <v>4.1008072999999999E-2</v>
      </c>
      <c r="H32" s="6">
        <f t="shared" si="1"/>
        <v>6.4037546089389497E-2</v>
      </c>
      <c r="I32" s="6">
        <f t="shared" si="1"/>
        <v>2.4851513999999998E-2</v>
      </c>
      <c r="J32" s="6">
        <f t="shared" si="1"/>
        <v>6.2596659999999998E-2</v>
      </c>
    </row>
  </sheetData>
  <mergeCells count="2">
    <mergeCell ref="D1:G1"/>
    <mergeCell ref="H1:K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0C8C-513B-4B36-B714-891D3913E121}">
  <dimension ref="A1:S22"/>
  <sheetViews>
    <sheetView workbookViewId="0">
      <selection activeCell="A21" sqref="A21"/>
    </sheetView>
  </sheetViews>
  <sheetFormatPr defaultRowHeight="15"/>
  <sheetData>
    <row r="1" spans="1:19">
      <c r="A1" s="6" t="s">
        <v>8</v>
      </c>
      <c r="B1" s="6" t="s">
        <v>9</v>
      </c>
      <c r="C1" s="6" t="s">
        <v>40</v>
      </c>
      <c r="D1" s="6"/>
      <c r="E1" s="6" t="s">
        <v>10</v>
      </c>
      <c r="F1" s="6"/>
      <c r="G1" s="6" t="s">
        <v>11</v>
      </c>
      <c r="H1" s="6" t="s">
        <v>12</v>
      </c>
      <c r="K1" s="1" t="s">
        <v>8</v>
      </c>
      <c r="L1" s="1" t="s">
        <v>9</v>
      </c>
      <c r="M1" s="1" t="s">
        <v>40</v>
      </c>
      <c r="N1" s="1"/>
      <c r="O1" s="1" t="s">
        <v>10</v>
      </c>
      <c r="P1" s="1"/>
      <c r="Q1" s="1" t="s">
        <v>11</v>
      </c>
      <c r="R1" s="1" t="s">
        <v>12</v>
      </c>
      <c r="S1" s="1"/>
    </row>
    <row r="2" spans="1:19">
      <c r="A2" s="6"/>
      <c r="B2" s="6"/>
      <c r="C2" s="6"/>
      <c r="D2" s="6" t="s">
        <v>13</v>
      </c>
      <c r="E2" s="6" t="s">
        <v>14</v>
      </c>
      <c r="F2" s="6" t="s">
        <v>13</v>
      </c>
      <c r="G2" s="6" t="s">
        <v>14</v>
      </c>
      <c r="H2" s="6" t="s">
        <v>48</v>
      </c>
      <c r="K2" s="1"/>
      <c r="L2" s="1"/>
      <c r="M2" s="1"/>
      <c r="N2" s="1" t="s">
        <v>13</v>
      </c>
      <c r="O2" s="1" t="s">
        <v>14</v>
      </c>
      <c r="P2" s="1" t="s">
        <v>13</v>
      </c>
      <c r="Q2" s="1" t="s">
        <v>14</v>
      </c>
      <c r="R2" s="1" t="s">
        <v>48</v>
      </c>
      <c r="S2" s="1" t="s">
        <v>29</v>
      </c>
    </row>
    <row r="3" spans="1:19">
      <c r="A3" s="7" t="s">
        <v>37</v>
      </c>
      <c r="B3" s="7" t="s">
        <v>16</v>
      </c>
      <c r="C3" s="7">
        <v>12</v>
      </c>
      <c r="D3" s="7"/>
      <c r="E3" s="7">
        <v>1.5706277000000001E-2</v>
      </c>
      <c r="F3" s="7"/>
      <c r="G3" s="7">
        <v>0.12532468440449601</v>
      </c>
      <c r="H3" s="7">
        <v>3.5429347E-2</v>
      </c>
      <c r="K3" s="1" t="s">
        <v>110</v>
      </c>
      <c r="L3" s="1" t="s">
        <v>17</v>
      </c>
      <c r="M3" s="1" t="s">
        <v>45</v>
      </c>
      <c r="N3" s="1">
        <v>92.607210013696019</v>
      </c>
      <c r="O3" s="1">
        <v>56.330098494243998</v>
      </c>
      <c r="P3" s="1">
        <v>9.6232640000000007</v>
      </c>
      <c r="Q3" s="1">
        <v>7.5053380000000001</v>
      </c>
      <c r="R3" s="1">
        <v>5.8393410000000001</v>
      </c>
      <c r="S3" s="1">
        <v>0.40249200000000002</v>
      </c>
    </row>
    <row r="4" spans="1:19">
      <c r="A4" s="7" t="s">
        <v>32</v>
      </c>
      <c r="B4" s="7" t="s">
        <v>16</v>
      </c>
      <c r="C4" s="7">
        <v>12</v>
      </c>
      <c r="D4" s="7"/>
      <c r="E4" s="7">
        <v>4.3759719999999997E-3</v>
      </c>
      <c r="F4" s="7"/>
      <c r="G4" s="7">
        <v>6.6151135E-2</v>
      </c>
      <c r="H4" s="7">
        <v>8.9123715000000003E-3</v>
      </c>
      <c r="K4" s="1" t="s">
        <v>55</v>
      </c>
      <c r="L4" s="1" t="s">
        <v>17</v>
      </c>
      <c r="M4" s="1" t="s">
        <v>44</v>
      </c>
      <c r="N4" s="1">
        <v>7.597950447844001</v>
      </c>
      <c r="O4" s="1">
        <v>54.973876026969009</v>
      </c>
      <c r="P4" s="1">
        <v>2.7564380000000002</v>
      </c>
      <c r="Q4" s="1">
        <v>7.4144370000000004</v>
      </c>
      <c r="R4" s="1">
        <v>5.5259419999999997</v>
      </c>
      <c r="S4" s="1">
        <v>0.27771000000000001</v>
      </c>
    </row>
    <row r="5" spans="1:19">
      <c r="A5" s="8" t="s">
        <v>33</v>
      </c>
      <c r="B5" s="8" t="s">
        <v>16</v>
      </c>
      <c r="C5" s="8">
        <v>12</v>
      </c>
      <c r="D5" s="8">
        <v>1.5261414000000001E-3</v>
      </c>
      <c r="E5" s="8">
        <v>1.1681706E-3</v>
      </c>
      <c r="F5" s="8">
        <v>3.9065859775512433E-2</v>
      </c>
      <c r="G5" s="8">
        <v>3.4178510713755099E-2</v>
      </c>
      <c r="H5" s="8">
        <v>1.135838E-2</v>
      </c>
      <c r="K5" s="1" t="s">
        <v>38</v>
      </c>
      <c r="L5" s="1" t="s">
        <v>16</v>
      </c>
      <c r="M5" s="1" t="s">
        <v>39</v>
      </c>
      <c r="N5" s="1"/>
      <c r="O5" s="1">
        <v>3.2605137999999999E-3</v>
      </c>
      <c r="P5" s="1"/>
      <c r="Q5" s="1">
        <v>5.7100909999999998E-2</v>
      </c>
      <c r="R5" s="1">
        <v>5.1036129999999999E-2</v>
      </c>
      <c r="S5" s="1">
        <v>43966400</v>
      </c>
    </row>
    <row r="6" spans="1:19">
      <c r="A6" s="7" t="s">
        <v>49</v>
      </c>
      <c r="B6" s="7" t="s">
        <v>16</v>
      </c>
      <c r="C6" s="7">
        <v>12</v>
      </c>
      <c r="D6" s="6"/>
      <c r="E6" s="7">
        <v>8.7173530000000006E-3</v>
      </c>
      <c r="F6" s="6"/>
      <c r="G6" s="7">
        <v>9.3366768476382006E-2</v>
      </c>
      <c r="H6" s="7">
        <v>2.2691144E-2</v>
      </c>
      <c r="K6" s="2" t="s">
        <v>37</v>
      </c>
      <c r="L6" s="2" t="s">
        <v>16</v>
      </c>
      <c r="M6" s="2">
        <v>12</v>
      </c>
      <c r="N6" s="2"/>
      <c r="O6" s="2">
        <v>1.5706277000000001E-2</v>
      </c>
      <c r="P6" s="2"/>
      <c r="Q6" s="2">
        <v>0.12532468440449601</v>
      </c>
      <c r="R6" s="2">
        <v>3.5429347E-2</v>
      </c>
      <c r="S6" s="2">
        <v>689646.1</v>
      </c>
    </row>
    <row r="7" spans="1:19">
      <c r="A7" s="7" t="s">
        <v>54</v>
      </c>
      <c r="B7" s="7" t="s">
        <v>16</v>
      </c>
      <c r="C7" s="7">
        <v>12</v>
      </c>
      <c r="D7" s="6"/>
      <c r="E7" s="7">
        <v>2.8225079000000002</v>
      </c>
      <c r="F7" s="6"/>
      <c r="G7" s="7">
        <v>1.6800321003708101</v>
      </c>
      <c r="H7" s="7">
        <v>1.566003</v>
      </c>
      <c r="K7" s="3" t="s">
        <v>26</v>
      </c>
      <c r="L7" s="3" t="s">
        <v>17</v>
      </c>
      <c r="M7" s="3" t="s">
        <v>51</v>
      </c>
      <c r="N7" s="3"/>
      <c r="O7" s="3">
        <v>48.613107999999997</v>
      </c>
      <c r="P7" s="3"/>
      <c r="Q7" s="3">
        <v>6.9723100000000002</v>
      </c>
      <c r="R7" s="3">
        <v>5.0453419999999998</v>
      </c>
      <c r="S7" s="3">
        <v>0.28197699999999998</v>
      </c>
    </row>
    <row r="8" spans="1:19">
      <c r="K8" s="2" t="s">
        <v>32</v>
      </c>
      <c r="L8" s="2" t="s">
        <v>16</v>
      </c>
      <c r="M8" s="2">
        <v>12</v>
      </c>
      <c r="N8" s="2"/>
      <c r="O8" s="2">
        <v>4.3759719999999997E-3</v>
      </c>
      <c r="P8" s="2"/>
      <c r="Q8" s="2">
        <v>6.6151135E-2</v>
      </c>
      <c r="R8" s="2">
        <v>8.9123715000000003E-3</v>
      </c>
      <c r="S8" s="2">
        <v>4237253.5</v>
      </c>
    </row>
    <row r="9" spans="1:19">
      <c r="A9" s="1" t="s">
        <v>8</v>
      </c>
      <c r="B9" s="1" t="s">
        <v>9</v>
      </c>
      <c r="C9" s="1" t="s">
        <v>40</v>
      </c>
      <c r="D9" s="1"/>
      <c r="E9" s="1" t="s">
        <v>10</v>
      </c>
      <c r="F9" s="1"/>
      <c r="G9" s="1" t="s">
        <v>11</v>
      </c>
      <c r="H9" s="1" t="s">
        <v>12</v>
      </c>
      <c r="I9" s="1" t="s">
        <v>24</v>
      </c>
      <c r="K9" s="3" t="s">
        <v>33</v>
      </c>
      <c r="L9" s="3" t="s">
        <v>16</v>
      </c>
      <c r="M9" s="3">
        <v>12</v>
      </c>
      <c r="N9" s="3">
        <v>1.5261414000000001E-3</v>
      </c>
      <c r="O9" s="3">
        <v>1.1681706E-3</v>
      </c>
      <c r="P9" s="3">
        <v>3.9065859775512433E-2</v>
      </c>
      <c r="Q9" s="3">
        <v>3.4178510713755099E-2</v>
      </c>
      <c r="R9" s="3">
        <v>1.135838E-2</v>
      </c>
      <c r="S9" s="3">
        <v>16474126000000</v>
      </c>
    </row>
    <row r="10" spans="1:19">
      <c r="A10" s="1"/>
      <c r="B10" s="1"/>
      <c r="C10" s="1"/>
      <c r="D10" s="1" t="s">
        <v>13</v>
      </c>
      <c r="E10" s="1" t="s">
        <v>14</v>
      </c>
      <c r="F10" s="1" t="s">
        <v>13</v>
      </c>
      <c r="G10" s="1" t="s">
        <v>14</v>
      </c>
      <c r="H10" s="1" t="s">
        <v>48</v>
      </c>
      <c r="I10" s="1"/>
      <c r="K10" s="2" t="s">
        <v>49</v>
      </c>
      <c r="L10" s="2" t="s">
        <v>16</v>
      </c>
      <c r="M10" s="2">
        <v>12</v>
      </c>
      <c r="N10" s="1"/>
      <c r="O10" s="2">
        <v>8.7173530000000006E-3</v>
      </c>
      <c r="P10" s="1"/>
      <c r="Q10" s="2">
        <v>9.3366768476382006E-2</v>
      </c>
      <c r="R10" s="2">
        <v>2.2691144E-2</v>
      </c>
      <c r="S10" s="2">
        <v>9531795000000</v>
      </c>
    </row>
    <row r="11" spans="1:19">
      <c r="A11" s="1" t="s">
        <v>46</v>
      </c>
      <c r="B11" s="1" t="s">
        <v>17</v>
      </c>
      <c r="C11" s="1" t="s">
        <v>45</v>
      </c>
      <c r="D11" s="1">
        <v>92.607210013696019</v>
      </c>
      <c r="E11" s="1">
        <v>56.330098494243998</v>
      </c>
      <c r="F11" s="1">
        <v>9.6232640000000007</v>
      </c>
      <c r="G11" s="1">
        <v>7.5053380000000001</v>
      </c>
      <c r="H11" s="1">
        <v>5.8393410000000001</v>
      </c>
      <c r="I11" s="1" t="s">
        <v>25</v>
      </c>
      <c r="K11" s="2" t="s">
        <v>50</v>
      </c>
      <c r="L11" s="2" t="s">
        <v>17</v>
      </c>
      <c r="M11" s="2" t="s">
        <v>52</v>
      </c>
      <c r="N11" s="1"/>
      <c r="O11" s="1">
        <v>1436.90057268072</v>
      </c>
      <c r="P11" s="1"/>
      <c r="Q11" s="1">
        <v>37.906471382611102</v>
      </c>
      <c r="R11" s="1">
        <v>28.427122955582998</v>
      </c>
      <c r="S11" s="1">
        <v>0.195063926459212</v>
      </c>
    </row>
    <row r="12" spans="1:19">
      <c r="A12" s="1" t="s">
        <v>55</v>
      </c>
      <c r="B12" s="1" t="s">
        <v>17</v>
      </c>
      <c r="C12" s="1" t="s">
        <v>44</v>
      </c>
      <c r="D12" s="1">
        <v>7.597950447844001</v>
      </c>
      <c r="E12" s="1">
        <v>55.458777114225001</v>
      </c>
      <c r="F12" s="1">
        <v>2.7564380000000002</v>
      </c>
      <c r="G12" s="1">
        <v>7.4470650000000003</v>
      </c>
      <c r="H12" s="1">
        <v>5.5691560000000004</v>
      </c>
      <c r="I12" s="1" t="s">
        <v>25</v>
      </c>
      <c r="K12" s="2" t="s">
        <v>54</v>
      </c>
      <c r="L12" s="2" t="s">
        <v>16</v>
      </c>
      <c r="M12" s="2" t="s">
        <v>58</v>
      </c>
      <c r="N12" s="1"/>
      <c r="O12" s="2">
        <v>2.8225079000000002</v>
      </c>
      <c r="P12" s="1"/>
      <c r="Q12" s="2">
        <v>1.6800321003708101</v>
      </c>
      <c r="R12" s="2">
        <v>1.566003</v>
      </c>
      <c r="S12" s="2">
        <v>1.9826025</v>
      </c>
    </row>
    <row r="13" spans="1:19">
      <c r="A13" s="1" t="s">
        <v>38</v>
      </c>
      <c r="B13" s="1" t="s">
        <v>16</v>
      </c>
      <c r="C13" s="1" t="s">
        <v>39</v>
      </c>
      <c r="D13" s="1"/>
      <c r="E13" s="1">
        <v>3.2605137999999999E-3</v>
      </c>
      <c r="F13" s="1"/>
      <c r="G13" s="1">
        <v>5.7100909999999998E-2</v>
      </c>
      <c r="H13" s="1">
        <v>5.1036129999999999E-2</v>
      </c>
      <c r="I13" s="1" t="s">
        <v>25</v>
      </c>
      <c r="K13" s="2" t="s">
        <v>56</v>
      </c>
      <c r="L13" s="1" t="s">
        <v>17</v>
      </c>
      <c r="M13" s="2" t="s">
        <v>52</v>
      </c>
      <c r="N13" s="1">
        <v>228.078075880516</v>
      </c>
      <c r="O13" s="2">
        <v>845.11819500000001</v>
      </c>
      <c r="P13" s="1">
        <v>15.102254</v>
      </c>
      <c r="Q13" s="2">
        <v>29.070917000000001</v>
      </c>
      <c r="R13" s="2">
        <v>21.299886000000001</v>
      </c>
      <c r="S13" s="2">
        <v>0.145042</v>
      </c>
    </row>
    <row r="14" spans="1:19">
      <c r="A14" s="2" t="s">
        <v>37</v>
      </c>
      <c r="B14" s="2" t="s">
        <v>16</v>
      </c>
      <c r="C14" s="2">
        <v>12</v>
      </c>
      <c r="D14" s="2"/>
      <c r="E14" s="2">
        <v>1.5706277000000001E-2</v>
      </c>
      <c r="F14" s="2"/>
      <c r="G14" s="2">
        <v>0.12532468440449601</v>
      </c>
      <c r="H14" s="2">
        <v>3.5429347E-2</v>
      </c>
      <c r="I14" s="2" t="s">
        <v>25</v>
      </c>
      <c r="K14" s="2" t="s">
        <v>111</v>
      </c>
      <c r="L14" s="2" t="s">
        <v>17</v>
      </c>
      <c r="M14" s="1" t="s">
        <v>44</v>
      </c>
      <c r="N14" s="1">
        <f>F22^2</f>
        <v>7.6905162196840005</v>
      </c>
      <c r="O14" s="1">
        <v>54.506990923224997</v>
      </c>
      <c r="P14" s="1">
        <v>2.7731780000000001</v>
      </c>
      <c r="Q14" s="2">
        <v>7.3828849999999999</v>
      </c>
      <c r="R14" s="2">
        <v>5.4949219999999999</v>
      </c>
      <c r="S14" s="2">
        <v>0.276615</v>
      </c>
    </row>
    <row r="15" spans="1:19">
      <c r="A15" s="3" t="s">
        <v>26</v>
      </c>
      <c r="B15" s="3" t="s">
        <v>17</v>
      </c>
      <c r="C15" s="3" t="s">
        <v>51</v>
      </c>
      <c r="D15" s="3"/>
      <c r="E15" s="3">
        <v>48.613107999999997</v>
      </c>
      <c r="F15" s="3"/>
      <c r="G15" s="3">
        <v>6.9723100000000002</v>
      </c>
      <c r="H15" s="3">
        <v>5.0453419999999998</v>
      </c>
      <c r="I15" s="3" t="s">
        <v>25</v>
      </c>
    </row>
    <row r="16" spans="1:19">
      <c r="A16" s="2" t="s">
        <v>32</v>
      </c>
      <c r="B16" s="2" t="s">
        <v>16</v>
      </c>
      <c r="C16" s="2">
        <v>12</v>
      </c>
      <c r="D16" s="2"/>
      <c r="E16" s="2">
        <v>4.3759719999999997E-3</v>
      </c>
      <c r="F16" s="2"/>
      <c r="G16" s="2">
        <v>6.6151135E-2</v>
      </c>
      <c r="H16" s="2">
        <v>8.9123715000000003E-3</v>
      </c>
      <c r="I16" s="2" t="s">
        <v>25</v>
      </c>
    </row>
    <row r="17" spans="1:9">
      <c r="A17" s="3" t="s">
        <v>33</v>
      </c>
      <c r="B17" s="3" t="s">
        <v>16</v>
      </c>
      <c r="C17" s="3">
        <v>12</v>
      </c>
      <c r="D17" s="3">
        <v>1.5261414000000001E-3</v>
      </c>
      <c r="E17" s="3">
        <v>1.1681706E-3</v>
      </c>
      <c r="F17" s="3">
        <v>3.9065859775512433E-2</v>
      </c>
      <c r="G17" s="3">
        <v>3.4178510713755099E-2</v>
      </c>
      <c r="H17" s="3">
        <v>1.135838E-2</v>
      </c>
      <c r="I17" s="3" t="s">
        <v>25</v>
      </c>
    </row>
    <row r="18" spans="1:9">
      <c r="A18" s="2" t="s">
        <v>49</v>
      </c>
      <c r="B18" s="2" t="s">
        <v>16</v>
      </c>
      <c r="C18" s="2">
        <v>12</v>
      </c>
      <c r="D18" s="1"/>
      <c r="E18" s="2">
        <v>8.7173530000000006E-3</v>
      </c>
      <c r="F18" s="1"/>
      <c r="G18" s="2">
        <v>9.3366768476382006E-2</v>
      </c>
      <c r="H18" s="2">
        <v>2.2691144E-2</v>
      </c>
      <c r="I18" s="2" t="s">
        <v>25</v>
      </c>
    </row>
    <row r="19" spans="1:9">
      <c r="A19" s="2" t="s">
        <v>50</v>
      </c>
      <c r="B19" s="2" t="s">
        <v>17</v>
      </c>
      <c r="C19" s="2" t="s">
        <v>52</v>
      </c>
      <c r="D19" s="1"/>
      <c r="E19" s="1">
        <v>1436.90057268072</v>
      </c>
      <c r="F19" s="1"/>
      <c r="G19" s="1">
        <v>37.906471382611102</v>
      </c>
      <c r="H19" s="1">
        <v>28.427122955582998</v>
      </c>
      <c r="I19" s="2" t="s">
        <v>25</v>
      </c>
    </row>
    <row r="20" spans="1:9">
      <c r="A20" s="2" t="s">
        <v>54</v>
      </c>
      <c r="B20" s="2" t="s">
        <v>16</v>
      </c>
      <c r="C20" s="2">
        <v>12</v>
      </c>
      <c r="D20" s="1"/>
      <c r="E20" s="2">
        <v>2.8225079000000002</v>
      </c>
      <c r="F20" s="1"/>
      <c r="G20" s="2">
        <v>1.6800321003708101</v>
      </c>
      <c r="H20" s="2">
        <v>1.566003</v>
      </c>
      <c r="I20" s="2" t="s">
        <v>57</v>
      </c>
    </row>
    <row r="21" spans="1:9">
      <c r="A21" s="2" t="s">
        <v>56</v>
      </c>
      <c r="B21" s="1" t="s">
        <v>17</v>
      </c>
      <c r="C21" s="2" t="s">
        <v>52</v>
      </c>
      <c r="D21" s="1">
        <v>228.078075880516</v>
      </c>
      <c r="E21" s="2">
        <v>845.11819500000001</v>
      </c>
      <c r="F21" s="1">
        <v>15.102254</v>
      </c>
      <c r="G21" s="2">
        <v>29.070917000000001</v>
      </c>
      <c r="H21" s="2">
        <v>21.299886000000001</v>
      </c>
      <c r="I21" s="2" t="s">
        <v>25</v>
      </c>
    </row>
    <row r="22" spans="1:9">
      <c r="A22" s="2" t="s">
        <v>111</v>
      </c>
      <c r="B22" s="2" t="s">
        <v>17</v>
      </c>
      <c r="C22" s="1" t="s">
        <v>44</v>
      </c>
      <c r="E22" s="1">
        <v>54.506990923224997</v>
      </c>
      <c r="F22" s="1">
        <v>2.7731780000000001</v>
      </c>
      <c r="G22" s="2">
        <v>7.3828849999999999</v>
      </c>
      <c r="H22" s="2">
        <v>5.4949219999999999</v>
      </c>
      <c r="I22" s="2" t="s">
        <v>25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A5F31-8A81-466A-A457-E8C4E122B68A}">
  <dimension ref="A1:I17"/>
  <sheetViews>
    <sheetView workbookViewId="0">
      <selection activeCell="A7" sqref="A6:E7"/>
    </sheetView>
  </sheetViews>
  <sheetFormatPr defaultRowHeight="15"/>
  <sheetData>
    <row r="1" spans="1:9">
      <c r="A1" s="6" t="s">
        <v>8</v>
      </c>
      <c r="B1" s="6" t="s">
        <v>40</v>
      </c>
      <c r="C1" s="6" t="s">
        <v>10</v>
      </c>
      <c r="D1" s="6" t="s">
        <v>11</v>
      </c>
      <c r="E1" s="6" t="s">
        <v>112</v>
      </c>
    </row>
    <row r="2" spans="1:9">
      <c r="A2" s="20" t="s">
        <v>37</v>
      </c>
      <c r="B2" s="20">
        <v>9</v>
      </c>
      <c r="C2" s="20">
        <v>3.0146473999999999E-2</v>
      </c>
      <c r="D2" s="20">
        <v>0.17362739996525001</v>
      </c>
      <c r="E2" s="20">
        <v>4.2500799999999998E-2</v>
      </c>
    </row>
    <row r="3" spans="1:9">
      <c r="A3" s="20" t="s">
        <v>32</v>
      </c>
      <c r="B3" s="20">
        <v>9</v>
      </c>
      <c r="C3" s="20">
        <v>3.6876868000000002E-3</v>
      </c>
      <c r="D3" s="20">
        <v>6.0726321999999999E-2</v>
      </c>
      <c r="E3" s="20">
        <v>7.5878654999999998E-3</v>
      </c>
      <c r="I3" s="21"/>
    </row>
    <row r="4" spans="1:9">
      <c r="A4" s="8" t="s">
        <v>33</v>
      </c>
      <c r="B4" s="8">
        <v>9</v>
      </c>
      <c r="C4" s="8">
        <v>6.2445784000000003E-4</v>
      </c>
      <c r="D4" s="8">
        <v>2.4989154445007E-2</v>
      </c>
      <c r="E4" s="8">
        <v>8.6601769999999998E-3</v>
      </c>
      <c r="I4" s="21"/>
    </row>
    <row r="5" spans="1:9">
      <c r="A5" s="20" t="s">
        <v>49</v>
      </c>
      <c r="B5" s="20">
        <v>9</v>
      </c>
      <c r="C5" s="20">
        <v>6.1532599999999998E-3</v>
      </c>
      <c r="D5" s="20">
        <v>7.8442717265636897E-2</v>
      </c>
      <c r="E5" s="20">
        <v>2.0156533000000001E-2</v>
      </c>
      <c r="I5" s="21"/>
    </row>
    <row r="6" spans="1:9">
      <c r="A6" s="20" t="s">
        <v>54</v>
      </c>
      <c r="B6" s="20">
        <v>8</v>
      </c>
      <c r="C6" s="20">
        <v>1.5672921</v>
      </c>
      <c r="D6" s="20">
        <v>1.2519153702350001</v>
      </c>
      <c r="E6" s="20">
        <v>1.0953237</v>
      </c>
      <c r="I6" s="21"/>
    </row>
    <row r="7" spans="1:9">
      <c r="A7" s="20" t="s">
        <v>38</v>
      </c>
      <c r="B7" s="20" t="s">
        <v>39</v>
      </c>
      <c r="C7" s="20">
        <v>3.2605137999999999E-3</v>
      </c>
      <c r="D7" s="20">
        <v>5.7100909999999998E-2</v>
      </c>
      <c r="E7" s="20">
        <v>5.1036129999999999E-2</v>
      </c>
      <c r="I7" s="21"/>
    </row>
    <row r="8" spans="1:9">
      <c r="A8" s="20" t="s">
        <v>37</v>
      </c>
      <c r="B8" s="20">
        <v>12</v>
      </c>
      <c r="C8" s="20">
        <v>1.5706277000000001E-2</v>
      </c>
      <c r="D8" s="20">
        <v>0.12532468440449601</v>
      </c>
      <c r="E8" s="20">
        <v>3.5429347E-2</v>
      </c>
      <c r="I8" s="22"/>
    </row>
    <row r="9" spans="1:9">
      <c r="A9" s="20" t="s">
        <v>32</v>
      </c>
      <c r="B9" s="20">
        <v>12</v>
      </c>
      <c r="C9" s="20">
        <v>4.3759719999999997E-3</v>
      </c>
      <c r="D9" s="20">
        <v>6.6151135E-2</v>
      </c>
      <c r="E9" s="20">
        <v>8.9123715000000003E-3</v>
      </c>
      <c r="I9" s="22"/>
    </row>
    <row r="10" spans="1:9">
      <c r="A10" s="20" t="s">
        <v>33</v>
      </c>
      <c r="B10" s="20">
        <v>12</v>
      </c>
      <c r="C10" s="20">
        <v>1.1681706E-3</v>
      </c>
      <c r="D10" s="20">
        <v>3.4178510713755099E-2</v>
      </c>
      <c r="E10" s="20">
        <v>1.135838E-2</v>
      </c>
      <c r="I10" s="22"/>
    </row>
    <row r="11" spans="1:9">
      <c r="A11" s="20" t="s">
        <v>49</v>
      </c>
      <c r="B11" s="20">
        <v>12</v>
      </c>
      <c r="C11" s="20">
        <v>8.7173530000000006E-3</v>
      </c>
      <c r="D11" s="20">
        <v>9.3366768476382006E-2</v>
      </c>
      <c r="E11" s="20">
        <v>2.2691144E-2</v>
      </c>
      <c r="I11" s="22"/>
    </row>
    <row r="12" spans="1:9">
      <c r="A12" s="20" t="s">
        <v>54</v>
      </c>
      <c r="B12" s="20">
        <v>12</v>
      </c>
      <c r="C12" s="20">
        <v>2.8225079000000002</v>
      </c>
      <c r="D12" s="20">
        <v>1.6800321003708101</v>
      </c>
      <c r="E12" s="20">
        <v>1.566003</v>
      </c>
      <c r="I12" s="22"/>
    </row>
    <row r="13" spans="1:9">
      <c r="E13" s="20"/>
      <c r="I13" s="22"/>
    </row>
    <row r="16" spans="1:9">
      <c r="A16" s="22"/>
      <c r="B16" s="22"/>
      <c r="C16" s="22"/>
      <c r="D16" s="22"/>
      <c r="E16" s="22"/>
      <c r="F16" s="22"/>
      <c r="G16" s="22"/>
      <c r="H16" s="22"/>
      <c r="I16" s="22"/>
    </row>
    <row r="17" spans="9:9">
      <c r="I17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Overall</vt:lpstr>
      <vt:lpstr>Settings</vt:lpstr>
      <vt:lpstr>Results(NEW)</vt:lpstr>
      <vt:lpstr>Results(MED)</vt:lpstr>
      <vt:lpstr>Results(OLD)</vt:lpstr>
      <vt:lpstr>Spatial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</dc:creator>
  <cp:lastModifiedBy>文</cp:lastModifiedBy>
  <dcterms:created xsi:type="dcterms:W3CDTF">2021-12-08T11:25:28Z</dcterms:created>
  <dcterms:modified xsi:type="dcterms:W3CDTF">2022-01-13T11:51:25Z</dcterms:modified>
</cp:coreProperties>
</file>