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we4\Desktop\사자산기 실기 연습\SP\"/>
    </mc:Choice>
  </mc:AlternateContent>
  <xr:revisionPtr revIDLastSave="0" documentId="8_{75D42662-1C32-44AD-8F7E-B73FD1E1228B}" xr6:coauthVersionLast="47" xr6:coauthVersionMax="47" xr10:uidLastSave="{00000000-0000-0000-0000-000000000000}"/>
  <bookViews>
    <workbookView xWindow="8040" yWindow="870" windowWidth="21600" windowHeight="11385" xr2:uid="{3A65C422-F080-4A27-ADBE-D4FF6160C157}"/>
  </bookViews>
  <sheets>
    <sheet name="Sheet1" sheetId="1" r:id="rId1"/>
  </sheets>
  <definedNames>
    <definedName name="_xlnm.Print_Area" localSheetId="0">Sheet1!$A$1:$M$47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1" l="1"/>
  <c r="L13" i="1" s="1"/>
  <c r="K12" i="1"/>
  <c r="L12" i="1" s="1"/>
  <c r="I15" i="1"/>
  <c r="K15" i="1" s="1"/>
  <c r="L15" i="1" s="1"/>
  <c r="J16" i="1"/>
  <c r="J5" i="1"/>
  <c r="J22" i="1"/>
  <c r="J23" i="1"/>
  <c r="J14" i="1"/>
  <c r="J24" i="1"/>
  <c r="J17" i="1"/>
  <c r="J13" i="1"/>
  <c r="J10" i="1"/>
  <c r="J19" i="1"/>
  <c r="J11" i="1"/>
  <c r="J6" i="1"/>
  <c r="J18" i="1"/>
  <c r="J7" i="1"/>
  <c r="J20" i="1"/>
  <c r="J12" i="1"/>
  <c r="J21" i="1"/>
  <c r="J8" i="1"/>
  <c r="J9" i="1"/>
  <c r="J15" i="1"/>
  <c r="I16" i="1"/>
  <c r="K16" i="1" s="1"/>
  <c r="L16" i="1" s="1"/>
  <c r="I5" i="1"/>
  <c r="K5" i="1" s="1"/>
  <c r="L5" i="1" s="1"/>
  <c r="I22" i="1"/>
  <c r="K22" i="1" s="1"/>
  <c r="L22" i="1" s="1"/>
  <c r="I23" i="1"/>
  <c r="K23" i="1" s="1"/>
  <c r="L23" i="1" s="1"/>
  <c r="I14" i="1"/>
  <c r="I25" i="1" s="1"/>
  <c r="I24" i="1"/>
  <c r="K24" i="1" s="1"/>
  <c r="L24" i="1" s="1"/>
  <c r="I17" i="1"/>
  <c r="K17" i="1" s="1"/>
  <c r="L17" i="1" s="1"/>
  <c r="I13" i="1"/>
  <c r="I10" i="1"/>
  <c r="K10" i="1" s="1"/>
  <c r="L10" i="1" s="1"/>
  <c r="I19" i="1"/>
  <c r="K19" i="1" s="1"/>
  <c r="L19" i="1" s="1"/>
  <c r="I11" i="1"/>
  <c r="K11" i="1" s="1"/>
  <c r="L11" i="1" s="1"/>
  <c r="I6" i="1"/>
  <c r="K6" i="1" s="1"/>
  <c r="L6" i="1" s="1"/>
  <c r="I18" i="1"/>
  <c r="K18" i="1" s="1"/>
  <c r="L18" i="1" s="1"/>
  <c r="I7" i="1"/>
  <c r="K7" i="1" s="1"/>
  <c r="L7" i="1" s="1"/>
  <c r="I20" i="1"/>
  <c r="K20" i="1" s="1"/>
  <c r="L20" i="1" s="1"/>
  <c r="I12" i="1"/>
  <c r="I21" i="1"/>
  <c r="K21" i="1" s="1"/>
  <c r="L21" i="1" s="1"/>
  <c r="I8" i="1"/>
  <c r="K8" i="1" s="1"/>
  <c r="L8" i="1" s="1"/>
  <c r="I9" i="1"/>
  <c r="K9" i="1" s="1"/>
  <c r="L9" i="1" s="1"/>
  <c r="H16" i="1"/>
  <c r="H5" i="1"/>
  <c r="H22" i="1"/>
  <c r="H23" i="1"/>
  <c r="H14" i="1"/>
  <c r="H24" i="1"/>
  <c r="H17" i="1"/>
  <c r="H13" i="1"/>
  <c r="H10" i="1"/>
  <c r="H19" i="1"/>
  <c r="H11" i="1"/>
  <c r="H6" i="1"/>
  <c r="H18" i="1"/>
  <c r="H7" i="1"/>
  <c r="H20" i="1"/>
  <c r="H12" i="1"/>
  <c r="H21" i="1"/>
  <c r="H8" i="1"/>
  <c r="H9" i="1"/>
  <c r="H15" i="1"/>
  <c r="K28" i="1" l="1" a="1"/>
  <c r="K28" i="1" s="1"/>
  <c r="K14" i="1"/>
  <c r="J25" i="1"/>
  <c r="K29" i="1" a="1"/>
  <c r="K29" i="1" s="1"/>
  <c r="K30" i="1"/>
  <c r="K25" i="1" l="1"/>
  <c r="L14" i="1"/>
  <c r="L29" i="1" l="1" a="1"/>
  <c r="L29" i="1" s="1"/>
  <c r="L26" i="1" a="1"/>
  <c r="L26" i="1" s="1"/>
  <c r="L30" i="1"/>
  <c r="L25" i="1"/>
  <c r="L28" i="1" a="1"/>
  <c r="L2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<sst xmlns="http://schemas.openxmlformats.org/spreadsheetml/2006/main" count="60" uniqueCount="42">
  <si>
    <t>상품명</t>
    <phoneticPr fontId="2" type="noConversion"/>
  </si>
  <si>
    <t>라면</t>
    <phoneticPr fontId="2" type="noConversion"/>
  </si>
  <si>
    <t>과자</t>
    <phoneticPr fontId="2" type="noConversion"/>
  </si>
  <si>
    <t>주스</t>
    <phoneticPr fontId="2" type="noConversion"/>
  </si>
  <si>
    <t>성명</t>
    <phoneticPr fontId="2" type="noConversion"/>
  </si>
  <si>
    <t>김기철</t>
    <phoneticPr fontId="2" type="noConversion"/>
  </si>
  <si>
    <t>박철순</t>
    <phoneticPr fontId="2" type="noConversion"/>
  </si>
  <si>
    <t>권민자</t>
    <phoneticPr fontId="2" type="noConversion"/>
  </si>
  <si>
    <t>곽해남</t>
    <phoneticPr fontId="2" type="noConversion"/>
  </si>
  <si>
    <t>표진영</t>
    <phoneticPr fontId="2" type="noConversion"/>
  </si>
  <si>
    <t>황현철</t>
    <phoneticPr fontId="2" type="noConversion"/>
  </si>
  <si>
    <t>하석주</t>
    <phoneticPr fontId="2" type="noConversion"/>
  </si>
  <si>
    <t>박수진</t>
    <phoneticPr fontId="2" type="noConversion"/>
  </si>
  <si>
    <t>김천진</t>
    <phoneticPr fontId="2" type="noConversion"/>
  </si>
  <si>
    <t>이남호</t>
    <phoneticPr fontId="2" type="noConversion"/>
  </si>
  <si>
    <t>임수영</t>
    <phoneticPr fontId="2" type="noConversion"/>
  </si>
  <si>
    <t>김준희</t>
    <phoneticPr fontId="2" type="noConversion"/>
  </si>
  <si>
    <t>이수영</t>
    <phoneticPr fontId="2" type="noConversion"/>
  </si>
  <si>
    <t>조경태</t>
    <phoneticPr fontId="2" type="noConversion"/>
  </si>
  <si>
    <t>김동희</t>
    <phoneticPr fontId="2" type="noConversion"/>
  </si>
  <si>
    <t>이지성</t>
    <phoneticPr fontId="2" type="noConversion"/>
  </si>
  <si>
    <t>김성주</t>
    <phoneticPr fontId="2" type="noConversion"/>
  </si>
  <si>
    <t>서정만</t>
    <phoneticPr fontId="2" type="noConversion"/>
  </si>
  <si>
    <t>이지연</t>
    <phoneticPr fontId="2" type="noConversion"/>
  </si>
  <si>
    <t>김희숙</t>
    <phoneticPr fontId="2" type="noConversion"/>
  </si>
  <si>
    <t>성별</t>
    <phoneticPr fontId="2" type="noConversion"/>
  </si>
  <si>
    <t>주문수량</t>
    <phoneticPr fontId="2" type="noConversion"/>
  </si>
  <si>
    <t>할인수량</t>
    <phoneticPr fontId="2" type="noConversion"/>
  </si>
  <si>
    <t>재고금액</t>
    <phoneticPr fontId="2" type="noConversion"/>
  </si>
  <si>
    <t>상품별 주문 금액 계산</t>
    <phoneticPr fontId="2" type="noConversion"/>
  </si>
  <si>
    <t>주문금액</t>
    <phoneticPr fontId="2" type="noConversion"/>
  </si>
  <si>
    <t>할인금액</t>
    <phoneticPr fontId="2" type="noConversion"/>
  </si>
  <si>
    <t>지급금액</t>
    <phoneticPr fontId="2" type="noConversion"/>
  </si>
  <si>
    <t>합계금액</t>
    <phoneticPr fontId="2" type="noConversion"/>
  </si>
  <si>
    <t>평균</t>
    <phoneticPr fontId="2" type="noConversion"/>
  </si>
  <si>
    <t>과자 또는 주스의 합계금액의 합</t>
    <phoneticPr fontId="2" type="noConversion"/>
  </si>
  <si>
    <t>남성이면서 라면 또는 주스를 주문한 금액의 합</t>
    <phoneticPr fontId="2" type="noConversion"/>
  </si>
  <si>
    <t>성이 김씨이면서 라면 또는 주스를 주문한 금액의 합</t>
    <phoneticPr fontId="2" type="noConversion"/>
  </si>
  <si>
    <t>할인금액 20000 이상 30000 미만인 합</t>
    <phoneticPr fontId="2" type="noConversion"/>
  </si>
  <si>
    <t>=SUMPRODUCT((ISNUMBER(FIND("과자",B5:B24,1)))+(ISNUMBER(FIND("주스",B5:B24,1))),L5:L24)</t>
    <phoneticPr fontId="2" type="noConversion"/>
  </si>
  <si>
    <t>=SUMIFS(L5:L24,$J$5:$J$24,"&gt;=20000",$J$5:$J$24,"&lt;30000")</t>
    <phoneticPr fontId="2" type="noConversion"/>
  </si>
  <si>
    <t xml:space="preserve">    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</si>
</sst>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₩&quot;* #,##0_-;\-&quot;₩&quot;* #,##0_-;_-&quot;₩&quot;* &quot;-&quot;_-;_-@_-"/>
    <numFmt numFmtId="41" formatCode="_-* #,##0_-;\-* #,##0_-;_-* &quot;-&quot;_-;_-@_-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42" fontId="0" fillId="0" borderId="1" xfId="0" applyNumberFormat="1" applyBorder="1">
      <alignment vertic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2" fontId="0" fillId="0" borderId="2" xfId="1" applyNumberFormat="1" applyFont="1" applyBorder="1" applyAlignment="1">
      <alignment horizontal="center" vertical="center"/>
    </xf>
    <xf numFmtId="42" fontId="0" fillId="0" borderId="2" xfId="1" applyNumberFormat="1" applyFont="1" applyBorder="1">
      <alignment vertical="center"/>
    </xf>
    <xf numFmtId="0" fontId="0" fillId="0" borderId="3" xfId="0" applyBorder="1" applyAlignment="1">
      <alignment horizontal="center" vertical="center"/>
    </xf>
    <xf numFmtId="42" fontId="0" fillId="0" borderId="3" xfId="1" applyNumberFormat="1" applyFont="1" applyBorder="1" applyAlignment="1">
      <alignment horizontal="center" vertical="center"/>
    </xf>
    <xf numFmtId="42" fontId="0" fillId="0" borderId="3" xfId="1" applyNumberFormat="1" applyFont="1" applyBorder="1">
      <alignment vertical="center"/>
    </xf>
    <xf numFmtId="0" fontId="0" fillId="0" borderId="4" xfId="0" applyBorder="1" applyAlignment="1">
      <alignment horizontal="center" vertical="center"/>
    </xf>
    <xf numFmtId="42" fontId="0" fillId="0" borderId="4" xfId="1" applyNumberFormat="1" applyFont="1" applyBorder="1" applyAlignment="1">
      <alignment horizontal="center" vertical="center"/>
    </xf>
    <xf numFmtId="42" fontId="0" fillId="0" borderId="4" xfId="1" applyNumberFormat="1" applyFont="1" applyBorder="1">
      <alignment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ko-KR"/>
              <a:t>여성 주문  금액 계산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1"/>
          <c:tx>
            <c:strRef>
              <c:f>Sheet1!$L$4</c:f>
              <c:strCache>
                <c:ptCount val="1"/>
                <c:pt idx="0">
                  <c:v>합계금액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Sheet1!$L$5:$L$12</c:f>
              <c:numCache>
                <c:formatCode>_("₩"* #,##0_);_("₩"* \(#,##0\);_("₩"* "-"_);_(@_)</c:formatCode>
                <c:ptCount val="8"/>
                <c:pt idx="0">
                  <c:v>1588000</c:v>
                </c:pt>
                <c:pt idx="1">
                  <c:v>1049600</c:v>
                </c:pt>
                <c:pt idx="2">
                  <c:v>1030400</c:v>
                </c:pt>
                <c:pt idx="3">
                  <c:v>997600</c:v>
                </c:pt>
                <c:pt idx="4">
                  <c:v>932500</c:v>
                </c:pt>
                <c:pt idx="5">
                  <c:v>781500</c:v>
                </c:pt>
                <c:pt idx="6">
                  <c:v>761500</c:v>
                </c:pt>
                <c:pt idx="7">
                  <c:v>701500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BD7-4EC5-8F92-9134198A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83481632"/>
        <c:axId val="1083483712"/>
      </c:barChart>
      <c:lineChart>
        <c:grouping val="standard"/>
        <c:varyColors val="0"/>
        <c:ser>
          <c:idx val="0"/>
          <c:order val="0"/>
          <c:tx>
            <c:strRef>
              <c:f>Sheet1!$I$4</c:f>
              <c:strCache>
                <c:ptCount val="1"/>
                <c:pt idx="0">
                  <c:v>주문금액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Sheet1!$C$5:$C$12</c:f>
              <c:strCache>
                <c:ptCount val="8"/>
                <c:pt idx="0">
                  <c:v>권민자</c:v>
                </c:pt>
                <c:pt idx="1">
                  <c:v>이수영</c:v>
                </c:pt>
                <c:pt idx="2">
                  <c:v>김동희</c:v>
                </c:pt>
                <c:pt idx="3">
                  <c:v>이지연</c:v>
                </c:pt>
                <c:pt idx="4">
                  <c:v>김희숙</c:v>
                </c:pt>
                <c:pt idx="5">
                  <c:v>김준희</c:v>
                </c:pt>
                <c:pt idx="6">
                  <c:v>임수영</c:v>
                </c:pt>
                <c:pt idx="7">
                  <c:v>김성주</c:v>
                </c:pt>
              </c:strCache>
            </c:strRef>
          </c:cat>
          <c:val>
            <c:numRef>
              <c:f>Sheet1!$I$5:$I$12</c:f>
              <c:numCache>
                <c:formatCode>_("₩"* #,##0_);_("₩"* \(#,##0\);_("₩"* "-"_);_(@_)</c:formatCode>
                <c:ptCount val="8"/>
                <c:pt idx="0">
                  <c:v>522600</c:v>
                </c:pt>
                <c:pt idx="1">
                  <c:v>273000</c:v>
                </c:pt>
                <c:pt idx="2">
                  <c:v>179400</c:v>
                </c:pt>
                <c:pt idx="3">
                  <c:v>366600</c:v>
                </c:pt>
                <c:pt idx="4">
                  <c:v>130500</c:v>
                </c:pt>
                <c:pt idx="5">
                  <c:v>148500</c:v>
                </c:pt>
                <c:pt idx="6">
                  <c:v>337500</c:v>
                </c:pt>
                <c:pt idx="7">
                  <c:v>157500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BD7-4EC5-8F92-9134198AB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83481632"/>
        <c:axId val="1083483712"/>
      </c:lineChart>
      <c:catAx>
        <c:axId val="108348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성명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483712"/>
        <c:crosses val="autoZero"/>
        <c:auto val="1"/>
        <c:lblAlgn val="ctr"/>
        <c:lblOffset val="100"/>
        <c:noMultiLvlLbl val="0"/>
      </c:catAx>
      <c:valAx>
        <c:axId val="1083483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ko-KR"/>
                  <a:t>금액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ko-KR"/>
            </a:p>
          </c:txPr>
        </c:title>
        <c:numFmt formatCode="_(&quot;₩&quot;* #,##0_);_(&quot;₩&quot;* \(#,##0\);_(&quot;₩&quot;* &quot;-&quot;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0834816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32</xdr:row>
      <xdr:rowOff>0</xdr:rowOff>
    </xdr:from>
    <xdr:to>
      <xdr:col>12</xdr:col>
      <xdr:colOff>0</xdr:colOff>
      <xdr:row>47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B85B84B0-9648-9F7F-9AE3-24DC169CC0E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145ED-6DD9-4895-83CF-3542A98781CE}">
  <sheetPr>
    <pageSetUpPr fitToPage="1"/>
  </sheetPr>
  <dimension ref="B1:R31"/>
  <sheetViews>
    <sheetView tabSelected="1" topLeftCell="A15" zoomScaleNormal="100" workbookViewId="0">
      <selection activeCell="B27" sqref="B27:L27"/>
    </sheetView>
  </sheetViews>
  <sheetFormatPr defaultRowHeight="16.5" x14ac:dyDescent="0.3"/>
  <cols>
    <col min="2" max="2" width="12.875" customWidth="1"/>
    <col min="3" max="3" width="14.625" customWidth="1"/>
    <col min="4" max="7" width="7" hidden="1" customWidth="1"/>
    <col min="8" max="8" width="14.5" customWidth="1"/>
    <col min="9" max="9" width="12.5" customWidth="1"/>
    <col min="10" max="10" width="9.75" bestFit="1" customWidth="1"/>
    <col min="11" max="11" width="12.375" bestFit="1" customWidth="1"/>
    <col min="12" max="12" width="13.625" bestFit="1" customWidth="1"/>
  </cols>
  <sheetData>
    <row r="1" spans="2:18" ht="26.25" x14ac:dyDescent="0.3">
      <c r="B1" s="2" t="s">
        <v>29</v>
      </c>
      <c r="C1" s="1"/>
      <c r="D1" s="1"/>
      <c r="E1" s="1"/>
      <c r="F1" s="1"/>
      <c r="G1" s="1"/>
      <c r="H1" s="1"/>
      <c r="I1" s="1"/>
      <c r="J1" s="1"/>
      <c r="K1" s="1"/>
      <c r="L1" s="1"/>
    </row>
    <row r="4" spans="2:18" x14ac:dyDescent="0.3">
      <c r="B4" s="6" t="s">
        <v>0</v>
      </c>
      <c r="C4" s="6" t="s">
        <v>4</v>
      </c>
      <c r="D4" s="6" t="s">
        <v>25</v>
      </c>
      <c r="E4" s="6" t="s">
        <v>26</v>
      </c>
      <c r="F4" s="6" t="s">
        <v>27</v>
      </c>
      <c r="G4" s="6" t="s">
        <v>28</v>
      </c>
      <c r="H4" s="6" t="s">
        <v>25</v>
      </c>
      <c r="I4" s="6" t="s">
        <v>30</v>
      </c>
      <c r="J4" s="6" t="s">
        <v>31</v>
      </c>
      <c r="K4" s="6" t="s">
        <v>32</v>
      </c>
      <c r="L4" s="6" t="s">
        <v>33</v>
      </c>
    </row>
    <row r="5" spans="2:18" x14ac:dyDescent="0.3">
      <c r="B5" s="7" t="s">
        <v>3</v>
      </c>
      <c r="C5" s="7" t="s">
        <v>7</v>
      </c>
      <c r="D5" s="7">
        <v>0</v>
      </c>
      <c r="E5" s="7">
        <v>67</v>
      </c>
      <c r="F5" s="7">
        <v>7</v>
      </c>
      <c r="G5" s="8">
        <v>1120000</v>
      </c>
      <c r="H5" s="7" t="str">
        <f>IF(D5=1,"남성","여성")</f>
        <v>여성</v>
      </c>
      <c r="I5" s="9">
        <f>IF(B5="라면",E5*3500,IF(B5="과자",E5*4500,E5*7800))</f>
        <v>522600</v>
      </c>
      <c r="J5" s="9">
        <f>IF(B5="라면",F5*3500,IF(B5="과자",F5*4500,F5*7800))</f>
        <v>54600</v>
      </c>
      <c r="K5" s="9">
        <f>I5-J5</f>
        <v>468000</v>
      </c>
      <c r="L5" s="9">
        <f>K5+G5</f>
        <v>1588000</v>
      </c>
    </row>
    <row r="6" spans="2:18" x14ac:dyDescent="0.3">
      <c r="B6" s="10" t="s">
        <v>3</v>
      </c>
      <c r="C6" s="10" t="s">
        <v>17</v>
      </c>
      <c r="D6" s="10">
        <v>0</v>
      </c>
      <c r="E6" s="10">
        <v>35</v>
      </c>
      <c r="F6" s="10">
        <v>3</v>
      </c>
      <c r="G6" s="11">
        <v>800000</v>
      </c>
      <c r="H6" s="10" t="str">
        <f>IF(D6=1,"남성","여성")</f>
        <v>여성</v>
      </c>
      <c r="I6" s="12">
        <f>IF(B6="라면",E6*3500,IF(B6="과자",E6*4500,E6*7800))</f>
        <v>273000</v>
      </c>
      <c r="J6" s="12">
        <f>IF(B6="라면",F6*3500,IF(B6="과자",F6*4500,F6*7800))</f>
        <v>23400</v>
      </c>
      <c r="K6" s="12">
        <f>I6-J6</f>
        <v>249600</v>
      </c>
      <c r="L6" s="12">
        <f>K6+G6</f>
        <v>1049600</v>
      </c>
    </row>
    <row r="7" spans="2:18" x14ac:dyDescent="0.3">
      <c r="B7" s="10" t="s">
        <v>3</v>
      </c>
      <c r="C7" s="10" t="s">
        <v>19</v>
      </c>
      <c r="D7" s="10">
        <v>0</v>
      </c>
      <c r="E7" s="10">
        <v>23</v>
      </c>
      <c r="F7" s="10">
        <v>5</v>
      </c>
      <c r="G7" s="11">
        <v>890000</v>
      </c>
      <c r="H7" s="10" t="str">
        <f>IF(D7=1,"남성","여성")</f>
        <v>여성</v>
      </c>
      <c r="I7" s="12">
        <f>IF(B7="라면",E7*3500,IF(B7="과자",E7*4500,E7*7800))</f>
        <v>179400</v>
      </c>
      <c r="J7" s="12">
        <f>IF(B7="라면",F7*3500,IF(B7="과자",F7*4500,F7*7800))</f>
        <v>39000</v>
      </c>
      <c r="K7" s="12">
        <f>I7-J7</f>
        <v>140400</v>
      </c>
      <c r="L7" s="12">
        <f>K7+G7</f>
        <v>1030400</v>
      </c>
    </row>
    <row r="8" spans="2:18" x14ac:dyDescent="0.3">
      <c r="B8" s="10" t="s">
        <v>3</v>
      </c>
      <c r="C8" s="10" t="s">
        <v>23</v>
      </c>
      <c r="D8" s="10">
        <v>0</v>
      </c>
      <c r="E8" s="10">
        <v>47</v>
      </c>
      <c r="F8" s="10">
        <v>5</v>
      </c>
      <c r="G8" s="11">
        <v>670000</v>
      </c>
      <c r="H8" s="10" t="str">
        <f>IF(D8=1,"남성","여성")</f>
        <v>여성</v>
      </c>
      <c r="I8" s="12">
        <f>IF(B8="라면",E8*3500,IF(B8="과자",E8*4500,E8*7800))</f>
        <v>366600</v>
      </c>
      <c r="J8" s="12">
        <f>IF(B8="라면",F8*3500,IF(B8="과자",F8*4500,F8*7800))</f>
        <v>39000</v>
      </c>
      <c r="K8" s="12">
        <f>I8-J8</f>
        <v>327600</v>
      </c>
      <c r="L8" s="12">
        <f>K8+G8</f>
        <v>997600</v>
      </c>
    </row>
    <row r="9" spans="2:18" x14ac:dyDescent="0.3">
      <c r="B9" s="10" t="s">
        <v>2</v>
      </c>
      <c r="C9" s="10" t="s">
        <v>24</v>
      </c>
      <c r="D9" s="10">
        <v>0</v>
      </c>
      <c r="E9" s="10">
        <v>29</v>
      </c>
      <c r="F9" s="10">
        <v>4</v>
      </c>
      <c r="G9" s="11">
        <v>820000</v>
      </c>
      <c r="H9" s="10" t="str">
        <f>IF(D9=1,"남성","여성")</f>
        <v>여성</v>
      </c>
      <c r="I9" s="12">
        <f>IF(B9="라면",E9*3500,IF(B9="과자",E9*4500,E9*7800))</f>
        <v>130500</v>
      </c>
      <c r="J9" s="12">
        <f>IF(B9="라면",F9*3500,IF(B9="과자",F9*4500,F9*7800))</f>
        <v>18000</v>
      </c>
      <c r="K9" s="12">
        <f>I9-J9</f>
        <v>112500</v>
      </c>
      <c r="L9" s="12">
        <f>K9+G9</f>
        <v>932500</v>
      </c>
      <c r="R9" t="s">
        <v>41</v>
      </c>
    </row>
    <row r="10" spans="2:18" x14ac:dyDescent="0.3">
      <c r="B10" s="10" t="s">
        <v>2</v>
      </c>
      <c r="C10" s="10" t="s">
        <v>16</v>
      </c>
      <c r="D10" s="10">
        <v>0</v>
      </c>
      <c r="E10" s="10">
        <v>33</v>
      </c>
      <c r="F10" s="10">
        <v>6</v>
      </c>
      <c r="G10" s="11">
        <v>660000</v>
      </c>
      <c r="H10" s="10" t="str">
        <f>IF(D10=1,"남성","여성")</f>
        <v>여성</v>
      </c>
      <c r="I10" s="12">
        <f>IF(B10="라면",E10*3500,IF(B10="과자",E10*4500,E10*7800))</f>
        <v>148500</v>
      </c>
      <c r="J10" s="12">
        <f>IF(B10="라면",F10*3500,IF(B10="과자",F10*4500,F10*7800))</f>
        <v>27000</v>
      </c>
      <c r="K10" s="12">
        <f>I10-J10</f>
        <v>121500</v>
      </c>
      <c r="L10" s="12">
        <f>K10+G10</f>
        <v>781500</v>
      </c>
    </row>
    <row r="11" spans="2:18" x14ac:dyDescent="0.3">
      <c r="B11" s="10" t="s">
        <v>2</v>
      </c>
      <c r="C11" s="10" t="s">
        <v>15</v>
      </c>
      <c r="D11" s="10">
        <v>0</v>
      </c>
      <c r="E11" s="10">
        <v>75</v>
      </c>
      <c r="F11" s="10">
        <v>8</v>
      </c>
      <c r="G11" s="11">
        <v>460000</v>
      </c>
      <c r="H11" s="10" t="str">
        <f>IF(D11=1,"남성","여성")</f>
        <v>여성</v>
      </c>
      <c r="I11" s="12">
        <f>IF(B11="라면",E11*3500,IF(B11="과자",E11*4500,E11*7800))</f>
        <v>337500</v>
      </c>
      <c r="J11" s="12">
        <f>IF(B11="라면",F11*3500,IF(B11="과자",F11*4500,F11*7800))</f>
        <v>36000</v>
      </c>
      <c r="K11" s="12">
        <f>I11-J11</f>
        <v>301500</v>
      </c>
      <c r="L11" s="12">
        <f>K11+G11</f>
        <v>761500</v>
      </c>
    </row>
    <row r="12" spans="2:18" x14ac:dyDescent="0.3">
      <c r="B12" s="10" t="s">
        <v>2</v>
      </c>
      <c r="C12" s="10" t="s">
        <v>21</v>
      </c>
      <c r="D12" s="10">
        <v>0</v>
      </c>
      <c r="E12" s="10">
        <v>35</v>
      </c>
      <c r="F12" s="10">
        <v>8</v>
      </c>
      <c r="G12" s="11">
        <v>580000</v>
      </c>
      <c r="H12" s="10" t="str">
        <f>IF(D12=1,"남성","여성")</f>
        <v>여성</v>
      </c>
      <c r="I12" s="12">
        <f>IF(B12="라면",E12*3500,IF(B12="과자",E12*4500,E12*7800))</f>
        <v>157500</v>
      </c>
      <c r="J12" s="12">
        <f>IF(B12="라면",F12*3500,IF(B12="과자",F12*4500,F12*7800))</f>
        <v>36000</v>
      </c>
      <c r="K12" s="12">
        <f>I12-J12</f>
        <v>121500</v>
      </c>
      <c r="L12" s="12">
        <f>K12+G12</f>
        <v>701500</v>
      </c>
    </row>
    <row r="13" spans="2:18" x14ac:dyDescent="0.3">
      <c r="B13" s="10" t="s">
        <v>3</v>
      </c>
      <c r="C13" s="10" t="s">
        <v>13</v>
      </c>
      <c r="D13" s="10">
        <v>1</v>
      </c>
      <c r="E13" s="10">
        <v>42</v>
      </c>
      <c r="F13" s="10">
        <v>5</v>
      </c>
      <c r="G13" s="11">
        <v>1120000</v>
      </c>
      <c r="H13" s="10" t="str">
        <f>IF(D13=1,"남성","여성")</f>
        <v>남성</v>
      </c>
      <c r="I13" s="12">
        <f>IF(B13="라면",E13*3500,IF(B13="과자",E13*4500,E13*7800))</f>
        <v>327600</v>
      </c>
      <c r="J13" s="12">
        <f>IF(B13="라면",F13*3500,IF(B13="과자",F13*4500,F13*7800))</f>
        <v>39000</v>
      </c>
      <c r="K13" s="12">
        <f>I13-J13</f>
        <v>288600</v>
      </c>
      <c r="L13" s="12">
        <f>K13+G13</f>
        <v>1408600</v>
      </c>
    </row>
    <row r="14" spans="2:18" x14ac:dyDescent="0.3">
      <c r="B14" s="10" t="s">
        <v>3</v>
      </c>
      <c r="C14" s="10" t="s">
        <v>10</v>
      </c>
      <c r="D14" s="10">
        <v>1</v>
      </c>
      <c r="E14" s="10">
        <v>21</v>
      </c>
      <c r="F14" s="10">
        <v>3</v>
      </c>
      <c r="G14" s="11">
        <v>985000</v>
      </c>
      <c r="H14" s="10" t="str">
        <f>IF(D14=1,"남성","여성")</f>
        <v>남성</v>
      </c>
      <c r="I14" s="12">
        <f>IF(B14="라면",E14*3500,IF(B14="과자",E14*4500,E14*7800))</f>
        <v>163800</v>
      </c>
      <c r="J14" s="12">
        <f>IF(B14="라면",F14*3500,IF(B14="과자",F14*4500,F14*7800))</f>
        <v>23400</v>
      </c>
      <c r="K14" s="12">
        <f>I14-J14</f>
        <v>140400</v>
      </c>
      <c r="L14" s="12">
        <f>K14+G14</f>
        <v>1125400</v>
      </c>
    </row>
    <row r="15" spans="2:18" x14ac:dyDescent="0.3">
      <c r="B15" s="10" t="s">
        <v>1</v>
      </c>
      <c r="C15" s="10" t="s">
        <v>5</v>
      </c>
      <c r="D15" s="10">
        <v>1</v>
      </c>
      <c r="E15" s="10">
        <v>30</v>
      </c>
      <c r="F15" s="10">
        <v>3</v>
      </c>
      <c r="G15" s="11">
        <v>1003000</v>
      </c>
      <c r="H15" s="10" t="str">
        <f>IF(D15=1,"남성","여성")</f>
        <v>남성</v>
      </c>
      <c r="I15" s="12">
        <f>IF(B15="라면",E15*3500,IF(B15="과자",E15*4500,E15*7800))</f>
        <v>105000</v>
      </c>
      <c r="J15" s="12">
        <f>IF(B15="라면",F15*3500,IF(B15="과자",F15*4500,F15*7800))</f>
        <v>10500</v>
      </c>
      <c r="K15" s="12">
        <f>I15-J15</f>
        <v>94500</v>
      </c>
      <c r="L15" s="12">
        <f>K15+G15</f>
        <v>1097500</v>
      </c>
    </row>
    <row r="16" spans="2:18" x14ac:dyDescent="0.3">
      <c r="B16" s="10" t="s">
        <v>2</v>
      </c>
      <c r="C16" s="10" t="s">
        <v>6</v>
      </c>
      <c r="D16" s="10">
        <v>1</v>
      </c>
      <c r="E16" s="10">
        <v>45</v>
      </c>
      <c r="F16" s="10">
        <v>4</v>
      </c>
      <c r="G16" s="11">
        <v>850000</v>
      </c>
      <c r="H16" s="10" t="str">
        <f>IF(D16=1,"남성","여성")</f>
        <v>남성</v>
      </c>
      <c r="I16" s="12">
        <f>IF(B16="라면",E16*3500,IF(B16="과자",E16*4500,E16*7800))</f>
        <v>202500</v>
      </c>
      <c r="J16" s="12">
        <f>IF(B16="라면",F16*3500,IF(B16="과자",F16*4500,F16*7800))</f>
        <v>18000</v>
      </c>
      <c r="K16" s="12">
        <f>I16-J16</f>
        <v>184500</v>
      </c>
      <c r="L16" s="12">
        <f>K16+G16</f>
        <v>1034500</v>
      </c>
    </row>
    <row r="17" spans="2:12" x14ac:dyDescent="0.3">
      <c r="B17" s="10" t="s">
        <v>2</v>
      </c>
      <c r="C17" s="10" t="s">
        <v>12</v>
      </c>
      <c r="D17" s="10">
        <v>1</v>
      </c>
      <c r="E17" s="10">
        <v>39</v>
      </c>
      <c r="F17" s="10">
        <v>4</v>
      </c>
      <c r="G17" s="11">
        <v>853000</v>
      </c>
      <c r="H17" s="10" t="str">
        <f>IF(D17=1,"남성","여성")</f>
        <v>남성</v>
      </c>
      <c r="I17" s="12">
        <f>IF(B17="라면",E17*3500,IF(B17="과자",E17*4500,E17*7800))</f>
        <v>175500</v>
      </c>
      <c r="J17" s="12">
        <f>IF(B17="라면",F17*3500,IF(B17="과자",F17*4500,F17*7800))</f>
        <v>18000</v>
      </c>
      <c r="K17" s="12">
        <f>I17-J17</f>
        <v>157500</v>
      </c>
      <c r="L17" s="12">
        <f>K17+G17</f>
        <v>1010500</v>
      </c>
    </row>
    <row r="18" spans="2:12" x14ac:dyDescent="0.3">
      <c r="B18" s="10" t="s">
        <v>1</v>
      </c>
      <c r="C18" s="10" t="s">
        <v>18</v>
      </c>
      <c r="D18" s="10">
        <v>1</v>
      </c>
      <c r="E18" s="10">
        <v>46</v>
      </c>
      <c r="F18" s="10">
        <v>3</v>
      </c>
      <c r="G18" s="11">
        <v>790000</v>
      </c>
      <c r="H18" s="10" t="str">
        <f>IF(D18=1,"남성","여성")</f>
        <v>남성</v>
      </c>
      <c r="I18" s="12">
        <f>IF(B18="라면",E18*3500,IF(B18="과자",E18*4500,E18*7800))</f>
        <v>161000</v>
      </c>
      <c r="J18" s="12">
        <f>IF(B18="라면",F18*3500,IF(B18="과자",F18*4500,F18*7800))</f>
        <v>10500</v>
      </c>
      <c r="K18" s="12">
        <f>I18-J18</f>
        <v>150500</v>
      </c>
      <c r="L18" s="12">
        <f>K18+G18</f>
        <v>940500</v>
      </c>
    </row>
    <row r="19" spans="2:12" x14ac:dyDescent="0.3">
      <c r="B19" s="10" t="s">
        <v>1</v>
      </c>
      <c r="C19" s="10" t="s">
        <v>14</v>
      </c>
      <c r="D19" s="10">
        <v>1</v>
      </c>
      <c r="E19" s="10">
        <v>46</v>
      </c>
      <c r="F19" s="10">
        <v>5</v>
      </c>
      <c r="G19" s="11">
        <v>790000</v>
      </c>
      <c r="H19" s="10" t="str">
        <f>IF(D19=1,"남성","여성")</f>
        <v>남성</v>
      </c>
      <c r="I19" s="12">
        <f>IF(B19="라면",E19*3500,IF(B19="과자",E19*4500,E19*7800))</f>
        <v>161000</v>
      </c>
      <c r="J19" s="12">
        <f>IF(B19="라면",F19*3500,IF(B19="과자",F19*4500,F19*7800))</f>
        <v>17500</v>
      </c>
      <c r="K19" s="12">
        <f>I19-J19</f>
        <v>143500</v>
      </c>
      <c r="L19" s="12">
        <f>K19+G19</f>
        <v>933500</v>
      </c>
    </row>
    <row r="20" spans="2:12" x14ac:dyDescent="0.3">
      <c r="B20" s="10" t="s">
        <v>1</v>
      </c>
      <c r="C20" s="10" t="s">
        <v>20</v>
      </c>
      <c r="D20" s="10">
        <v>1</v>
      </c>
      <c r="E20" s="10">
        <v>38</v>
      </c>
      <c r="F20" s="10">
        <v>2</v>
      </c>
      <c r="G20" s="11">
        <v>720000</v>
      </c>
      <c r="H20" s="10" t="str">
        <f>IF(D20=1,"남성","여성")</f>
        <v>남성</v>
      </c>
      <c r="I20" s="12">
        <f>IF(B20="라면",E20*3500,IF(B20="과자",E20*4500,E20*7800))</f>
        <v>133000</v>
      </c>
      <c r="J20" s="12">
        <f>IF(B20="라면",F20*3500,IF(B20="과자",F20*4500,F20*7800))</f>
        <v>7000</v>
      </c>
      <c r="K20" s="12">
        <f>I20-J20</f>
        <v>126000</v>
      </c>
      <c r="L20" s="12">
        <f>K20+G20</f>
        <v>846000</v>
      </c>
    </row>
    <row r="21" spans="2:12" x14ac:dyDescent="0.3">
      <c r="B21" s="10" t="s">
        <v>1</v>
      </c>
      <c r="C21" s="10" t="s">
        <v>22</v>
      </c>
      <c r="D21" s="10">
        <v>1</v>
      </c>
      <c r="E21" s="10">
        <v>58</v>
      </c>
      <c r="F21" s="10">
        <v>7</v>
      </c>
      <c r="G21" s="11">
        <v>640000</v>
      </c>
      <c r="H21" s="10" t="str">
        <f>IF(D21=1,"남성","여성")</f>
        <v>남성</v>
      </c>
      <c r="I21" s="12">
        <f>IF(B21="라면",E21*3500,IF(B21="과자",E21*4500,E21*7800))</f>
        <v>203000</v>
      </c>
      <c r="J21" s="12">
        <f>IF(B21="라면",F21*3500,IF(B21="과자",F21*4500,F21*7800))</f>
        <v>24500</v>
      </c>
      <c r="K21" s="12">
        <f>I21-J21</f>
        <v>178500</v>
      </c>
      <c r="L21" s="12">
        <f>K21+G21</f>
        <v>818500</v>
      </c>
    </row>
    <row r="22" spans="2:12" x14ac:dyDescent="0.3">
      <c r="B22" s="10" t="s">
        <v>1</v>
      </c>
      <c r="C22" s="10" t="s">
        <v>8</v>
      </c>
      <c r="D22" s="10">
        <v>1</v>
      </c>
      <c r="E22" s="10">
        <v>32</v>
      </c>
      <c r="F22" s="10">
        <v>4</v>
      </c>
      <c r="G22" s="11">
        <v>720000</v>
      </c>
      <c r="H22" s="10" t="str">
        <f>IF(D22=1,"남성","여성")</f>
        <v>남성</v>
      </c>
      <c r="I22" s="12">
        <f>IF(B22="라면",E22*3500,IF(B22="과자",E22*4500,E22*7800))</f>
        <v>112000</v>
      </c>
      <c r="J22" s="12">
        <f>IF(B22="라면",F22*3500,IF(B22="과자",F22*4500,F22*7800))</f>
        <v>14000</v>
      </c>
      <c r="K22" s="12">
        <f>I22-J22</f>
        <v>98000</v>
      </c>
      <c r="L22" s="12">
        <f>K22+G22</f>
        <v>818000</v>
      </c>
    </row>
    <row r="23" spans="2:12" x14ac:dyDescent="0.3">
      <c r="B23" s="10" t="s">
        <v>2</v>
      </c>
      <c r="C23" s="10" t="s">
        <v>9</v>
      </c>
      <c r="D23" s="10">
        <v>1</v>
      </c>
      <c r="E23" s="10">
        <v>58</v>
      </c>
      <c r="F23" s="10">
        <v>6</v>
      </c>
      <c r="G23" s="11">
        <v>550000</v>
      </c>
      <c r="H23" s="10" t="str">
        <f>IF(D23=1,"남성","여성")</f>
        <v>남성</v>
      </c>
      <c r="I23" s="12">
        <f>IF(B23="라면",E23*3500,IF(B23="과자",E23*4500,E23*7800))</f>
        <v>261000</v>
      </c>
      <c r="J23" s="12">
        <f>IF(B23="라면",F23*3500,IF(B23="과자",F23*4500,F23*7800))</f>
        <v>27000</v>
      </c>
      <c r="K23" s="12">
        <f>I23-J23</f>
        <v>234000</v>
      </c>
      <c r="L23" s="12">
        <f>K23+G23</f>
        <v>784000</v>
      </c>
    </row>
    <row r="24" spans="2:12" x14ac:dyDescent="0.3">
      <c r="B24" s="13" t="s">
        <v>1</v>
      </c>
      <c r="C24" s="13" t="s">
        <v>11</v>
      </c>
      <c r="D24" s="13">
        <v>1</v>
      </c>
      <c r="E24" s="13">
        <v>57</v>
      </c>
      <c r="F24" s="13">
        <v>6</v>
      </c>
      <c r="G24" s="14">
        <v>570000</v>
      </c>
      <c r="H24" s="13" t="str">
        <f>IF(D24=1,"남성","여성")</f>
        <v>남성</v>
      </c>
      <c r="I24" s="15">
        <f>IF(B24="라면",E24*3500,IF(B24="과자",E24*4500,E24*7800))</f>
        <v>199500</v>
      </c>
      <c r="J24" s="15">
        <f>IF(B24="라면",F24*3500,IF(B24="과자",F24*4500,F24*7800))</f>
        <v>21000</v>
      </c>
      <c r="K24" s="15">
        <f>I24-J24</f>
        <v>178500</v>
      </c>
      <c r="L24" s="15">
        <f>K24+G24</f>
        <v>748500</v>
      </c>
    </row>
    <row r="25" spans="2:12" x14ac:dyDescent="0.3">
      <c r="B25" s="3" t="s">
        <v>34</v>
      </c>
      <c r="C25" s="3"/>
      <c r="D25" s="3"/>
      <c r="E25" s="3"/>
      <c r="F25" s="3"/>
      <c r="G25" s="3"/>
      <c r="H25" s="3"/>
      <c r="I25" s="4">
        <f>AVERAGE(I5:I24)</f>
        <v>216025</v>
      </c>
      <c r="J25" s="4">
        <f t="shared" ref="J25:L25" si="0">AVERAGE(J5:J24)</f>
        <v>25170</v>
      </c>
      <c r="K25" s="4">
        <f t="shared" si="0"/>
        <v>190855</v>
      </c>
      <c r="L25" s="4">
        <f t="shared" si="0"/>
        <v>970405</v>
      </c>
    </row>
    <row r="26" spans="2:12" x14ac:dyDescent="0.3">
      <c r="B26" s="3" t="s">
        <v>35</v>
      </c>
      <c r="C26" s="3"/>
      <c r="D26" s="3"/>
      <c r="E26" s="3"/>
      <c r="F26" s="3"/>
      <c r="G26" s="3"/>
      <c r="H26" s="3"/>
      <c r="I26" s="3"/>
      <c r="J26" s="3"/>
      <c r="K26" s="3"/>
      <c r="L26" s="4" cm="1">
        <f t="array" ref="L26">SUMPRODUCT((ISNUMBER(FIND("과자",B5:B24,1)))+(ISNUMBER(FIND("주스",B5:B24,1))),L5:L24)</f>
        <v>13205600</v>
      </c>
    </row>
    <row r="27" spans="2:12" x14ac:dyDescent="0.3">
      <c r="B27" s="5" t="s">
        <v>39</v>
      </c>
      <c r="C27" s="3"/>
      <c r="D27" s="3"/>
      <c r="E27" s="3"/>
      <c r="F27" s="3"/>
      <c r="G27" s="3"/>
      <c r="H27" s="3"/>
      <c r="I27" s="3"/>
      <c r="J27" s="3"/>
      <c r="K27" s="3"/>
      <c r="L27" s="3"/>
    </row>
    <row r="28" spans="2:12" x14ac:dyDescent="0.3">
      <c r="B28" s="3" t="s">
        <v>36</v>
      </c>
      <c r="C28" s="3"/>
      <c r="D28" s="3"/>
      <c r="E28" s="3"/>
      <c r="F28" s="3"/>
      <c r="G28" s="3"/>
      <c r="H28" s="3"/>
      <c r="I28" s="3"/>
      <c r="J28" s="3"/>
      <c r="K28" s="4" cm="1">
        <f t="array" ref="K28">SUMPRODUCT((($H$5:$H$24="남성")*($B$5:$B$24="라면"))+(($H$5:$H$24="남성")*($B$5:$B$24="주스")),K5:K24)</f>
        <v>1398500</v>
      </c>
      <c r="L28" s="4" cm="1">
        <f t="array" ref="L28">SUMPRODUCT((($H$5:$H$24="남성")*($B$5:$B$24="라면"))+(($H$5:$H$24="남성")*($B$5:$B$24="주스")),L5:L24)</f>
        <v>8736500</v>
      </c>
    </row>
    <row r="29" spans="2:12" x14ac:dyDescent="0.3">
      <c r="B29" s="3" t="s">
        <v>37</v>
      </c>
      <c r="C29" s="3"/>
      <c r="D29" s="3"/>
      <c r="E29" s="3"/>
      <c r="F29" s="3"/>
      <c r="G29" s="3"/>
      <c r="H29" s="3"/>
      <c r="I29" s="3"/>
      <c r="J29" s="3"/>
      <c r="K29" s="4" cm="1">
        <f t="array" ref="K29">SUMPRODUCT(((LEFT($C$5:$C$24)="김")*($B$5:$B$24="라면"))+((LEFT($C$5:$C$24)="김")*($B$5:$B$24="주스")),K5:K24)</f>
        <v>523500</v>
      </c>
      <c r="L29" s="4" cm="1">
        <f t="array" ref="L29">SUMPRODUCT(((LEFT($C$5:$C$24)="김")*($B$5:$B$24="라면"))+((LEFT($C$5:$C$24)="김")*($B$5:$B$24="주스")),L5:L24)</f>
        <v>3536500</v>
      </c>
    </row>
    <row r="30" spans="2:12" x14ac:dyDescent="0.3">
      <c r="B30" s="3" t="s">
        <v>38</v>
      </c>
      <c r="C30" s="3"/>
      <c r="D30" s="3"/>
      <c r="E30" s="3"/>
      <c r="F30" s="3"/>
      <c r="G30" s="3"/>
      <c r="H30" s="3"/>
      <c r="I30" s="3"/>
      <c r="J30" s="3"/>
      <c r="K30" s="4">
        <f>SUMIFS(K5:K24,$J$5:$J$24,"&gt;=20000",$J$5:$J$24,"&lt;30000")</f>
        <v>1102500</v>
      </c>
      <c r="L30" s="4">
        <f>SUMIFS(L5:L24,$J$5:$J$24,"&gt;=20000",$J$5:$J$24,"&lt;30000")</f>
        <v>5307500</v>
      </c>
    </row>
    <row r="31" spans="2:12" x14ac:dyDescent="0.3">
      <c r="B31" s="5" t="s">
        <v>40</v>
      </c>
      <c r="C31" s="3"/>
      <c r="D31" s="3"/>
      <c r="E31" s="3"/>
      <c r="F31" s="3"/>
      <c r="G31" s="3"/>
      <c r="H31" s="3"/>
      <c r="I31" s="3"/>
      <c r="J31" s="3"/>
      <c r="K31" s="3"/>
      <c r="L31" s="3"/>
    </row>
  </sheetData>
  <sortState xmlns:xlrd2="http://schemas.microsoft.com/office/spreadsheetml/2017/richdata2" ref="B5:L24">
    <sortCondition ref="D5:D24"/>
    <sortCondition descending="1" ref="L5:L24"/>
  </sortState>
  <mergeCells count="8">
    <mergeCell ref="B30:J30"/>
    <mergeCell ref="B31:L31"/>
    <mergeCell ref="B1:L1"/>
    <mergeCell ref="B25:H25"/>
    <mergeCell ref="B26:K26"/>
    <mergeCell ref="B27:L27"/>
    <mergeCell ref="B28:J28"/>
    <mergeCell ref="B29:J29"/>
  </mergeCells>
  <phoneticPr fontId="2" type="noConversion"/>
  <printOptions horizontalCentered="1"/>
  <pageMargins left="0.70866141732283472" right="0.70866141732283472" top="2.3622047244094491" bottom="0.74803149606299213" header="0.31496062992125984" footer="0.31496062992125984"/>
  <pageSetup paperSize="9" scale="74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woong gi</dc:creator>
  <cp:lastModifiedBy>Kim woong gi</cp:lastModifiedBy>
  <cp:lastPrinted>2022-11-16T18:33:24Z</cp:lastPrinted>
  <dcterms:created xsi:type="dcterms:W3CDTF">2022-11-16T16:50:57Z</dcterms:created>
  <dcterms:modified xsi:type="dcterms:W3CDTF">2022-11-16T18:35:35Z</dcterms:modified>
</cp:coreProperties>
</file>