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hidePivotFieldList="1"/>
  <mc:AlternateContent xmlns:mc="http://schemas.openxmlformats.org/markup-compatibility/2006">
    <mc:Choice Requires="x15">
      <x15ac:absPath xmlns:x15ac="http://schemas.microsoft.com/office/spreadsheetml/2010/11/ac" url="C:\Users\supri\Downloads\"/>
    </mc:Choice>
  </mc:AlternateContent>
  <xr:revisionPtr revIDLastSave="0" documentId="13_ncr:1_{FF87DB5D-6895-4787-9CCE-4B661A576699}"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2" r:id="rId9"/>
    <pivotCache cacheId="45" r:id="rId10"/>
    <pivotCache cacheId="48" r:id="rId11"/>
    <pivotCache cacheId="51" r:id="rId12"/>
    <pivotCache cacheId="5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1" i="4" l="1"/>
  <c r="H67" i="6"/>
  <c r="H70" i="6" s="1"/>
  <c r="H66" i="6"/>
  <c r="H69" i="6" s="1"/>
  <c r="H65" i="6"/>
  <c r="H73" i="6" s="1"/>
  <c r="M29"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74" i="6" l="1"/>
  <c r="H74" i="6"/>
  <c r="M30" i="5" s="1"/>
  <c r="J75" i="6"/>
  <c r="H75" i="6"/>
  <c r="M31" i="5" s="1"/>
  <c r="J55" i="6"/>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<sst xmlns="http://schemas.openxmlformats.org/spreadsheetml/2006/main" count="3165" uniqueCount="1083">
  <si>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</si>
  <si>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</si>
  <si>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</si>
  <si>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</si>
  <si>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</si>
  <si>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</si>
  <si>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</si>
  <si>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</si>
  <si>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</si>
  <si>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</si>
  <si>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</si>
  <si>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</si>
  <si>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</si>
  <si>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</si>
  <si>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</si>
  <si>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</si>
  <si>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</si>
  <si>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</si>
  <si>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</si>
  <si>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</si>
  <si>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</si>
  <si>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</si>
  <si>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</si>
  <si>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</si>
  <si>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</si>
  <si>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</si>
  <si>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</si>
  <si>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</si>
  <si>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</si>
  <si>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</si>
  <si>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</si>
  <si>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</si>
  <si>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</si>
  <si>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</si>
  <si>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</si>
  <si>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</si>
  <si>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</si>
  <si>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</si>
  <si>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</si>
  <si>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</si>
  <si>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</si>
  <si>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</si>
  <si>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</si>
  <si>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</si>
  <si>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</si>
  <si>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</si>
  <si>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</si>
  <si>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</si>
  <si>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</si>
  <si>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</si>
  <si>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</si>
  <si>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</si>
  <si>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</si>
  <si>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</si>
  <si>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</si>
  <si>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</si>
  <si>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</si>
  <si>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</si>
  <si>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</si>
  <si>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</si>
  <si>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</si>
  <si>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</si>
  <si>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</si>
  <si>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</si>
  <si>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</si>
  <si>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</si>
  <si>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</si>
  <si>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</si>
  <si>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</si>
  <si>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</si>
  <si>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</si>
  <si>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</si>
  <si>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</si>
  <si>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</si>
  <si>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</si>
  <si>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</si>
  <si>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</si>
  <si>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</si>
  <si>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</si>
  <si>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</si>
  <si>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</si>
  <si>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</si>
  <si>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</si>
  <si>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</si>
  <si>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</si>
  <si>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</si>
  <si>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</si>
  <si>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</si>
  <si>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</si>
  <si>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</si>
  <si>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</si>
  <si>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</si>
  <si>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</si>
  <si>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</si>
  <si>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</si>
  <si>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</si>
  <si>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</si>
  <si>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</si>
  <si>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</si>
  <si>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</si>
  <si>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</si>
  <si>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</si>
  <si>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</si>
  <si>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</si>
  <si>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</si>
  <si>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</si>
  <si>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</si>
  <si>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</si>
  <si>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</si>
  <si>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</si>
  <si>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</si>
  <si>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</si>
  <si>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</si>
  <si>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</si>
  <si>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</si>
  <si>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</si>
  <si>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</si>
  <si>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</si>
  <si>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</si>
  <si>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</si>
  <si>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</si>
  <si>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</si>
  <si>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</si>
  <si>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</si>
  <si>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</si>
  <si>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</si>
  <si>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</si>
  <si>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</si>
  <si>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</si>
  <si>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</si>
  <si>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</si>
  <si>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</si>
  <si>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</si>
  <si>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</si>
  <si>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</si>
  <si>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</si>
  <si>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</si>
  <si>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</si>
  <si>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</si>
  <si>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</si>
  <si>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</si>
  <si>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</si>
  <si>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</si>
  <si>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</si>
  <si>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</si>
  <si>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</si>
  <si>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</si>
  <si>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</si>
  <si>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</si>
  <si>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</si>
  <si>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</si>
  <si>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</si>
  <si>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</si>
  <si>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</si>
  <si>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</si>
  <si>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</si>
  <si>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</si>
  <si>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</si>
  <si>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</si>
  <si>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</si>
  <si>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</si>
  <si>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</si>
  <si>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</si>
  <si>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</si>
  <si>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</si>
  <si>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</si>
  <si>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</si>
  <si>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</si>
  <si>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</si>
  <si>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</si>
  <si>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</si>
  <si>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</si>
  <si>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</si>
  <si>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</si>
  <si>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</si>
  <si>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</si>
  <si>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</si>
  <si>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</si>
  <si>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</si>
  <si>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</si>
  <si>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</si>
  <si>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</si>
  <si>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</si>
  <si>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</si>
  <si>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</si>
  <si>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</si>
  <si>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</si>
  <si>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</si>
  <si>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</si>
  <si>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</si>
  <si>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</si>
  <si>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</si>
  <si>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</si>
  <si>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</si>
  <si>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</si>
  <si>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</si>
  <si>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</si>
  <si>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</si>
  <si>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</si>
  <si>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</si>
  <si>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</si>
  <si>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</si>
  <si>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</si>
  <si>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</si>
  <si>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</si>
  <si>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</si>
  <si>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</si>
  <si>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</si>
  <si>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</si>
  <si>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</si>
  <si>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</si>
  <si>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</si>
  <si>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</si>
  <si>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</si>
  <si>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</si>
  <si>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</si>
  <si>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</si>
  <si>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</si>
  <si>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</si>
  <si>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</si>
  <si>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</si>
  <si>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</si>
  <si>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</si>
  <si>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</si>
  <si>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</si>
  <si>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</si>
  <si>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</si>
  <si>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</si>
  <si>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</si>
  <si>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</si>
  <si>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</si>
  <si>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</si>
  <si>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</si>
  <si>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</si>
  <si>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</si>
  <si>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</si>
  <si>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</si>
  <si>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</si>
  <si>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</si>
  <si>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</si>
  <si>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</si>
  <si>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</si>
  <si>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</si>
  <si>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</si>
  <si>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</si>
  <si>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</si>
  <si>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</si>
  <si>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</si>
  <si>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</si>
  <si>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</si>
  <si>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</si>
  <si>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</si>
  <si>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</si>
  <si>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</si>
  <si>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</si>
  <si>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</si>
  <si>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</si>
  <si>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</si>
  <si>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</si>
  <si>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</si>
  <si>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</si>
  <si>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</si>
  <si>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</si>
  <si>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</si>
  <si>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</si>
  <si>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</si>
  <si>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</si>
  <si>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</si>
  <si>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</si>
  <si>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</si>
  <si>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</si>
  <si>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</si>
  <si>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</si>
  <si>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</si>
  <si>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</si>
  <si>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</si>
  <si>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</si>
  <si>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</si>
  <si>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</si>
  <si>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</si>
  <si>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</si>
  <si>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</si>
  <si>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</si>
  <si>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</si>
  <si>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</si>
  <si>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</si>
  <si>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</si>
  <si>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</si>
  <si>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</si>
  <si>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</si>
  <si>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</si>
  <si>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</si>
  <si>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</si>
  <si>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</si>
  <si>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</si>
  <si>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</si>
  <si>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</si>
  <si>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</si>
  <si>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</si>
  <si>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</si>
  <si>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</si>
  <si>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</si>
  <si>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</si>
  <si>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</si>
  <si>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</si>
  <si>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</si>
  <si>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</si>
  <si>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</si>
  <si>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</si>
  <si>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</si>
  <si>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</si>
  <si>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</si>
  <si>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</si>
  <si>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</si>
  <si>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</si>
  <si>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</si>
  <si>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</si>
  <si>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</si>
  <si>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</si>
  <si>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</si>
  <si>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</si>
  <si>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</si>
  <si>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</si>
  <si>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</si>
  <si>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</si>
  <si>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</si>
  <si>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</si>
  <si>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</si>
  <si>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</si>
  <si>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</si>
  <si>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</si>
  <si>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</si>
  <si>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</si>
  <si>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</si>
  <si>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</si>
  <si>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</si>
  <si>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</si>
  <si>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</si>
  <si>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</si>
  <si>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</si>
  <si>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</si>
  <si>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</si>
  <si>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</si>
  <si>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</si>
  <si>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</si>
  <si>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</si>
  <si>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</si>
  <si>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</si>
  <si>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</si>
  <si>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</si>
  <si>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</si>
  <si>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</si>
  <si>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</si>
  <si>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</si>
  <si>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</si>
  <si>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</si>
  <si>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</si>
  <si>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</si>
  <si>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</si>
  <si>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</si>
  <si>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</si>
  <si>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</si>
  <si>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</si>
  <si>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</si>
  <si>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</si>
  <si>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</si>
  <si>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</si>
  <si>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</si>
  <si>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</si>
  <si>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</si>
  <si>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</si>
  <si>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</si>
  <si>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</si>
  <si>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</si>
  <si>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</si>
  <si>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</si>
  <si>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</si>
  <si>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</si>
  <si>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</si>
  <si>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</si>
  <si>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</si>
  <si>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</si>
  <si>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</si>
  <si>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</si>
  <si>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</si>
  <si>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</si>
  <si>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</si>
  <si>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</si>
  <si>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</si>
  <si>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</si>
  <si>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</si>
  <si>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</si>
  <si>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</si>
  <si>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</si>
  <si>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</si>
  <si>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</si>
  <si>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</si>
  <si>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</si>
  <si>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</si>
  <si>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</si>
  <si>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</si>
  <si>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</si>
  <si>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</si>
  <si>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</si>
  <si>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</si>
  <si>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</si>
  <si>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</si>
  <si>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</si>
  <si>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</si>
  <si>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</si>
  <si>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</si>
  <si>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</si>
  <si>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</si>
  <si>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</si>
  <si>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</si>
  <si>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</si>
  <si>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</si>
  <si>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</si>
  <si>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</si>
  <si>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</si>
  <si>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</si>
  <si>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</si>
  <si>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</si>
  <si>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</si>
  <si>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</si>
  <si>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</si>
  <si>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</si>
  <si>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</si>
  <si>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</si>
  <si>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</si>
  <si>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</si>
  <si>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</si>
  <si>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</si>
  <si>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</si>
  <si>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</si>
  <si>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</si>
  <si>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</si>
  <si>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</si>
  <si>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</si>
  <si>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</si>
  <si>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</si>
  <si>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</si>
  <si>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</si>
  <si>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</si>
  <si>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</si>
  <si>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</si>
  <si>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</si>
  <si>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</si>
  <si>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</si>
  <si>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</si>
  <si>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</si>
  <si>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</si>
  <si>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</si>
  <si>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</si>
  <si>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</si>
  <si>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</si>
  <si>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</si>
  <si>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</si>
  <si>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</si>
  <si>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</si>
  <si>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</si>
  <si>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</si>
  <si>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</si>
  <si>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</si>
  <si>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</si>
  <si>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</si>
  <si>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</si>
  <si>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</si>
  <si>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</si>
  <si>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</si>
  <si>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</si>
  <si>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</si>
  <si>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</si>
  <si>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</si>
  <si>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</si>
  <si>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</si>
  <si>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</si>
  <si>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</si>
  <si>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</si>
  <si>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</si>
  <si>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</si>
  <si>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</si>
  <si>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</si>
  <si>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</si>
  <si>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</si>
  <si>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</si>
  <si>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</si>
  <si>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</si>
  <si>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</si>
  <si>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</si>
  <si>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</si>
  <si>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</si>
  <si>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</si>
  <si>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</si>
  <si>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</si>
  <si>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</si>
  <si>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</si>
  <si>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</si>
  <si>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</si>
  <si>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</si>
  <si>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</si>
  <si>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</si>
  <si>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</si>
  <si>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</si>
  <si>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</si>
  <si>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</si>
  <si>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</si>
  <si>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</si>
  <si>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</si>
  <si>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</si>
  <si>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</si>
  <si>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</si>
  <si>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</si>
  <si>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</si>
  <si>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</si>
  <si>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</si>
  <si>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</si>
  <si>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</si>
  <si>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</si>
  <si>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</si>
  <si>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</si>
  <si>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</si>
  <si>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</si>
  <si>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</si>
  <si>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</si>
  <si>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</si>
  <si>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</si>
  <si>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</si>
  <si>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</si>
  <si>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</si>
  <si>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</si>
  <si>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</si>
  <si>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</si>
  <si>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</si>
  <si>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</si>
  <si>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</si>
  <si>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</si>
  <si>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</si>
  <si>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</si>
  <si>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</si>
  <si>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</si>
  <si>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</si>
  <si>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</si>
  <si>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</si>
  <si>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</si>
  <si>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</si>
  <si>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</si>
  <si>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</si>
  <si>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</si>
  <si>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</si>
  <si>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</si>
  <si>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</si>
  <si>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</si>
  <si>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</si>
  <si>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</si>
  <si>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</si>
  <si>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</si>
  <si>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</si>
  <si>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</si>
  <si>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</si>
  <si>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</si>
  <si>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</si>
  <si>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</si>
  <si>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</si>
  <si>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</si>
  <si>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</si>
  <si>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</si>
  <si>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</si>
  <si>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</si>
  <si>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</si>
  <si>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</si>
  <si>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</si>
  <si>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</si>
  <si>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</si>
  <si>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</si>
  <si>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</si>
  <si>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</si>
  <si>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</si>
  <si>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</si>
  <si>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</si>
  <si>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</si>
  <si>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</si>
  <si>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</si>
  <si>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</si>
  <si>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</si>
  <si>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</si>
  <si>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</si>
  <si>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</si>
  <si>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</si>
  <si>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</si>
  <si>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</si>
  <si>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</si>
  <si>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</si>
  <si>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</si>
  <si>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</si>
  <si>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</si>
  <si>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</si>
  <si>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</si>
  <si>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</si>
  <si>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</si>
  <si>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</si>
  <si>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</si>
  <si>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</si>
  <si>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</si>
  <si>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</si>
  <si>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</si>
  <si>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</si>
  <si>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</si>
  <si>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</si>
  <si>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</si>
  <si>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</si>
  <si>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</si>
  <si>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</si>
  <si>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</si>
  <si>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</si>
  <si>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</si>
  <si>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</si>
  <si>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</si>
  <si>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</si>
  <si>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</si>
  <si>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</si>
  <si>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</si>
  <si>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</si>
  <si>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</si>
  <si>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</si>
  <si>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</si>
  <si>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</si>
  <si>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</si>
  <si>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</si>
  <si>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</si>
  <si>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</si>
  <si>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</si>
  <si>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</si>
  <si>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</si>
  <si>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</si>
  <si>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</si>
  <si>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</si>
  <si>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</si>
  <si>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</si>
  <si>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</si>
  <si>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</si>
  <si>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</si>
  <si>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</si>
  <si>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</si>
  <si>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</si>
  <si>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</si>
  <si>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</si>
  <si>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</si>
  <si>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</si>
  <si>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</si>
  <si>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</si>
  <si>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</si>
  <si>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</si>
  <si>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</si>
  <si>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</si>
  <si>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</si>
  <si>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</si>
  <si>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</si>
  <si>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</si>
  <si>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</si>
  <si>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</si>
  <si>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</si>
  <si>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</si>
  <si>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</si>
  <si>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</si>
  <si>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</si>
  <si>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</si>
  <si>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</si>
  <si>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</si>
  <si>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</si>
  <si>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</si>
  <si>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</si>
  <si>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</si>
  <si>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</si>
  <si>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</si>
  <si>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</si>
  <si>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</si>
  <si>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</si>
  <si>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</si>
  <si>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</si>
  <si>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</si>
  <si>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</si>
  <si>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</si>
  <si>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</si>
  <si>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</si>
  <si>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</si>
  <si>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</si>
  <si>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</si>
  <si>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</si>
  <si>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</si>
  <si>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</si>
  <si>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</si>
  <si>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</si>
  <si>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</si>
  <si>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</si>
  <si>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</si>
  <si>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</si>
  <si>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</si>
  <si>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</si>
  <si>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</si>
  <si>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</si>
  <si>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</si>
  <si>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</si>
  <si>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</si>
  <si>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</si>
  <si>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</si>
  <si>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</si>
  <si>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</si>
  <si>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</si>
  <si>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</si>
  <si>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</si>
  <si>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</si>
  <si>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</si>
  <si>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</si>
  <si>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</si>
  <si>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</si>
  <si>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</si>
  <si>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</si>
  <si>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</si>
  <si>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</si>
  <si>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</si>
  <si>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</si>
  <si>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</si>
  <si>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</si>
  <si>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</si>
  <si>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</si>
  <si>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</si>
  <si>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</si>
  <si>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</si>
  <si>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</si>
  <si>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</si>
  <si>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</si>
  <si>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</si>
  <si>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</si>
  <si>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</si>
  <si>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</si>
  <si>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</si>
  <si>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</si>
  <si>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</si>
  <si>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</si>
  <si>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</si>
  <si>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</si>
  <si>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</si>
  <si>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</si>
  <si>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</si>
  <si>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</si>
  <si>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</si>
  <si>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</si>
  <si>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</si>
  <si>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</si>
  <si>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</si>
  <si>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</si>
  <si>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</si>
  <si>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</si>
  <si>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</si>
  <si>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</si>
  <si>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</si>
  <si>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</si>
  <si>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</si>
  <si>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</si>
  <si>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</si>
  <si>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</si>
  <si>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</si>
  <si>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</si>
  <si>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</si>
  <si>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</si>
  <si>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</si>
  <si>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</si>
  <si>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</si>
  <si>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</si>
  <si>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</si>
  <si>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</si>
  <si>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</si>
  <si>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</si>
  <si>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</si>
  <si>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</si>
  <si>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</si>
  <si>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</si>
  <si>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</si>
  <si>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</si>
  <si>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</si>
  <si>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</si>
  <si>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</si>
  <si>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</si>
  <si>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</si>
  <si>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</si>
  <si>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</si>
  <si>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</si>
  <si>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</si>
  <si>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</si>
  <si>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</si>
  <si>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</si>
  <si>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</si>
  <si>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</si>
  <si>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</si>
  <si>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</si>
  <si>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</si>
  <si>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</si>
  <si>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</si>
  <si>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</si>
  <si>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</si>
  <si>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</si>
  <si>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</si>
  <si>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</si>
  <si>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</si>
  <si>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</si>
  <si>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</si>
  <si>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</si>
  <si>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</si>
  <si>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</si>
  <si>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</si>
  <si>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</si>
  <si>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</si>
  <si>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</si>
  <si>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</si>
  <si>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</si>
  <si>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</si>
  <si>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</si>
  <si>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</si>
  <si>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</si>
  <si>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</si>
  <si>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</si>
  <si>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</si>
  <si>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</si>
  <si>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</si>
  <si>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</si>
  <si>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</si>
  <si>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</si>
  <si>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</si>
  <si>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</si>
  <si>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</si>
  <si>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</si>
  <si>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</si>
  <si>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</si>
  <si>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</si>
  <si>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</si>
  <si>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</si>
  <si>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</si>
  <si>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</si>
  <si>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</si>
  <si>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</si>
  <si>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</si>
  <si>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</si>
  <si>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</si>
  <si>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</si>
  <si>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</si>
  <si>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</si>
  <si>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</si>
  <si>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</si>
  <si>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</si>
  <si>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</si>
  <si>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</si>
  <si>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</si>
  <si>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</si>
  <si>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</si>
  <si>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</si>
  <si>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</si>
  <si>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</si>
  <si>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</si>
  <si>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</si>
  <si>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</si>
  <si>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</si>
  <si>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</si>
  <si>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</si>
  <si>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</si>
  <si>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</si>
  <si>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</si>
  <si>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</si>
  <si>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</si>
  <si>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</si>
  <si>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</si>
  <si>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</si>
  <si>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</si>
  <si>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</si>
  <si>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</si>
  <si>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</si>
  <si>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</si>
  <si>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</si>
  <si>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</si>
  <si>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</si>
  <si>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</si>
  <si>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</si>
  <si>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</si>
  <si>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</si>
  <si>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</si>
  <si>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</si>
  <si>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</si>
  <si>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</si>
  <si>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</si>
  <si>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</si>
  <si>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</si>
  <si>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</si>
  <si>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</si>
  <si>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</si>
  <si>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</si>
  <si>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</si>
  <si>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</si>
  <si>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</si>
  <si>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</si>
  <si>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</si>
  <si>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</si>
  <si>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</si>
  <si>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</si>
  <si>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</si>
  <si>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</si>
  <si>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</si>
  <si>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</si>
  <si>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</si>
  <si>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</si>
  <si>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</si>
  <si>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</si>
  <si>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</si>
  <si>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</si>
  <si>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</si>
  <si>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</si>
  <si>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</si>
  <si>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</si>
  <si>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</si>
  <si>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</si>
  <si>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</si>
  <si>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</si>
  <si>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</si>
  <si>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</si>
  <si>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</si>
  <si>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</si>
  <si>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</si>
  <si>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</si>
  <si>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</si>
  <si>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</si>
  <si>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</si>
  <si>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</si>
  <si>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</si>
  <si>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</si>
  <si>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</si>
  <si>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</si>
  <si>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</si>
  <si>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</si>
  <si>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</si>
  <si>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</si>
  <si>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</si>
  <si>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</si>
  <si>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</si>
  <si>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</si>
  <si>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</si>
  <si>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</si>
  <si>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</si>
  <si>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</si>
  <si>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</si>
  <si>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</si>
  <si>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</si>
  <si>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</si>
  <si>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</si>
  <si>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</si>
  <si>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</si>
  <si>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</si>
  <si>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</si>
  <si>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</si>
  <si>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</si>
  <si>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</si>
  <si>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</si>
  <si>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</si>
  <si>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</si>
  <si>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</si>
  <si>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</si>
  <si>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</si>
  <si>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</si>
  <si>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</si>
  <si>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</si>
  <si>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</si>
  <si>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</si>
  <si>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</si>
  <si>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</si>
  <si>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</si>
  <si>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</si>
  <si>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</si>
  <si>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</si>
  <si>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</si>
  <si>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</si>
  <si>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</si>
  <si>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</si>
  <si>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</si>
  <si>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</si>
  <si>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</si>
  <si>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</si>
  <si>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</si>
  <si>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</si>
  <si>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</si>
  <si>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</si>
  <si>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</si>
  <si>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</si>
  <si>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</si>
  <si>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</si>
  <si>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</si>
  <si>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</si>
  <si>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</si>
  <si>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</si>
  <si>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</si>
  <si>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</si>
  <si>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</si>
  <si>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</si>
  <si>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</si>
  <si>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</si>
  <si>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</si>
  <si>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</si>
  <si>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</si>
  <si>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</si>
  <si>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</si>
  <si>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</si>
  <si>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</si>
  <si>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</si>
  <si>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</si>
  <si>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</si>
  <si>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</si>
  <si>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</si>
  <si>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</si>
  <si>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</si>
  <si>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</si>
  <si>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</si>
  <si>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</si>
  <si>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</si>
  <si>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</si>
  <si>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</si>
  <si>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</si>
  <si>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</si>
  <si>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</si>
  <si>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</si>
  <si>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</si>
  <si>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</si>
  <si>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</si>
  <si>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</si>
  <si>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</si>
  <si>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</si>
  <si>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</si>
  <si>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</si>
  <si>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</si>
  <si>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</si>
  <si>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</si>
  <si>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</si>
  <si>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</si>
  <si>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</si>
  <si>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</si>
  <si>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</si>
  <si>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</si>
  <si>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</si>
  <si>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</si>
  <si>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</si>
  <si>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</si>
  <si>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</si>
  <si>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</si>
  <si>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</si>
  <si>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</si>
  <si>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</si>
  <si>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</si>
  <si>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</si>
  <si>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</si>
  <si>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</si>
  <si>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</si>
  <si>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</si>
  <si>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</si>
  <si>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</si>
  <si>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</si>
  <si>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</si>
  <si>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</si>
  <si>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</si>
  <si>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</si>
  <si>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</si>
  <si>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</si>
  <si>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</si>
  <si>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</si>
  <si>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</si>
  <si>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</si>
  <si>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</si>
  <si>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</si>
  <si>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</si>
  <si>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</si>
  <si>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</si>
  <si>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</si>
  <si>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</si>
  <si>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</si>
  <si>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</si>
  <si>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</si>
  <si>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r>
      <rPr>
        <b/>
        <sz val="24"/>
        <color theme="1" tint="0.499984740745262"/>
        <rFont val="Aptos ExtraBold"/>
        <family val="2"/>
        <scheme val="major"/>
      </rPr>
      <t>CALL CENTRE REPORT</t>
    </r>
    <r>
      <rPr>
        <b/>
        <sz val="24"/>
        <color theme="1" tint="0.499984740745262"/>
        <rFont val="Aptos Light"/>
        <family val="2"/>
      </rPr>
      <t xml:space="preserve"> - 2025</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</si>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</sst>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b/>
      <sz val="24"/>
      <color theme="1" tint="0.499984740745262"/>
      <name val="Aptos ExtraBold"/>
      <family val="2"/>
      <scheme val="major"/>
    </font>
    <font>
      <b/>
      <sz val="24"/>
      <color theme="1" tint="0.499984740745262"/>
      <name val="Aptos Light"/>
      <family val="2"/>
    </font>
  </fonts>
  <fills count="7">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
      <patternFill patternType="solid">
        <fgColor theme="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0" fontId="0" fillId="4" borderId="10" xfId="0" applyFill="1" applyBorder="1"/>
    <xf numFmtId="0" fontId="5" fillId="4" borderId="0" xfId="0" applyFont="1" applyFill="1"/>
    <xf numFmtId="0" fontId="5" fillId="4" borderId="14" xfId="0" applyFont="1" applyFill="1" applyBorder="1"/>
    <xf numFmtId="0" fontId="5" fillId="4" borderId="13" xfId="0" applyFont="1" applyFill="1" applyBorder="1" applyAlignment="1">
      <alignment horizontal="left" indent="1"/>
    </xf>
    <xf numFmtId="168" fontId="5" fillId="4" borderId="0" xfId="0" applyNumberFormat="1" applyFont="1" applyFill="1"/>
    <xf numFmtId="168" fontId="5" fillId="4" borderId="14" xfId="0" applyNumberFormat="1" applyFont="1" applyFill="1" applyBorder="1"/>
    <xf numFmtId="0" fontId="5" fillId="4" borderId="15" xfId="0" applyFont="1" applyFill="1" applyBorder="1" applyAlignment="1">
      <alignment horizontal="left" indent="1"/>
    </xf>
    <xf numFmtId="168" fontId="5" fillId="4" borderId="16" xfId="0" applyNumberFormat="1" applyFont="1" applyFill="1" applyBorder="1"/>
    <xf numFmtId="168" fontId="5" fillId="4" borderId="17" xfId="0" applyNumberFormat="1" applyFont="1" applyFill="1" applyBorder="1"/>
    <xf numFmtId="0" fontId="1" fillId="4" borderId="12" xfId="0" applyFont="1" applyFill="1" applyBorder="1" applyAlignment="1">
      <alignment horizontal="right"/>
    </xf>
    <xf numFmtId="0" fontId="6" fillId="4" borderId="13" xfId="0" applyFont="1" applyFill="1" applyBorder="1"/>
    <xf numFmtId="0" fontId="1" fillId="4" borderId="11" xfId="0" applyFont="1" applyFill="1" applyBorder="1" applyAlignment="1">
      <alignment horizontal="left"/>
    </xf>
    <xf numFmtId="9" fontId="0" fillId="0" borderId="0" xfId="1" applyFont="1"/>
    <xf numFmtId="0" fontId="0" fillId="6" borderId="0" xfId="0" applyFill="1"/>
    <xf numFmtId="0" fontId="0" fillId="2" borderId="0" xfId="0" applyFill="1" applyAlignment="1">
      <alignment horizontal="left"/>
    </xf>
    <xf numFmtId="0" fontId="8" fillId="3" borderId="0" xfId="0" applyFont="1" applyFill="1" applyAlignment="1">
      <alignment vertical="center"/>
    </xf>
    <xf numFmtId="0" fontId="7" fillId="3" borderId="0" xfId="0" applyFont="1" applyFill="1" applyAlignment="1">
      <alignment horizontal="center"/>
    </xf>
    <xf numFmtId="0" fontId="1" fillId="5" borderId="0" xfId="0" applyFont="1" applyFill="1" applyAlignment="1">
      <alignment horizontal="center"/>
    </xf>
  </cellXfs>
  <cellStyles count="2">
    <cellStyle name="Normal" xfId="0" builtinId="0"/>
    <cellStyle name="Percent" xfId="1" builtinId="5"/>
  </cellStyles>
  <dxfs count="26">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fill>
        <patternFill>
          <bgColor theme="7"/>
        </patternFill>
      </fill>
    </dxf>
    <dxf>
      <fill>
        <patternFill patternType="solid">
          <bgColor theme="8"/>
        </patternFill>
      </fill>
    </dxf>
    <dxf>
      <fill>
        <patternFill>
          <bgColor theme="7"/>
        </patternFill>
      </fill>
    </dxf>
    <dxf>
      <fill>
        <patternFill patternType="solid">
          <bgColor theme="8"/>
        </patternFill>
      </fill>
    </dxf>
    <dxf>
      <fill>
        <patternFill>
          <bgColor theme="7"/>
        </patternFill>
      </fill>
    </dxf>
    <dxf>
      <fill>
        <patternFill>
          <bgColor theme="7"/>
        </patternFill>
      </fill>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5"/>
    </tableStyle>
    <tableStyle name="SlicerStyleDark5 2" pivot="0" table="0" count="10" xr9:uid="{55A01B7D-73D3-4A5B-9F5A-C02B33D15055}">
      <tableStyleElement type="wholeTable" dxfId="24"/>
      <tableStyleElement type="headerRow" dxfId="2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4"/>
                </a:solidFill>
                <a:latin typeface="+mj-lt"/>
                <a:ea typeface="+mn-ea"/>
                <a:cs typeface="+mn-cs"/>
              </a:defRPr>
            </a:pPr>
            <a:r>
              <a:rPr lang="en-US" sz="1800">
                <a:solidFill>
                  <a:schemeClr val="accent1"/>
                </a:solidFill>
                <a:latin typeface="+mj-lt"/>
              </a:rPr>
              <a:t>Call Trend</a:t>
            </a:r>
          </a:p>
        </c:rich>
      </c:tx>
      <c:layout>
        <c:manualLayout>
          <c:xMode val="edge"/>
          <c:yMode val="edge"/>
          <c:x val="2.4362356491152894E-2"/>
          <c:y val="2.6453723234678858E-2"/>
        </c:manualLayout>
      </c:layout>
      <c:overlay val="0"/>
      <c:spPr>
        <a:solidFill>
          <a:schemeClr val="bg1"/>
        </a:solidFill>
        <a:ln>
          <a:noFill/>
        </a:ln>
        <a:effectLst/>
      </c:spPr>
      <c:txPr>
        <a:bodyPr rot="0" spcFirstLastPara="1" vertOverflow="ellipsis" vert="horz" wrap="square" anchor="ctr" anchorCtr="1"/>
        <a:lstStyle/>
        <a:p>
          <a:pPr algn="l">
            <a:defRPr sz="1800" b="0" i="0" u="none" strike="noStrike" kern="1200" spc="0" baseline="0">
              <a:solidFill>
                <a:schemeClr val="accent4"/>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rgbClr val="FF0000"/>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solidFill>
              <a:srgbClr val="FF0000"/>
            </a:solidFill>
            <a:ln>
              <a:no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solidFill>
              <a:schemeClr val="accent5"/>
            </a:solidFill>
            <a:ln>
              <a:no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layout>
        <c:manualLayout>
          <c:xMode val="edge"/>
          <c:yMode val="edge"/>
          <c:x val="4.5723936147325846E-2"/>
          <c:y val="3.73931623931623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12</xdr:col>
      <xdr:colOff>93344</xdr:colOff>
      <xdr:row>17</xdr:row>
      <xdr:rowOff>11430</xdr:rowOff>
    </xdr:from>
    <xdr:to>
      <xdr:col>14</xdr:col>
      <xdr:colOff>106679</xdr:colOff>
      <xdr:row>27</xdr:row>
      <xdr:rowOff>11430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68464" y="3623310"/>
              <a:ext cx="1354455"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242678</xdr:colOff>
      <xdr:row>3</xdr:row>
      <xdr:rowOff>15240</xdr:rowOff>
    </xdr:from>
    <xdr:to>
      <xdr:col>15</xdr:col>
      <xdr:colOff>548640</xdr:colOff>
      <xdr:row>16</xdr:row>
      <xdr:rowOff>45720</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35280" y="1051560"/>
          <a:ext cx="1341120" cy="914400"/>
        </a:xfrm>
        <a:prstGeom prst="rect">
          <a:avLst/>
        </a:prstGeom>
        <a:solidFill>
          <a:schemeClr val="accent4"/>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218</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4"/>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$20,581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4"/>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19,300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4"/>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4"/>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74</a:t>
          </a:fld>
          <a:endParaRPr lang="en-US" sz="1050">
            <a:solidFill>
              <a:schemeClr val="bg1">
                <a:lumMod val="95000"/>
              </a:schemeClr>
            </a:solidFill>
          </a:endParaRPr>
        </a:p>
      </xdr:txBody>
    </xdr:sp>
    <xdr:clientData/>
  </xdr:twoCellAnchor>
  <xdr:twoCellAnchor>
    <xdr:from>
      <xdr:col>4</xdr:col>
      <xdr:colOff>83820</xdr:colOff>
      <xdr:row>3</xdr:row>
      <xdr:rowOff>7620</xdr:rowOff>
    </xdr:from>
    <xdr:to>
      <xdr:col>11</xdr:col>
      <xdr:colOff>236220</xdr:colOff>
      <xdr:row>16</xdr:row>
      <xdr:rowOff>45720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556260</xdr:colOff>
      <xdr:row>2</xdr:row>
      <xdr:rowOff>167640</xdr:rowOff>
    </xdr:from>
    <xdr:to>
      <xdr:col>19</xdr:col>
      <xdr:colOff>228600</xdr:colOff>
      <xdr:row>16</xdr:row>
      <xdr:rowOff>53340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259080</xdr:colOff>
      <xdr:row>2</xdr:row>
      <xdr:rowOff>137160</xdr:rowOff>
    </xdr:from>
    <xdr:to>
      <xdr:col>24</xdr:col>
      <xdr:colOff>45720</xdr:colOff>
      <xdr:row>16</xdr:row>
      <xdr:rowOff>53340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pritam Pal" refreshedDate="45881.4432309027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pritam Pal" refreshedDate="45881.443231249999"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Unsupported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pritam Pal" refreshedDate="45881.443231828707"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pritam Pal" refreshedDate="45881.443232175923"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pritam Pal" refreshedDate="45881.443232638892"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4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5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8">
      <pivotArea dataOnly="0" labelOnly="1" fieldPosition="0">
        <references count="1">
          <reference field="0" count="0"/>
        </references>
      </pivotArea>
    </format>
    <format dxfId="7">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5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4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2"/>
    <tableColumn id="5" xr3:uid="{5A35565E-8707-4DED-AD15-A0669D67B382}" name="Date of Call" dataDxfId="21"/>
    <tableColumn id="6" xr3:uid="{F2E4F158-B41F-47BC-8DF8-DFCADFEE4E40}" name="Purchase Amount"/>
    <tableColumn id="7" xr3:uid="{04B291B5-47BD-4F78-8FD8-D1551CCA6BD9}" name="Satisfaction Rating"/>
    <tableColumn id="8" xr3:uid="{6E4123C0-0B17-43B8-A142-A1E540CE974C}" name="FY" dataDxfId="20">
      <calculatedColumnFormula>IF(MONTH(calls[[#This Row],[Date of Call]])&lt;=6, YEAR(calls[[#This Row],[Date of Call]]), YEAR(calls[[#This Row],[Date of Call]])+1)</calculatedColumnFormula>
    </tableColumn>
    <tableColumn id="9" xr3:uid="{199FA271-5E9B-46CE-9BC6-2801F92CD17E}" name="Day of week" dataDxfId="19">
      <calculatedColumnFormula>TEXT(calls[[#This Row],[Date of Call]],"DDDD")</calculatedColumnFormula>
    </tableColumn>
    <tableColumn id="10" xr3:uid="{328CDB09-95B8-4D5E-9ED9-EF0D363735A1}" name="Duration Bucket" dataDxfId="1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6" headerRowBorderDxfId="15" tableBorderDxfId="14" totalsRowBorderDxfId="13">
  <autoFilter ref="Q3:T18" xr:uid="{27158F51-A707-4171-8A04-81FB0AABCBA5}"/>
  <tableColumns count="4">
    <tableColumn id="1" xr3:uid="{02688061-6A8C-4E23-B7FF-D00CD8B58CAC}" name="Customer ID" dataDxfId="12"/>
    <tableColumn id="2" xr3:uid="{771678B6-DB44-426B-9874-B4E421A440D5}" name="Gedner" dataDxfId="11"/>
    <tableColumn id="3" xr3:uid="{B0D41C62-587E-494D-B49A-603F2C05F8D3}" name="Age" dataDxfId="10"/>
    <tableColumn id="4" xr3:uid="{663F92D6-FE31-4D81-9E01-8D066DDC8A88}" name="City" dataDxfId="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topLeftCell="G5" zoomScaleNormal="100" workbookViewId="0">
      <selection activeCell="N38" sqref="N38"/>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3" t="s">
        <v>1081</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8"/>
      <c r="Q18" s="39" t="str" cm="1">
        <f t="array" ref="Q18:U18">Pivots!B107:F107</f>
        <v>R01</v>
      </c>
      <c r="R18" s="39" t="str">
        <v>R02</v>
      </c>
      <c r="S18" s="39" t="str">
        <v>R03</v>
      </c>
      <c r="T18" s="39" t="str">
        <v>R04</v>
      </c>
      <c r="U18" s="39" t="str">
        <v>R05</v>
      </c>
      <c r="V18" s="37" t="s">
        <v>1075</v>
      </c>
      <c r="W18" s="20"/>
      <c r="X18" s="20"/>
      <c r="Y18" s="20"/>
      <c r="Z18" s="20"/>
      <c r="AA18" s="20"/>
    </row>
    <row r="19" spans="1:27" x14ac:dyDescent="0.3">
      <c r="A19" s="20"/>
      <c r="B19" s="20"/>
      <c r="C19" s="20"/>
      <c r="D19" s="20"/>
      <c r="E19" s="20"/>
      <c r="F19" s="20"/>
      <c r="G19" s="20"/>
      <c r="H19" s="20"/>
      <c r="I19" s="20"/>
      <c r="J19" s="20"/>
      <c r="K19" s="20"/>
      <c r="L19" s="20"/>
      <c r="M19" s="20"/>
      <c r="N19" s="20"/>
      <c r="O19" s="20"/>
      <c r="P19" s="38" t="str" cm="1">
        <f t="array" ref="P19:V36">IF(Pivots!A108:G125="","",Pivots!A108:G125)</f>
        <v>Cincinnati</v>
      </c>
      <c r="Q19" s="29" t="str">
        <v/>
      </c>
      <c r="R19" s="29" t="str">
        <v/>
      </c>
      <c r="S19" s="29" t="str">
        <v/>
      </c>
      <c r="T19" s="29" t="str">
        <v/>
      </c>
      <c r="U19" s="29" t="str">
        <v/>
      </c>
      <c r="V19" s="30" t="str">
        <v/>
      </c>
      <c r="W19" s="20"/>
      <c r="X19" s="20"/>
      <c r="Y19" s="20"/>
      <c r="Z19" s="20"/>
      <c r="AA19" s="20"/>
    </row>
    <row r="20" spans="1:27" x14ac:dyDescent="0.3">
      <c r="A20" s="20"/>
      <c r="B20" s="20"/>
      <c r="C20" s="20"/>
      <c r="D20" s="20"/>
      <c r="E20" s="20"/>
      <c r="F20" s="20"/>
      <c r="G20" s="20"/>
      <c r="H20" s="20"/>
      <c r="I20" s="20"/>
      <c r="J20" s="20"/>
      <c r="K20" s="20"/>
      <c r="L20" s="20"/>
      <c r="M20" s="20"/>
      <c r="N20" s="20"/>
      <c r="O20" s="20"/>
      <c r="P20" s="31" t="str">
        <v>C0003</v>
      </c>
      <c r="Q20" s="32">
        <v>891</v>
      </c>
      <c r="R20" s="32">
        <v>1332</v>
      </c>
      <c r="S20" s="32">
        <v>1282</v>
      </c>
      <c r="T20" s="32">
        <v>739</v>
      </c>
      <c r="U20" s="32">
        <v>560</v>
      </c>
      <c r="V20" s="33">
        <v>4804</v>
      </c>
      <c r="W20" s="20"/>
      <c r="X20" s="20"/>
      <c r="Y20" s="20"/>
      <c r="Z20" s="20"/>
      <c r="AA20" s="20"/>
    </row>
    <row r="21" spans="1:27" x14ac:dyDescent="0.3">
      <c r="A21" s="20"/>
      <c r="B21" s="20"/>
      <c r="C21" s="20"/>
      <c r="D21" s="20"/>
      <c r="E21" s="20"/>
      <c r="F21" s="20"/>
      <c r="G21" s="20"/>
      <c r="H21" s="20"/>
      <c r="I21" s="20"/>
      <c r="J21" s="20"/>
      <c r="K21" s="20"/>
      <c r="L21" s="20"/>
      <c r="M21" s="20"/>
      <c r="N21" s="20"/>
      <c r="O21" s="20"/>
      <c r="P21" s="31" t="str">
        <v>C0004</v>
      </c>
      <c r="Q21" s="32">
        <v>1991</v>
      </c>
      <c r="R21" s="32">
        <v>1886</v>
      </c>
      <c r="S21" s="32">
        <v>1206</v>
      </c>
      <c r="T21" s="32">
        <v>884</v>
      </c>
      <c r="U21" s="32">
        <v>1722</v>
      </c>
      <c r="V21" s="33">
        <v>7689</v>
      </c>
      <c r="W21" s="20"/>
      <c r="X21" s="20"/>
      <c r="Y21" s="20"/>
      <c r="Z21" s="20"/>
      <c r="AA21" s="20"/>
    </row>
    <row r="22" spans="1:27" x14ac:dyDescent="0.3">
      <c r="A22" s="20"/>
      <c r="B22" s="20"/>
      <c r="C22" s="20"/>
      <c r="D22" s="20"/>
      <c r="E22" s="20"/>
      <c r="F22" s="20"/>
      <c r="G22" s="20"/>
      <c r="H22" s="20"/>
      <c r="I22" s="20"/>
      <c r="J22" s="20"/>
      <c r="K22" s="20"/>
      <c r="L22" s="20"/>
      <c r="M22" s="20"/>
      <c r="N22" s="20"/>
      <c r="O22" s="20"/>
      <c r="P22" s="31" t="str">
        <v>C0011</v>
      </c>
      <c r="Q22" s="32">
        <v>1163</v>
      </c>
      <c r="R22" s="32">
        <v>1180</v>
      </c>
      <c r="S22" s="32">
        <v>1616</v>
      </c>
      <c r="T22" s="32">
        <v>1043</v>
      </c>
      <c r="U22" s="32">
        <v>1747</v>
      </c>
      <c r="V22" s="33">
        <v>6749</v>
      </c>
      <c r="W22" s="20"/>
      <c r="X22" s="20"/>
      <c r="Y22" s="20"/>
      <c r="Z22" s="20"/>
      <c r="AA22" s="20"/>
    </row>
    <row r="23" spans="1:27" x14ac:dyDescent="0.3">
      <c r="A23" s="20"/>
      <c r="B23" s="20"/>
      <c r="C23" s="20"/>
      <c r="D23" s="20"/>
      <c r="E23" s="20"/>
      <c r="F23" s="20"/>
      <c r="G23" s="20"/>
      <c r="H23" s="20"/>
      <c r="I23" s="20"/>
      <c r="J23" s="20"/>
      <c r="K23" s="20"/>
      <c r="L23" s="20"/>
      <c r="M23" s="20"/>
      <c r="N23" s="20"/>
      <c r="O23" s="20"/>
      <c r="P23" s="31" t="str">
        <v>C0012</v>
      </c>
      <c r="Q23" s="32">
        <v>1438</v>
      </c>
      <c r="R23" s="32">
        <v>1616</v>
      </c>
      <c r="S23" s="32">
        <v>866</v>
      </c>
      <c r="T23" s="32">
        <v>829</v>
      </c>
      <c r="U23" s="32">
        <v>2070</v>
      </c>
      <c r="V23" s="33">
        <v>6819</v>
      </c>
      <c r="W23" s="20"/>
      <c r="X23" s="20"/>
      <c r="Y23" s="20"/>
      <c r="Z23" s="20"/>
      <c r="AA23" s="20"/>
    </row>
    <row r="24" spans="1:27" x14ac:dyDescent="0.3">
      <c r="A24" s="20"/>
      <c r="B24" s="20"/>
      <c r="C24" s="20"/>
      <c r="D24" s="20"/>
      <c r="E24" s="20"/>
      <c r="F24" s="20"/>
      <c r="G24" s="20"/>
      <c r="H24" s="20"/>
      <c r="I24" s="20"/>
      <c r="J24" s="20"/>
      <c r="K24" s="20"/>
      <c r="L24" s="20"/>
      <c r="M24" s="20"/>
      <c r="N24" s="20"/>
      <c r="O24" s="20"/>
      <c r="P24" s="38" t="str">
        <v>Cleveland</v>
      </c>
      <c r="Q24" s="32" t="str">
        <v/>
      </c>
      <c r="R24" s="32" t="str">
        <v/>
      </c>
      <c r="S24" s="32" t="str">
        <v/>
      </c>
      <c r="T24" s="32" t="str">
        <v/>
      </c>
      <c r="U24" s="32" t="str">
        <v/>
      </c>
      <c r="V24" s="33" t="str">
        <v/>
      </c>
      <c r="W24" s="20"/>
      <c r="X24" s="20"/>
      <c r="Y24" s="20"/>
      <c r="Z24" s="20"/>
      <c r="AA24" s="20"/>
    </row>
    <row r="25" spans="1:27" x14ac:dyDescent="0.3">
      <c r="A25" s="20"/>
      <c r="B25" s="20"/>
      <c r="C25" s="20"/>
      <c r="D25" s="20"/>
      <c r="E25" s="20"/>
      <c r="F25" s="20"/>
      <c r="G25" s="20"/>
      <c r="H25" s="20"/>
      <c r="I25" s="20"/>
      <c r="J25" s="20"/>
      <c r="K25" s="20"/>
      <c r="L25" s="20"/>
      <c r="M25" s="20"/>
      <c r="N25" s="20"/>
      <c r="O25" s="20"/>
      <c r="P25" s="31" t="str">
        <v>C0002</v>
      </c>
      <c r="Q25" s="32">
        <v>1233</v>
      </c>
      <c r="R25" s="32">
        <v>223</v>
      </c>
      <c r="S25" s="32">
        <v>1680</v>
      </c>
      <c r="T25" s="32">
        <v>990</v>
      </c>
      <c r="U25" s="32">
        <v>1508</v>
      </c>
      <c r="V25" s="33">
        <v>5634</v>
      </c>
      <c r="W25" s="20"/>
      <c r="X25" s="20"/>
      <c r="Y25" s="20"/>
      <c r="Z25" s="20"/>
      <c r="AA25" s="20"/>
    </row>
    <row r="26" spans="1:27" x14ac:dyDescent="0.3">
      <c r="A26" s="20"/>
      <c r="B26" s="20"/>
      <c r="C26" s="20"/>
      <c r="D26" s="20"/>
      <c r="E26" s="20"/>
      <c r="F26" s="20"/>
      <c r="G26" s="20"/>
      <c r="H26" s="20"/>
      <c r="I26" s="20"/>
      <c r="J26" s="20"/>
      <c r="K26" s="20"/>
      <c r="L26" s="20"/>
      <c r="M26" s="20"/>
      <c r="N26" s="20"/>
      <c r="O26" s="20"/>
      <c r="P26" s="31" t="str">
        <v>C0007</v>
      </c>
      <c r="Q26" s="32">
        <v>1598</v>
      </c>
      <c r="R26" s="32">
        <v>1907</v>
      </c>
      <c r="S26" s="32">
        <v>869</v>
      </c>
      <c r="T26" s="32">
        <v>1426</v>
      </c>
      <c r="U26" s="32">
        <v>1416</v>
      </c>
      <c r="V26" s="33">
        <v>7216</v>
      </c>
      <c r="W26" s="20"/>
      <c r="X26" s="20"/>
      <c r="Y26" s="20"/>
      <c r="Z26" s="20"/>
      <c r="AA26" s="20"/>
    </row>
    <row r="27" spans="1:27" x14ac:dyDescent="0.3">
      <c r="A27" s="20"/>
      <c r="B27" s="20"/>
      <c r="C27" s="20"/>
      <c r="D27" s="20"/>
      <c r="E27" s="20"/>
      <c r="F27" s="20"/>
      <c r="G27" s="20"/>
      <c r="H27" s="20"/>
      <c r="I27" s="20"/>
      <c r="J27" s="20"/>
      <c r="K27" s="20"/>
      <c r="L27" s="20"/>
      <c r="M27" s="20"/>
      <c r="N27" s="20"/>
      <c r="O27" s="20"/>
      <c r="P27" s="31" t="str">
        <v>C0008</v>
      </c>
      <c r="Q27" s="32">
        <v>900</v>
      </c>
      <c r="R27" s="32">
        <v>1016</v>
      </c>
      <c r="S27" s="32">
        <v>960</v>
      </c>
      <c r="T27" s="32">
        <v>940</v>
      </c>
      <c r="U27" s="32">
        <v>1193</v>
      </c>
      <c r="V27" s="33">
        <v>5009</v>
      </c>
      <c r="W27" s="20"/>
      <c r="X27" s="20"/>
      <c r="Y27" s="20"/>
      <c r="Z27" s="20"/>
      <c r="AA27" s="20"/>
    </row>
    <row r="28" spans="1:27" x14ac:dyDescent="0.3">
      <c r="A28" s="20"/>
      <c r="B28" s="20"/>
      <c r="C28" s="20"/>
      <c r="D28" s="20"/>
      <c r="E28" s="20"/>
      <c r="F28" s="20"/>
      <c r="G28" s="20"/>
      <c r="H28" s="20"/>
      <c r="I28" s="20"/>
      <c r="J28" s="20"/>
      <c r="K28" s="20"/>
      <c r="L28" s="20"/>
      <c r="M28" s="20"/>
      <c r="N28" s="20"/>
      <c r="O28" s="20"/>
      <c r="P28" s="31" t="str">
        <v>C0010</v>
      </c>
      <c r="Q28" s="32">
        <v>900</v>
      </c>
      <c r="R28" s="32">
        <v>1470</v>
      </c>
      <c r="S28" s="32">
        <v>1617</v>
      </c>
      <c r="T28" s="32">
        <v>1314</v>
      </c>
      <c r="U28" s="32">
        <v>941</v>
      </c>
      <c r="V28" s="33">
        <v>6242</v>
      </c>
      <c r="W28" s="20"/>
      <c r="X28" s="20"/>
      <c r="Y28" s="20"/>
      <c r="Z28" s="20"/>
      <c r="AA28" s="20"/>
    </row>
    <row r="29" spans="1:27" x14ac:dyDescent="0.3">
      <c r="A29" s="20"/>
      <c r="B29" s="20"/>
      <c r="C29" s="20"/>
      <c r="D29" s="20"/>
      <c r="E29" s="20"/>
      <c r="F29" s="20"/>
      <c r="G29" s="20"/>
      <c r="H29" s="20"/>
      <c r="I29" s="20"/>
      <c r="J29" s="20"/>
      <c r="K29" s="20"/>
      <c r="L29" s="20"/>
      <c r="M29" s="44" t="str">
        <f>Pivots!H73</f>
        <v>% of calls:22%</v>
      </c>
      <c r="N29" s="44"/>
      <c r="O29" s="20"/>
      <c r="P29" s="31" t="str">
        <v>C0013</v>
      </c>
      <c r="Q29" s="32">
        <v>1255</v>
      </c>
      <c r="R29" s="32">
        <v>516</v>
      </c>
      <c r="S29" s="32">
        <v>1874</v>
      </c>
      <c r="T29" s="32">
        <v>1863</v>
      </c>
      <c r="U29" s="32">
        <v>1722</v>
      </c>
      <c r="V29" s="33">
        <v>7230</v>
      </c>
      <c r="W29" s="20"/>
      <c r="X29" s="20"/>
      <c r="Y29" s="20"/>
      <c r="Z29" s="20"/>
      <c r="AA29" s="20"/>
    </row>
    <row r="30" spans="1:27" x14ac:dyDescent="0.3">
      <c r="A30" s="20"/>
      <c r="B30" s="20"/>
      <c r="C30" s="20"/>
      <c r="D30" s="20"/>
      <c r="E30" s="20"/>
      <c r="F30" s="20"/>
      <c r="G30" s="20"/>
      <c r="H30" s="20"/>
      <c r="I30" s="20"/>
      <c r="J30" s="20"/>
      <c r="K30" s="20"/>
      <c r="L30" s="20"/>
      <c r="M30" s="44" t="str">
        <f>Pivots!H74</f>
        <v>Call rank:1</v>
      </c>
      <c r="N30" s="44"/>
      <c r="O30" s="20"/>
      <c r="P30" s="31" t="str">
        <v>C0015</v>
      </c>
      <c r="Q30" s="32">
        <v>1138</v>
      </c>
      <c r="R30" s="32">
        <v>1898</v>
      </c>
      <c r="S30" s="32">
        <v>1482</v>
      </c>
      <c r="T30" s="32">
        <v>846</v>
      </c>
      <c r="U30" s="32">
        <v>1154</v>
      </c>
      <c r="V30" s="33">
        <v>6518</v>
      </c>
      <c r="W30" s="20"/>
      <c r="X30" s="20"/>
      <c r="Y30" s="20"/>
      <c r="Z30" s="20"/>
      <c r="AA30" s="20"/>
    </row>
    <row r="31" spans="1:27" x14ac:dyDescent="0.3">
      <c r="A31" s="20"/>
      <c r="B31" s="20"/>
      <c r="C31" s="20"/>
      <c r="D31" s="20"/>
      <c r="E31" s="20"/>
      <c r="F31" s="20"/>
      <c r="G31" s="20"/>
      <c r="H31" s="20"/>
      <c r="I31" s="20"/>
      <c r="J31" s="20"/>
      <c r="K31" s="20"/>
      <c r="L31" s="20"/>
      <c r="M31" s="44" t="str">
        <f>Pivots!H75</f>
        <v>Amount rank:2</v>
      </c>
      <c r="N31" s="44"/>
      <c r="O31" s="20"/>
      <c r="P31" s="38" t="str">
        <v>Columbus</v>
      </c>
      <c r="Q31" s="32" t="str">
        <v/>
      </c>
      <c r="R31" s="32" t="str">
        <v/>
      </c>
      <c r="S31" s="32" t="str">
        <v/>
      </c>
      <c r="T31" s="32" t="str">
        <v/>
      </c>
      <c r="U31" s="32" t="str">
        <v/>
      </c>
      <c r="V31" s="33" t="str">
        <v/>
      </c>
      <c r="W31" s="20"/>
      <c r="X31" s="20"/>
      <c r="Y31" s="20"/>
      <c r="Z31" s="20"/>
      <c r="AA31" s="20"/>
    </row>
    <row r="32" spans="1:27" x14ac:dyDescent="0.3">
      <c r="A32" s="20"/>
      <c r="B32" s="20"/>
      <c r="C32" s="20"/>
      <c r="D32" s="20"/>
      <c r="E32" s="20"/>
      <c r="F32" s="20"/>
      <c r="G32" s="20"/>
      <c r="H32" s="20"/>
      <c r="I32" s="20"/>
      <c r="J32" s="20"/>
      <c r="K32" s="20"/>
      <c r="L32" s="20"/>
      <c r="O32" s="20"/>
      <c r="P32" s="31" t="str">
        <v>C0001</v>
      </c>
      <c r="Q32" s="32">
        <v>1655</v>
      </c>
      <c r="R32" s="32">
        <v>805</v>
      </c>
      <c r="S32" s="32">
        <v>2263</v>
      </c>
      <c r="T32" s="32">
        <v>987</v>
      </c>
      <c r="U32" s="32">
        <v>1075</v>
      </c>
      <c r="V32" s="33">
        <v>6785</v>
      </c>
      <c r="W32" s="20"/>
      <c r="X32" s="20"/>
      <c r="Y32" s="20"/>
      <c r="Z32" s="20"/>
      <c r="AA32" s="20"/>
    </row>
    <row r="33" spans="1:27" x14ac:dyDescent="0.3">
      <c r="A33" s="20"/>
      <c r="B33" s="20"/>
      <c r="C33" s="20"/>
      <c r="D33" s="20"/>
      <c r="E33" s="20"/>
      <c r="F33" s="20"/>
      <c r="G33" s="20"/>
      <c r="H33" s="20"/>
      <c r="I33" s="20"/>
      <c r="J33" s="20"/>
      <c r="K33" s="20"/>
      <c r="L33" s="20"/>
      <c r="O33" s="20"/>
      <c r="P33" s="31" t="str">
        <v>C0005</v>
      </c>
      <c r="Q33" s="32">
        <v>1104</v>
      </c>
      <c r="R33" s="32">
        <v>2280</v>
      </c>
      <c r="S33" s="32">
        <v>1445</v>
      </c>
      <c r="T33" s="32">
        <v>1722</v>
      </c>
      <c r="U33" s="32">
        <v>1196</v>
      </c>
      <c r="V33" s="33">
        <v>7747</v>
      </c>
      <c r="W33" s="20"/>
      <c r="X33" s="20"/>
      <c r="Y33" s="20"/>
      <c r="Z33" s="20"/>
      <c r="AA33" s="20"/>
    </row>
    <row r="34" spans="1:27" x14ac:dyDescent="0.3">
      <c r="A34" s="20"/>
      <c r="B34" s="20"/>
      <c r="C34" s="20"/>
      <c r="D34" s="20"/>
      <c r="E34" s="20"/>
      <c r="F34" s="20"/>
      <c r="G34" s="20"/>
      <c r="H34" s="20"/>
      <c r="I34" s="20"/>
      <c r="J34" s="20"/>
      <c r="K34" s="20"/>
      <c r="L34" s="20"/>
      <c r="O34" s="20"/>
      <c r="P34" s="31" t="str">
        <v>C0006</v>
      </c>
      <c r="Q34" s="32">
        <v>372</v>
      </c>
      <c r="R34" s="32">
        <v>1818</v>
      </c>
      <c r="S34" s="32">
        <v>1346</v>
      </c>
      <c r="T34" s="32">
        <v>1156</v>
      </c>
      <c r="U34" s="32">
        <v>1484</v>
      </c>
      <c r="V34" s="33">
        <v>6176</v>
      </c>
      <c r="W34" s="20"/>
      <c r="X34" s="20"/>
      <c r="Y34" s="20"/>
      <c r="Z34" s="20"/>
      <c r="AA34" s="20"/>
    </row>
    <row r="35" spans="1:27" x14ac:dyDescent="0.3">
      <c r="A35" s="20"/>
      <c r="B35" s="20"/>
      <c r="C35" s="20"/>
      <c r="D35" s="20"/>
      <c r="E35" s="20"/>
      <c r="F35" s="20"/>
      <c r="G35" s="20"/>
      <c r="H35" s="20"/>
      <c r="I35" s="20"/>
      <c r="J35" s="20"/>
      <c r="K35" s="20"/>
      <c r="L35" s="20"/>
      <c r="O35" s="20"/>
      <c r="P35" s="31" t="str">
        <v>C0009</v>
      </c>
      <c r="Q35" s="32">
        <v>1415</v>
      </c>
      <c r="R35" s="32">
        <v>1271</v>
      </c>
      <c r="S35" s="32">
        <v>1214</v>
      </c>
      <c r="T35" s="32">
        <v>1135</v>
      </c>
      <c r="U35" s="32">
        <v>1566</v>
      </c>
      <c r="V35" s="33">
        <v>6601</v>
      </c>
      <c r="W35" s="20"/>
      <c r="X35" s="20"/>
      <c r="Y35" s="20"/>
      <c r="Z35" s="20"/>
      <c r="AA35" s="20"/>
    </row>
    <row r="36" spans="1:27" x14ac:dyDescent="0.3">
      <c r="A36" s="20"/>
      <c r="B36" s="20"/>
      <c r="C36" s="20"/>
      <c r="D36" s="20"/>
      <c r="E36" s="20"/>
      <c r="F36" s="20"/>
      <c r="G36" s="20"/>
      <c r="H36" s="20"/>
      <c r="I36" s="20"/>
      <c r="J36" s="20"/>
      <c r="K36" s="20"/>
      <c r="L36" s="20"/>
      <c r="M36" s="20"/>
      <c r="N36" s="20"/>
      <c r="O36" s="20"/>
      <c r="P36" s="34" t="str">
        <v>C0014</v>
      </c>
      <c r="Q36" s="35">
        <v>1362</v>
      </c>
      <c r="R36" s="35">
        <v>1363</v>
      </c>
      <c r="S36" s="35">
        <v>1152</v>
      </c>
      <c r="T36" s="35">
        <v>777</v>
      </c>
      <c r="U36" s="35">
        <v>750</v>
      </c>
      <c r="V36" s="36">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3">
    <mergeCell ref="M29:N29"/>
    <mergeCell ref="M30:N30"/>
    <mergeCell ref="M31:N31"/>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63" zoomScale="131" zoomScaleNormal="175" workbookViewId="0">
      <selection activeCell="H78" sqref="H78"/>
    </sheetView>
  </sheetViews>
  <sheetFormatPr defaultRowHeight="14.4" x14ac:dyDescent="0.3"/>
  <cols>
    <col min="1" max="1" width="14.8984375" customWidth="1"/>
    <col min="2" max="4" width="8.8984375" bestFit="1" customWidth="1"/>
    <col min="8" max="8" width="11.59765625" bestFit="1" customWidth="1"/>
    <col min="9" max="9" width="11.5" customWidth="1"/>
  </cols>
  <sheetData>
    <row r="3" spans="1:5" x14ac:dyDescent="0.3">
      <c r="A3" t="s">
        <v>1040</v>
      </c>
      <c r="B3" t="s">
        <v>1041</v>
      </c>
      <c r="C3" t="s">
        <v>1042</v>
      </c>
      <c r="D3" t="s">
        <v>1043</v>
      </c>
      <c r="E3" t="s">
        <v>1044</v>
      </c>
    </row>
    <row r="4" spans="1:5" x14ac:dyDescent="0.3">
      <c r="A4" s="21">
        <v>1000</v>
      </c>
      <c r="B4" s="22">
        <v>96623</v>
      </c>
      <c r="C4" s="21">
        <v>89850</v>
      </c>
      <c r="D4" s="23">
        <v>3.8854000000000033</v>
      </c>
      <c r="E4" s="21">
        <v>307</v>
      </c>
    </row>
    <row r="9" spans="1:5" x14ac:dyDescent="0.3">
      <c r="A9" t="s">
        <v>1040</v>
      </c>
      <c r="B9" t="s">
        <v>1041</v>
      </c>
      <c r="C9" t="s">
        <v>1042</v>
      </c>
      <c r="D9" t="s">
        <v>1043</v>
      </c>
      <c r="E9" t="s">
        <v>1044</v>
      </c>
    </row>
    <row r="10" spans="1:5" x14ac:dyDescent="0.3">
      <c r="A10" s="21">
        <v>218</v>
      </c>
      <c r="B10" s="22">
        <v>20581</v>
      </c>
      <c r="C10" s="21">
        <v>19300</v>
      </c>
      <c r="D10" s="23">
        <v>3.8706422018348627</v>
      </c>
      <c r="E10" s="21">
        <v>74</v>
      </c>
    </row>
    <row r="24" spans="1:8" x14ac:dyDescent="0.3">
      <c r="A24" s="24" t="s">
        <v>1045</v>
      </c>
      <c r="B24" t="s">
        <v>1040</v>
      </c>
      <c r="C24" t="s">
        <v>1059</v>
      </c>
      <c r="G24" s="24" t="s">
        <v>1045</v>
      </c>
      <c r="H24" t="s">
        <v>1040</v>
      </c>
    </row>
    <row r="25" spans="1:8" x14ac:dyDescent="0.3">
      <c r="A25" s="25" t="s">
        <v>1047</v>
      </c>
      <c r="B25" s="21">
        <v>19</v>
      </c>
      <c r="C25" s="21">
        <v>19</v>
      </c>
      <c r="G25" s="25" t="s">
        <v>1063</v>
      </c>
      <c r="H25" s="21">
        <v>28</v>
      </c>
    </row>
    <row r="26" spans="1:8" x14ac:dyDescent="0.3">
      <c r="A26" s="25" t="s">
        <v>1048</v>
      </c>
      <c r="B26" s="21">
        <v>10</v>
      </c>
      <c r="C26" s="21">
        <v>10</v>
      </c>
      <c r="G26" s="25" t="s">
        <v>1061</v>
      </c>
      <c r="H26" s="21">
        <v>24</v>
      </c>
    </row>
    <row r="27" spans="1:8" x14ac:dyDescent="0.3">
      <c r="A27" s="25" t="s">
        <v>1049</v>
      </c>
      <c r="B27" s="21">
        <v>40</v>
      </c>
      <c r="C27" s="21">
        <v>40</v>
      </c>
      <c r="G27" s="25" t="s">
        <v>1065</v>
      </c>
      <c r="H27" s="21">
        <v>44</v>
      </c>
    </row>
    <row r="28" spans="1:8" x14ac:dyDescent="0.3">
      <c r="A28" s="25" t="s">
        <v>1050</v>
      </c>
      <c r="B28" s="21">
        <v>40</v>
      </c>
      <c r="C28" s="21">
        <v>40</v>
      </c>
      <c r="G28" s="25" t="s">
        <v>1066</v>
      </c>
      <c r="H28" s="21">
        <v>36</v>
      </c>
    </row>
    <row r="29" spans="1:8" x14ac:dyDescent="0.3">
      <c r="A29" s="25" t="s">
        <v>1051</v>
      </c>
      <c r="B29" s="21">
        <v>13</v>
      </c>
      <c r="C29" s="21">
        <v>13</v>
      </c>
      <c r="G29" s="25" t="s">
        <v>1064</v>
      </c>
      <c r="H29" s="21">
        <v>33</v>
      </c>
    </row>
    <row r="30" spans="1:8" x14ac:dyDescent="0.3">
      <c r="A30" s="25" t="s">
        <v>1052</v>
      </c>
      <c r="B30" s="21">
        <v>12</v>
      </c>
      <c r="C30" s="21">
        <v>12</v>
      </c>
      <c r="G30" s="25" t="s">
        <v>1060</v>
      </c>
      <c r="H30" s="21">
        <v>29</v>
      </c>
    </row>
    <row r="31" spans="1:8" x14ac:dyDescent="0.3">
      <c r="A31" s="25" t="s">
        <v>1053</v>
      </c>
      <c r="B31" s="21">
        <v>9</v>
      </c>
      <c r="C31" s="21">
        <v>9</v>
      </c>
      <c r="G31" s="25" t="s">
        <v>1062</v>
      </c>
      <c r="H31" s="21">
        <v>24</v>
      </c>
    </row>
    <row r="32" spans="1:8" x14ac:dyDescent="0.3">
      <c r="A32" s="25" t="s">
        <v>1054</v>
      </c>
      <c r="B32" s="21">
        <v>13</v>
      </c>
      <c r="C32" s="21">
        <v>13</v>
      </c>
      <c r="G32" s="25" t="s">
        <v>1046</v>
      </c>
      <c r="H32" s="21">
        <v>218</v>
      </c>
    </row>
    <row r="33" spans="1:3" x14ac:dyDescent="0.3">
      <c r="A33" s="25" t="s">
        <v>1055</v>
      </c>
      <c r="B33" s="21">
        <v>18</v>
      </c>
      <c r="C33" s="21">
        <v>18</v>
      </c>
    </row>
    <row r="34" spans="1:3" x14ac:dyDescent="0.3">
      <c r="A34" s="25" t="s">
        <v>1056</v>
      </c>
      <c r="B34" s="21">
        <v>21</v>
      </c>
      <c r="C34" s="21">
        <v>21</v>
      </c>
    </row>
    <row r="35" spans="1:3" x14ac:dyDescent="0.3">
      <c r="A35" s="25" t="s">
        <v>1057</v>
      </c>
      <c r="B35" s="21">
        <v>14</v>
      </c>
      <c r="C35" s="21">
        <v>14</v>
      </c>
    </row>
    <row r="36" spans="1:3" x14ac:dyDescent="0.3">
      <c r="A36" s="25" t="s">
        <v>1058</v>
      </c>
      <c r="B36" s="21">
        <v>9</v>
      </c>
      <c r="C36" s="21">
        <v>9</v>
      </c>
    </row>
    <row r="37" spans="1:3" x14ac:dyDescent="0.3">
      <c r="A37" s="25" t="s">
        <v>1046</v>
      </c>
      <c r="B37" s="21">
        <v>218</v>
      </c>
      <c r="C37" s="21">
        <v>218</v>
      </c>
    </row>
    <row r="50" spans="1:10" x14ac:dyDescent="0.3">
      <c r="F50" t="s">
        <v>1067</v>
      </c>
      <c r="I50" t="s">
        <v>1073</v>
      </c>
      <c r="J50" t="str">
        <f>A66</f>
        <v>R02</v>
      </c>
    </row>
    <row r="52" spans="1:10" x14ac:dyDescent="0.3">
      <c r="A52" s="24" t="s">
        <v>1045</v>
      </c>
      <c r="B52" t="s">
        <v>1040</v>
      </c>
      <c r="C52" t="s">
        <v>1041</v>
      </c>
      <c r="F52" t="s">
        <v>1068</v>
      </c>
      <c r="G52" t="s">
        <v>1069</v>
      </c>
      <c r="H52" t="s">
        <v>1070</v>
      </c>
      <c r="I52" t="s">
        <v>1071</v>
      </c>
      <c r="J52" t="s">
        <v>1072</v>
      </c>
    </row>
    <row r="53" spans="1:10" x14ac:dyDescent="0.3">
      <c r="A53" s="25" t="s">
        <v>11</v>
      </c>
      <c r="B53" s="21">
        <v>189</v>
      </c>
      <c r="C53" s="22">
        <v>18415</v>
      </c>
      <c r="F53" t="str" cm="1">
        <f t="array" ref="F53:H57">A53:C57</f>
        <v>R01</v>
      </c>
      <c r="G53">
        <v>189</v>
      </c>
      <c r="H53" s="26">
        <v>18415</v>
      </c>
      <c r="I53" t="e">
        <f>IF(F53=$J$50,G53,NA())</f>
        <v>#N/A</v>
      </c>
      <c r="J53" t="e">
        <f>IF(F53=$J$50,H53,NA())</f>
        <v>#N/A</v>
      </c>
    </row>
    <row r="54" spans="1:10" x14ac:dyDescent="0.3">
      <c r="A54" s="25" t="s">
        <v>9</v>
      </c>
      <c r="B54" s="21">
        <v>218</v>
      </c>
      <c r="C54" s="22">
        <v>20581</v>
      </c>
      <c r="F54" t="str">
        <v>R02</v>
      </c>
      <c r="G54">
        <v>218</v>
      </c>
      <c r="H54" s="26">
        <v>20581</v>
      </c>
      <c r="I54">
        <f t="shared" ref="I54:I57" si="0">IF(F54=$J$50,G54,NA())</f>
        <v>218</v>
      </c>
      <c r="J54">
        <f t="shared" ref="J54:J57" si="1">IF(F54=$J$50,H54,NA())</f>
        <v>20581</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1046</v>
      </c>
      <c r="B58" s="21">
        <v>1000</v>
      </c>
      <c r="C58" s="22">
        <v>96623</v>
      </c>
    </row>
    <row r="63" spans="1:10" x14ac:dyDescent="0.3">
      <c r="G63" s="45" t="s">
        <v>1076</v>
      </c>
      <c r="H63" s="45"/>
    </row>
    <row r="65" spans="1:10" x14ac:dyDescent="0.3">
      <c r="A65" s="24" t="s">
        <v>1045</v>
      </c>
      <c r="G65" s="41" t="s">
        <v>1077</v>
      </c>
      <c r="H65" s="40">
        <f>A10/A4</f>
        <v>0.218</v>
      </c>
    </row>
    <row r="66" spans="1:10" x14ac:dyDescent="0.3">
      <c r="A66" s="42" t="s">
        <v>9</v>
      </c>
      <c r="G66" s="41" t="s">
        <v>1069</v>
      </c>
      <c r="H66">
        <f>_xlfn.XLOOKUP(A66,F53:F57,G53:G57)</f>
        <v>218</v>
      </c>
    </row>
    <row r="67" spans="1:10" x14ac:dyDescent="0.3">
      <c r="G67" s="41" t="s">
        <v>1070</v>
      </c>
      <c r="H67">
        <f>_xlfn.XLOOKUP(A66,F53:F57,H53:H57)</f>
        <v>20581</v>
      </c>
    </row>
    <row r="68" spans="1:10" x14ac:dyDescent="0.3">
      <c r="G68" s="41"/>
    </row>
    <row r="69" spans="1:10" x14ac:dyDescent="0.3">
      <c r="G69" s="41" t="s">
        <v>1078</v>
      </c>
      <c r="H69">
        <f>_xlfn.RANK.AVG(H66,G53:G57)</f>
        <v>1</v>
      </c>
    </row>
    <row r="70" spans="1:10" x14ac:dyDescent="0.3">
      <c r="G70" s="41" t="s">
        <v>1079</v>
      </c>
      <c r="H70">
        <f>_xlfn.RANK.AVG(H67,H53:H57)</f>
        <v>2</v>
      </c>
    </row>
    <row r="71" spans="1:10" x14ac:dyDescent="0.3">
      <c r="G71" s="41"/>
    </row>
    <row r="72" spans="1:10" x14ac:dyDescent="0.3">
      <c r="G72" s="41" t="s">
        <v>1080</v>
      </c>
    </row>
    <row r="73" spans="1:10" x14ac:dyDescent="0.3">
      <c r="G73" s="41"/>
      <c r="H73" t="str">
        <f>"% of calls:"&amp;TEXT(H65,"0%")</f>
        <v>% of calls:22%</v>
      </c>
    </row>
    <row r="74" spans="1:10" x14ac:dyDescent="0.3">
      <c r="G74" s="41"/>
      <c r="H74" t="str">
        <f>IF(COUNTA(A66:A70)&gt;1,"","Call rank:"&amp;H69)</f>
        <v>Call rank:1</v>
      </c>
      <c r="J74" t="str">
        <f>IF(COUNTA(A66:A70)&gt;1,"","Call rank:"&amp;H69)</f>
        <v>Call rank:1</v>
      </c>
    </row>
    <row r="75" spans="1:10" x14ac:dyDescent="0.3">
      <c r="G75" s="41"/>
      <c r="H75" t="str">
        <f>IF(COUNTA(A66:A70)&gt;1,"","Amount rank:"&amp;H70)</f>
        <v>Amount rank:2</v>
      </c>
      <c r="J75" t="str">
        <f>IF(COUNTA(A66:A70)&gt;1,"","Amount rank:"&amp;H70)</f>
        <v>Amount rank:2</v>
      </c>
    </row>
    <row r="76" spans="1:10" x14ac:dyDescent="0.3">
      <c r="G76" s="41"/>
    </row>
    <row r="77" spans="1:10" x14ac:dyDescent="0.3">
      <c r="A77" s="24" t="s">
        <v>1040</v>
      </c>
      <c r="B77" s="24" t="s">
        <v>1074</v>
      </c>
    </row>
    <row r="78" spans="1:10" x14ac:dyDescent="0.3">
      <c r="A78" s="24" t="s">
        <v>1045</v>
      </c>
      <c r="B78" t="s">
        <v>999</v>
      </c>
      <c r="C78" t="s">
        <v>998</v>
      </c>
      <c r="D78" t="s">
        <v>1046</v>
      </c>
    </row>
    <row r="79" spans="1:10" x14ac:dyDescent="0.3">
      <c r="A79" s="25" t="s">
        <v>1002</v>
      </c>
      <c r="B79" s="21">
        <v>144</v>
      </c>
      <c r="C79" s="21">
        <v>132</v>
      </c>
      <c r="D79" s="21">
        <v>276</v>
      </c>
    </row>
    <row r="80" spans="1:10" x14ac:dyDescent="0.3">
      <c r="A80" s="25" t="s">
        <v>1001</v>
      </c>
      <c r="B80" s="21">
        <v>326</v>
      </c>
      <c r="C80" s="21">
        <v>63</v>
      </c>
      <c r="D80" s="21">
        <v>389</v>
      </c>
    </row>
    <row r="81" spans="1:4" x14ac:dyDescent="0.3">
      <c r="A81" s="25" t="s">
        <v>1000</v>
      </c>
      <c r="B81" s="21">
        <v>129</v>
      </c>
      <c r="C81" s="21">
        <v>206</v>
      </c>
      <c r="D81" s="21">
        <v>335</v>
      </c>
    </row>
    <row r="82" spans="1:4" x14ac:dyDescent="0.3">
      <c r="A82" s="25" t="s">
        <v>1046</v>
      </c>
      <c r="B82" s="21">
        <v>599</v>
      </c>
      <c r="C82" s="21">
        <v>401</v>
      </c>
      <c r="D82" s="21">
        <v>1000</v>
      </c>
    </row>
    <row r="89" spans="1:4" x14ac:dyDescent="0.3">
      <c r="A89" s="24" t="s">
        <v>1045</v>
      </c>
      <c r="B89" t="s">
        <v>1040</v>
      </c>
    </row>
    <row r="90" spans="1:4" x14ac:dyDescent="0.3">
      <c r="A90" s="25">
        <v>1</v>
      </c>
      <c r="B90" s="21">
        <v>3</v>
      </c>
    </row>
    <row r="91" spans="1:4" x14ac:dyDescent="0.3">
      <c r="A91" s="25">
        <v>2</v>
      </c>
      <c r="B91" s="21">
        <v>19</v>
      </c>
    </row>
    <row r="92" spans="1:4" x14ac:dyDescent="0.3">
      <c r="A92" s="25">
        <v>3</v>
      </c>
      <c r="B92" s="21">
        <v>35</v>
      </c>
    </row>
    <row r="93" spans="1:4" x14ac:dyDescent="0.3">
      <c r="A93" s="25">
        <v>4</v>
      </c>
      <c r="B93" s="21">
        <v>87</v>
      </c>
    </row>
    <row r="94" spans="1:4" x14ac:dyDescent="0.3">
      <c r="A94" s="25">
        <v>5</v>
      </c>
      <c r="B94" s="21">
        <v>74</v>
      </c>
    </row>
    <row r="95" spans="1:4" x14ac:dyDescent="0.3">
      <c r="A95" s="25" t="s">
        <v>1046</v>
      </c>
      <c r="B95" s="21">
        <v>218</v>
      </c>
    </row>
    <row r="106" spans="1:7" x14ac:dyDescent="0.3">
      <c r="A106" s="24" t="s">
        <v>1041</v>
      </c>
      <c r="B106" s="24" t="s">
        <v>1074</v>
      </c>
    </row>
    <row r="107" spans="1:7" x14ac:dyDescent="0.3">
      <c r="A107" s="24" t="s">
        <v>1045</v>
      </c>
      <c r="B107" t="s">
        <v>11</v>
      </c>
      <c r="C107" t="s">
        <v>9</v>
      </c>
      <c r="D107" t="s">
        <v>6</v>
      </c>
      <c r="E107" t="s">
        <v>13</v>
      </c>
      <c r="F107" t="s">
        <v>10</v>
      </c>
      <c r="G107" t="s">
        <v>1046</v>
      </c>
    </row>
    <row r="108" spans="1:7" x14ac:dyDescent="0.3">
      <c r="A108" s="25" t="s">
        <v>1002</v>
      </c>
    </row>
    <row r="109" spans="1:7" x14ac:dyDescent="0.3">
      <c r="A109" s="27" t="s">
        <v>20</v>
      </c>
      <c r="B109" s="22">
        <v>891</v>
      </c>
      <c r="C109" s="22">
        <v>1332</v>
      </c>
      <c r="D109" s="22">
        <v>1282</v>
      </c>
      <c r="E109" s="22">
        <v>739</v>
      </c>
      <c r="F109" s="22">
        <v>560</v>
      </c>
      <c r="G109" s="22">
        <v>4804</v>
      </c>
    </row>
    <row r="110" spans="1:7" x14ac:dyDescent="0.3">
      <c r="A110" s="27" t="s">
        <v>12</v>
      </c>
      <c r="B110" s="22">
        <v>1991</v>
      </c>
      <c r="C110" s="22">
        <v>1886</v>
      </c>
      <c r="D110" s="22">
        <v>1206</v>
      </c>
      <c r="E110" s="22">
        <v>884</v>
      </c>
      <c r="F110" s="22">
        <v>1722</v>
      </c>
      <c r="G110" s="22">
        <v>7689</v>
      </c>
    </row>
    <row r="111" spans="1:7" x14ac:dyDescent="0.3">
      <c r="A111" s="27" t="s">
        <v>8</v>
      </c>
      <c r="B111" s="22">
        <v>1163</v>
      </c>
      <c r="C111" s="22">
        <v>1180</v>
      </c>
      <c r="D111" s="22">
        <v>1616</v>
      </c>
      <c r="E111" s="22">
        <v>1043</v>
      </c>
      <c r="F111" s="22">
        <v>1747</v>
      </c>
      <c r="G111" s="22">
        <v>6749</v>
      </c>
    </row>
    <row r="112" spans="1:7" x14ac:dyDescent="0.3">
      <c r="A112" s="27" t="s">
        <v>16</v>
      </c>
      <c r="B112" s="22">
        <v>1438</v>
      </c>
      <c r="C112" s="22">
        <v>1616</v>
      </c>
      <c r="D112" s="22">
        <v>866</v>
      </c>
      <c r="E112" s="22">
        <v>829</v>
      </c>
      <c r="F112" s="22">
        <v>2070</v>
      </c>
      <c r="G112" s="22">
        <v>6819</v>
      </c>
    </row>
    <row r="113" spans="1:7" x14ac:dyDescent="0.3">
      <c r="A113" s="25" t="s">
        <v>1001</v>
      </c>
    </row>
    <row r="114" spans="1:7" x14ac:dyDescent="0.3">
      <c r="A114" s="27" t="s">
        <v>24</v>
      </c>
      <c r="B114" s="22">
        <v>1233</v>
      </c>
      <c r="C114" s="22">
        <v>223</v>
      </c>
      <c r="D114" s="22">
        <v>1680</v>
      </c>
      <c r="E114" s="22">
        <v>990</v>
      </c>
      <c r="F114" s="22">
        <v>1508</v>
      </c>
      <c r="G114" s="22">
        <v>5634</v>
      </c>
    </row>
    <row r="115" spans="1:7" x14ac:dyDescent="0.3">
      <c r="A115" s="27" t="s">
        <v>15</v>
      </c>
      <c r="B115" s="22">
        <v>1598</v>
      </c>
      <c r="C115" s="22">
        <v>1907</v>
      </c>
      <c r="D115" s="22">
        <v>869</v>
      </c>
      <c r="E115" s="22">
        <v>1426</v>
      </c>
      <c r="F115" s="22">
        <v>1416</v>
      </c>
      <c r="G115" s="22">
        <v>7216</v>
      </c>
    </row>
    <row r="116" spans="1:7" x14ac:dyDescent="0.3">
      <c r="A116" s="27" t="s">
        <v>5</v>
      </c>
      <c r="B116" s="22">
        <v>900</v>
      </c>
      <c r="C116" s="22">
        <v>1016</v>
      </c>
      <c r="D116" s="22">
        <v>960</v>
      </c>
      <c r="E116" s="22">
        <v>940</v>
      </c>
      <c r="F116" s="22">
        <v>1193</v>
      </c>
      <c r="G116" s="22">
        <v>5009</v>
      </c>
    </row>
    <row r="117" spans="1:7" x14ac:dyDescent="0.3">
      <c r="A117" s="27" t="s">
        <v>18</v>
      </c>
      <c r="B117" s="22">
        <v>900</v>
      </c>
      <c r="C117" s="22">
        <v>1470</v>
      </c>
      <c r="D117" s="22">
        <v>1617</v>
      </c>
      <c r="E117" s="22">
        <v>1314</v>
      </c>
      <c r="F117" s="22">
        <v>941</v>
      </c>
      <c r="G117" s="22">
        <v>6242</v>
      </c>
    </row>
    <row r="118" spans="1:7" x14ac:dyDescent="0.3">
      <c r="A118" s="27" t="s">
        <v>14</v>
      </c>
      <c r="B118" s="22">
        <v>1255</v>
      </c>
      <c r="C118" s="22">
        <v>516</v>
      </c>
      <c r="D118" s="22">
        <v>1874</v>
      </c>
      <c r="E118" s="22">
        <v>1863</v>
      </c>
      <c r="F118" s="22">
        <v>1722</v>
      </c>
      <c r="G118" s="22">
        <v>7230</v>
      </c>
    </row>
    <row r="119" spans="1:7" x14ac:dyDescent="0.3">
      <c r="A119" s="27" t="s">
        <v>19</v>
      </c>
      <c r="B119" s="22">
        <v>1138</v>
      </c>
      <c r="C119" s="22">
        <v>1898</v>
      </c>
      <c r="D119" s="22">
        <v>1482</v>
      </c>
      <c r="E119" s="22">
        <v>846</v>
      </c>
      <c r="F119" s="22">
        <v>1154</v>
      </c>
      <c r="G119" s="22">
        <v>6518</v>
      </c>
    </row>
    <row r="120" spans="1:7" x14ac:dyDescent="0.3">
      <c r="A120" s="25" t="s">
        <v>1000</v>
      </c>
    </row>
    <row r="121" spans="1:7" x14ac:dyDescent="0.3">
      <c r="A121" s="27" t="s">
        <v>17</v>
      </c>
      <c r="B121" s="22">
        <v>1655</v>
      </c>
      <c r="C121" s="22">
        <v>805</v>
      </c>
      <c r="D121" s="22">
        <v>2263</v>
      </c>
      <c r="E121" s="22">
        <v>987</v>
      </c>
      <c r="F121" s="22">
        <v>1075</v>
      </c>
      <c r="G121" s="22">
        <v>6785</v>
      </c>
    </row>
    <row r="122" spans="1:7" x14ac:dyDescent="0.3">
      <c r="A122" s="27" t="s">
        <v>23</v>
      </c>
      <c r="B122" s="22">
        <v>1104</v>
      </c>
      <c r="C122" s="22">
        <v>2280</v>
      </c>
      <c r="D122" s="22">
        <v>1445</v>
      </c>
      <c r="E122" s="22">
        <v>1722</v>
      </c>
      <c r="F122" s="22">
        <v>1196</v>
      </c>
      <c r="G122" s="22">
        <v>7747</v>
      </c>
    </row>
    <row r="123" spans="1:7" x14ac:dyDescent="0.3">
      <c r="A123" s="27" t="s">
        <v>7</v>
      </c>
      <c r="B123" s="22">
        <v>372</v>
      </c>
      <c r="C123" s="22">
        <v>1818</v>
      </c>
      <c r="D123" s="22">
        <v>1346</v>
      </c>
      <c r="E123" s="22">
        <v>1156</v>
      </c>
      <c r="F123" s="22">
        <v>1484</v>
      </c>
      <c r="G123" s="22">
        <v>6176</v>
      </c>
    </row>
    <row r="124" spans="1:7" x14ac:dyDescent="0.3">
      <c r="A124" s="27" t="s">
        <v>22</v>
      </c>
      <c r="B124" s="22">
        <v>1415</v>
      </c>
      <c r="C124" s="22">
        <v>1271</v>
      </c>
      <c r="D124" s="22">
        <v>1214</v>
      </c>
      <c r="E124" s="22">
        <v>1135</v>
      </c>
      <c r="F124" s="22">
        <v>1566</v>
      </c>
      <c r="G124" s="22">
        <v>6601</v>
      </c>
    </row>
    <row r="125" spans="1:7" x14ac:dyDescent="0.3">
      <c r="A125" s="27" t="s">
        <v>21</v>
      </c>
      <c r="B125" s="22">
        <v>1362</v>
      </c>
      <c r="C125" s="22">
        <v>1363</v>
      </c>
      <c r="D125" s="22">
        <v>1152</v>
      </c>
      <c r="E125" s="22">
        <v>777</v>
      </c>
      <c r="F125" s="22">
        <v>750</v>
      </c>
      <c r="G125" s="22">
        <v>5404</v>
      </c>
    </row>
  </sheetData>
  <mergeCells count="1">
    <mergeCell ref="G63:H6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L3:M21"/>
  <sheetViews>
    <sheetView zoomScaleNormal="100" workbookViewId="0">
      <selection activeCell="J5" sqref="J5"/>
    </sheetView>
  </sheetViews>
  <sheetFormatPr defaultRowHeight="14.4" x14ac:dyDescent="0.3"/>
  <cols>
    <col min="5" max="5" width="10.8984375" customWidth="1"/>
    <col min="6" max="6" width="9.8984375" customWidth="1"/>
  </cols>
  <sheetData>
    <row r="3" spans="13:13" ht="25.5" customHeight="1" x14ac:dyDescent="0.3"/>
    <row r="4" spans="13:13" ht="25.5" customHeight="1" x14ac:dyDescent="0.3"/>
    <row r="5" spans="13:13" ht="25.5" customHeight="1" x14ac:dyDescent="0.3"/>
    <row r="6" spans="13:13" ht="25.5" customHeight="1" x14ac:dyDescent="0.3">
      <c r="M6" t="s">
        <v>1082</v>
      </c>
    </row>
    <row r="7" spans="13:13" ht="25.5" customHeight="1" x14ac:dyDescent="0.3"/>
    <row r="21" spans="12:12" x14ac:dyDescent="0.3">
      <c r="L21">
        <f>L15</f>
        <v>0</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Supritam Pal</cp:lastModifiedBy>
  <dcterms:created xsi:type="dcterms:W3CDTF">2021-03-14T20:21:32Z</dcterms:created>
  <dcterms:modified xsi:type="dcterms:W3CDTF">2025-08-12T05:15:32Z</dcterms:modified>
</cp:coreProperties>
</file>