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hidePivotFieldList="1"/>
  <mc:AlternateContent xmlns:mc="http://schemas.openxmlformats.org/markup-compatibility/2006">
    <mc:Choice Requires="x15">
      <x15ac:absPath xmlns:x15ac="http://schemas.microsoft.com/office/spreadsheetml/2010/11/ac" url="C:\Users\supri\Downloads\"/>
    </mc:Choice>
  </mc:AlternateContent>
  <xr:revisionPtr revIDLastSave="0" documentId="13_ncr:1_{8C7A648A-CAC3-4DB4-8022-6210EEDD23F9}" xr6:coauthVersionLast="47" xr6:coauthVersionMax="47" xr10:uidLastSave="{00000000-0000-0000-0000-000000000000}"/>
  <bookViews>
    <workbookView xWindow="-108" yWindow="-108" windowWidth="23256" windowHeight="12456" activeTab="2" xr2:uid="{26D4546B-D2A1-4444-8EAF-A6228F96F0C1}"/>
  </bookViews>
  <sheets>
    <sheet name="Data" sheetId="2" r:id="rId1"/>
    <sheet name="Customer Centre Report" sheetId="5" r:id="rId2"/>
    <sheet name="Pivots" sheetId="6" r:id="rId3"/>
  </sheets>
  <definedNames>
    <definedName name="_xlnm._FilterDatabase" localSheetId="0" hidden="1">Data!$B$3:$H$1003</definedName>
    <definedName name="_xlcn.WorksheetConnection_sampledataexcelportfolioprojectWIP.xlsxcalls" hidden="1">calls[]</definedName>
    <definedName name="_xlcn.WorksheetConnection_sampledataexcelportfolioprojectWIP.xlsxcustomers" hidden="1">customers[]</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WIP.xlsx!customers"/>
          <x15:modelTable id="calls" name="calls" connection="WorksheetConnection_sample-data-excel-portfolio-project-WIP.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7" i="6" l="1"/>
  <c r="H70" i="6" s="1"/>
  <c r="H66" i="6"/>
  <c r="H69" i="6" s="1"/>
  <c r="H65" i="6"/>
  <c r="H73" i="6" s="1"/>
  <c r="M29" i="5" s="1"/>
  <c r="Q18" i="5" a="1"/>
  <c r="Q18" i="5" s="1"/>
  <c r="P19" i="5" a="1"/>
  <c r="P19" i="5" s="1"/>
  <c r="J50" i="6"/>
  <c r="F53"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74" i="6" l="1"/>
  <c r="H74" i="6"/>
  <c r="M30" i="5" s="1"/>
  <c r="J75" i="6"/>
  <c r="H75" i="6"/>
  <c r="M31" i="5" s="1"/>
  <c r="J55" i="6"/>
  <c r="J56" i="6"/>
  <c r="J57" i="6"/>
  <c r="I54" i="6"/>
  <c r="I55" i="6"/>
  <c r="I56" i="6"/>
  <c r="I57" i="6"/>
  <c r="J54" i="6"/>
  <c r="F53" i="6"/>
  <c r="I53" i="6" l="1"/>
  <c r="J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847A6F-FFE7-4379-85AF-834336DF05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0B5561B-93F2-4624-8AFF-5E9388F60A6A}" name="WorksheetConnection_sample-data-excel-portfolio-project-WIP.xlsx!calls" type="102" refreshedVersion="8" minRefreshableVersion="5">
    <extLst>
      <ext xmlns:x15="http://schemas.microsoft.com/office/spreadsheetml/2010/11/main" uri="{DE250136-89BD-433C-8126-D09CA5730AF9}">
        <x15:connection id="calls" autoDelete="1">
          <x15:rangePr sourceName="_xlcn.WorksheetConnection_sampledataexcelportfolioprojectWIP.xlsxcalls"/>
        </x15:connection>
      </ext>
    </extLst>
  </connection>
  <connection id="3" xr16:uid="{C85894B4-652D-43A2-AA6A-D99355C32A0F}" name="WorksheetConnection_sample-data-excel-portfolio-project-WIP.xlsx!customers" type="102" refreshedVersion="8" minRefreshableVersion="5">
    <extLst>
      <ext xmlns:x15="http://schemas.microsoft.com/office/spreadsheetml/2010/11/main" uri="{DE250136-89BD-433C-8126-D09CA5730AF9}">
        <x15:connection id="customers">
          <x15:rangePr sourceName="_xlcn.WorksheetConnection_sampledataexcelportfolioprojectWIP.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<sst xmlns="http://schemas.openxmlformats.org/spreadsheetml/2006/main" count="3164" uniqueCount="1082">
  <si>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</si>
  <si>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</si>
  <si>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</si>
  <si>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</si>
  <si>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</si>
  <si>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</si>
  <si>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</si>
  <si>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</si>
  <si>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</si>
  <si>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</si>
  <si>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</si>
  <si>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</si>
  <si>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</si>
  <si>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</si>
  <si>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</si>
  <si>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</si>
  <si>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</si>
  <si>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</si>
  <si>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</si>
  <si>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</si>
  <si>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</si>
  <si>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</si>
  <si>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</si>
  <si>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</si>
  <si>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</si>
  <si>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</si>
  <si>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</si>
  <si>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</si>
  <si>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</si>
  <si>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</si>
  <si>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</si>
  <si>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</si>
  <si>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</si>
  <si>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</si>
  <si>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</si>
  <si>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</si>
  <si>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</si>
  <si>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</si>
  <si>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</si>
  <si>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</si>
  <si>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</si>
  <si>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</si>
  <si>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</si>
  <si>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</si>
  <si>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</si>
  <si>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</si>
  <si>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</si>
  <si>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</si>
  <si>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</si>
  <si>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</si>
  <si>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</si>
  <si>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</si>
  <si>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</si>
  <si>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</si>
  <si>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</si>
  <si>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</si>
  <si>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</si>
  <si>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</si>
  <si>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</si>
  <si>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</si>
  <si>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</si>
  <si>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</si>
  <si>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</si>
  <si>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</si>
  <si>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</si>
  <si>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</si>
  <si>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</si>
  <si>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</si>
  <si>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</si>
  <si>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</si>
  <si>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</si>
  <si>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</si>
  <si>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</si>
  <si>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</si>
  <si>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</si>
  <si>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</si>
  <si>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</si>
  <si>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</si>
  <si>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</si>
  <si>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</si>
  <si>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</si>
  <si>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</si>
  <si>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</si>
  <si>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</si>
  <si>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</si>
  <si>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</si>
  <si>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</si>
  <si>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</si>
  <si>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</si>
  <si>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</si>
  <si>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</si>
  <si>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</si>
  <si>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</si>
  <si>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</si>
  <si>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</si>
  <si>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</si>
  <si>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</si>
  <si>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</si>
  <si>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</si>
  <si>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</si>
  <si>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</si>
  <si>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</si>
  <si>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</si>
  <si>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</si>
  <si>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</si>
  <si>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</si>
  <si>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</si>
  <si>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</si>
  <si>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</si>
  <si>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</si>
  <si>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</si>
  <si>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</si>
  <si>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</si>
  <si>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</si>
  <si>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</si>
  <si>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</si>
  <si>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</si>
  <si>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</si>
  <si>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</si>
  <si>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</si>
  <si>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</si>
  <si>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</si>
  <si>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</si>
  <si>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</si>
  <si>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</si>
  <si>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</si>
  <si>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</si>
  <si>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</si>
  <si>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</si>
  <si>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</si>
  <si>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</si>
  <si>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</si>
  <si>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</si>
  <si>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</si>
  <si>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</si>
  <si>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</si>
  <si>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</si>
  <si>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</si>
  <si>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</si>
  <si>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</si>
  <si>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</si>
  <si>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</si>
  <si>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</si>
  <si>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</si>
  <si>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</si>
  <si>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</si>
  <si>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</si>
  <si>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</si>
  <si>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</si>
  <si>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</si>
  <si>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</si>
  <si>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</si>
  <si>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</si>
  <si>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</si>
  <si>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</si>
  <si>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</si>
  <si>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</si>
  <si>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</si>
  <si>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</si>
  <si>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</si>
  <si>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</si>
  <si>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</si>
  <si>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</si>
  <si>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</si>
  <si>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</si>
  <si>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</si>
  <si>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</si>
  <si>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</si>
  <si>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</si>
  <si>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</si>
  <si>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</si>
  <si>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</si>
  <si>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</si>
  <si>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</si>
  <si>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</si>
  <si>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</si>
  <si>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</si>
  <si>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</si>
  <si>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</si>
  <si>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</si>
  <si>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</si>
  <si>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</si>
  <si>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</si>
  <si>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</si>
  <si>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</si>
  <si>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</si>
  <si>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</si>
  <si>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</si>
  <si>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</si>
  <si>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</si>
  <si>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</si>
  <si>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</si>
  <si>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</si>
  <si>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</si>
  <si>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</si>
  <si>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</si>
  <si>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</si>
  <si>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</si>
  <si>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</si>
  <si>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</si>
  <si>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</si>
  <si>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</si>
  <si>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</si>
  <si>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</si>
  <si>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</si>
  <si>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</si>
  <si>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</si>
  <si>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</si>
  <si>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</si>
  <si>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</si>
  <si>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</si>
  <si>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</si>
  <si>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</si>
  <si>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</si>
  <si>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</si>
  <si>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</si>
  <si>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</si>
  <si>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</si>
  <si>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</si>
  <si>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</si>
  <si>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</si>
  <si>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</si>
  <si>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</si>
  <si>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</si>
  <si>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</si>
  <si>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</si>
  <si>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</si>
  <si>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</si>
  <si>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</si>
  <si>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</si>
  <si>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</si>
  <si>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</si>
  <si>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</si>
  <si>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</si>
  <si>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</si>
  <si>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</si>
  <si>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</si>
  <si>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</si>
  <si>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</si>
  <si>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</si>
  <si>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</si>
  <si>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</si>
  <si>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</si>
  <si>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</si>
  <si>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</si>
  <si>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</si>
  <si>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</si>
  <si>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</si>
  <si>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</si>
  <si>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</si>
  <si>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</si>
  <si>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</si>
  <si>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</si>
  <si>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</si>
  <si>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</si>
  <si>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</si>
  <si>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</si>
  <si>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</si>
  <si>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</si>
  <si>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</si>
  <si>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</si>
  <si>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</si>
  <si>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</si>
  <si>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</si>
  <si>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</si>
  <si>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</si>
  <si>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</si>
  <si>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</si>
  <si>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</si>
  <si>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</si>
  <si>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</si>
  <si>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</si>
  <si>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</si>
  <si>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</si>
  <si>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</si>
  <si>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</si>
  <si>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</si>
  <si>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</si>
  <si>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</si>
  <si>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</si>
  <si>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</si>
  <si>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</si>
  <si>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</si>
  <si>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</si>
  <si>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</si>
  <si>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</si>
  <si>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</si>
  <si>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</si>
  <si>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</si>
  <si>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</si>
  <si>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</si>
  <si>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</si>
  <si>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</si>
  <si>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</si>
  <si>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</si>
  <si>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</si>
  <si>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</si>
  <si>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</si>
  <si>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</si>
  <si>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</si>
  <si>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</si>
  <si>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</si>
  <si>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</si>
  <si>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</si>
  <si>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</si>
  <si>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</si>
  <si>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</si>
  <si>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</si>
  <si>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</si>
  <si>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</si>
  <si>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</si>
  <si>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</si>
  <si>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</si>
  <si>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</si>
  <si>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</si>
  <si>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</si>
  <si>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</si>
  <si>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</si>
  <si>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</si>
  <si>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</si>
  <si>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</si>
  <si>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</si>
  <si>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</si>
  <si>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</si>
  <si>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</si>
  <si>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</si>
  <si>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</si>
  <si>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</si>
  <si>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</si>
  <si>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</si>
  <si>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</si>
  <si>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</si>
  <si>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</si>
  <si>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</si>
  <si>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</si>
  <si>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</si>
  <si>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</si>
  <si>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</si>
  <si>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</si>
  <si>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</si>
  <si>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</si>
  <si>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</si>
  <si>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</si>
  <si>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</si>
  <si>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</si>
  <si>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</si>
  <si>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</si>
  <si>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</si>
  <si>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</si>
  <si>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</si>
  <si>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</si>
  <si>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</si>
  <si>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</si>
  <si>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</si>
  <si>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</si>
  <si>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</si>
  <si>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</si>
  <si>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</si>
  <si>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</si>
  <si>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</si>
  <si>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</si>
  <si>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</si>
  <si>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</si>
  <si>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</si>
  <si>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</si>
  <si>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</si>
  <si>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</si>
  <si>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</si>
  <si>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</si>
  <si>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</si>
  <si>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</si>
  <si>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</si>
  <si>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</si>
  <si>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</si>
  <si>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</si>
  <si>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</si>
  <si>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</si>
  <si>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</si>
  <si>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</si>
  <si>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</si>
  <si>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</si>
  <si>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</si>
  <si>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</si>
  <si>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</si>
  <si>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</si>
  <si>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</si>
  <si>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</si>
  <si>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</si>
  <si>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</si>
  <si>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</si>
  <si>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</si>
  <si>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</si>
  <si>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</si>
  <si>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</si>
  <si>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</si>
  <si>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</si>
  <si>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</si>
  <si>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</si>
  <si>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</si>
  <si>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</si>
  <si>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</si>
  <si>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</si>
  <si>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</si>
  <si>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</si>
  <si>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</si>
  <si>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</si>
  <si>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</si>
  <si>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</si>
  <si>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</si>
  <si>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</si>
  <si>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</si>
  <si>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</si>
  <si>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</si>
  <si>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</si>
  <si>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</si>
  <si>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</si>
  <si>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</si>
  <si>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</si>
  <si>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</si>
  <si>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</si>
  <si>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</si>
  <si>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</si>
  <si>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</si>
  <si>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</si>
  <si>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</si>
  <si>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</si>
  <si>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</si>
  <si>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</si>
  <si>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</si>
  <si>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</si>
  <si>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</si>
  <si>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</si>
  <si>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</si>
  <si>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</si>
  <si>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</si>
  <si>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</si>
  <si>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</si>
  <si>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</si>
  <si>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</si>
  <si>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</si>
  <si>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</si>
  <si>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</si>
  <si>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</si>
  <si>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</si>
  <si>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</si>
  <si>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</si>
  <si>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</si>
  <si>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</si>
  <si>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</si>
  <si>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</si>
  <si>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</si>
  <si>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</si>
  <si>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</si>
  <si>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</si>
  <si>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</si>
  <si>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</si>
  <si>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</si>
  <si>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</si>
  <si>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</si>
  <si>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</si>
  <si>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</si>
  <si>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</si>
  <si>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</si>
  <si>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</si>
  <si>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</si>
  <si>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</si>
  <si>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</si>
  <si>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</si>
  <si>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</si>
  <si>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</si>
  <si>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</si>
  <si>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</si>
  <si>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</si>
  <si>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</si>
  <si>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</si>
  <si>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</si>
  <si>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</si>
  <si>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</si>
  <si>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</si>
  <si>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</si>
  <si>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</si>
  <si>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</si>
  <si>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</si>
  <si>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</si>
  <si>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</si>
  <si>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</si>
  <si>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</si>
  <si>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</si>
  <si>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</si>
  <si>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</si>
  <si>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</si>
  <si>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</si>
  <si>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</si>
  <si>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</si>
  <si>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</si>
  <si>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</si>
  <si>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</si>
  <si>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</si>
  <si>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</si>
  <si>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</si>
  <si>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</si>
  <si>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</si>
  <si>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</si>
  <si>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</si>
  <si>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</si>
  <si>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</si>
  <si>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</si>
  <si>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</si>
  <si>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</si>
  <si>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</si>
  <si>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</si>
  <si>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</si>
  <si>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</si>
  <si>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</si>
  <si>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</si>
  <si>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</si>
  <si>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</si>
  <si>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</si>
  <si>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</si>
  <si>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</si>
  <si>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</si>
  <si>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</si>
  <si>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</si>
  <si>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</si>
  <si>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</si>
  <si>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</si>
  <si>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</si>
  <si>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</si>
  <si>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</si>
  <si>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</si>
  <si>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</si>
  <si>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</si>
  <si>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</si>
  <si>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</si>
  <si>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</si>
  <si>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</si>
  <si>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</si>
  <si>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</si>
  <si>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</si>
  <si>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</si>
  <si>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</si>
  <si>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</si>
  <si>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</si>
  <si>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</si>
  <si>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</si>
  <si>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</si>
  <si>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</si>
  <si>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</si>
  <si>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</si>
  <si>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</si>
  <si>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</si>
  <si>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</si>
  <si>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</si>
  <si>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</si>
  <si>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</si>
  <si>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</si>
  <si>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</si>
  <si>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</si>
  <si>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</si>
  <si>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</si>
  <si>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</si>
  <si>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</si>
  <si>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</si>
  <si>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</si>
  <si>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</si>
  <si>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</si>
  <si>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</si>
  <si>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</si>
  <si>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</si>
  <si>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</si>
  <si>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</si>
  <si>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</si>
  <si>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</si>
  <si>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</si>
  <si>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</si>
  <si>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</si>
  <si>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</si>
  <si>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</si>
  <si>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</si>
  <si>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</si>
  <si>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</si>
  <si>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</si>
  <si>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</si>
  <si>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</si>
  <si>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</si>
  <si>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</si>
  <si>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</si>
  <si>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</si>
  <si>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</si>
  <si>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</si>
  <si>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</si>
  <si>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</si>
  <si>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</si>
  <si>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</si>
  <si>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</si>
  <si>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</si>
  <si>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</si>
  <si>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</si>
  <si>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</si>
  <si>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</si>
  <si>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</si>
  <si>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</si>
  <si>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</si>
  <si>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</si>
  <si>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</si>
  <si>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</si>
  <si>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</si>
  <si>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</si>
  <si>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</si>
  <si>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</si>
  <si>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</si>
  <si>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</si>
  <si>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</si>
  <si>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</si>
  <si>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</si>
  <si>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</si>
  <si>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</si>
  <si>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</si>
  <si>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</si>
  <si>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</si>
  <si>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</si>
  <si>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</si>
  <si>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</si>
  <si>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</si>
  <si>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</si>
  <si>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</si>
  <si>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</si>
  <si>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</si>
  <si>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</si>
  <si>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</si>
  <si>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</si>
  <si>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</si>
  <si>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</si>
  <si>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</si>
  <si>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</si>
  <si>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</si>
  <si>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</si>
  <si>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</si>
  <si>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</si>
  <si>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</si>
  <si>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</si>
  <si>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</si>
  <si>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</si>
  <si>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</si>
  <si>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</si>
  <si>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</si>
  <si>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</si>
  <si>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</si>
  <si>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</si>
  <si>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</si>
  <si>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</si>
  <si>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</si>
  <si>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</si>
  <si>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</si>
  <si>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</si>
  <si>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</si>
  <si>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</si>
  <si>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</si>
  <si>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</si>
  <si>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</si>
  <si>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</si>
  <si>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</si>
  <si>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</si>
  <si>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</si>
  <si>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</si>
  <si>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</si>
  <si>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</si>
  <si>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</si>
  <si>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</si>
  <si>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</si>
  <si>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</si>
  <si>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</si>
  <si>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</si>
  <si>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</si>
  <si>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</si>
  <si>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</si>
  <si>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</si>
  <si>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</si>
  <si>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</si>
  <si>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</si>
  <si>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</si>
  <si>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</si>
  <si>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</si>
  <si>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</si>
  <si>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</si>
  <si>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</si>
  <si>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</si>
  <si>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</si>
  <si>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</si>
  <si>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</si>
  <si>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</si>
  <si>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</si>
  <si>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</si>
  <si>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</si>
  <si>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</si>
  <si>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</si>
  <si>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</si>
  <si>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</si>
  <si>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</si>
  <si>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</si>
  <si>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</si>
  <si>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</si>
  <si>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</si>
  <si>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</si>
  <si>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</si>
  <si>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</si>
  <si>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</si>
  <si>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</si>
  <si>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</si>
  <si>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</si>
  <si>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</si>
  <si>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</si>
  <si>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</si>
  <si>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</si>
  <si>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</si>
  <si>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</si>
  <si>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</si>
  <si>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</si>
  <si>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</si>
  <si>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</si>
  <si>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</si>
  <si>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</si>
  <si>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</si>
  <si>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</si>
  <si>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</si>
  <si>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</si>
  <si>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</si>
  <si>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</si>
  <si>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</si>
  <si>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</si>
  <si>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</si>
  <si>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</si>
  <si>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</si>
  <si>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</si>
  <si>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</si>
  <si>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</si>
  <si>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</si>
  <si>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</si>
  <si>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</si>
  <si>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</si>
  <si>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</si>
  <si>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</si>
  <si>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</si>
  <si>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</si>
  <si>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</si>
  <si>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</si>
  <si>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</si>
  <si>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</si>
  <si>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</si>
  <si>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</si>
  <si>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</si>
  <si>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</si>
  <si>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</si>
  <si>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</si>
  <si>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</si>
  <si>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</si>
  <si>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</si>
  <si>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</si>
  <si>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</si>
  <si>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</si>
  <si>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</si>
  <si>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</si>
  <si>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</si>
  <si>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</si>
  <si>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</si>
  <si>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</si>
  <si>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</si>
  <si>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</si>
  <si>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</si>
  <si>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</si>
  <si>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</si>
  <si>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</si>
  <si>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</si>
  <si>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</si>
  <si>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</si>
  <si>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</si>
  <si>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</si>
  <si>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</si>
  <si>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</si>
  <si>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</si>
  <si>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</si>
  <si>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</si>
  <si>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</si>
  <si>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</si>
  <si>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</si>
  <si>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</si>
  <si>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</si>
  <si>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</si>
  <si>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</si>
  <si>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</si>
  <si>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</si>
  <si>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</si>
  <si>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</si>
  <si>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</si>
  <si>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</si>
  <si>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</si>
  <si>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</si>
  <si>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</si>
  <si>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</si>
  <si>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</si>
  <si>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</si>
  <si>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</si>
  <si>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</si>
  <si>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</si>
  <si>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</si>
  <si>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</si>
  <si>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</si>
  <si>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</si>
  <si>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</si>
  <si>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</si>
  <si>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</si>
  <si>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</si>
  <si>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</si>
  <si>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</si>
  <si>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</si>
  <si>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</si>
  <si>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</si>
  <si>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</si>
  <si>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</si>
  <si>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</si>
  <si>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</si>
  <si>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</si>
  <si>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</si>
  <si>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</si>
  <si>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</si>
  <si>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</si>
  <si>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</si>
  <si>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</si>
  <si>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</si>
  <si>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</si>
  <si>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</si>
  <si>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</si>
  <si>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</si>
  <si>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</si>
  <si>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</si>
  <si>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</si>
  <si>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</si>
  <si>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</si>
  <si>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</si>
  <si>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</si>
  <si>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</si>
  <si>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</si>
  <si>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</si>
  <si>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</si>
  <si>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</si>
  <si>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</si>
  <si>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</si>
  <si>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</si>
  <si>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</si>
  <si>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</si>
  <si>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</si>
  <si>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</si>
  <si>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</si>
  <si>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</si>
  <si>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</si>
  <si>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</si>
  <si>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</si>
  <si>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</si>
  <si>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</si>
  <si>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</si>
  <si>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</si>
  <si>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</si>
  <si>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</si>
  <si>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</si>
  <si>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</si>
  <si>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</si>
  <si>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</si>
  <si>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</si>
  <si>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</si>
  <si>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</si>
  <si>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</si>
  <si>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</si>
  <si>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</si>
  <si>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</si>
  <si>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</si>
  <si>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</si>
  <si>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</si>
  <si>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</si>
  <si>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</si>
  <si>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</si>
  <si>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</si>
  <si>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</si>
  <si>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</si>
  <si>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</si>
  <si>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</si>
  <si>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</si>
  <si>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</si>
  <si>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</si>
  <si>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</si>
  <si>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</si>
  <si>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</si>
  <si>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</si>
  <si>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</si>
  <si>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</si>
  <si>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</si>
  <si>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</si>
  <si>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</si>
  <si>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</si>
  <si>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</si>
  <si>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</si>
  <si>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</si>
  <si>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</si>
  <si>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</si>
  <si>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</si>
  <si>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</si>
  <si>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</si>
  <si>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</si>
  <si>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</si>
  <si>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</si>
  <si>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</si>
  <si>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</si>
  <si>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</si>
  <si>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</si>
  <si>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</si>
  <si>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</si>
  <si>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</si>
  <si>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</si>
  <si>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</si>
  <si>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</si>
  <si>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</si>
  <si>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</si>
  <si>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</si>
  <si>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</si>
  <si>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</si>
  <si>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</si>
  <si>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</si>
  <si>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</si>
  <si>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</si>
  <si>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</si>
  <si>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</si>
  <si>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</si>
  <si>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</si>
  <si>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</si>
  <si>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</si>
  <si>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</si>
  <si>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</si>
  <si>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</si>
  <si>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</si>
  <si>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</si>
  <si>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</si>
  <si>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</si>
  <si>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</si>
  <si>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</si>
  <si>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</si>
  <si>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</si>
  <si>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</si>
  <si>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</si>
  <si>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</si>
  <si>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</si>
  <si>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</si>
  <si>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</si>
  <si>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</si>
  <si>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</si>
  <si>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</si>
  <si>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</si>
  <si>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</si>
  <si>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</si>
  <si>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</si>
  <si>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</si>
  <si>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</si>
  <si>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</si>
  <si>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</si>
  <si>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</si>
  <si>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</si>
  <si>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</si>
  <si>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</si>
  <si>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</si>
  <si>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</si>
  <si>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</si>
  <si>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</si>
  <si>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</si>
  <si>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</si>
  <si>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</si>
  <si>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</si>
  <si>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</si>
  <si>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</si>
  <si>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</si>
  <si>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</si>
  <si>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</si>
  <si>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</si>
  <si>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</si>
  <si>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</si>
  <si>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</si>
  <si>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</si>
  <si>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</si>
  <si>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</si>
  <si>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</si>
  <si>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</si>
  <si>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</si>
  <si>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</si>
  <si>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</si>
  <si>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</si>
  <si>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</si>
  <si>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</si>
  <si>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</si>
  <si>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</si>
  <si>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</si>
  <si>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</si>
  <si>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</si>
  <si>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</si>
  <si>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</si>
  <si>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</si>
  <si>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</si>
  <si>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</si>
  <si>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</si>
  <si>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</si>
  <si>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</si>
  <si>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</si>
  <si>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</si>
  <si>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</si>
  <si>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</si>
  <si>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</si>
  <si>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</si>
  <si>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</si>
  <si>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</si>
  <si>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</si>
  <si>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</si>
  <si>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</si>
  <si>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</si>
  <si>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</si>
  <si>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</si>
  <si>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</si>
  <si>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</si>
  <si>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</si>
  <si>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</si>
  <si>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</si>
  <si>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</si>
  <si>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</si>
  <si>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</si>
  <si>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</si>
  <si>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</si>
  <si>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</si>
  <si>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</si>
  <si>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</si>
  <si>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</si>
  <si>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</si>
  <si>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</si>
  <si>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</si>
  <si>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</si>
  <si>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</si>
  <si>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</si>
  <si>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</si>
  <si>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</si>
  <si>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</si>
  <si>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</si>
  <si>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</si>
  <si>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</si>
  <si>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</si>
  <si>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</si>
  <si>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</si>
  <si>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</si>
  <si>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</si>
  <si>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</si>
  <si>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</si>
  <si>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</si>
  <si>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</si>
  <si>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</si>
  <si>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</si>
  <si>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</si>
  <si>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</si>
  <si>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</si>
  <si>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</si>
  <si>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</si>
  <si>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</si>
  <si>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</si>
  <si>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</si>
  <si>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</si>
  <si>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</si>
  <si>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</si>
  <si>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</si>
  <si>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</si>
  <si>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</si>
  <si>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</si>
  <si>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</si>
  <si>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</si>
  <si>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TOTAL</t>
  </si>
  <si>
    <t>Rep Summary</t>
  </si>
  <si>
    <t>% of calls</t>
  </si>
  <si>
    <t>Call rank</t>
  </si>
  <si>
    <t>Amount rank</t>
  </si>
  <si>
    <t>Labels:</t>
  </si>
  <si>
    <r>
      <rPr>
        <b/>
        <sz val="24"/>
        <color theme="1" tint="0.499984740745262"/>
        <rFont val="Aptos ExtraBold"/>
        <family val="2"/>
        <scheme val="major"/>
      </rPr>
      <t>CALL CENTRE REPORT</t>
    </r>
    <r>
      <rPr>
        <b/>
        <sz val="24"/>
        <color theme="1" tint="0.499984740745262"/>
        <rFont val="Aptos Light"/>
        <family val="2"/>
      </rPr>
      <t xml:space="preserve"> - 2025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</si>
</sst>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10"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
      <sz val="10"/>
      <color theme="1" tint="0.499984740745262"/>
      <name val="Aptos"/>
      <family val="2"/>
      <scheme val="minor"/>
    </font>
    <font>
      <b/>
      <sz val="24"/>
      <color theme="1" tint="0.499984740745262"/>
      <name val="Aptos ExtraBold"/>
      <family val="2"/>
      <scheme val="major"/>
    </font>
    <font>
      <b/>
      <sz val="24"/>
      <color theme="1" tint="0.499984740745262"/>
      <name val="Aptos Light"/>
      <family val="2"/>
    </font>
  </fonts>
  <fills count="7">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Alignment="1">
      <alignment horizontal="left" indent="1"/>
    </xf>
    <xf numFmtId="0" fontId="0" fillId="4" borderId="10" xfId="0" applyFill="1" applyBorder="1"/>
    <xf numFmtId="0" fontId="5" fillId="4" borderId="0" xfId="0" applyFont="1" applyFill="1"/>
    <xf numFmtId="0" fontId="5" fillId="4" borderId="14" xfId="0" applyFont="1" applyFill="1" applyBorder="1"/>
    <xf numFmtId="0" fontId="5" fillId="4" borderId="13" xfId="0" applyFont="1" applyFill="1" applyBorder="1" applyAlignment="1">
      <alignment horizontal="left" indent="1"/>
    </xf>
    <xf numFmtId="168" fontId="5" fillId="4" borderId="0" xfId="0" applyNumberFormat="1" applyFont="1" applyFill="1"/>
    <xf numFmtId="168" fontId="5" fillId="4" borderId="14" xfId="0" applyNumberFormat="1" applyFont="1" applyFill="1" applyBorder="1"/>
    <xf numFmtId="0" fontId="5" fillId="4" borderId="15" xfId="0" applyFont="1" applyFill="1" applyBorder="1" applyAlignment="1">
      <alignment horizontal="left" indent="1"/>
    </xf>
    <xf numFmtId="168" fontId="5" fillId="4" borderId="16" xfId="0" applyNumberFormat="1" applyFont="1" applyFill="1" applyBorder="1"/>
    <xf numFmtId="168" fontId="5" fillId="4" borderId="17" xfId="0" applyNumberFormat="1" applyFont="1" applyFill="1" applyBorder="1"/>
    <xf numFmtId="0" fontId="1" fillId="4" borderId="12" xfId="0" applyFont="1" applyFill="1" applyBorder="1" applyAlignment="1">
      <alignment horizontal="right"/>
    </xf>
    <xf numFmtId="0" fontId="6" fillId="4" borderId="13" xfId="0" applyFont="1" applyFill="1" applyBorder="1"/>
    <xf numFmtId="0" fontId="1" fillId="4" borderId="11" xfId="0" applyFont="1" applyFill="1" applyBorder="1" applyAlignment="1">
      <alignment horizontal="left"/>
    </xf>
    <xf numFmtId="9" fontId="0" fillId="0" borderId="0" xfId="1" applyFont="1"/>
    <xf numFmtId="0" fontId="0" fillId="6" borderId="0" xfId="0" applyFill="1"/>
    <xf numFmtId="0" fontId="0" fillId="2" borderId="0" xfId="0" applyFill="1" applyAlignment="1">
      <alignment horizontal="left"/>
    </xf>
    <xf numFmtId="0" fontId="8" fillId="3" borderId="0" xfId="0" applyFont="1" applyFill="1" applyAlignment="1">
      <alignment vertical="center"/>
    </xf>
    <xf numFmtId="0" fontId="7" fillId="3" borderId="0" xfId="0" applyFont="1" applyFill="1" applyAlignment="1">
      <alignment horizontal="center"/>
    </xf>
    <xf numFmtId="0" fontId="1" fillId="5" borderId="0" xfId="0" applyFont="1" applyFill="1" applyAlignment="1">
      <alignment horizontal="center"/>
    </xf>
  </cellXfs>
  <cellStyles count="2">
    <cellStyle name="Normal" xfId="0" builtinId="0"/>
    <cellStyle name="Percent" xfId="1" builtinId="5"/>
  </cellStyles>
  <dxfs count="20">
    <dxf>
      <fill>
        <patternFill>
          <bgColor theme="8" tint="0.59996337778862885"/>
        </patternFill>
      </fill>
      <border>
        <left style="thin">
          <color theme="1" tint="0.34998626667073579"/>
        </left>
        <right style="thin">
          <color theme="1" tint="0.34998626667073579"/>
        </right>
        <vertical/>
        <horizontal/>
      </border>
    </dxf>
    <dxf>
      <fill>
        <patternFill>
          <bgColor theme="7"/>
        </patternFill>
      </fill>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9"/>
    </tableStyle>
    <tableStyle name="SlicerStyleDark5 2" pivot="0" table="0" count="10" xr9:uid="{55A01B7D-73D3-4A5B-9F5A-C02B33D15055}">
      <tableStyleElement type="wholeTable" dxfId="18"/>
      <tableStyleElement type="headerRow" dxfId="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dashboard.xlsx]Pivots!weekday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CEAC-4CAD-BBBB-F35C927843E9}"/>
            </c:ext>
          </c:extLst>
        </c:ser>
        <c:dLbls>
          <c:showLegendKey val="0"/>
          <c:showVal val="0"/>
          <c:showCatName val="0"/>
          <c:showSerName val="0"/>
          <c:showPercent val="0"/>
          <c:showBubbleSize val="0"/>
        </c:dLbls>
        <c:gapWidth val="25"/>
        <c:axId val="1316556943"/>
        <c:axId val="1316557423"/>
      </c:barChart>
      <c:catAx>
        <c:axId val="131655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57423"/>
        <c:crosses val="autoZero"/>
        <c:auto val="1"/>
        <c:lblAlgn val="ctr"/>
        <c:lblOffset val="100"/>
        <c:noMultiLvlLbl val="0"/>
      </c:catAx>
      <c:valAx>
        <c:axId val="1316557423"/>
        <c:scaling>
          <c:orientation val="minMax"/>
        </c:scaling>
        <c:delete val="1"/>
        <c:axPos val="b"/>
        <c:numFmt formatCode="#,##0" sourceLinked="1"/>
        <c:majorTickMark val="none"/>
        <c:minorTickMark val="none"/>
        <c:tickLblPos val="nextTo"/>
        <c:crossAx val="131655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dashboard.xlsx]Pivots!monthly trend</c:name>
    <c:fmtId val="7"/>
  </c:pivotSource>
  <c:chart>
    <c:title>
      <c:tx>
        <c:rich>
          <a:bodyPr rot="0" spcFirstLastPara="1" vertOverflow="ellipsis" vert="horz" wrap="square" anchor="ctr" anchorCtr="1"/>
          <a:lstStyle/>
          <a:p>
            <a:pPr algn="l">
              <a:defRPr sz="1800" b="0" i="0" u="none" strike="noStrike" kern="1200" spc="0" baseline="0">
                <a:solidFill>
                  <a:schemeClr val="accent4"/>
                </a:solidFill>
                <a:latin typeface="+mj-lt"/>
                <a:ea typeface="+mn-ea"/>
                <a:cs typeface="+mn-cs"/>
              </a:defRPr>
            </a:pPr>
            <a:r>
              <a:rPr lang="en-US" sz="1800">
                <a:solidFill>
                  <a:schemeClr val="accent1"/>
                </a:solidFill>
                <a:latin typeface="+mj-lt"/>
              </a:rPr>
              <a:t>Call Trend</a:t>
            </a:r>
          </a:p>
        </c:rich>
      </c:tx>
      <c:layout>
        <c:manualLayout>
          <c:xMode val="edge"/>
          <c:yMode val="edge"/>
          <c:x val="2.4362356491152894E-2"/>
          <c:y val="2.6453723234678858E-2"/>
        </c:manualLayout>
      </c:layout>
      <c:overlay val="0"/>
      <c:spPr>
        <a:solidFill>
          <a:schemeClr val="bg1"/>
        </a:solidFill>
        <a:ln>
          <a:noFill/>
        </a:ln>
        <a:effectLst/>
      </c:spPr>
      <c:txPr>
        <a:bodyPr rot="0" spcFirstLastPara="1" vertOverflow="ellipsis" vert="horz" wrap="square" anchor="ctr" anchorCtr="1"/>
        <a:lstStyle/>
        <a:p>
          <a:pPr algn="l">
            <a:defRPr sz="1800" b="0" i="0" u="none" strike="noStrike" kern="1200" spc="0" baseline="0">
              <a:solidFill>
                <a:schemeClr val="accent4"/>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40A5-4D99-B057-1BF97F64BBBA}"/>
            </c:ext>
          </c:extLst>
        </c:ser>
        <c:dLbls>
          <c:showLegendKey val="0"/>
          <c:showVal val="0"/>
          <c:showCatName val="0"/>
          <c:showSerName val="0"/>
          <c:showPercent val="0"/>
          <c:showBubbleSize val="0"/>
        </c:dLbls>
        <c:axId val="64952719"/>
        <c:axId val="64956079"/>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40A5-4D99-B057-1BF97F64BBBA}"/>
            </c:ext>
          </c:extLst>
        </c:ser>
        <c:dLbls>
          <c:showLegendKey val="0"/>
          <c:showVal val="0"/>
          <c:showCatName val="0"/>
          <c:showSerName val="0"/>
          <c:showPercent val="0"/>
          <c:showBubbleSize val="0"/>
        </c:dLbls>
        <c:marker val="1"/>
        <c:smooth val="0"/>
        <c:axId val="64952719"/>
        <c:axId val="64956079"/>
      </c:lineChart>
      <c:catAx>
        <c:axId val="649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6079"/>
        <c:crosses val="autoZero"/>
        <c:auto val="1"/>
        <c:lblAlgn val="ctr"/>
        <c:lblOffset val="100"/>
        <c:noMultiLvlLbl val="0"/>
      </c:catAx>
      <c:valAx>
        <c:axId val="6495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r>
              <a:rPr lang="en-US" sz="1800">
                <a:solidFill>
                  <a:srgbClr val="FF0000"/>
                </a:solidFill>
                <a:latin typeface="+mj-lt"/>
              </a:rPr>
              <a:t>Amount</a:t>
            </a:r>
          </a:p>
        </c:rich>
      </c:tx>
      <c:layout>
        <c:manualLayout>
          <c:xMode val="edge"/>
          <c:yMode val="edge"/>
          <c:x val="3.5493827160493825E-2"/>
          <c:y val="2.815485391344155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AF9-46BD-A546-19F787259105}"/>
            </c:ext>
          </c:extLst>
        </c:ser>
        <c:ser>
          <c:idx val="1"/>
          <c:order val="1"/>
          <c:tx>
            <c:strRef>
              <c:f>Pivots!$J$52</c:f>
              <c:strCache>
                <c:ptCount val="1"/>
                <c:pt idx="0">
                  <c:v>Sel. Amount</c:v>
                </c:pt>
              </c:strCache>
            </c:strRef>
          </c:tx>
          <c:spPr>
            <a:solidFill>
              <a:srgbClr val="FF0000"/>
            </a:solidFill>
            <a:ln>
              <a:noFill/>
            </a:ln>
            <a:effectLst/>
          </c:spPr>
          <c:invertIfNegative val="0"/>
          <c:val>
            <c:numRef>
              <c:f>Pivots!$J$53:$J$57</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CAF9-46BD-A546-19F787259105}"/>
            </c:ext>
          </c:extLst>
        </c:ser>
        <c:dLbls>
          <c:showLegendKey val="0"/>
          <c:showVal val="0"/>
          <c:showCatName val="0"/>
          <c:showSerName val="0"/>
          <c:showPercent val="0"/>
          <c:showBubbleSize val="0"/>
        </c:dLbls>
        <c:gapWidth val="25"/>
        <c:overlap val="100"/>
        <c:axId val="1316553583"/>
        <c:axId val="1316555503"/>
      </c:barChart>
      <c:catAx>
        <c:axId val="1316553583"/>
        <c:scaling>
          <c:orientation val="maxMin"/>
        </c:scaling>
        <c:delete val="1"/>
        <c:axPos val="l"/>
        <c:numFmt formatCode="General" sourceLinked="1"/>
        <c:majorTickMark val="none"/>
        <c:minorTickMark val="none"/>
        <c:tickLblPos val="nextTo"/>
        <c:crossAx val="1316555503"/>
        <c:crosses val="autoZero"/>
        <c:auto val="1"/>
        <c:lblAlgn val="ctr"/>
        <c:lblOffset val="100"/>
        <c:noMultiLvlLbl val="0"/>
      </c:catAx>
      <c:valAx>
        <c:axId val="1316555503"/>
        <c:scaling>
          <c:orientation val="minMax"/>
          <c:min val="0"/>
        </c:scaling>
        <c:delete val="1"/>
        <c:axPos val="t"/>
        <c:numFmt formatCode="&quot;$&quot;#,###.0,&quot;k&quot;" sourceLinked="1"/>
        <c:majorTickMark val="none"/>
        <c:minorTickMark val="none"/>
        <c:tickLblPos val="nextTo"/>
        <c:crossAx val="13165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r>
              <a:rPr lang="en-US" sz="1800">
                <a:solidFill>
                  <a:schemeClr val="accent5"/>
                </a:solidFill>
                <a:latin typeface="+mj-lt"/>
              </a:rPr>
              <a:t>Calls</a:t>
            </a:r>
          </a:p>
        </c:rich>
      </c:tx>
      <c:layout>
        <c:manualLayout>
          <c:xMode val="edge"/>
          <c:yMode val="edge"/>
          <c:x val="3.5931989514649362E-2"/>
          <c:y val="2.81124509104311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3FD-4BC0-8FD0-1A1C25AD0F30}"/>
            </c:ext>
          </c:extLst>
        </c:ser>
        <c:ser>
          <c:idx val="1"/>
          <c:order val="1"/>
          <c:tx>
            <c:strRef>
              <c:f>Pivots!$I$52</c:f>
              <c:strCache>
                <c:ptCount val="1"/>
                <c:pt idx="0">
                  <c:v>Sel. Calls</c:v>
                </c:pt>
              </c:strCache>
            </c:strRef>
          </c:tx>
          <c:spPr>
            <a:solidFill>
              <a:schemeClr val="accent5"/>
            </a:solidFill>
            <a:ln>
              <a:noFill/>
            </a:ln>
            <a:effectLst/>
          </c:spPr>
          <c:invertIfNegative val="0"/>
          <c:val>
            <c:numRef>
              <c:f>Pivots!$I$53:$I$57</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F3FD-4BC0-8FD0-1A1C25AD0F30}"/>
            </c:ext>
          </c:extLst>
        </c:ser>
        <c:dLbls>
          <c:showLegendKey val="0"/>
          <c:showVal val="0"/>
          <c:showCatName val="0"/>
          <c:showSerName val="0"/>
          <c:showPercent val="0"/>
          <c:showBubbleSize val="0"/>
        </c:dLbls>
        <c:gapWidth val="25"/>
        <c:overlap val="100"/>
        <c:axId val="1316553583"/>
        <c:axId val="1316555503"/>
      </c:barChart>
      <c:catAx>
        <c:axId val="13165535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55503"/>
        <c:crosses val="autoZero"/>
        <c:auto val="1"/>
        <c:lblAlgn val="ctr"/>
        <c:lblOffset val="100"/>
        <c:noMultiLvlLbl val="0"/>
      </c:catAx>
      <c:valAx>
        <c:axId val="1316555503"/>
        <c:scaling>
          <c:orientation val="minMax"/>
          <c:min val="0"/>
        </c:scaling>
        <c:delete val="1"/>
        <c:axPos val="t"/>
        <c:numFmt formatCode="General" sourceLinked="1"/>
        <c:majorTickMark val="none"/>
        <c:minorTickMark val="none"/>
        <c:tickLblPos val="nextTo"/>
        <c:crossAx val="13165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a:solidFill>
                  <a:schemeClr val="accent5"/>
                </a:solidFill>
                <a:latin typeface="+mj-lt"/>
              </a:rPr>
              <a:t>Female</a:t>
            </a:r>
            <a:r>
              <a:rPr lang="en-US" sz="1400" baseline="0">
                <a:latin typeface="+mj-lt"/>
              </a:rPr>
              <a:t> vs. </a:t>
            </a:r>
            <a:r>
              <a:rPr lang="en-US" sz="1400" baseline="0">
                <a:solidFill>
                  <a:schemeClr val="accent4"/>
                </a:solidFill>
                <a:latin typeface="+mj-lt"/>
              </a:rPr>
              <a:t>Male</a:t>
            </a:r>
            <a:r>
              <a:rPr lang="en-US" sz="1400" baseline="0">
                <a:latin typeface="+mj-lt"/>
              </a:rPr>
              <a:t> Callers</a:t>
            </a:r>
            <a:endParaRPr lang="en-US" sz="1400">
              <a:latin typeface="+mj-lt"/>
            </a:endParaRPr>
          </a:p>
        </c:rich>
      </c:tx>
      <c:layout>
        <c:manualLayout>
          <c:xMode val="edge"/>
          <c:yMode val="edge"/>
          <c:x val="4.5723936147325846E-2"/>
          <c:y val="3.73931623931623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7DF5-46A0-8C1A-2EEB7708CC87}"/>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7DF5-46A0-8C1A-2EEB7708CC87}"/>
            </c:ext>
          </c:extLst>
        </c:ser>
        <c:dLbls>
          <c:dLblPos val="ctr"/>
          <c:showLegendKey val="0"/>
          <c:showVal val="1"/>
          <c:showCatName val="0"/>
          <c:showSerName val="0"/>
          <c:showPercent val="0"/>
          <c:showBubbleSize val="0"/>
        </c:dLbls>
        <c:gapWidth val="25"/>
        <c:overlap val="100"/>
        <c:axId val="1221666991"/>
        <c:axId val="1221669871"/>
      </c:barChart>
      <c:catAx>
        <c:axId val="122166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69871"/>
        <c:crosses val="autoZero"/>
        <c:auto val="1"/>
        <c:lblAlgn val="ctr"/>
        <c:lblOffset val="100"/>
        <c:noMultiLvlLbl val="0"/>
      </c:catAx>
      <c:valAx>
        <c:axId val="1221669871"/>
        <c:scaling>
          <c:orientation val="minMax"/>
        </c:scaling>
        <c:delete val="1"/>
        <c:axPos val="l"/>
        <c:numFmt formatCode="0%" sourceLinked="1"/>
        <c:majorTickMark val="none"/>
        <c:minorTickMark val="none"/>
        <c:tickLblPos val="nextTo"/>
        <c:crossAx val="122166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dashboard.xlsx]Pivots!rep satisfaction</c:name>
    <c:fmtId val="9"/>
  </c:pivotSource>
  <c:chart>
    <c:title>
      <c:tx>
        <c:rich>
          <a:bodyPr rot="0" spcFirstLastPara="1" vertOverflow="ellipsis" vert="horz" wrap="square" anchor="ctr" anchorCtr="1"/>
          <a:lstStyle/>
          <a:p>
            <a:pPr>
              <a:defRPr sz="1800" b="0" i="0" u="none" strike="noStrike" kern="1200" spc="0" baseline="0">
                <a:solidFill>
                  <a:schemeClr val="bg2">
                    <a:lumMod val="50000"/>
                  </a:schemeClr>
                </a:solidFill>
                <a:latin typeface="+mj-lt"/>
                <a:ea typeface="+mn-ea"/>
                <a:cs typeface="+mn-cs"/>
              </a:defRPr>
            </a:pPr>
            <a:r>
              <a:rPr lang="en-US" sz="1800">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2">
                  <a:lumMod val="50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Pivots!$A$90:$A$95</c:f>
              <c:strCache>
                <c:ptCount val="5"/>
                <c:pt idx="0">
                  <c:v>1</c:v>
                </c:pt>
                <c:pt idx="1">
                  <c:v>2</c:v>
                </c:pt>
                <c:pt idx="2">
                  <c:v>3</c:v>
                </c:pt>
                <c:pt idx="3">
                  <c:v>4</c:v>
                </c:pt>
                <c:pt idx="4">
                  <c:v>5</c:v>
                </c:pt>
              </c:strCache>
            </c:strRef>
          </c:cat>
          <c:val>
            <c:numRef>
              <c:f>Pivots!$B$90:$B$95</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77A3-4C10-9462-6BCFE8F21E08}"/>
            </c:ext>
          </c:extLst>
        </c:ser>
        <c:dLbls>
          <c:showLegendKey val="0"/>
          <c:showVal val="0"/>
          <c:showCatName val="0"/>
          <c:showSerName val="0"/>
          <c:showPercent val="0"/>
          <c:showBubbleSize val="0"/>
        </c:dLbls>
        <c:gapWidth val="10"/>
        <c:overlap val="-27"/>
        <c:axId val="1316561743"/>
        <c:axId val="1316565583"/>
      </c:barChart>
      <c:catAx>
        <c:axId val="131656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65583"/>
        <c:crosses val="autoZero"/>
        <c:auto val="1"/>
        <c:lblAlgn val="ctr"/>
        <c:lblOffset val="100"/>
        <c:noMultiLvlLbl val="0"/>
      </c:catAx>
      <c:valAx>
        <c:axId val="1316565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6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93344</xdr:colOff>
      <xdr:row>17</xdr:row>
      <xdr:rowOff>11430</xdr:rowOff>
    </xdr:from>
    <xdr:to>
      <xdr:col>14</xdr:col>
      <xdr:colOff>106679</xdr:colOff>
      <xdr:row>27</xdr:row>
      <xdr:rowOff>11430</xdr:rowOff>
    </xdr:to>
    <mc:AlternateContent xmlns:mc="http://schemas.openxmlformats.org/markup-compatibility/2006" xmlns:a14="http://schemas.microsoft.com/office/drawing/2010/main">
      <mc:Choice Requires="a14">
        <xdr:graphicFrame macro="">
          <xdr:nvGraphicFramePr>
            <xdr:cNvPr id="22" name="Representative">
              <a:extLst>
                <a:ext uri="{FF2B5EF4-FFF2-40B4-BE49-F238E27FC236}">
                  <a16:creationId xmlns:a16="http://schemas.microsoft.com/office/drawing/2014/main" id="{667F31E4-9716-4611-8E49-11E0BC95C92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68464" y="3623310"/>
              <a:ext cx="1354455"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17</xdr:row>
      <xdr:rowOff>0</xdr:rowOff>
    </xdr:from>
    <xdr:to>
      <xdr:col>12</xdr:col>
      <xdr:colOff>0</xdr:colOff>
      <xdr:row>36</xdr:row>
      <xdr:rowOff>0</xdr:rowOff>
    </xdr:to>
    <xdr:sp macro="" textlink="">
      <xdr:nvSpPr>
        <xdr:cNvPr id="27" name="Rectangle 26">
          <a:extLst>
            <a:ext uri="{FF2B5EF4-FFF2-40B4-BE49-F238E27FC236}">
              <a16:creationId xmlns:a16="http://schemas.microsoft.com/office/drawing/2014/main" id="{9AD41F48-984C-12B9-8DD8-A3803F5C4220}"/>
            </a:ext>
          </a:extLst>
        </xdr:cNvPr>
        <xdr:cNvSpPr/>
      </xdr:nvSpPr>
      <xdr:spPr>
        <a:xfrm>
          <a:off x="2019300" y="3238500"/>
          <a:ext cx="4800600" cy="3619500"/>
        </a:xfrm>
        <a:prstGeom prst="rect">
          <a:avLst/>
        </a:prstGeom>
        <a:solidFill>
          <a:schemeClr val="bg1"/>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242678</xdr:colOff>
      <xdr:row>3</xdr:row>
      <xdr:rowOff>15240</xdr:rowOff>
    </xdr:from>
    <xdr:to>
      <xdr:col>15</xdr:col>
      <xdr:colOff>548640</xdr:colOff>
      <xdr:row>16</xdr:row>
      <xdr:rowOff>45720</xdr:rowOff>
    </xdr:to>
    <xdr:graphicFrame macro="">
      <xdr:nvGraphicFramePr>
        <xdr:cNvPr id="24" name="Chart 23">
          <a:extLst>
            <a:ext uri="{FF2B5EF4-FFF2-40B4-BE49-F238E27FC236}">
              <a16:creationId xmlns:a16="http://schemas.microsoft.com/office/drawing/2014/main" id="{D12807AD-3C52-4982-89D5-E285D2D13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xdr:row>
      <xdr:rowOff>0</xdr:rowOff>
    </xdr:from>
    <xdr:to>
      <xdr:col>4</xdr:col>
      <xdr:colOff>0</xdr:colOff>
      <xdr:row>8</xdr:row>
      <xdr:rowOff>0</xdr:rowOff>
    </xdr:to>
    <xdr:sp macro="" textlink="Pivots!A4">
      <xdr:nvSpPr>
        <xdr:cNvPr id="2" name="Rectangle 1">
          <a:extLst>
            <a:ext uri="{FF2B5EF4-FFF2-40B4-BE49-F238E27FC236}">
              <a16:creationId xmlns:a16="http://schemas.microsoft.com/office/drawing/2014/main" id="{DFFDFA87-3981-E7AC-391B-C89390ECD0AA}"/>
            </a:ext>
          </a:extLst>
        </xdr:cNvPr>
        <xdr:cNvSpPr/>
      </xdr:nvSpPr>
      <xdr:spPr>
        <a:xfrm>
          <a:off x="335280" y="1051560"/>
          <a:ext cx="1341120" cy="914400"/>
        </a:xfrm>
        <a:prstGeom prst="rect">
          <a:avLst/>
        </a:prstGeom>
        <a:solidFill>
          <a:schemeClr val="accent4"/>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6C5682-ABAA-4101-8CC2-4713448862F3}" type="TxLink">
            <a:rPr lang="en-US" sz="2800" b="0" i="0" u="none" strike="noStrike">
              <a:solidFill>
                <a:schemeClr val="bg1"/>
              </a:solidFill>
              <a:latin typeface="+mj-lt"/>
            </a:rPr>
            <a:pPr algn="ctr"/>
            <a:t>1,000</a:t>
          </a:fld>
          <a:endParaRPr lang="en-US" sz="2800">
            <a:solidFill>
              <a:schemeClr val="bg1"/>
            </a:solidFill>
            <a:latin typeface="+mj-lt"/>
          </a:endParaRPr>
        </a:p>
      </xdr:txBody>
    </xdr:sp>
    <xdr:clientData/>
  </xdr:twoCellAnchor>
  <xdr:twoCellAnchor>
    <xdr:from>
      <xdr:col>2</xdr:col>
      <xdr:colOff>95250</xdr:colOff>
      <xdr:row>3</xdr:row>
      <xdr:rowOff>57150</xdr:rowOff>
    </xdr:from>
    <xdr:to>
      <xdr:col>3</xdr:col>
      <xdr:colOff>552450</xdr:colOff>
      <xdr:row>4</xdr:row>
      <xdr:rowOff>95250</xdr:rowOff>
    </xdr:to>
    <xdr:sp macro="" textlink="">
      <xdr:nvSpPr>
        <xdr:cNvPr id="3" name="TextBox 2">
          <a:extLst>
            <a:ext uri="{FF2B5EF4-FFF2-40B4-BE49-F238E27FC236}">
              <a16:creationId xmlns:a16="http://schemas.microsoft.com/office/drawing/2014/main" id="{5994A1F3-1BF8-CDFD-A979-45314BB52CFE}"/>
            </a:ext>
          </a:extLst>
        </xdr:cNvPr>
        <xdr:cNvSpPr txBox="1"/>
      </xdr:nvSpPr>
      <xdr:spPr>
        <a:xfrm>
          <a:off x="438150" y="62865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Calls</a:t>
          </a:r>
        </a:p>
      </xdr:txBody>
    </xdr:sp>
    <xdr:clientData/>
  </xdr:twoCellAnchor>
  <xdr:twoCellAnchor editAs="oneCell">
    <xdr:from>
      <xdr:col>2</xdr:col>
      <xdr:colOff>86255</xdr:colOff>
      <xdr:row>3</xdr:row>
      <xdr:rowOff>57091</xdr:rowOff>
    </xdr:from>
    <xdr:to>
      <xdr:col>2</xdr:col>
      <xdr:colOff>250841</xdr:colOff>
      <xdr:row>4</xdr:row>
      <xdr:rowOff>31177</xdr:rowOff>
    </xdr:to>
    <xdr:pic>
      <xdr:nvPicPr>
        <xdr:cNvPr id="4" name="Graphic 3" descr="Receiver with solid fill">
          <a:extLst>
            <a:ext uri="{FF2B5EF4-FFF2-40B4-BE49-F238E27FC236}">
              <a16:creationId xmlns:a16="http://schemas.microsoft.com/office/drawing/2014/main" id="{BEC60330-EE3C-4556-8D50-58A9A24CBEB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381329">
          <a:off x="429155" y="628591"/>
          <a:ext cx="164586" cy="164586"/>
        </a:xfrm>
        <a:prstGeom prst="rect">
          <a:avLst/>
        </a:prstGeom>
      </xdr:spPr>
    </xdr:pic>
    <xdr:clientData/>
  </xdr:twoCellAnchor>
  <xdr:twoCellAnchor>
    <xdr:from>
      <xdr:col>2</xdr:col>
      <xdr:colOff>266700</xdr:colOff>
      <xdr:row>6</xdr:row>
      <xdr:rowOff>133350</xdr:rowOff>
    </xdr:from>
    <xdr:to>
      <xdr:col>3</xdr:col>
      <xdr:colOff>400050</xdr:colOff>
      <xdr:row>7</xdr:row>
      <xdr:rowOff>142875</xdr:rowOff>
    </xdr:to>
    <xdr:sp macro="" textlink="Pivots!A10">
      <xdr:nvSpPr>
        <xdr:cNvPr id="5" name="TextBox 4">
          <a:extLst>
            <a:ext uri="{FF2B5EF4-FFF2-40B4-BE49-F238E27FC236}">
              <a16:creationId xmlns:a16="http://schemas.microsoft.com/office/drawing/2014/main" id="{E50A66A8-B29B-C784-C404-DFB0B576EC04}"/>
            </a:ext>
          </a:extLst>
        </xdr:cNvPr>
        <xdr:cNvSpPr txBox="1"/>
      </xdr:nvSpPr>
      <xdr:spPr>
        <a:xfrm>
          <a:off x="609600" y="1276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BF7CA0-7133-403D-99CD-976F6F9EC9E8}" type="TxLink">
            <a:rPr lang="en-US" sz="1050" b="0" i="0" u="none" strike="noStrike">
              <a:solidFill>
                <a:schemeClr val="accent6">
                  <a:lumMod val="20000"/>
                  <a:lumOff val="80000"/>
                </a:schemeClr>
              </a:solidFill>
              <a:latin typeface="Aptos"/>
            </a:rPr>
            <a:pPr algn="ctr"/>
            <a:t>218</a:t>
          </a:fld>
          <a:endParaRPr lang="en-US" sz="1050">
            <a:solidFill>
              <a:schemeClr val="accent6">
                <a:lumMod val="20000"/>
                <a:lumOff val="80000"/>
              </a:schemeClr>
            </a:solidFill>
          </a:endParaRPr>
        </a:p>
      </xdr:txBody>
    </xdr:sp>
    <xdr:clientData/>
  </xdr:twoCellAnchor>
  <xdr:twoCellAnchor>
    <xdr:from>
      <xdr:col>2</xdr:col>
      <xdr:colOff>0</xdr:colOff>
      <xdr:row>10</xdr:row>
      <xdr:rowOff>0</xdr:rowOff>
    </xdr:from>
    <xdr:to>
      <xdr:col>4</xdr:col>
      <xdr:colOff>0</xdr:colOff>
      <xdr:row>15</xdr:row>
      <xdr:rowOff>0</xdr:rowOff>
    </xdr:to>
    <xdr:sp macro="" textlink="Pivots!B4">
      <xdr:nvSpPr>
        <xdr:cNvPr id="6" name="Rectangle 5">
          <a:extLst>
            <a:ext uri="{FF2B5EF4-FFF2-40B4-BE49-F238E27FC236}">
              <a16:creationId xmlns:a16="http://schemas.microsoft.com/office/drawing/2014/main" id="{FE99B736-BFA2-4DD8-A483-63B5FF4EAD9E}"/>
            </a:ext>
          </a:extLst>
        </xdr:cNvPr>
        <xdr:cNvSpPr/>
      </xdr:nvSpPr>
      <xdr:spPr>
        <a:xfrm>
          <a:off x="342900" y="1905000"/>
          <a:ext cx="1371600" cy="952500"/>
        </a:xfrm>
        <a:prstGeom prst="rect">
          <a:avLst/>
        </a:prstGeom>
        <a:solidFill>
          <a:schemeClr val="accent4"/>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CA0786A-27D3-424A-95E7-98F53D327913}" type="TxLink">
            <a:rPr lang="en-US" sz="2400" b="0" i="0" u="none" strike="noStrike">
              <a:solidFill>
                <a:schemeClr val="bg1"/>
              </a:solidFill>
              <a:latin typeface="+mj-lt"/>
              <a:ea typeface="+mn-ea"/>
              <a:cs typeface="+mn-cs"/>
            </a:rPr>
            <a:pPr marL="0" indent="0" algn="ctr"/>
            <a:t>$96,623</a:t>
          </a:fld>
          <a:endParaRPr lang="en-US" sz="2400" b="0" i="0" u="none" strike="noStrike">
            <a:solidFill>
              <a:schemeClr val="bg1"/>
            </a:solidFill>
            <a:latin typeface="+mj-lt"/>
            <a:ea typeface="+mn-ea"/>
            <a:cs typeface="+mn-cs"/>
          </a:endParaRPr>
        </a:p>
      </xdr:txBody>
    </xdr:sp>
    <xdr:clientData/>
  </xdr:twoCellAnchor>
  <xdr:twoCellAnchor>
    <xdr:from>
      <xdr:col>2</xdr:col>
      <xdr:colOff>95250</xdr:colOff>
      <xdr:row>10</xdr:row>
      <xdr:rowOff>57150</xdr:rowOff>
    </xdr:from>
    <xdr:to>
      <xdr:col>3</xdr:col>
      <xdr:colOff>552450</xdr:colOff>
      <xdr:row>11</xdr:row>
      <xdr:rowOff>95250</xdr:rowOff>
    </xdr:to>
    <xdr:sp macro="" textlink="">
      <xdr:nvSpPr>
        <xdr:cNvPr id="7" name="TextBox 6">
          <a:extLst>
            <a:ext uri="{FF2B5EF4-FFF2-40B4-BE49-F238E27FC236}">
              <a16:creationId xmlns:a16="http://schemas.microsoft.com/office/drawing/2014/main" id="{E8075C6A-579F-4D0D-A397-79476F678A2C}"/>
            </a:ext>
          </a:extLst>
        </xdr:cNvPr>
        <xdr:cNvSpPr txBox="1"/>
      </xdr:nvSpPr>
      <xdr:spPr>
        <a:xfrm>
          <a:off x="438150" y="196215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Amount</a:t>
          </a:r>
        </a:p>
      </xdr:txBody>
    </xdr:sp>
    <xdr:clientData/>
  </xdr:twoCellAnchor>
  <xdr:twoCellAnchor editAs="oneCell">
    <xdr:from>
      <xdr:col>2</xdr:col>
      <xdr:colOff>64484</xdr:colOff>
      <xdr:row>10</xdr:row>
      <xdr:rowOff>84306</xdr:rowOff>
    </xdr:from>
    <xdr:to>
      <xdr:col>2</xdr:col>
      <xdr:colOff>229070</xdr:colOff>
      <xdr:row>11</xdr:row>
      <xdr:rowOff>58392</xdr:rowOff>
    </xdr:to>
    <xdr:pic>
      <xdr:nvPicPr>
        <xdr:cNvPr id="8" name="Graphic 7">
          <a:extLst>
            <a:ext uri="{FF2B5EF4-FFF2-40B4-BE49-F238E27FC236}">
              <a16:creationId xmlns:a16="http://schemas.microsoft.com/office/drawing/2014/main" id="{FB9172CA-3692-45BC-BF63-652F8EDD861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412827" y="1989306"/>
          <a:ext cx="164586" cy="164586"/>
        </a:xfrm>
        <a:prstGeom prst="rect">
          <a:avLst/>
        </a:prstGeom>
      </xdr:spPr>
    </xdr:pic>
    <xdr:clientData/>
  </xdr:twoCellAnchor>
  <xdr:twoCellAnchor>
    <xdr:from>
      <xdr:col>2</xdr:col>
      <xdr:colOff>266700</xdr:colOff>
      <xdr:row>13</xdr:row>
      <xdr:rowOff>133350</xdr:rowOff>
    </xdr:from>
    <xdr:to>
      <xdr:col>3</xdr:col>
      <xdr:colOff>400050</xdr:colOff>
      <xdr:row>14</xdr:row>
      <xdr:rowOff>142875</xdr:rowOff>
    </xdr:to>
    <xdr:sp macro="" textlink="Pivots!B10">
      <xdr:nvSpPr>
        <xdr:cNvPr id="9" name="TextBox 8">
          <a:extLst>
            <a:ext uri="{FF2B5EF4-FFF2-40B4-BE49-F238E27FC236}">
              <a16:creationId xmlns:a16="http://schemas.microsoft.com/office/drawing/2014/main" id="{F7AF5CCC-0C2D-4C67-9FB7-183D48010B72}"/>
            </a:ext>
          </a:extLst>
        </xdr:cNvPr>
        <xdr:cNvSpPr txBox="1"/>
      </xdr:nvSpPr>
      <xdr:spPr>
        <a:xfrm>
          <a:off x="609600" y="26098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6EED1-81D3-4B69-9B6E-7B056C5EA5A1}" type="TxLink">
            <a:rPr lang="en-US" sz="1050" b="0" i="0" u="none" strike="noStrike">
              <a:solidFill>
                <a:schemeClr val="bg1">
                  <a:lumMod val="95000"/>
                </a:schemeClr>
              </a:solidFill>
              <a:latin typeface="Aptos"/>
            </a:rPr>
            <a:pPr algn="ctr"/>
            <a:t>$20,581</a:t>
          </a:fld>
          <a:endParaRPr lang="en-US" sz="1050">
            <a:solidFill>
              <a:schemeClr val="bg1">
                <a:lumMod val="95000"/>
              </a:schemeClr>
            </a:solidFill>
          </a:endParaRPr>
        </a:p>
      </xdr:txBody>
    </xdr:sp>
    <xdr:clientData/>
  </xdr:twoCellAnchor>
  <xdr:twoCellAnchor>
    <xdr:from>
      <xdr:col>2</xdr:col>
      <xdr:colOff>0</xdr:colOff>
      <xdr:row>17</xdr:row>
      <xdr:rowOff>0</xdr:rowOff>
    </xdr:from>
    <xdr:to>
      <xdr:col>4</xdr:col>
      <xdr:colOff>0</xdr:colOff>
      <xdr:row>22</xdr:row>
      <xdr:rowOff>0</xdr:rowOff>
    </xdr:to>
    <xdr:sp macro="" textlink="Pivots!C4">
      <xdr:nvSpPr>
        <xdr:cNvPr id="10" name="Rectangle 9">
          <a:extLst>
            <a:ext uri="{FF2B5EF4-FFF2-40B4-BE49-F238E27FC236}">
              <a16:creationId xmlns:a16="http://schemas.microsoft.com/office/drawing/2014/main" id="{C145459F-88C6-4A8C-A662-D8DAA226448C}"/>
            </a:ext>
          </a:extLst>
        </xdr:cNvPr>
        <xdr:cNvSpPr/>
      </xdr:nvSpPr>
      <xdr:spPr>
        <a:xfrm>
          <a:off x="342900" y="3238500"/>
          <a:ext cx="1371600" cy="952500"/>
        </a:xfrm>
        <a:prstGeom prst="rect">
          <a:avLst/>
        </a:prstGeom>
        <a:solidFill>
          <a:schemeClr val="accent4"/>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D3FFB17-B057-42BB-939D-9D65790D2B38}" type="TxLink">
            <a:rPr lang="en-US" sz="2400" b="0" i="0" u="none" strike="noStrike">
              <a:solidFill>
                <a:schemeClr val="bg1"/>
              </a:solidFill>
              <a:latin typeface="+mj-lt"/>
              <a:ea typeface="+mn-ea"/>
              <a:cs typeface="+mn-cs"/>
            </a:rPr>
            <a:pPr marL="0" indent="0" algn="ctr"/>
            <a:t>89,850</a:t>
          </a:fld>
          <a:endParaRPr lang="en-US" sz="2400" b="0" i="0" u="none" strike="noStrike">
            <a:solidFill>
              <a:schemeClr val="bg1"/>
            </a:solidFill>
            <a:latin typeface="+mj-lt"/>
            <a:ea typeface="+mn-ea"/>
            <a:cs typeface="+mn-cs"/>
          </a:endParaRPr>
        </a:p>
      </xdr:txBody>
    </xdr:sp>
    <xdr:clientData/>
  </xdr:twoCellAnchor>
  <xdr:twoCellAnchor>
    <xdr:from>
      <xdr:col>2</xdr:col>
      <xdr:colOff>223156</xdr:colOff>
      <xdr:row>17</xdr:row>
      <xdr:rowOff>57150</xdr:rowOff>
    </xdr:from>
    <xdr:to>
      <xdr:col>3</xdr:col>
      <xdr:colOff>552449</xdr:colOff>
      <xdr:row>18</xdr:row>
      <xdr:rowOff>95250</xdr:rowOff>
    </xdr:to>
    <xdr:sp macro="" textlink="">
      <xdr:nvSpPr>
        <xdr:cNvPr id="11" name="TextBox 10">
          <a:extLst>
            <a:ext uri="{FF2B5EF4-FFF2-40B4-BE49-F238E27FC236}">
              <a16:creationId xmlns:a16="http://schemas.microsoft.com/office/drawing/2014/main" id="{7C4AD89C-1A2D-450E-8254-B05E721F9655}"/>
            </a:ext>
          </a:extLst>
        </xdr:cNvPr>
        <xdr:cNvSpPr txBox="1"/>
      </xdr:nvSpPr>
      <xdr:spPr>
        <a:xfrm>
          <a:off x="571499" y="3295650"/>
          <a:ext cx="101509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Duration</a:t>
          </a:r>
        </a:p>
      </xdr:txBody>
    </xdr:sp>
    <xdr:clientData/>
  </xdr:twoCellAnchor>
  <xdr:twoCellAnchor editAs="oneCell">
    <xdr:from>
      <xdr:col>2</xdr:col>
      <xdr:colOff>64484</xdr:colOff>
      <xdr:row>17</xdr:row>
      <xdr:rowOff>67977</xdr:rowOff>
    </xdr:from>
    <xdr:to>
      <xdr:col>2</xdr:col>
      <xdr:colOff>229070</xdr:colOff>
      <xdr:row>18</xdr:row>
      <xdr:rowOff>42063</xdr:rowOff>
    </xdr:to>
    <xdr:pic>
      <xdr:nvPicPr>
        <xdr:cNvPr id="12" name="Graphic 11">
          <a:extLst>
            <a:ext uri="{FF2B5EF4-FFF2-40B4-BE49-F238E27FC236}">
              <a16:creationId xmlns:a16="http://schemas.microsoft.com/office/drawing/2014/main" id="{BEF6004D-052C-4856-9F7D-D13E087FBB5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412827" y="3306477"/>
          <a:ext cx="164586" cy="164586"/>
        </a:xfrm>
        <a:prstGeom prst="rect">
          <a:avLst/>
        </a:prstGeom>
      </xdr:spPr>
    </xdr:pic>
    <xdr:clientData/>
  </xdr:twoCellAnchor>
  <xdr:twoCellAnchor>
    <xdr:from>
      <xdr:col>2</xdr:col>
      <xdr:colOff>266700</xdr:colOff>
      <xdr:row>20</xdr:row>
      <xdr:rowOff>133350</xdr:rowOff>
    </xdr:from>
    <xdr:to>
      <xdr:col>3</xdr:col>
      <xdr:colOff>400050</xdr:colOff>
      <xdr:row>21</xdr:row>
      <xdr:rowOff>142875</xdr:rowOff>
    </xdr:to>
    <xdr:sp macro="" textlink="Pivots!C10">
      <xdr:nvSpPr>
        <xdr:cNvPr id="13" name="TextBox 12">
          <a:extLst>
            <a:ext uri="{FF2B5EF4-FFF2-40B4-BE49-F238E27FC236}">
              <a16:creationId xmlns:a16="http://schemas.microsoft.com/office/drawing/2014/main" id="{6FB1B66E-0E50-47E0-98C2-EEB736A83761}"/>
            </a:ext>
          </a:extLst>
        </xdr:cNvPr>
        <xdr:cNvSpPr txBox="1"/>
      </xdr:nvSpPr>
      <xdr:spPr>
        <a:xfrm>
          <a:off x="609600" y="3943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78955B-F21A-4FAA-BC74-15763C52AA2D}" type="TxLink">
            <a:rPr lang="en-US" sz="1050" b="0" i="0" u="none" strike="noStrike">
              <a:solidFill>
                <a:schemeClr val="bg1">
                  <a:lumMod val="95000"/>
                </a:schemeClr>
              </a:solidFill>
              <a:latin typeface="Aptos"/>
            </a:rPr>
            <a:pPr algn="ctr"/>
            <a:t>19,300</a:t>
          </a:fld>
          <a:endParaRPr lang="en-US" sz="1050">
            <a:solidFill>
              <a:schemeClr val="bg1">
                <a:lumMod val="95000"/>
              </a:schemeClr>
            </a:solidFill>
          </a:endParaRPr>
        </a:p>
      </xdr:txBody>
    </xdr:sp>
    <xdr:clientData/>
  </xdr:twoCellAnchor>
  <xdr:twoCellAnchor>
    <xdr:from>
      <xdr:col>2</xdr:col>
      <xdr:colOff>0</xdr:colOff>
      <xdr:row>24</xdr:row>
      <xdr:rowOff>0</xdr:rowOff>
    </xdr:from>
    <xdr:to>
      <xdr:col>4</xdr:col>
      <xdr:colOff>0</xdr:colOff>
      <xdr:row>29</xdr:row>
      <xdr:rowOff>0</xdr:rowOff>
    </xdr:to>
    <xdr:sp macro="" textlink="Pivots!D4">
      <xdr:nvSpPr>
        <xdr:cNvPr id="14" name="Rectangle 13">
          <a:extLst>
            <a:ext uri="{FF2B5EF4-FFF2-40B4-BE49-F238E27FC236}">
              <a16:creationId xmlns:a16="http://schemas.microsoft.com/office/drawing/2014/main" id="{04F9347D-E03D-45DC-B39B-4739781D4422}"/>
            </a:ext>
          </a:extLst>
        </xdr:cNvPr>
        <xdr:cNvSpPr/>
      </xdr:nvSpPr>
      <xdr:spPr>
        <a:xfrm>
          <a:off x="342900" y="4572000"/>
          <a:ext cx="1371600" cy="952500"/>
        </a:xfrm>
        <a:prstGeom prst="rect">
          <a:avLst/>
        </a:prstGeom>
        <a:solidFill>
          <a:schemeClr val="accent4"/>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9D3C252-994D-4880-8D40-91E4D11CC17D}" type="TxLink">
            <a:rPr lang="en-US" sz="2400" b="0" i="0" u="none" strike="noStrike">
              <a:solidFill>
                <a:schemeClr val="bg1"/>
              </a:solidFill>
              <a:latin typeface="+mj-lt"/>
              <a:ea typeface="+mn-ea"/>
              <a:cs typeface="+mn-cs"/>
            </a:rPr>
            <a:pPr marL="0" indent="0" algn="ctr"/>
            <a:t>3.9</a:t>
          </a:fld>
          <a:endParaRPr lang="en-US" sz="2400" b="0" i="0" u="none" strike="noStrike">
            <a:solidFill>
              <a:schemeClr val="bg1"/>
            </a:solidFill>
            <a:latin typeface="+mj-lt"/>
            <a:ea typeface="+mn-ea"/>
            <a:cs typeface="+mn-cs"/>
          </a:endParaRPr>
        </a:p>
      </xdr:txBody>
    </xdr:sp>
    <xdr:clientData/>
  </xdr:twoCellAnchor>
  <xdr:twoCellAnchor>
    <xdr:from>
      <xdr:col>2</xdr:col>
      <xdr:colOff>223156</xdr:colOff>
      <xdr:row>24</xdr:row>
      <xdr:rowOff>57150</xdr:rowOff>
    </xdr:from>
    <xdr:to>
      <xdr:col>3</xdr:col>
      <xdr:colOff>552449</xdr:colOff>
      <xdr:row>25</xdr:row>
      <xdr:rowOff>95250</xdr:rowOff>
    </xdr:to>
    <xdr:sp macro="" textlink="">
      <xdr:nvSpPr>
        <xdr:cNvPr id="15" name="TextBox 14">
          <a:extLst>
            <a:ext uri="{FF2B5EF4-FFF2-40B4-BE49-F238E27FC236}">
              <a16:creationId xmlns:a16="http://schemas.microsoft.com/office/drawing/2014/main" id="{67985422-EBD8-4AED-A538-C1555E53ED4F}"/>
            </a:ext>
          </a:extLst>
        </xdr:cNvPr>
        <xdr:cNvSpPr txBox="1"/>
      </xdr:nvSpPr>
      <xdr:spPr>
        <a:xfrm>
          <a:off x="571499" y="4629150"/>
          <a:ext cx="101509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Avg. Rating</a:t>
          </a:r>
        </a:p>
      </xdr:txBody>
    </xdr:sp>
    <xdr:clientData/>
  </xdr:twoCellAnchor>
  <xdr:twoCellAnchor editAs="oneCell">
    <xdr:from>
      <xdr:col>2</xdr:col>
      <xdr:colOff>59041</xdr:colOff>
      <xdr:row>24</xdr:row>
      <xdr:rowOff>78862</xdr:rowOff>
    </xdr:from>
    <xdr:to>
      <xdr:col>2</xdr:col>
      <xdr:colOff>223627</xdr:colOff>
      <xdr:row>25</xdr:row>
      <xdr:rowOff>52948</xdr:rowOff>
    </xdr:to>
    <xdr:pic>
      <xdr:nvPicPr>
        <xdr:cNvPr id="16" name="Graphic 15">
          <a:extLst>
            <a:ext uri="{FF2B5EF4-FFF2-40B4-BE49-F238E27FC236}">
              <a16:creationId xmlns:a16="http://schemas.microsoft.com/office/drawing/2014/main" id="{922A0471-CD57-4675-8E9A-462B8E53D37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07384" y="4650862"/>
          <a:ext cx="164586" cy="164586"/>
        </a:xfrm>
        <a:prstGeom prst="rect">
          <a:avLst/>
        </a:prstGeom>
      </xdr:spPr>
    </xdr:pic>
    <xdr:clientData/>
  </xdr:twoCellAnchor>
  <xdr:twoCellAnchor>
    <xdr:from>
      <xdr:col>2</xdr:col>
      <xdr:colOff>266700</xdr:colOff>
      <xdr:row>27</xdr:row>
      <xdr:rowOff>133350</xdr:rowOff>
    </xdr:from>
    <xdr:to>
      <xdr:col>3</xdr:col>
      <xdr:colOff>400050</xdr:colOff>
      <xdr:row>28</xdr:row>
      <xdr:rowOff>142875</xdr:rowOff>
    </xdr:to>
    <xdr:sp macro="" textlink="Pivots!D10">
      <xdr:nvSpPr>
        <xdr:cNvPr id="17" name="TextBox 16">
          <a:extLst>
            <a:ext uri="{FF2B5EF4-FFF2-40B4-BE49-F238E27FC236}">
              <a16:creationId xmlns:a16="http://schemas.microsoft.com/office/drawing/2014/main" id="{596BD7BE-85E5-4B07-BD2A-D14D68A46ADB}"/>
            </a:ext>
          </a:extLst>
        </xdr:cNvPr>
        <xdr:cNvSpPr txBox="1"/>
      </xdr:nvSpPr>
      <xdr:spPr>
        <a:xfrm>
          <a:off x="609600" y="52768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0BCA10-D279-4E94-9D81-88E019995219}" type="TxLink">
            <a:rPr lang="en-US" sz="1050" b="0" i="0" u="none" strike="noStrike">
              <a:solidFill>
                <a:schemeClr val="bg1">
                  <a:lumMod val="95000"/>
                </a:schemeClr>
              </a:solidFill>
              <a:latin typeface="Aptos"/>
            </a:rPr>
            <a:pPr algn="ctr"/>
            <a:t>3.9</a:t>
          </a:fld>
          <a:endParaRPr lang="en-US" sz="1050">
            <a:solidFill>
              <a:schemeClr val="bg1">
                <a:lumMod val="95000"/>
              </a:schemeClr>
            </a:solidFill>
          </a:endParaRPr>
        </a:p>
      </xdr:txBody>
    </xdr:sp>
    <xdr:clientData/>
  </xdr:twoCellAnchor>
  <xdr:twoCellAnchor>
    <xdr:from>
      <xdr:col>2</xdr:col>
      <xdr:colOff>0</xdr:colOff>
      <xdr:row>31</xdr:row>
      <xdr:rowOff>0</xdr:rowOff>
    </xdr:from>
    <xdr:to>
      <xdr:col>4</xdr:col>
      <xdr:colOff>0</xdr:colOff>
      <xdr:row>36</xdr:row>
      <xdr:rowOff>0</xdr:rowOff>
    </xdr:to>
    <xdr:sp macro="" textlink="Pivots!E4">
      <xdr:nvSpPr>
        <xdr:cNvPr id="18" name="Rectangle 17">
          <a:extLst>
            <a:ext uri="{FF2B5EF4-FFF2-40B4-BE49-F238E27FC236}">
              <a16:creationId xmlns:a16="http://schemas.microsoft.com/office/drawing/2014/main" id="{0138E5F4-FA07-47D5-BE28-D46F93A4C188}"/>
            </a:ext>
          </a:extLst>
        </xdr:cNvPr>
        <xdr:cNvSpPr/>
      </xdr:nvSpPr>
      <xdr:spPr>
        <a:xfrm>
          <a:off x="342900" y="5905500"/>
          <a:ext cx="1371600" cy="952500"/>
        </a:xfrm>
        <a:prstGeom prst="rect">
          <a:avLst/>
        </a:prstGeom>
        <a:solidFill>
          <a:schemeClr val="accent4"/>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F1CB5B-102A-4CBB-8CE6-E9491AF9CA0C}" type="TxLink">
            <a:rPr lang="en-US" sz="2400" b="0" i="0" u="none" strike="noStrike">
              <a:solidFill>
                <a:schemeClr val="bg1"/>
              </a:solidFill>
              <a:latin typeface="+mj-lt"/>
              <a:ea typeface="+mn-ea"/>
              <a:cs typeface="+mn-cs"/>
            </a:rPr>
            <a:pPr marL="0" indent="0" algn="ctr"/>
            <a:t>307</a:t>
          </a:fld>
          <a:endParaRPr lang="en-US" sz="2400" b="0" i="0" u="none" strike="noStrike">
            <a:solidFill>
              <a:schemeClr val="bg1"/>
            </a:solidFill>
            <a:latin typeface="+mj-lt"/>
            <a:ea typeface="+mn-ea"/>
            <a:cs typeface="+mn-cs"/>
          </a:endParaRPr>
        </a:p>
      </xdr:txBody>
    </xdr:sp>
    <xdr:clientData/>
  </xdr:twoCellAnchor>
  <xdr:twoCellAnchor>
    <xdr:from>
      <xdr:col>2</xdr:col>
      <xdr:colOff>179613</xdr:colOff>
      <xdr:row>31</xdr:row>
      <xdr:rowOff>47625</xdr:rowOff>
    </xdr:from>
    <xdr:to>
      <xdr:col>3</xdr:col>
      <xdr:colOff>600074</xdr:colOff>
      <xdr:row>32</xdr:row>
      <xdr:rowOff>85725</xdr:rowOff>
    </xdr:to>
    <xdr:sp macro="" textlink="">
      <xdr:nvSpPr>
        <xdr:cNvPr id="19" name="TextBox 18">
          <a:extLst>
            <a:ext uri="{FF2B5EF4-FFF2-40B4-BE49-F238E27FC236}">
              <a16:creationId xmlns:a16="http://schemas.microsoft.com/office/drawing/2014/main" id="{B57A7080-97AA-4ACC-9672-117CE885F2CC}"/>
            </a:ext>
          </a:extLst>
        </xdr:cNvPr>
        <xdr:cNvSpPr txBox="1"/>
      </xdr:nvSpPr>
      <xdr:spPr>
        <a:xfrm>
          <a:off x="527956" y="5953125"/>
          <a:ext cx="110626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Happy Callers</a:t>
          </a:r>
        </a:p>
      </xdr:txBody>
    </xdr:sp>
    <xdr:clientData/>
  </xdr:twoCellAnchor>
  <xdr:twoCellAnchor editAs="oneCell">
    <xdr:from>
      <xdr:col>2</xdr:col>
      <xdr:colOff>48156</xdr:colOff>
      <xdr:row>31</xdr:row>
      <xdr:rowOff>57090</xdr:rowOff>
    </xdr:from>
    <xdr:to>
      <xdr:col>2</xdr:col>
      <xdr:colOff>212742</xdr:colOff>
      <xdr:row>32</xdr:row>
      <xdr:rowOff>31176</xdr:rowOff>
    </xdr:to>
    <xdr:pic>
      <xdr:nvPicPr>
        <xdr:cNvPr id="20" name="Graphic 19">
          <a:extLst>
            <a:ext uri="{FF2B5EF4-FFF2-40B4-BE49-F238E27FC236}">
              <a16:creationId xmlns:a16="http://schemas.microsoft.com/office/drawing/2014/main" id="{8885534D-6CA2-40E5-BE66-6490F2C641F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96499" y="5962590"/>
          <a:ext cx="164586" cy="164586"/>
        </a:xfrm>
        <a:prstGeom prst="rect">
          <a:avLst/>
        </a:prstGeom>
      </xdr:spPr>
    </xdr:pic>
    <xdr:clientData/>
  </xdr:twoCellAnchor>
  <xdr:twoCellAnchor>
    <xdr:from>
      <xdr:col>2</xdr:col>
      <xdr:colOff>266700</xdr:colOff>
      <xdr:row>34</xdr:row>
      <xdr:rowOff>133350</xdr:rowOff>
    </xdr:from>
    <xdr:to>
      <xdr:col>3</xdr:col>
      <xdr:colOff>400050</xdr:colOff>
      <xdr:row>35</xdr:row>
      <xdr:rowOff>142875</xdr:rowOff>
    </xdr:to>
    <xdr:sp macro="" textlink="Pivots!E10">
      <xdr:nvSpPr>
        <xdr:cNvPr id="21" name="TextBox 20">
          <a:extLst>
            <a:ext uri="{FF2B5EF4-FFF2-40B4-BE49-F238E27FC236}">
              <a16:creationId xmlns:a16="http://schemas.microsoft.com/office/drawing/2014/main" id="{ED517D02-6EB0-4953-A30E-934171BADA78}"/>
            </a:ext>
          </a:extLst>
        </xdr:cNvPr>
        <xdr:cNvSpPr txBox="1"/>
      </xdr:nvSpPr>
      <xdr:spPr>
        <a:xfrm>
          <a:off x="609600" y="6610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A01F78-516D-4020-B7BF-3930DF8A7B0B}" type="TxLink">
            <a:rPr lang="en-US" sz="1050" b="0" i="0" u="none" strike="noStrike">
              <a:solidFill>
                <a:schemeClr val="bg1">
                  <a:lumMod val="95000"/>
                </a:schemeClr>
              </a:solidFill>
              <a:latin typeface="Aptos"/>
            </a:rPr>
            <a:pPr algn="ctr"/>
            <a:t>74</a:t>
          </a:fld>
          <a:endParaRPr lang="en-US" sz="1050">
            <a:solidFill>
              <a:schemeClr val="bg1">
                <a:lumMod val="95000"/>
              </a:schemeClr>
            </a:solidFill>
          </a:endParaRPr>
        </a:p>
      </xdr:txBody>
    </xdr:sp>
    <xdr:clientData/>
  </xdr:twoCellAnchor>
  <xdr:twoCellAnchor>
    <xdr:from>
      <xdr:col>4</xdr:col>
      <xdr:colOff>83820</xdr:colOff>
      <xdr:row>3</xdr:row>
      <xdr:rowOff>7620</xdr:rowOff>
    </xdr:from>
    <xdr:to>
      <xdr:col>11</xdr:col>
      <xdr:colOff>236220</xdr:colOff>
      <xdr:row>16</xdr:row>
      <xdr:rowOff>45720</xdr:rowOff>
    </xdr:to>
    <xdr:graphicFrame macro="">
      <xdr:nvGraphicFramePr>
        <xdr:cNvPr id="23" name="Chart 22">
          <a:extLst>
            <a:ext uri="{FF2B5EF4-FFF2-40B4-BE49-F238E27FC236}">
              <a16:creationId xmlns:a16="http://schemas.microsoft.com/office/drawing/2014/main" id="{7AD04118-F64D-4356-A147-FC8906983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0</xdr:colOff>
      <xdr:row>17</xdr:row>
      <xdr:rowOff>10886</xdr:rowOff>
    </xdr:from>
    <xdr:to>
      <xdr:col>12</xdr:col>
      <xdr:colOff>0</xdr:colOff>
      <xdr:row>36</xdr:row>
      <xdr:rowOff>0</xdr:rowOff>
    </xdr:to>
    <xdr:graphicFrame macro="">
      <xdr:nvGraphicFramePr>
        <xdr:cNvPr id="25" name="Chart 24">
          <a:extLst>
            <a:ext uri="{FF2B5EF4-FFF2-40B4-BE49-F238E27FC236}">
              <a16:creationId xmlns:a16="http://schemas.microsoft.com/office/drawing/2014/main" id="{7893B361-D5DC-4B67-981B-7E8F4999F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17</xdr:row>
      <xdr:rowOff>5442</xdr:rowOff>
    </xdr:from>
    <xdr:to>
      <xdr:col>9</xdr:col>
      <xdr:colOff>84364</xdr:colOff>
      <xdr:row>35</xdr:row>
      <xdr:rowOff>190499</xdr:rowOff>
    </xdr:to>
    <xdr:graphicFrame macro="">
      <xdr:nvGraphicFramePr>
        <xdr:cNvPr id="26" name="Chart 25">
          <a:extLst>
            <a:ext uri="{FF2B5EF4-FFF2-40B4-BE49-F238E27FC236}">
              <a16:creationId xmlns:a16="http://schemas.microsoft.com/office/drawing/2014/main" id="{0BA56FEC-51A2-4255-ADB3-E8A8AEB70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556260</xdr:colOff>
      <xdr:row>2</xdr:row>
      <xdr:rowOff>167640</xdr:rowOff>
    </xdr:from>
    <xdr:to>
      <xdr:col>19</xdr:col>
      <xdr:colOff>228600</xdr:colOff>
      <xdr:row>16</xdr:row>
      <xdr:rowOff>53340</xdr:rowOff>
    </xdr:to>
    <xdr:graphicFrame macro="">
      <xdr:nvGraphicFramePr>
        <xdr:cNvPr id="28" name="Chart 27">
          <a:extLst>
            <a:ext uri="{FF2B5EF4-FFF2-40B4-BE49-F238E27FC236}">
              <a16:creationId xmlns:a16="http://schemas.microsoft.com/office/drawing/2014/main" id="{B9A4FC67-A998-47CD-9F25-DC19FFFE2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259080</xdr:colOff>
      <xdr:row>2</xdr:row>
      <xdr:rowOff>137160</xdr:rowOff>
    </xdr:from>
    <xdr:to>
      <xdr:col>24</xdr:col>
      <xdr:colOff>45720</xdr:colOff>
      <xdr:row>16</xdr:row>
      <xdr:rowOff>53340</xdr:rowOff>
    </xdr:to>
    <xdr:graphicFrame macro="">
      <xdr:nvGraphicFramePr>
        <xdr:cNvPr id="29" name="Chart 28">
          <a:extLst>
            <a:ext uri="{FF2B5EF4-FFF2-40B4-BE49-F238E27FC236}">
              <a16:creationId xmlns:a16="http://schemas.microsoft.com/office/drawing/2014/main" id="{C34C6C78-C102-4201-B6D2-DFCF261F8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378767361108" backgroundQuery="1" createdVersion="8" refreshedVersion="8" minRefreshableVersion="3" recordCount="0" supportSubquery="1" supportAdvancedDrill="1" xr:uid="{97A02AE5-3070-4403-86A5-6362731D9B33}">
  <cacheSource type="external" connectionId="1"/>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388252546298" backgroundQuery="1" createdVersion="8" refreshedVersion="8" minRefreshableVersion="3" recordCount="0" supportSubquery="1" supportAdvancedDrill="1" xr:uid="{69533333-DEC7-47EC-A48E-AB09FDB7000C}">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405441435185" backgroundQuery="1" createdVersion="8" refreshedVersion="8" minRefreshableVersion="3" recordCount="0" supportSubquery="1" supportAdvancedDrill="1" xr:uid="{C930F75F-8529-41C7-9346-33D710D3C586}">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411626851848" backgroundQuery="1" createdVersion="8" refreshedVersion="8" minRefreshableVersion="3" recordCount="0" supportSubquery="1" supportAdvancedDrill="1" xr:uid="{C9A1258C-D9CB-4105-9439-2848F57003B5}">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am Pal" refreshedDate="45881.443230902776" backgroundQuery="1" createdVersion="8" refreshedVersion="8" minRefreshableVersion="3" recordCount="0" supportSubquery="1" supportAdvancedDrill="1" xr:uid="{4EF6D854-BA01-4FB3-A0D9-FA1A327DC7AE}">
  <cacheSource type="external" connectionId="1"/>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am Pal" refreshedDate="45881.443231249999" backgroundQuery="1" createdVersion="8" refreshedVersion="8" minRefreshableVersion="3" recordCount="0" supportSubquery="1" supportAdvancedDrill="1" xr:uid="{1F27338A-FB67-45BE-8D19-0B7498FE7894}">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26">
        <d v="2023-01-01T00:00:00"/>
        <d v="2023-01-02T00:00:00"/>
        <d v="2023-01-03T00:00:00"/>
        <d v="2023-01-04T00:00:00"/>
        <d v="2023-01-05T00:00:00"/>
        <d v="2023-01-06T00:00:00"/>
        <d v="2023-01-07T00:00:00"/>
        <d v="2023-01-08T00:00:00"/>
        <d v="2023-01-09T00:00:00"/>
        <d v="2023-01-10T00:00:00"/>
        <d v="2023-01-12T00:00:00"/>
        <d v="2023-01-15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am Pal" refreshedDate="45881.443231828707" backgroundQuery="1" createdVersion="8" refreshedVersion="8" minRefreshableVersion="3" recordCount="0" supportSubquery="1" supportAdvancedDrill="1" xr:uid="{C55B52D5-B54A-4ACB-844B-5DBA3FAFC986}">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am Pal" refreshedDate="45881.443232175923" backgroundQuery="1" createdVersion="8" refreshedVersion="8" minRefreshableVersion="3" recordCount="0" supportSubquery="1" supportAdvancedDrill="1" xr:uid="{69ECF2B1-C717-4112-9552-FC08A99CC6CC}">
  <cacheSource type="external" connectionId="1"/>
  <cacheFields count="1">
    <cacheField name="[calls].[Representative].[Representative]" caption="Representative" numFmtId="0" hierarchy="3" level="1">
      <sharedItems count="1">
        <s v="R02"/>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pritam Pal" refreshedDate="45881.443232638892" backgroundQuery="1" createdVersion="8" refreshedVersion="8" minRefreshableVersion="3" recordCount="0" supportSubquery="1" supportAdvancedDrill="1" xr:uid="{C7D09BB3-49ED-4FB6-B4B2-EDA17F121407}">
  <cacheSource type="external" connectionId="1"/>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378763078705" backgroundQuery="1" createdVersion="3" refreshedVersion="8" minRefreshableVersion="3" recordCount="0" supportSubquery="1" supportAdvancedDrill="1" xr:uid="{4C91A51F-9E90-4537-89AB-F443D4A6A74C}">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52957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170B03-18FF-4A20-9608-DFE98DD55073}" name="rep pivot" cacheId="4" applyNumberFormats="0" applyBorderFormats="0" applyFontFormats="0" applyPatternFormats="0" applyAlignmentFormats="0" applyWidthHeightFormats="1" dataCaption="Values" updatedVersion="8" minRefreshableVersion="3" itemPrintTitles="1" createdVersion="8" indent="0"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A357A8-E417-4627-99CD-984F7D3EFB9B}" name="summary pivot" cacheId="0" applyNumberFormats="0" applyBorderFormats="0" applyFontFormats="0" applyPatternFormats="0" applyAlignmentFormats="0" applyWidthHeightFormats="1" dataCaption="Values" updatedVersion="8" minRefreshableVersion="3" itemPrintTitles="1" createdVersion="8" indent="0"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38822C-2C39-404C-97BF-B2D1E464A57F}" name="rep amounts" cacheId="3" applyNumberFormats="0" applyBorderFormats="0" applyFontFormats="0" applyPatternFormats="0" applyAlignmentFormats="0" applyWidthHeightFormats="1" dataCaption="Values" updatedVersion="8" minRefreshableVersion="3" rowGrandTotals="0" itemPrintTitles="1" createdVersion="8" indent="0" multipleFieldFilters="0" chartFormat="10">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EA14AD-4410-404C-82D3-3B6BAF252D81}" name="reps pivot" cacheId="1" applyNumberFormats="0" applyBorderFormats="0" applyFontFormats="0" applyPatternFormats="0" applyAlignmentFormats="0" applyWidthHeightFormats="1" dataCaption="Values" updatedVersion="8" minRefreshableVersion="3" itemPrintTitles="1" createdVersion="8" indent="0" multipleFieldFilters="0" chartFormat="3">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CD4453-FCF8-486B-9E17-ACDD77A6F064}" name="weekday trend" cacheId="6" applyNumberFormats="0" applyBorderFormats="0" applyFontFormats="0" applyPatternFormats="0" applyAlignmentFormats="0" applyWidthHeightFormats="1" dataCaption="Values" updatedVersion="8" minRefreshableVersion="3" itemPrintTitles="1" createdVersion="8" indent="0" multipleFieldFilters="0" chartFormat="16">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5369A8-BF59-42A6-B786-124B29C9742E}" name="rep satisfaction" cacheId="8" applyNumberFormats="0" applyBorderFormats="0" applyFontFormats="0" applyPatternFormats="0" applyAlignmentFormats="0" applyWidthHeightFormats="1" dataCaption="Values" updatedVersion="8" minRefreshableVersion="3" itemPrintTitles="1" createdVersion="8" indent="0" multipleFieldFilters="0" chartFormat="10">
  <location ref="A89:B9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9F9C35-4996-4E90-8995-C81557209E46}" name="selected rep" cacheId="7" applyNumberFormats="0" applyBorderFormats="0" applyFontFormats="0" applyPatternFormats="0" applyAlignmentFormats="0" applyWidthHeightFormats="1" dataCaption="Values" updatedVersion="8" minRefreshableVersion="3" rowGrandTotals="0" colGrandTotals="0" itemPrintTitles="1" createdVersion="8" indent="0"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2">
      <pivotArea dataOnly="0" labelOnly="1" fieldPosition="0">
        <references count="1">
          <reference field="0" count="0"/>
        </references>
      </pivotArea>
    </format>
    <format dxfId="1">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D1421B-6B25-4B80-9BB9-BAB56B809F17}" name="monthly trend" cacheId="5" applyNumberFormats="0" applyBorderFormats="0" applyFontFormats="0" applyPatternFormats="0" applyAlignmentFormats="0" applyWidthHeightFormats="1" dataCaption="Values" updatedVersion="8" minRefreshableVersion="3" itemPrintTitles="1" createdVersion="8" indent="0" multipleFieldFilters="0" chartFormat="8">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8D6922-7FAF-4F25-A8E0-C56214890CC5}" name="PivotTable7" cacheId="2" applyNumberFormats="0" applyBorderFormats="0" applyFontFormats="0" applyPatternFormats="0" applyAlignmentFormats="0" applyWidthHeightFormats="1" dataCaption="Values" updatedVersion="8" minRefreshableVersion="3" itemPrintTitles="1" createdVersion="8" indent="0" multipleFieldFilters="0" chartFormat="5">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6" Type="http://schemas.openxmlformats.org/officeDocument/2006/relationships/image" Target="../media/image6.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F60D69F-2AB2-425B-9FB2-8E923262130E}" sourceName="[calls].[Representative]">
  <pivotTables>
    <pivotTable tabId="6" name="rep pivot"/>
    <pivotTable tabId="6" name="monthly trend"/>
    <pivotTable tabId="6" name="weekday trend"/>
    <pivotTable tabId="6" name="selected rep"/>
    <pivotTable tabId="6" name="rep satisfaction"/>
  </pivotTables>
  <data>
    <olap pivotCacheId="26529572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8B92E8E-277A-4A40-B540-933E0C247EFA}" cache="Slicer_Representative" caption="Representative" level="1"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6"/>
    <tableColumn id="5" xr3:uid="{5A35565E-8707-4DED-AD15-A0669D67B382}" name="Date of Call" dataDxfId="15"/>
    <tableColumn id="6" xr3:uid="{F2E4F158-B41F-47BC-8DF8-DFCADFEE4E40}" name="Purchase Amount"/>
    <tableColumn id="7" xr3:uid="{04B291B5-47BD-4F78-8FD8-D1551CCA6BD9}" name="Satisfaction Rating"/>
    <tableColumn id="8" xr3:uid="{6E4123C0-0B17-43B8-A142-A1E540CE974C}" name="FY" dataDxfId="14">
      <calculatedColumnFormula>IF(MONTH(calls[[#This Row],[Date of Call]])&lt;=6, YEAR(calls[[#This Row],[Date of Call]]), YEAR(calls[[#This Row],[Date of Call]])+1)</calculatedColumnFormula>
    </tableColumn>
    <tableColumn id="9" xr3:uid="{199FA271-5E9B-46CE-9BC6-2801F92CD17E}" name="Day of week" dataDxfId="13">
      <calculatedColumnFormula>TEXT(calls[[#This Row],[Date of Call]],"DDDD")</calculatedColumnFormula>
    </tableColumn>
    <tableColumn id="10" xr3:uid="{328CDB09-95B8-4D5E-9ED9-EF0D363735A1}" name="Duration Bucket" dataDxfId="12">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1">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0" headerRowBorderDxfId="9" tableBorderDxfId="8" totalsRowBorderDxfId="7">
  <autoFilter ref="Q3:T18" xr:uid="{27158F51-A707-4171-8A04-81FB0AABCBA5}"/>
  <tableColumns count="4">
    <tableColumn id="1" xr3:uid="{02688061-6A8C-4E23-B7FF-D00CD8B58CAC}" name="Customer ID" dataDxfId="6"/>
    <tableColumn id="2" xr3:uid="{771678B6-DB44-426B-9874-B4E421A440D5}" name="Gedner" dataDxfId="5"/>
    <tableColumn id="3" xr3:uid="{B0D41C62-587E-494D-B49A-603F2C05F8D3}" name="Age" dataDxfId="4"/>
    <tableColumn id="4" xr3:uid="{663F92D6-FE31-4D81-9E01-8D066DDC8A88}" name="City"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4">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T4" sqref="T4:T18"/>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07433-8076-437D-9DEF-A62CA47B823E}">
  <dimension ref="A1:AA40"/>
  <sheetViews>
    <sheetView zoomScale="66" zoomScaleNormal="100" workbookViewId="0">
      <selection activeCell="N38" sqref="N38"/>
    </sheetView>
  </sheetViews>
  <sheetFormatPr defaultRowHeight="14.4" x14ac:dyDescent="0.3"/>
  <cols>
    <col min="1" max="2" width="2.19921875" customWidth="1"/>
    <col min="5" max="5" width="4" customWidth="1"/>
    <col min="15" max="15" width="4.19921875" customWidth="1"/>
    <col min="16" max="16" width="12.8984375" customWidth="1"/>
  </cols>
  <sheetData>
    <row r="1" spans="1:27" ht="54" customHeight="1" x14ac:dyDescent="0.3">
      <c r="A1" s="20"/>
      <c r="B1" s="20"/>
      <c r="C1" s="43" t="s">
        <v>1081</v>
      </c>
      <c r="D1" s="20"/>
      <c r="E1" s="20"/>
      <c r="F1" s="20"/>
      <c r="G1" s="20"/>
      <c r="H1" s="20"/>
      <c r="I1" s="20"/>
      <c r="J1" s="20"/>
      <c r="K1" s="20"/>
      <c r="L1" s="20"/>
      <c r="M1" s="20"/>
      <c r="N1" s="20"/>
      <c r="O1" s="20"/>
      <c r="P1" s="20"/>
      <c r="Q1" s="20"/>
      <c r="R1" s="20"/>
      <c r="S1" s="20"/>
      <c r="T1" s="20"/>
      <c r="U1" s="20"/>
      <c r="V1" s="20"/>
      <c r="W1" s="20"/>
      <c r="X1" s="20"/>
      <c r="Y1" s="20"/>
      <c r="Z1" s="20"/>
      <c r="AA1" s="20"/>
    </row>
    <row r="2" spans="1:27" x14ac:dyDescent="0.3">
      <c r="A2" s="20"/>
      <c r="B2" s="20"/>
      <c r="C2" s="20"/>
      <c r="D2" s="20"/>
      <c r="E2" s="20"/>
      <c r="F2" s="20"/>
      <c r="G2" s="20"/>
      <c r="H2" s="20"/>
      <c r="I2" s="20"/>
      <c r="J2" s="20"/>
      <c r="K2" s="20"/>
      <c r="L2" s="20"/>
      <c r="M2" s="20"/>
      <c r="N2" s="20"/>
      <c r="O2" s="20"/>
      <c r="P2" s="20"/>
      <c r="Q2" s="20"/>
      <c r="R2" s="20"/>
      <c r="S2" s="20"/>
      <c r="T2" s="20"/>
      <c r="U2" s="20"/>
      <c r="V2" s="20"/>
      <c r="W2" s="20"/>
      <c r="X2" s="20"/>
      <c r="Y2" s="20"/>
      <c r="Z2" s="20"/>
    </row>
    <row r="3" spans="1:27"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spans="1:27"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spans="1:27"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spans="1:27"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spans="1:27"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spans="1:27" x14ac:dyDescent="0.3">
      <c r="A18" s="20"/>
      <c r="B18" s="20"/>
      <c r="C18" s="20"/>
      <c r="D18" s="20"/>
      <c r="E18" s="20"/>
      <c r="F18" s="20"/>
      <c r="G18" s="20"/>
      <c r="H18" s="20"/>
      <c r="I18" s="20"/>
      <c r="J18" s="20"/>
      <c r="K18" s="20"/>
      <c r="L18" s="20"/>
      <c r="M18" s="20"/>
      <c r="N18" s="20"/>
      <c r="O18" s="20"/>
      <c r="P18" s="28"/>
      <c r="Q18" s="39" t="str" cm="1">
        <f t="array" ref="Q18:U18">Pivots!B107:F107</f>
        <v>R01</v>
      </c>
      <c r="R18" s="39" t="str">
        <v>R02</v>
      </c>
      <c r="S18" s="39" t="str">
        <v>R03</v>
      </c>
      <c r="T18" s="39" t="str">
        <v>R04</v>
      </c>
      <c r="U18" s="39" t="str">
        <v>R05</v>
      </c>
      <c r="V18" s="37" t="s">
        <v>1075</v>
      </c>
      <c r="W18" s="20"/>
      <c r="X18" s="20"/>
      <c r="Y18" s="20"/>
      <c r="Z18" s="20"/>
      <c r="AA18" s="20"/>
    </row>
    <row r="19" spans="1:27" x14ac:dyDescent="0.3">
      <c r="A19" s="20"/>
      <c r="B19" s="20"/>
      <c r="C19" s="20"/>
      <c r="D19" s="20"/>
      <c r="E19" s="20"/>
      <c r="F19" s="20"/>
      <c r="G19" s="20"/>
      <c r="H19" s="20"/>
      <c r="I19" s="20"/>
      <c r="J19" s="20"/>
      <c r="K19" s="20"/>
      <c r="L19" s="20"/>
      <c r="M19" s="20"/>
      <c r="N19" s="20"/>
      <c r="O19" s="20"/>
      <c r="P19" s="38" t="str" cm="1">
        <f t="array" ref="P19:V36">IF(Pivots!A108:G125="","",Pivots!A108:G125)</f>
        <v>Cincinnati</v>
      </c>
      <c r="Q19" s="29" t="str">
        <v/>
      </c>
      <c r="R19" s="29" t="str">
        <v/>
      </c>
      <c r="S19" s="29" t="str">
        <v/>
      </c>
      <c r="T19" s="29" t="str">
        <v/>
      </c>
      <c r="U19" s="29" t="str">
        <v/>
      </c>
      <c r="V19" s="30" t="str">
        <v/>
      </c>
      <c r="W19" s="20"/>
      <c r="X19" s="20"/>
      <c r="Y19" s="20"/>
      <c r="Z19" s="20"/>
      <c r="AA19" s="20"/>
    </row>
    <row r="20" spans="1:27" x14ac:dyDescent="0.3">
      <c r="A20" s="20"/>
      <c r="B20" s="20"/>
      <c r="C20" s="20"/>
      <c r="D20" s="20"/>
      <c r="E20" s="20"/>
      <c r="F20" s="20"/>
      <c r="G20" s="20"/>
      <c r="H20" s="20"/>
      <c r="I20" s="20"/>
      <c r="J20" s="20"/>
      <c r="K20" s="20"/>
      <c r="L20" s="20"/>
      <c r="M20" s="20"/>
      <c r="N20" s="20"/>
      <c r="O20" s="20"/>
      <c r="P20" s="31" t="str">
        <v>C0003</v>
      </c>
      <c r="Q20" s="32">
        <v>891</v>
      </c>
      <c r="R20" s="32">
        <v>1332</v>
      </c>
      <c r="S20" s="32">
        <v>1282</v>
      </c>
      <c r="T20" s="32">
        <v>739</v>
      </c>
      <c r="U20" s="32">
        <v>560</v>
      </c>
      <c r="V20" s="33">
        <v>4804</v>
      </c>
      <c r="W20" s="20"/>
      <c r="X20" s="20"/>
      <c r="Y20" s="20"/>
      <c r="Z20" s="20"/>
      <c r="AA20" s="20"/>
    </row>
    <row r="21" spans="1:27" x14ac:dyDescent="0.3">
      <c r="A21" s="20"/>
      <c r="B21" s="20"/>
      <c r="C21" s="20"/>
      <c r="D21" s="20"/>
      <c r="E21" s="20"/>
      <c r="F21" s="20"/>
      <c r="G21" s="20"/>
      <c r="H21" s="20"/>
      <c r="I21" s="20"/>
      <c r="J21" s="20"/>
      <c r="K21" s="20"/>
      <c r="L21" s="20"/>
      <c r="M21" s="20"/>
      <c r="N21" s="20"/>
      <c r="O21" s="20"/>
      <c r="P21" s="31" t="str">
        <v>C0004</v>
      </c>
      <c r="Q21" s="32">
        <v>1991</v>
      </c>
      <c r="R21" s="32">
        <v>1886</v>
      </c>
      <c r="S21" s="32">
        <v>1206</v>
      </c>
      <c r="T21" s="32">
        <v>884</v>
      </c>
      <c r="U21" s="32">
        <v>1722</v>
      </c>
      <c r="V21" s="33">
        <v>7689</v>
      </c>
      <c r="W21" s="20"/>
      <c r="X21" s="20"/>
      <c r="Y21" s="20"/>
      <c r="Z21" s="20"/>
      <c r="AA21" s="20"/>
    </row>
    <row r="22" spans="1:27" x14ac:dyDescent="0.3">
      <c r="A22" s="20"/>
      <c r="B22" s="20"/>
      <c r="C22" s="20"/>
      <c r="D22" s="20"/>
      <c r="E22" s="20"/>
      <c r="F22" s="20"/>
      <c r="G22" s="20"/>
      <c r="H22" s="20"/>
      <c r="I22" s="20"/>
      <c r="J22" s="20"/>
      <c r="K22" s="20"/>
      <c r="L22" s="20"/>
      <c r="M22" s="20"/>
      <c r="N22" s="20"/>
      <c r="O22" s="20"/>
      <c r="P22" s="31" t="str">
        <v>C0011</v>
      </c>
      <c r="Q22" s="32">
        <v>1163</v>
      </c>
      <c r="R22" s="32">
        <v>1180</v>
      </c>
      <c r="S22" s="32">
        <v>1616</v>
      </c>
      <c r="T22" s="32">
        <v>1043</v>
      </c>
      <c r="U22" s="32">
        <v>1747</v>
      </c>
      <c r="V22" s="33">
        <v>6749</v>
      </c>
      <c r="W22" s="20"/>
      <c r="X22" s="20"/>
      <c r="Y22" s="20"/>
      <c r="Z22" s="20"/>
      <c r="AA22" s="20"/>
    </row>
    <row r="23" spans="1:27" x14ac:dyDescent="0.3">
      <c r="A23" s="20"/>
      <c r="B23" s="20"/>
      <c r="C23" s="20"/>
      <c r="D23" s="20"/>
      <c r="E23" s="20"/>
      <c r="F23" s="20"/>
      <c r="G23" s="20"/>
      <c r="H23" s="20"/>
      <c r="I23" s="20"/>
      <c r="J23" s="20"/>
      <c r="K23" s="20"/>
      <c r="L23" s="20"/>
      <c r="M23" s="20"/>
      <c r="N23" s="20"/>
      <c r="O23" s="20"/>
      <c r="P23" s="31" t="str">
        <v>C0012</v>
      </c>
      <c r="Q23" s="32">
        <v>1438</v>
      </c>
      <c r="R23" s="32">
        <v>1616</v>
      </c>
      <c r="S23" s="32">
        <v>866</v>
      </c>
      <c r="T23" s="32">
        <v>829</v>
      </c>
      <c r="U23" s="32">
        <v>2070</v>
      </c>
      <c r="V23" s="33">
        <v>6819</v>
      </c>
      <c r="W23" s="20"/>
      <c r="X23" s="20"/>
      <c r="Y23" s="20"/>
      <c r="Z23" s="20"/>
      <c r="AA23" s="20"/>
    </row>
    <row r="24" spans="1:27" x14ac:dyDescent="0.3">
      <c r="A24" s="20"/>
      <c r="B24" s="20"/>
      <c r="C24" s="20"/>
      <c r="D24" s="20"/>
      <c r="E24" s="20"/>
      <c r="F24" s="20"/>
      <c r="G24" s="20"/>
      <c r="H24" s="20"/>
      <c r="I24" s="20"/>
      <c r="J24" s="20"/>
      <c r="K24" s="20"/>
      <c r="L24" s="20"/>
      <c r="M24" s="20"/>
      <c r="N24" s="20"/>
      <c r="O24" s="20"/>
      <c r="P24" s="38" t="str">
        <v>Cleveland</v>
      </c>
      <c r="Q24" s="32" t="str">
        <v/>
      </c>
      <c r="R24" s="32" t="str">
        <v/>
      </c>
      <c r="S24" s="32" t="str">
        <v/>
      </c>
      <c r="T24" s="32" t="str">
        <v/>
      </c>
      <c r="U24" s="32" t="str">
        <v/>
      </c>
      <c r="V24" s="33" t="str">
        <v/>
      </c>
      <c r="W24" s="20"/>
      <c r="X24" s="20"/>
      <c r="Y24" s="20"/>
      <c r="Z24" s="20"/>
      <c r="AA24" s="20"/>
    </row>
    <row r="25" spans="1:27" x14ac:dyDescent="0.3">
      <c r="A25" s="20"/>
      <c r="B25" s="20"/>
      <c r="C25" s="20"/>
      <c r="D25" s="20"/>
      <c r="E25" s="20"/>
      <c r="F25" s="20"/>
      <c r="G25" s="20"/>
      <c r="H25" s="20"/>
      <c r="I25" s="20"/>
      <c r="J25" s="20"/>
      <c r="K25" s="20"/>
      <c r="L25" s="20"/>
      <c r="M25" s="20"/>
      <c r="N25" s="20"/>
      <c r="O25" s="20"/>
      <c r="P25" s="31" t="str">
        <v>C0002</v>
      </c>
      <c r="Q25" s="32">
        <v>1233</v>
      </c>
      <c r="R25" s="32">
        <v>223</v>
      </c>
      <c r="S25" s="32">
        <v>1680</v>
      </c>
      <c r="T25" s="32">
        <v>990</v>
      </c>
      <c r="U25" s="32">
        <v>1508</v>
      </c>
      <c r="V25" s="33">
        <v>5634</v>
      </c>
      <c r="W25" s="20"/>
      <c r="X25" s="20"/>
      <c r="Y25" s="20"/>
      <c r="Z25" s="20"/>
      <c r="AA25" s="20"/>
    </row>
    <row r="26" spans="1:27" x14ac:dyDescent="0.3">
      <c r="A26" s="20"/>
      <c r="B26" s="20"/>
      <c r="C26" s="20"/>
      <c r="D26" s="20"/>
      <c r="E26" s="20"/>
      <c r="F26" s="20"/>
      <c r="G26" s="20"/>
      <c r="H26" s="20"/>
      <c r="I26" s="20"/>
      <c r="J26" s="20"/>
      <c r="K26" s="20"/>
      <c r="L26" s="20"/>
      <c r="M26" s="20"/>
      <c r="N26" s="20"/>
      <c r="O26" s="20"/>
      <c r="P26" s="31" t="str">
        <v>C0007</v>
      </c>
      <c r="Q26" s="32">
        <v>1598</v>
      </c>
      <c r="R26" s="32">
        <v>1907</v>
      </c>
      <c r="S26" s="32">
        <v>869</v>
      </c>
      <c r="T26" s="32">
        <v>1426</v>
      </c>
      <c r="U26" s="32">
        <v>1416</v>
      </c>
      <c r="V26" s="33">
        <v>7216</v>
      </c>
      <c r="W26" s="20"/>
      <c r="X26" s="20"/>
      <c r="Y26" s="20"/>
      <c r="Z26" s="20"/>
      <c r="AA26" s="20"/>
    </row>
    <row r="27" spans="1:27" x14ac:dyDescent="0.3">
      <c r="A27" s="20"/>
      <c r="B27" s="20"/>
      <c r="C27" s="20"/>
      <c r="D27" s="20"/>
      <c r="E27" s="20"/>
      <c r="F27" s="20"/>
      <c r="G27" s="20"/>
      <c r="H27" s="20"/>
      <c r="I27" s="20"/>
      <c r="J27" s="20"/>
      <c r="K27" s="20"/>
      <c r="L27" s="20"/>
      <c r="M27" s="20"/>
      <c r="N27" s="20"/>
      <c r="O27" s="20"/>
      <c r="P27" s="31" t="str">
        <v>C0008</v>
      </c>
      <c r="Q27" s="32">
        <v>900</v>
      </c>
      <c r="R27" s="32">
        <v>1016</v>
      </c>
      <c r="S27" s="32">
        <v>960</v>
      </c>
      <c r="T27" s="32">
        <v>940</v>
      </c>
      <c r="U27" s="32">
        <v>1193</v>
      </c>
      <c r="V27" s="33">
        <v>5009</v>
      </c>
      <c r="W27" s="20"/>
      <c r="X27" s="20"/>
      <c r="Y27" s="20"/>
      <c r="Z27" s="20"/>
      <c r="AA27" s="20"/>
    </row>
    <row r="28" spans="1:27" x14ac:dyDescent="0.3">
      <c r="A28" s="20"/>
      <c r="B28" s="20"/>
      <c r="C28" s="20"/>
      <c r="D28" s="20"/>
      <c r="E28" s="20"/>
      <c r="F28" s="20"/>
      <c r="G28" s="20"/>
      <c r="H28" s="20"/>
      <c r="I28" s="20"/>
      <c r="J28" s="20"/>
      <c r="K28" s="20"/>
      <c r="L28" s="20"/>
      <c r="M28" s="20"/>
      <c r="N28" s="20"/>
      <c r="O28" s="20"/>
      <c r="P28" s="31" t="str">
        <v>C0010</v>
      </c>
      <c r="Q28" s="32">
        <v>900</v>
      </c>
      <c r="R28" s="32">
        <v>1470</v>
      </c>
      <c r="S28" s="32">
        <v>1617</v>
      </c>
      <c r="T28" s="32">
        <v>1314</v>
      </c>
      <c r="U28" s="32">
        <v>941</v>
      </c>
      <c r="V28" s="33">
        <v>6242</v>
      </c>
      <c r="W28" s="20"/>
      <c r="X28" s="20"/>
      <c r="Y28" s="20"/>
      <c r="Z28" s="20"/>
      <c r="AA28" s="20"/>
    </row>
    <row r="29" spans="1:27" x14ac:dyDescent="0.3">
      <c r="A29" s="20"/>
      <c r="B29" s="20"/>
      <c r="C29" s="20"/>
      <c r="D29" s="20"/>
      <c r="E29" s="20"/>
      <c r="F29" s="20"/>
      <c r="G29" s="20"/>
      <c r="H29" s="20"/>
      <c r="I29" s="20"/>
      <c r="J29" s="20"/>
      <c r="K29" s="20"/>
      <c r="L29" s="20"/>
      <c r="M29" s="44" t="str">
        <f>Pivots!H73</f>
        <v>% of calls:22%</v>
      </c>
      <c r="N29" s="44"/>
      <c r="O29" s="20"/>
      <c r="P29" s="31" t="str">
        <v>C0013</v>
      </c>
      <c r="Q29" s="32">
        <v>1255</v>
      </c>
      <c r="R29" s="32">
        <v>516</v>
      </c>
      <c r="S29" s="32">
        <v>1874</v>
      </c>
      <c r="T29" s="32">
        <v>1863</v>
      </c>
      <c r="U29" s="32">
        <v>1722</v>
      </c>
      <c r="V29" s="33">
        <v>7230</v>
      </c>
      <c r="W29" s="20"/>
      <c r="X29" s="20"/>
      <c r="Y29" s="20"/>
      <c r="Z29" s="20"/>
      <c r="AA29" s="20"/>
    </row>
    <row r="30" spans="1:27" x14ac:dyDescent="0.3">
      <c r="A30" s="20"/>
      <c r="B30" s="20"/>
      <c r="C30" s="20"/>
      <c r="D30" s="20"/>
      <c r="E30" s="20"/>
      <c r="F30" s="20"/>
      <c r="G30" s="20"/>
      <c r="H30" s="20"/>
      <c r="I30" s="20"/>
      <c r="J30" s="20"/>
      <c r="K30" s="20"/>
      <c r="L30" s="20"/>
      <c r="M30" s="44" t="str">
        <f>Pivots!H74</f>
        <v>Call rank:1</v>
      </c>
      <c r="N30" s="44"/>
      <c r="O30" s="20"/>
      <c r="P30" s="31" t="str">
        <v>C0015</v>
      </c>
      <c r="Q30" s="32">
        <v>1138</v>
      </c>
      <c r="R30" s="32">
        <v>1898</v>
      </c>
      <c r="S30" s="32">
        <v>1482</v>
      </c>
      <c r="T30" s="32">
        <v>846</v>
      </c>
      <c r="U30" s="32">
        <v>1154</v>
      </c>
      <c r="V30" s="33">
        <v>6518</v>
      </c>
      <c r="W30" s="20"/>
      <c r="X30" s="20"/>
      <c r="Y30" s="20"/>
      <c r="Z30" s="20"/>
      <c r="AA30" s="20"/>
    </row>
    <row r="31" spans="1:27" x14ac:dyDescent="0.3">
      <c r="A31" s="20"/>
      <c r="B31" s="20"/>
      <c r="C31" s="20"/>
      <c r="D31" s="20"/>
      <c r="E31" s="20"/>
      <c r="F31" s="20"/>
      <c r="G31" s="20"/>
      <c r="H31" s="20"/>
      <c r="I31" s="20"/>
      <c r="J31" s="20"/>
      <c r="K31" s="20"/>
      <c r="L31" s="20"/>
      <c r="M31" s="44" t="str">
        <f>Pivots!H75</f>
        <v>Amount rank:2</v>
      </c>
      <c r="N31" s="44"/>
      <c r="O31" s="20"/>
      <c r="P31" s="38" t="str">
        <v>Columbus</v>
      </c>
      <c r="Q31" s="32" t="str">
        <v/>
      </c>
      <c r="R31" s="32" t="str">
        <v/>
      </c>
      <c r="S31" s="32" t="str">
        <v/>
      </c>
      <c r="T31" s="32" t="str">
        <v/>
      </c>
      <c r="U31" s="32" t="str">
        <v/>
      </c>
      <c r="V31" s="33" t="str">
        <v/>
      </c>
      <c r="W31" s="20"/>
      <c r="X31" s="20"/>
      <c r="Y31" s="20"/>
      <c r="Z31" s="20"/>
      <c r="AA31" s="20"/>
    </row>
    <row r="32" spans="1:27" x14ac:dyDescent="0.3">
      <c r="A32" s="20"/>
      <c r="B32" s="20"/>
      <c r="C32" s="20"/>
      <c r="D32" s="20"/>
      <c r="E32" s="20"/>
      <c r="F32" s="20"/>
      <c r="G32" s="20"/>
      <c r="H32" s="20"/>
      <c r="I32" s="20"/>
      <c r="J32" s="20"/>
      <c r="K32" s="20"/>
      <c r="L32" s="20"/>
      <c r="O32" s="20"/>
      <c r="P32" s="31" t="str">
        <v>C0001</v>
      </c>
      <c r="Q32" s="32">
        <v>1655</v>
      </c>
      <c r="R32" s="32">
        <v>805</v>
      </c>
      <c r="S32" s="32">
        <v>2263</v>
      </c>
      <c r="T32" s="32">
        <v>987</v>
      </c>
      <c r="U32" s="32">
        <v>1075</v>
      </c>
      <c r="V32" s="33">
        <v>6785</v>
      </c>
      <c r="W32" s="20"/>
      <c r="X32" s="20"/>
      <c r="Y32" s="20"/>
      <c r="Z32" s="20"/>
      <c r="AA32" s="20"/>
    </row>
    <row r="33" spans="1:27" x14ac:dyDescent="0.3">
      <c r="A33" s="20"/>
      <c r="B33" s="20"/>
      <c r="C33" s="20"/>
      <c r="D33" s="20"/>
      <c r="E33" s="20"/>
      <c r="F33" s="20"/>
      <c r="G33" s="20"/>
      <c r="H33" s="20"/>
      <c r="I33" s="20"/>
      <c r="J33" s="20"/>
      <c r="K33" s="20"/>
      <c r="L33" s="20"/>
      <c r="O33" s="20"/>
      <c r="P33" s="31" t="str">
        <v>C0005</v>
      </c>
      <c r="Q33" s="32">
        <v>1104</v>
      </c>
      <c r="R33" s="32">
        <v>2280</v>
      </c>
      <c r="S33" s="32">
        <v>1445</v>
      </c>
      <c r="T33" s="32">
        <v>1722</v>
      </c>
      <c r="U33" s="32">
        <v>1196</v>
      </c>
      <c r="V33" s="33">
        <v>7747</v>
      </c>
      <c r="W33" s="20"/>
      <c r="X33" s="20"/>
      <c r="Y33" s="20"/>
      <c r="Z33" s="20"/>
      <c r="AA33" s="20"/>
    </row>
    <row r="34" spans="1:27" x14ac:dyDescent="0.3">
      <c r="A34" s="20"/>
      <c r="B34" s="20"/>
      <c r="C34" s="20"/>
      <c r="D34" s="20"/>
      <c r="E34" s="20"/>
      <c r="F34" s="20"/>
      <c r="G34" s="20"/>
      <c r="H34" s="20"/>
      <c r="I34" s="20"/>
      <c r="J34" s="20"/>
      <c r="K34" s="20"/>
      <c r="L34" s="20"/>
      <c r="O34" s="20"/>
      <c r="P34" s="31" t="str">
        <v>C0006</v>
      </c>
      <c r="Q34" s="32">
        <v>372</v>
      </c>
      <c r="R34" s="32">
        <v>1818</v>
      </c>
      <c r="S34" s="32">
        <v>1346</v>
      </c>
      <c r="T34" s="32">
        <v>1156</v>
      </c>
      <c r="U34" s="32">
        <v>1484</v>
      </c>
      <c r="V34" s="33">
        <v>6176</v>
      </c>
      <c r="W34" s="20"/>
      <c r="X34" s="20"/>
      <c r="Y34" s="20"/>
      <c r="Z34" s="20"/>
      <c r="AA34" s="20"/>
    </row>
    <row r="35" spans="1:27" x14ac:dyDescent="0.3">
      <c r="A35" s="20"/>
      <c r="B35" s="20"/>
      <c r="C35" s="20"/>
      <c r="D35" s="20"/>
      <c r="E35" s="20"/>
      <c r="F35" s="20"/>
      <c r="G35" s="20"/>
      <c r="H35" s="20"/>
      <c r="I35" s="20"/>
      <c r="J35" s="20"/>
      <c r="K35" s="20"/>
      <c r="L35" s="20"/>
      <c r="O35" s="20"/>
      <c r="P35" s="31" t="str">
        <v>C0009</v>
      </c>
      <c r="Q35" s="32">
        <v>1415</v>
      </c>
      <c r="R35" s="32">
        <v>1271</v>
      </c>
      <c r="S35" s="32">
        <v>1214</v>
      </c>
      <c r="T35" s="32">
        <v>1135</v>
      </c>
      <c r="U35" s="32">
        <v>1566</v>
      </c>
      <c r="V35" s="33">
        <v>6601</v>
      </c>
      <c r="W35" s="20"/>
      <c r="X35" s="20"/>
      <c r="Y35" s="20"/>
      <c r="Z35" s="20"/>
      <c r="AA35" s="20"/>
    </row>
    <row r="36" spans="1:27" x14ac:dyDescent="0.3">
      <c r="A36" s="20"/>
      <c r="B36" s="20"/>
      <c r="C36" s="20"/>
      <c r="D36" s="20"/>
      <c r="E36" s="20"/>
      <c r="F36" s="20"/>
      <c r="G36" s="20"/>
      <c r="H36" s="20"/>
      <c r="I36" s="20"/>
      <c r="J36" s="20"/>
      <c r="K36" s="20"/>
      <c r="L36" s="20"/>
      <c r="M36" s="20"/>
      <c r="N36" s="20"/>
      <c r="O36" s="20"/>
      <c r="P36" s="34" t="str">
        <v>C0014</v>
      </c>
      <c r="Q36" s="35">
        <v>1362</v>
      </c>
      <c r="R36" s="35">
        <v>1363</v>
      </c>
      <c r="S36" s="35">
        <v>1152</v>
      </c>
      <c r="T36" s="35">
        <v>777</v>
      </c>
      <c r="U36" s="35">
        <v>750</v>
      </c>
      <c r="V36" s="36">
        <v>5404</v>
      </c>
      <c r="W36" s="20"/>
      <c r="X36" s="20"/>
      <c r="Y36" s="20"/>
      <c r="Z36" s="20"/>
      <c r="AA36" s="20"/>
    </row>
    <row r="37" spans="1:27"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spans="1:27"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spans="1:27"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row r="40" spans="1:27"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sheetData>
  <mergeCells count="3">
    <mergeCell ref="M29:N29"/>
    <mergeCell ref="M30:N30"/>
    <mergeCell ref="M31:N31"/>
  </mergeCells>
  <conditionalFormatting sqref="Q19:U36">
    <cfRule type="dataBar" priority="2">
      <dataBar>
        <cfvo type="num" val="0"/>
        <cfvo type="formula" val="MAX($Q$19:$U$36)*2"/>
        <color theme="1" tint="0.249977111117893"/>
      </dataBar>
      <extLst>
        <ext xmlns:x14="http://schemas.microsoft.com/office/spreadsheetml/2009/9/main" uri="{B025F937-C7B1-47D3-B67F-A62EFF666E3E}">
          <x14:id>{9EF80CED-D85E-4B8B-9E4C-03863DDAAEF7}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298936DA-D7E8-434D-BA20-0A432A4C06CA}">
            <xm:f>Q$18=Pivots!$A$66</xm:f>
            <x14:dxf>
              <fill>
                <patternFill>
                  <bgColor theme="8" tint="0.59996337778862885"/>
                </patternFill>
              </fill>
              <border>
                <left style="thin">
                  <color theme="1" tint="0.34998626667073579"/>
                </left>
                <right style="thin">
                  <color theme="1" tint="0.34998626667073579"/>
                </right>
                <vertical/>
                <horizontal/>
              </border>
            </x14:dxf>
          </x14:cfRule>
          <xm:sqref>Q18:U36</xm:sqref>
        </x14:conditionalFormatting>
        <x14:conditionalFormatting xmlns:xm="http://schemas.microsoft.com/office/excel/2006/main">
          <x14:cfRule type="dataBar" id="{9EF80CED-D85E-4B8B-9E4C-03863DDAAEF7}">
            <x14:dataBar minLength="0" maxLength="100" gradient="0">
              <x14:cfvo type="num">
                <xm:f>0</xm:f>
              </x14:cfvo>
              <x14:cfvo type="formula">
                <xm:f>MAX($Q$19:$U$36)*2</xm:f>
              </x14:cfvo>
              <x14:negativeFillColor rgb="FFFF0000"/>
              <x14:axisColor rgb="FF000000"/>
            </x14:dataBar>
          </x14:cfRule>
          <xm:sqref>Q19:U36</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52884-6F3C-43A3-A121-5B9E8856688B}">
  <dimension ref="A3:J125"/>
  <sheetViews>
    <sheetView tabSelected="1" topLeftCell="A64" zoomScale="131" zoomScaleNormal="175" workbookViewId="0">
      <selection activeCell="H78" sqref="H78"/>
    </sheetView>
  </sheetViews>
  <sheetFormatPr defaultRowHeight="14.4" x14ac:dyDescent="0.3"/>
  <cols>
    <col min="1" max="1" width="14.8984375" customWidth="1"/>
    <col min="2" max="4" width="8.8984375" bestFit="1" customWidth="1"/>
    <col min="8" max="8" width="11.59765625" bestFit="1" customWidth="1"/>
    <col min="9" max="9" width="11.5" customWidth="1"/>
  </cols>
  <sheetData>
    <row r="3" spans="1:5" x14ac:dyDescent="0.3">
      <c r="A3" t="s">
        <v>1040</v>
      </c>
      <c r="B3" t="s">
        <v>1041</v>
      </c>
      <c r="C3" t="s">
        <v>1042</v>
      </c>
      <c r="D3" t="s">
        <v>1043</v>
      </c>
      <c r="E3" t="s">
        <v>1044</v>
      </c>
    </row>
    <row r="4" spans="1:5" x14ac:dyDescent="0.3">
      <c r="A4" s="21">
        <v>1000</v>
      </c>
      <c r="B4" s="22">
        <v>96623</v>
      </c>
      <c r="C4" s="21">
        <v>89850</v>
      </c>
      <c r="D4" s="23">
        <v>3.8854000000000033</v>
      </c>
      <c r="E4" s="21">
        <v>307</v>
      </c>
    </row>
    <row r="9" spans="1:5" x14ac:dyDescent="0.3">
      <c r="A9" t="s">
        <v>1040</v>
      </c>
      <c r="B9" t="s">
        <v>1041</v>
      </c>
      <c r="C9" t="s">
        <v>1042</v>
      </c>
      <c r="D9" t="s">
        <v>1043</v>
      </c>
      <c r="E9" t="s">
        <v>1044</v>
      </c>
    </row>
    <row r="10" spans="1:5" x14ac:dyDescent="0.3">
      <c r="A10" s="21">
        <v>218</v>
      </c>
      <c r="B10" s="22">
        <v>20581</v>
      </c>
      <c r="C10" s="21">
        <v>19300</v>
      </c>
      <c r="D10" s="23">
        <v>3.8706422018348627</v>
      </c>
      <c r="E10" s="21">
        <v>74</v>
      </c>
    </row>
    <row r="24" spans="1:8" x14ac:dyDescent="0.3">
      <c r="A24" s="24" t="s">
        <v>1045</v>
      </c>
      <c r="B24" t="s">
        <v>1040</v>
      </c>
      <c r="C24" t="s">
        <v>1059</v>
      </c>
      <c r="G24" s="24" t="s">
        <v>1045</v>
      </c>
      <c r="H24" t="s">
        <v>1040</v>
      </c>
    </row>
    <row r="25" spans="1:8" x14ac:dyDescent="0.3">
      <c r="A25" s="25" t="s">
        <v>1047</v>
      </c>
      <c r="B25" s="21">
        <v>19</v>
      </c>
      <c r="C25" s="21">
        <v>19</v>
      </c>
      <c r="G25" s="25" t="s">
        <v>1063</v>
      </c>
      <c r="H25" s="21">
        <v>28</v>
      </c>
    </row>
    <row r="26" spans="1:8" x14ac:dyDescent="0.3">
      <c r="A26" s="25" t="s">
        <v>1048</v>
      </c>
      <c r="B26" s="21">
        <v>10</v>
      </c>
      <c r="C26" s="21">
        <v>10</v>
      </c>
      <c r="G26" s="25" t="s">
        <v>1061</v>
      </c>
      <c r="H26" s="21">
        <v>24</v>
      </c>
    </row>
    <row r="27" spans="1:8" x14ac:dyDescent="0.3">
      <c r="A27" s="25" t="s">
        <v>1049</v>
      </c>
      <c r="B27" s="21">
        <v>40</v>
      </c>
      <c r="C27" s="21">
        <v>40</v>
      </c>
      <c r="G27" s="25" t="s">
        <v>1065</v>
      </c>
      <c r="H27" s="21">
        <v>44</v>
      </c>
    </row>
    <row r="28" spans="1:8" x14ac:dyDescent="0.3">
      <c r="A28" s="25" t="s">
        <v>1050</v>
      </c>
      <c r="B28" s="21">
        <v>40</v>
      </c>
      <c r="C28" s="21">
        <v>40</v>
      </c>
      <c r="G28" s="25" t="s">
        <v>1066</v>
      </c>
      <c r="H28" s="21">
        <v>36</v>
      </c>
    </row>
    <row r="29" spans="1:8" x14ac:dyDescent="0.3">
      <c r="A29" s="25" t="s">
        <v>1051</v>
      </c>
      <c r="B29" s="21">
        <v>13</v>
      </c>
      <c r="C29" s="21">
        <v>13</v>
      </c>
      <c r="G29" s="25" t="s">
        <v>1064</v>
      </c>
      <c r="H29" s="21">
        <v>33</v>
      </c>
    </row>
    <row r="30" spans="1:8" x14ac:dyDescent="0.3">
      <c r="A30" s="25" t="s">
        <v>1052</v>
      </c>
      <c r="B30" s="21">
        <v>12</v>
      </c>
      <c r="C30" s="21">
        <v>12</v>
      </c>
      <c r="G30" s="25" t="s">
        <v>1060</v>
      </c>
      <c r="H30" s="21">
        <v>29</v>
      </c>
    </row>
    <row r="31" spans="1:8" x14ac:dyDescent="0.3">
      <c r="A31" s="25" t="s">
        <v>1053</v>
      </c>
      <c r="B31" s="21">
        <v>9</v>
      </c>
      <c r="C31" s="21">
        <v>9</v>
      </c>
      <c r="G31" s="25" t="s">
        <v>1062</v>
      </c>
      <c r="H31" s="21">
        <v>24</v>
      </c>
    </row>
    <row r="32" spans="1:8" x14ac:dyDescent="0.3">
      <c r="A32" s="25" t="s">
        <v>1054</v>
      </c>
      <c r="B32" s="21">
        <v>13</v>
      </c>
      <c r="C32" s="21">
        <v>13</v>
      </c>
      <c r="G32" s="25" t="s">
        <v>1046</v>
      </c>
      <c r="H32" s="21">
        <v>218</v>
      </c>
    </row>
    <row r="33" spans="1:3" x14ac:dyDescent="0.3">
      <c r="A33" s="25" t="s">
        <v>1055</v>
      </c>
      <c r="B33" s="21">
        <v>18</v>
      </c>
      <c r="C33" s="21">
        <v>18</v>
      </c>
    </row>
    <row r="34" spans="1:3" x14ac:dyDescent="0.3">
      <c r="A34" s="25" t="s">
        <v>1056</v>
      </c>
      <c r="B34" s="21">
        <v>21</v>
      </c>
      <c r="C34" s="21">
        <v>21</v>
      </c>
    </row>
    <row r="35" spans="1:3" x14ac:dyDescent="0.3">
      <c r="A35" s="25" t="s">
        <v>1057</v>
      </c>
      <c r="B35" s="21">
        <v>14</v>
      </c>
      <c r="C35" s="21">
        <v>14</v>
      </c>
    </row>
    <row r="36" spans="1:3" x14ac:dyDescent="0.3">
      <c r="A36" s="25" t="s">
        <v>1058</v>
      </c>
      <c r="B36" s="21">
        <v>9</v>
      </c>
      <c r="C36" s="21">
        <v>9</v>
      </c>
    </row>
    <row r="37" spans="1:3" x14ac:dyDescent="0.3">
      <c r="A37" s="25" t="s">
        <v>1046</v>
      </c>
      <c r="B37" s="21">
        <v>218</v>
      </c>
      <c r="C37" s="21">
        <v>218</v>
      </c>
    </row>
    <row r="50" spans="1:10" x14ac:dyDescent="0.3">
      <c r="F50" t="s">
        <v>1067</v>
      </c>
      <c r="I50" t="s">
        <v>1073</v>
      </c>
      <c r="J50" t="str">
        <f>A66</f>
        <v>R02</v>
      </c>
    </row>
    <row r="52" spans="1:10" x14ac:dyDescent="0.3">
      <c r="A52" s="24" t="s">
        <v>1045</v>
      </c>
      <c r="B52" t="s">
        <v>1040</v>
      </c>
      <c r="C52" t="s">
        <v>1041</v>
      </c>
      <c r="F52" t="s">
        <v>1068</v>
      </c>
      <c r="G52" t="s">
        <v>1069</v>
      </c>
      <c r="H52" t="s">
        <v>1070</v>
      </c>
      <c r="I52" t="s">
        <v>1071</v>
      </c>
      <c r="J52" t="s">
        <v>1072</v>
      </c>
    </row>
    <row r="53" spans="1:10" x14ac:dyDescent="0.3">
      <c r="A53" s="25" t="s">
        <v>11</v>
      </c>
      <c r="B53" s="21">
        <v>189</v>
      </c>
      <c r="C53" s="22">
        <v>18415</v>
      </c>
      <c r="F53" t="str" cm="1">
        <f t="array" ref="F53:H57">A53:C57</f>
        <v>R01</v>
      </c>
      <c r="G53">
        <v>189</v>
      </c>
      <c r="H53" s="26">
        <v>18415</v>
      </c>
      <c r="I53" t="e">
        <f>IF(F53=$J$50,G53,NA())</f>
        <v>#N/A</v>
      </c>
      <c r="J53" t="e">
        <f>IF(F53=$J$50,H53,NA())</f>
        <v>#N/A</v>
      </c>
    </row>
    <row r="54" spans="1:10" x14ac:dyDescent="0.3">
      <c r="A54" s="25" t="s">
        <v>9</v>
      </c>
      <c r="B54" s="21">
        <v>218</v>
      </c>
      <c r="C54" s="22">
        <v>20581</v>
      </c>
      <c r="F54" t="str">
        <v>R02</v>
      </c>
      <c r="G54">
        <v>218</v>
      </c>
      <c r="H54" s="26">
        <v>20581</v>
      </c>
      <c r="I54">
        <f t="shared" ref="I54:I57" si="0">IF(F54=$J$50,G54,NA())</f>
        <v>218</v>
      </c>
      <c r="J54">
        <f t="shared" ref="J54:J57" si="1">IF(F54=$J$50,H54,NA())</f>
        <v>20581</v>
      </c>
    </row>
    <row r="55" spans="1:10" x14ac:dyDescent="0.3">
      <c r="A55" s="25" t="s">
        <v>6</v>
      </c>
      <c r="B55" s="21">
        <v>207</v>
      </c>
      <c r="C55" s="22">
        <v>20872</v>
      </c>
      <c r="F55" t="str">
        <v>R03</v>
      </c>
      <c r="G55">
        <v>207</v>
      </c>
      <c r="H55" s="26">
        <v>20872</v>
      </c>
      <c r="I55" t="e">
        <f t="shared" si="0"/>
        <v>#N/A</v>
      </c>
      <c r="J55" t="e">
        <f t="shared" si="1"/>
        <v>#N/A</v>
      </c>
    </row>
    <row r="56" spans="1:10" x14ac:dyDescent="0.3">
      <c r="A56" s="25" t="s">
        <v>13</v>
      </c>
      <c r="B56" s="21">
        <v>186</v>
      </c>
      <c r="C56" s="22">
        <v>16651</v>
      </c>
      <c r="F56" t="str">
        <v>R04</v>
      </c>
      <c r="G56">
        <v>186</v>
      </c>
      <c r="H56" s="26">
        <v>16651</v>
      </c>
      <c r="I56" t="e">
        <f t="shared" si="0"/>
        <v>#N/A</v>
      </c>
      <c r="J56" t="e">
        <f t="shared" si="1"/>
        <v>#N/A</v>
      </c>
    </row>
    <row r="57" spans="1:10" x14ac:dyDescent="0.3">
      <c r="A57" s="25" t="s">
        <v>10</v>
      </c>
      <c r="B57" s="21">
        <v>200</v>
      </c>
      <c r="C57" s="22">
        <v>20104</v>
      </c>
      <c r="F57" t="str">
        <v>R05</v>
      </c>
      <c r="G57">
        <v>200</v>
      </c>
      <c r="H57" s="26">
        <v>20104</v>
      </c>
      <c r="I57" t="e">
        <f t="shared" si="0"/>
        <v>#N/A</v>
      </c>
      <c r="J57" t="e">
        <f t="shared" si="1"/>
        <v>#N/A</v>
      </c>
    </row>
    <row r="58" spans="1:10" x14ac:dyDescent="0.3">
      <c r="A58" s="25" t="s">
        <v>1046</v>
      </c>
      <c r="B58" s="21">
        <v>1000</v>
      </c>
      <c r="C58" s="22">
        <v>96623</v>
      </c>
    </row>
    <row r="63" spans="1:10" x14ac:dyDescent="0.3">
      <c r="G63" s="45" t="s">
        <v>1076</v>
      </c>
      <c r="H63" s="45"/>
    </row>
    <row r="65" spans="1:10" x14ac:dyDescent="0.3">
      <c r="A65" s="24" t="s">
        <v>1045</v>
      </c>
      <c r="G65" s="41" t="s">
        <v>1077</v>
      </c>
      <c r="H65" s="40">
        <f>A10/A4</f>
        <v>0.218</v>
      </c>
    </row>
    <row r="66" spans="1:10" x14ac:dyDescent="0.3">
      <c r="A66" s="42" t="s">
        <v>9</v>
      </c>
      <c r="G66" s="41" t="s">
        <v>1069</v>
      </c>
      <c r="H66">
        <f>_xlfn.XLOOKUP(A66,F53:F57,G53:G57)</f>
        <v>218</v>
      </c>
    </row>
    <row r="67" spans="1:10" x14ac:dyDescent="0.3">
      <c r="G67" s="41" t="s">
        <v>1070</v>
      </c>
      <c r="H67">
        <f>_xlfn.XLOOKUP(A66,F53:F57,H53:H57)</f>
        <v>20581</v>
      </c>
    </row>
    <row r="68" spans="1:10" x14ac:dyDescent="0.3">
      <c r="G68" s="41"/>
    </row>
    <row r="69" spans="1:10" x14ac:dyDescent="0.3">
      <c r="G69" s="41" t="s">
        <v>1078</v>
      </c>
      <c r="H69">
        <f>_xlfn.RANK.AVG(H66,G53:G57)</f>
        <v>1</v>
      </c>
    </row>
    <row r="70" spans="1:10" x14ac:dyDescent="0.3">
      <c r="G70" s="41" t="s">
        <v>1079</v>
      </c>
      <c r="H70">
        <f>_xlfn.RANK.AVG(H67,H53:H57)</f>
        <v>2</v>
      </c>
    </row>
    <row r="71" spans="1:10" x14ac:dyDescent="0.3">
      <c r="G71" s="41"/>
    </row>
    <row r="72" spans="1:10" x14ac:dyDescent="0.3">
      <c r="G72" s="41" t="s">
        <v>1080</v>
      </c>
    </row>
    <row r="73" spans="1:10" x14ac:dyDescent="0.3">
      <c r="G73" s="41"/>
      <c r="H73" t="str">
        <f>"% of calls:"&amp;TEXT(H65,"0%")</f>
        <v>% of calls:22%</v>
      </c>
    </row>
    <row r="74" spans="1:10" x14ac:dyDescent="0.3">
      <c r="G74" s="41"/>
      <c r="H74" t="str">
        <f>IF(COUNTA(A66:A70)&gt;1,"","Call rank:"&amp;H69)</f>
        <v>Call rank:1</v>
      </c>
      <c r="J74" t="str">
        <f>IF(COUNTA(A66:A70)&gt;1,"","Call rank:"&amp;H69)</f>
        <v>Call rank:1</v>
      </c>
    </row>
    <row r="75" spans="1:10" x14ac:dyDescent="0.3">
      <c r="G75" s="41"/>
      <c r="H75" t="str">
        <f>IF(COUNTA(A66:A70)&gt;1,"","Amount rank:"&amp;H70)</f>
        <v>Amount rank:2</v>
      </c>
      <c r="J75" t="str">
        <f>IF(COUNTA(A66:A70)&gt;1,"","Amount rank:"&amp;H70)</f>
        <v>Amount rank:2</v>
      </c>
    </row>
    <row r="76" spans="1:10" x14ac:dyDescent="0.3">
      <c r="G76" s="41"/>
    </row>
    <row r="77" spans="1:10" x14ac:dyDescent="0.3">
      <c r="A77" s="24" t="s">
        <v>1040</v>
      </c>
      <c r="B77" s="24" t="s">
        <v>1074</v>
      </c>
    </row>
    <row r="78" spans="1:10" x14ac:dyDescent="0.3">
      <c r="A78" s="24" t="s">
        <v>1045</v>
      </c>
      <c r="B78" t="s">
        <v>999</v>
      </c>
      <c r="C78" t="s">
        <v>998</v>
      </c>
      <c r="D78" t="s">
        <v>1046</v>
      </c>
    </row>
    <row r="79" spans="1:10" x14ac:dyDescent="0.3">
      <c r="A79" s="25" t="s">
        <v>1002</v>
      </c>
      <c r="B79" s="21">
        <v>144</v>
      </c>
      <c r="C79" s="21">
        <v>132</v>
      </c>
      <c r="D79" s="21">
        <v>276</v>
      </c>
    </row>
    <row r="80" spans="1:10" x14ac:dyDescent="0.3">
      <c r="A80" s="25" t="s">
        <v>1001</v>
      </c>
      <c r="B80" s="21">
        <v>326</v>
      </c>
      <c r="C80" s="21">
        <v>63</v>
      </c>
      <c r="D80" s="21">
        <v>389</v>
      </c>
    </row>
    <row r="81" spans="1:4" x14ac:dyDescent="0.3">
      <c r="A81" s="25" t="s">
        <v>1000</v>
      </c>
      <c r="B81" s="21">
        <v>129</v>
      </c>
      <c r="C81" s="21">
        <v>206</v>
      </c>
      <c r="D81" s="21">
        <v>335</v>
      </c>
    </row>
    <row r="82" spans="1:4" x14ac:dyDescent="0.3">
      <c r="A82" s="25" t="s">
        <v>1046</v>
      </c>
      <c r="B82" s="21">
        <v>599</v>
      </c>
      <c r="C82" s="21">
        <v>401</v>
      </c>
      <c r="D82" s="21">
        <v>1000</v>
      </c>
    </row>
    <row r="89" spans="1:4" x14ac:dyDescent="0.3">
      <c r="A89" s="24" t="s">
        <v>1045</v>
      </c>
      <c r="B89" t="s">
        <v>1040</v>
      </c>
    </row>
    <row r="90" spans="1:4" x14ac:dyDescent="0.3">
      <c r="A90" s="25">
        <v>1</v>
      </c>
      <c r="B90" s="21">
        <v>3</v>
      </c>
    </row>
    <row r="91" spans="1:4" x14ac:dyDescent="0.3">
      <c r="A91" s="25">
        <v>2</v>
      </c>
      <c r="B91" s="21">
        <v>19</v>
      </c>
    </row>
    <row r="92" spans="1:4" x14ac:dyDescent="0.3">
      <c r="A92" s="25">
        <v>3</v>
      </c>
      <c r="B92" s="21">
        <v>35</v>
      </c>
    </row>
    <row r="93" spans="1:4" x14ac:dyDescent="0.3">
      <c r="A93" s="25">
        <v>4</v>
      </c>
      <c r="B93" s="21">
        <v>87</v>
      </c>
    </row>
    <row r="94" spans="1:4" x14ac:dyDescent="0.3">
      <c r="A94" s="25">
        <v>5</v>
      </c>
      <c r="B94" s="21">
        <v>74</v>
      </c>
    </row>
    <row r="95" spans="1:4" x14ac:dyDescent="0.3">
      <c r="A95" s="25" t="s">
        <v>1046</v>
      </c>
      <c r="B95" s="21">
        <v>218</v>
      </c>
    </row>
    <row r="106" spans="1:7" x14ac:dyDescent="0.3">
      <c r="A106" s="24" t="s">
        <v>1041</v>
      </c>
      <c r="B106" s="24" t="s">
        <v>1074</v>
      </c>
    </row>
    <row r="107" spans="1:7" x14ac:dyDescent="0.3">
      <c r="A107" s="24" t="s">
        <v>1045</v>
      </c>
      <c r="B107" t="s">
        <v>11</v>
      </c>
      <c r="C107" t="s">
        <v>9</v>
      </c>
      <c r="D107" t="s">
        <v>6</v>
      </c>
      <c r="E107" t="s">
        <v>13</v>
      </c>
      <c r="F107" t="s">
        <v>10</v>
      </c>
      <c r="G107" t="s">
        <v>1046</v>
      </c>
    </row>
    <row r="108" spans="1:7" x14ac:dyDescent="0.3">
      <c r="A108" s="25" t="s">
        <v>1002</v>
      </c>
    </row>
    <row r="109" spans="1:7" x14ac:dyDescent="0.3">
      <c r="A109" s="27" t="s">
        <v>20</v>
      </c>
      <c r="B109" s="22">
        <v>891</v>
      </c>
      <c r="C109" s="22">
        <v>1332</v>
      </c>
      <c r="D109" s="22">
        <v>1282</v>
      </c>
      <c r="E109" s="22">
        <v>739</v>
      </c>
      <c r="F109" s="22">
        <v>560</v>
      </c>
      <c r="G109" s="22">
        <v>4804</v>
      </c>
    </row>
    <row r="110" spans="1:7" x14ac:dyDescent="0.3">
      <c r="A110" s="27" t="s">
        <v>12</v>
      </c>
      <c r="B110" s="22">
        <v>1991</v>
      </c>
      <c r="C110" s="22">
        <v>1886</v>
      </c>
      <c r="D110" s="22">
        <v>1206</v>
      </c>
      <c r="E110" s="22">
        <v>884</v>
      </c>
      <c r="F110" s="22">
        <v>1722</v>
      </c>
      <c r="G110" s="22">
        <v>7689</v>
      </c>
    </row>
    <row r="111" spans="1:7" x14ac:dyDescent="0.3">
      <c r="A111" s="27" t="s">
        <v>8</v>
      </c>
      <c r="B111" s="22">
        <v>1163</v>
      </c>
      <c r="C111" s="22">
        <v>1180</v>
      </c>
      <c r="D111" s="22">
        <v>1616</v>
      </c>
      <c r="E111" s="22">
        <v>1043</v>
      </c>
      <c r="F111" s="22">
        <v>1747</v>
      </c>
      <c r="G111" s="22">
        <v>6749</v>
      </c>
    </row>
    <row r="112" spans="1:7" x14ac:dyDescent="0.3">
      <c r="A112" s="27" t="s">
        <v>16</v>
      </c>
      <c r="B112" s="22">
        <v>1438</v>
      </c>
      <c r="C112" s="22">
        <v>1616</v>
      </c>
      <c r="D112" s="22">
        <v>866</v>
      </c>
      <c r="E112" s="22">
        <v>829</v>
      </c>
      <c r="F112" s="22">
        <v>2070</v>
      </c>
      <c r="G112" s="22">
        <v>6819</v>
      </c>
    </row>
    <row r="113" spans="1:7" x14ac:dyDescent="0.3">
      <c r="A113" s="25" t="s">
        <v>1001</v>
      </c>
    </row>
    <row r="114" spans="1:7" x14ac:dyDescent="0.3">
      <c r="A114" s="27" t="s">
        <v>24</v>
      </c>
      <c r="B114" s="22">
        <v>1233</v>
      </c>
      <c r="C114" s="22">
        <v>223</v>
      </c>
      <c r="D114" s="22">
        <v>1680</v>
      </c>
      <c r="E114" s="22">
        <v>990</v>
      </c>
      <c r="F114" s="22">
        <v>1508</v>
      </c>
      <c r="G114" s="22">
        <v>5634</v>
      </c>
    </row>
    <row r="115" spans="1:7" x14ac:dyDescent="0.3">
      <c r="A115" s="27" t="s">
        <v>15</v>
      </c>
      <c r="B115" s="22">
        <v>1598</v>
      </c>
      <c r="C115" s="22">
        <v>1907</v>
      </c>
      <c r="D115" s="22">
        <v>869</v>
      </c>
      <c r="E115" s="22">
        <v>1426</v>
      </c>
      <c r="F115" s="22">
        <v>1416</v>
      </c>
      <c r="G115" s="22">
        <v>7216</v>
      </c>
    </row>
    <row r="116" spans="1:7" x14ac:dyDescent="0.3">
      <c r="A116" s="27" t="s">
        <v>5</v>
      </c>
      <c r="B116" s="22">
        <v>900</v>
      </c>
      <c r="C116" s="22">
        <v>1016</v>
      </c>
      <c r="D116" s="22">
        <v>960</v>
      </c>
      <c r="E116" s="22">
        <v>940</v>
      </c>
      <c r="F116" s="22">
        <v>1193</v>
      </c>
      <c r="G116" s="22">
        <v>5009</v>
      </c>
    </row>
    <row r="117" spans="1:7" x14ac:dyDescent="0.3">
      <c r="A117" s="27" t="s">
        <v>18</v>
      </c>
      <c r="B117" s="22">
        <v>900</v>
      </c>
      <c r="C117" s="22">
        <v>1470</v>
      </c>
      <c r="D117" s="22">
        <v>1617</v>
      </c>
      <c r="E117" s="22">
        <v>1314</v>
      </c>
      <c r="F117" s="22">
        <v>941</v>
      </c>
      <c r="G117" s="22">
        <v>6242</v>
      </c>
    </row>
    <row r="118" spans="1:7" x14ac:dyDescent="0.3">
      <c r="A118" s="27" t="s">
        <v>14</v>
      </c>
      <c r="B118" s="22">
        <v>1255</v>
      </c>
      <c r="C118" s="22">
        <v>516</v>
      </c>
      <c r="D118" s="22">
        <v>1874</v>
      </c>
      <c r="E118" s="22">
        <v>1863</v>
      </c>
      <c r="F118" s="22">
        <v>1722</v>
      </c>
      <c r="G118" s="22">
        <v>7230</v>
      </c>
    </row>
    <row r="119" spans="1:7" x14ac:dyDescent="0.3">
      <c r="A119" s="27" t="s">
        <v>19</v>
      </c>
      <c r="B119" s="22">
        <v>1138</v>
      </c>
      <c r="C119" s="22">
        <v>1898</v>
      </c>
      <c r="D119" s="22">
        <v>1482</v>
      </c>
      <c r="E119" s="22">
        <v>846</v>
      </c>
      <c r="F119" s="22">
        <v>1154</v>
      </c>
      <c r="G119" s="22">
        <v>6518</v>
      </c>
    </row>
    <row r="120" spans="1:7" x14ac:dyDescent="0.3">
      <c r="A120" s="25" t="s">
        <v>1000</v>
      </c>
    </row>
    <row r="121" spans="1:7" x14ac:dyDescent="0.3">
      <c r="A121" s="27" t="s">
        <v>17</v>
      </c>
      <c r="B121" s="22">
        <v>1655</v>
      </c>
      <c r="C121" s="22">
        <v>805</v>
      </c>
      <c r="D121" s="22">
        <v>2263</v>
      </c>
      <c r="E121" s="22">
        <v>987</v>
      </c>
      <c r="F121" s="22">
        <v>1075</v>
      </c>
      <c r="G121" s="22">
        <v>6785</v>
      </c>
    </row>
    <row r="122" spans="1:7" x14ac:dyDescent="0.3">
      <c r="A122" s="27" t="s">
        <v>23</v>
      </c>
      <c r="B122" s="22">
        <v>1104</v>
      </c>
      <c r="C122" s="22">
        <v>2280</v>
      </c>
      <c r="D122" s="22">
        <v>1445</v>
      </c>
      <c r="E122" s="22">
        <v>1722</v>
      </c>
      <c r="F122" s="22">
        <v>1196</v>
      </c>
      <c r="G122" s="22">
        <v>7747</v>
      </c>
    </row>
    <row r="123" spans="1:7" x14ac:dyDescent="0.3">
      <c r="A123" s="27" t="s">
        <v>7</v>
      </c>
      <c r="B123" s="22">
        <v>372</v>
      </c>
      <c r="C123" s="22">
        <v>1818</v>
      </c>
      <c r="D123" s="22">
        <v>1346</v>
      </c>
      <c r="E123" s="22">
        <v>1156</v>
      </c>
      <c r="F123" s="22">
        <v>1484</v>
      </c>
      <c r="G123" s="22">
        <v>6176</v>
      </c>
    </row>
    <row r="124" spans="1:7" x14ac:dyDescent="0.3">
      <c r="A124" s="27" t="s">
        <v>22</v>
      </c>
      <c r="B124" s="22">
        <v>1415</v>
      </c>
      <c r="C124" s="22">
        <v>1271</v>
      </c>
      <c r="D124" s="22">
        <v>1214</v>
      </c>
      <c r="E124" s="22">
        <v>1135</v>
      </c>
      <c r="F124" s="22">
        <v>1566</v>
      </c>
      <c r="G124" s="22">
        <v>6601</v>
      </c>
    </row>
    <row r="125" spans="1:7" x14ac:dyDescent="0.3">
      <c r="A125" s="27" t="s">
        <v>21</v>
      </c>
      <c r="B125" s="22">
        <v>1362</v>
      </c>
      <c r="C125" s="22">
        <v>1363</v>
      </c>
      <c r="D125" s="22">
        <v>1152</v>
      </c>
      <c r="E125" s="22">
        <v>777</v>
      </c>
      <c r="F125" s="22">
        <v>750</v>
      </c>
      <c r="G125" s="22">
        <v>5404</v>
      </c>
    </row>
  </sheetData>
  <mergeCells count="1">
    <mergeCell ref="G63:H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Customer Centre Report</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Supritam Pal</cp:lastModifiedBy>
  <dcterms:created xsi:type="dcterms:W3CDTF">2021-03-14T20:21:32Z</dcterms:created>
  <dcterms:modified xsi:type="dcterms:W3CDTF">2025-11-01T06:22:51Z</dcterms:modified>
</cp:coreProperties>
</file>