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SA452171\Downloads\"/>
    </mc:Choice>
  </mc:AlternateContent>
  <xr:revisionPtr revIDLastSave="0" documentId="13_ncr:1_{6ED40B84-118C-40A8-B8C0-07282660935F}" xr6:coauthVersionLast="41" xr6:coauthVersionMax="45" xr10:uidLastSave="{00000000-0000-0000-0000-000000000000}"/>
  <bookViews>
    <workbookView xWindow="-108" yWindow="-108" windowWidth="23256" windowHeight="12576" activeTab="6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Rack" sheetId="11" r:id="rId5"/>
    <sheet name="UPS" sheetId="12" r:id="rId6"/>
    <sheet name="ContainerUPS" sheetId="13" r:id="rId7"/>
  </sheets>
  <externalReferences>
    <externalReference r:id="rId8"/>
    <externalReference r:id="rId9"/>
  </externalReferences>
  <definedNames>
    <definedName name="CONF_UPS_Redundancy">[1]CONFIGURATOR!$D$28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3" l="1"/>
  <c r="D52" i="13"/>
  <c r="D51" i="13"/>
  <c r="D50" i="13"/>
  <c r="D49" i="13"/>
  <c r="D48" i="13"/>
  <c r="D47" i="13"/>
  <c r="D46" i="13"/>
  <c r="D45" i="13"/>
  <c r="D44" i="13"/>
  <c r="N43" i="13"/>
  <c r="M43" i="13"/>
  <c r="L43" i="13"/>
  <c r="K43" i="13"/>
  <c r="I43" i="13"/>
  <c r="H43" i="13"/>
  <c r="G43" i="13"/>
  <c r="F43" i="13"/>
  <c r="E43" i="13"/>
  <c r="D43" i="13"/>
  <c r="N42" i="13"/>
  <c r="M42" i="13"/>
  <c r="L42" i="13"/>
  <c r="K42" i="13"/>
  <c r="I42" i="13"/>
  <c r="H42" i="13"/>
  <c r="G42" i="13"/>
  <c r="F42" i="13"/>
  <c r="E42" i="13"/>
  <c r="D42" i="13"/>
  <c r="N41" i="13"/>
  <c r="M41" i="13"/>
  <c r="L41" i="13"/>
  <c r="K41" i="13"/>
  <c r="I41" i="13"/>
  <c r="H41" i="13"/>
  <c r="G41" i="13"/>
  <c r="F41" i="13"/>
  <c r="E41" i="13"/>
  <c r="D41" i="13"/>
  <c r="N40" i="13"/>
  <c r="M40" i="13"/>
  <c r="L40" i="13"/>
  <c r="K40" i="13"/>
  <c r="I40" i="13"/>
  <c r="H40" i="13"/>
  <c r="G40" i="13"/>
  <c r="F40" i="13"/>
  <c r="E40" i="13"/>
  <c r="D40" i="13"/>
  <c r="N39" i="13"/>
  <c r="M39" i="13"/>
  <c r="L39" i="13"/>
  <c r="K39" i="13"/>
  <c r="I39" i="13"/>
  <c r="H39" i="13"/>
  <c r="G39" i="13"/>
  <c r="F39" i="13"/>
  <c r="E39" i="13"/>
  <c r="D39" i="13"/>
  <c r="N38" i="13"/>
  <c r="M38" i="13"/>
  <c r="L38" i="13"/>
  <c r="K38" i="13"/>
  <c r="I38" i="13"/>
  <c r="H38" i="13"/>
  <c r="G38" i="13"/>
  <c r="F38" i="13"/>
  <c r="E38" i="13"/>
  <c r="D38" i="13"/>
  <c r="N37" i="13"/>
  <c r="M37" i="13"/>
  <c r="L37" i="13"/>
  <c r="K37" i="13"/>
  <c r="I37" i="13"/>
  <c r="H37" i="13"/>
  <c r="G37" i="13"/>
  <c r="F37" i="13"/>
  <c r="E37" i="13"/>
  <c r="D37" i="13"/>
  <c r="N36" i="13"/>
  <c r="M36" i="13"/>
  <c r="L36" i="13"/>
  <c r="K36" i="13"/>
  <c r="I36" i="13"/>
  <c r="H36" i="13"/>
  <c r="G36" i="13"/>
  <c r="F36" i="13"/>
  <c r="E36" i="13"/>
  <c r="D36" i="13"/>
  <c r="N35" i="13"/>
  <c r="M35" i="13"/>
  <c r="L35" i="13"/>
  <c r="K35" i="13"/>
  <c r="I35" i="13"/>
  <c r="H35" i="13"/>
  <c r="G35" i="13"/>
  <c r="F35" i="13"/>
  <c r="E35" i="13"/>
  <c r="D35" i="13"/>
  <c r="N34" i="13"/>
  <c r="M34" i="13"/>
  <c r="L34" i="13"/>
  <c r="K34" i="13"/>
  <c r="I34" i="13"/>
  <c r="H34" i="13"/>
  <c r="G34" i="13"/>
  <c r="F34" i="13"/>
  <c r="E34" i="13"/>
  <c r="D34" i="13"/>
  <c r="D33" i="13"/>
  <c r="D32" i="13"/>
  <c r="D31" i="13"/>
  <c r="D30" i="13"/>
  <c r="D29" i="13"/>
  <c r="D28" i="13"/>
  <c r="D27" i="13"/>
  <c r="D26" i="13"/>
  <c r="D25" i="13"/>
  <c r="D24" i="13"/>
  <c r="N23" i="13"/>
  <c r="M23" i="13"/>
  <c r="L23" i="13"/>
  <c r="K23" i="13"/>
  <c r="I23" i="13"/>
  <c r="H23" i="13"/>
  <c r="G23" i="13"/>
  <c r="F23" i="13"/>
  <c r="E23" i="13"/>
  <c r="D23" i="13"/>
  <c r="N22" i="13"/>
  <c r="M22" i="13"/>
  <c r="L22" i="13"/>
  <c r="K22" i="13"/>
  <c r="I22" i="13"/>
  <c r="H22" i="13"/>
  <c r="G22" i="13"/>
  <c r="F22" i="13"/>
  <c r="E22" i="13"/>
  <c r="D22" i="13"/>
  <c r="N21" i="13"/>
  <c r="M21" i="13"/>
  <c r="L21" i="13"/>
  <c r="K21" i="13"/>
  <c r="I21" i="13"/>
  <c r="H21" i="13"/>
  <c r="G21" i="13"/>
  <c r="F21" i="13"/>
  <c r="E21" i="13"/>
  <c r="D21" i="13"/>
  <c r="N20" i="13"/>
  <c r="M20" i="13"/>
  <c r="L20" i="13"/>
  <c r="K20" i="13"/>
  <c r="I20" i="13"/>
  <c r="H20" i="13"/>
  <c r="G20" i="13"/>
  <c r="F20" i="13"/>
  <c r="E20" i="13"/>
  <c r="D20" i="13"/>
  <c r="N19" i="13"/>
  <c r="M19" i="13"/>
  <c r="L19" i="13"/>
  <c r="K19" i="13"/>
  <c r="I19" i="13"/>
  <c r="H19" i="13"/>
  <c r="G19" i="13"/>
  <c r="F19" i="13"/>
  <c r="E19" i="13"/>
  <c r="D19" i="13"/>
  <c r="N18" i="13"/>
  <c r="M18" i="13"/>
  <c r="L18" i="13"/>
  <c r="K18" i="13"/>
  <c r="I18" i="13"/>
  <c r="H18" i="13"/>
  <c r="G18" i="13"/>
  <c r="F18" i="13"/>
  <c r="E18" i="13"/>
  <c r="D18" i="13"/>
  <c r="N17" i="13"/>
  <c r="M17" i="13"/>
  <c r="L17" i="13"/>
  <c r="K17" i="13"/>
  <c r="I17" i="13"/>
  <c r="H17" i="13"/>
  <c r="G17" i="13"/>
  <c r="F17" i="13"/>
  <c r="E17" i="13"/>
  <c r="D17" i="13"/>
  <c r="N16" i="13"/>
  <c r="M16" i="13"/>
  <c r="L16" i="13"/>
  <c r="K16" i="13"/>
  <c r="I16" i="13"/>
  <c r="H16" i="13"/>
  <c r="G16" i="13"/>
  <c r="F16" i="13"/>
  <c r="E16" i="13"/>
  <c r="D16" i="13"/>
  <c r="D15" i="13"/>
  <c r="D14" i="13"/>
  <c r="C2" i="13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O23" i="12" l="1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T16" i="12"/>
  <c r="T14" i="12" s="1"/>
  <c r="T15" i="12" s="1"/>
  <c r="S16" i="12"/>
  <c r="R16" i="12"/>
  <c r="Q16" i="12"/>
  <c r="Q14" i="12" s="1"/>
  <c r="Q15" i="12" s="1"/>
  <c r="O16" i="12"/>
  <c r="O14" i="12" s="1"/>
  <c r="O15" i="12" s="1"/>
  <c r="M16" i="12"/>
  <c r="M14" i="12" s="1"/>
  <c r="M15" i="12" s="1"/>
  <c r="K16" i="12"/>
  <c r="I16" i="12"/>
  <c r="I14" i="12" s="1"/>
  <c r="I15" i="12" s="1"/>
  <c r="G16" i="12"/>
  <c r="E16" i="12"/>
  <c r="E14" i="12" s="1"/>
  <c r="E15" i="12" s="1"/>
  <c r="C16" i="12"/>
  <c r="B16" i="12"/>
  <c r="S14" i="12"/>
  <c r="S15" i="12" s="1"/>
  <c r="R14" i="12"/>
  <c r="R15" i="12" s="1"/>
  <c r="P14" i="12"/>
  <c r="P15" i="12" s="1"/>
  <c r="N14" i="12"/>
  <c r="N15" i="12" s="1"/>
  <c r="L14" i="12"/>
  <c r="L15" i="12" s="1"/>
  <c r="K14" i="12"/>
  <c r="K15" i="12" s="1"/>
  <c r="J14" i="12"/>
  <c r="J15" i="12" s="1"/>
  <c r="H14" i="12"/>
  <c r="H15" i="12" s="1"/>
  <c r="G14" i="12"/>
  <c r="G15" i="12" s="1"/>
  <c r="F14" i="12"/>
  <c r="F15" i="12" s="1"/>
  <c r="D14" i="12"/>
  <c r="D15" i="12" s="1"/>
  <c r="C14" i="12"/>
  <c r="C15" i="12" s="1"/>
  <c r="B14" i="12"/>
  <c r="B15" i="12" s="1"/>
  <c r="K2" i="12"/>
  <c r="J2" i="12"/>
  <c r="I2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<sst xmlns="http://schemas.openxmlformats.org/spreadsheetml/2006/main" count="421" uniqueCount="228">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</sst>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8" fillId="3" borderId="0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165" fontId="11" fillId="3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547061/Desktop/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547061/Desktop/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28">
          <cell r="D28" t="str">
            <v>2N</v>
          </cell>
        </row>
      </sheetData>
      <sheetData sheetId="1"/>
      <sheetData sheetId="2"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 x14ac:dyDescent="0.3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 x14ac:dyDescent="0.3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 x14ac:dyDescent="0.3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 x14ac:dyDescent="0.3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 x14ac:dyDescent="0.3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 x14ac:dyDescent="0.3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 x14ac:dyDescent="0.3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 x14ac:dyDescent="0.3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 x14ac:dyDescent="0.3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 x14ac:dyDescent="0.3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 x14ac:dyDescent="0.3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 x14ac:dyDescent="0.3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 x14ac:dyDescent="0.3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 x14ac:dyDescent="0.3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 x14ac:dyDescent="0.3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 x14ac:dyDescent="0.3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 x14ac:dyDescent="0.3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 x14ac:dyDescent="0.3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 x14ac:dyDescent="0.3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 x14ac:dyDescent="0.3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 x14ac:dyDescent="0.3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 x14ac:dyDescent="0.3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G27" sqref="G27"/>
    </sheetView>
  </sheetViews>
  <sheetFormatPr defaultRowHeight="14.4" x14ac:dyDescent="0.3"/>
  <sheetData>
    <row r="1" spans="1:8" x14ac:dyDescent="0.3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 x14ac:dyDescent="0.3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 x14ac:dyDescent="0.3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 x14ac:dyDescent="0.3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 x14ac:dyDescent="0.3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3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 x14ac:dyDescent="0.3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3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 x14ac:dyDescent="0.3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 x14ac:dyDescent="0.3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 x14ac:dyDescent="0.3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 x14ac:dyDescent="0.3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C11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1" t="s">
        <v>108</v>
      </c>
      <c r="B1" s="1" t="s">
        <v>109</v>
      </c>
      <c r="C1" s="1" t="s">
        <v>110</v>
      </c>
    </row>
    <row r="2" spans="1:3" x14ac:dyDescent="0.3">
      <c r="A2" s="11">
        <v>155</v>
      </c>
      <c r="B2" s="11"/>
      <c r="C2" s="12">
        <v>250</v>
      </c>
    </row>
    <row r="3" spans="1:3" x14ac:dyDescent="0.3">
      <c r="A3" s="11">
        <v>249</v>
      </c>
      <c r="B3" s="11"/>
      <c r="C3" s="12">
        <v>400</v>
      </c>
    </row>
    <row r="4" spans="1:3" x14ac:dyDescent="0.3">
      <c r="A4" s="11">
        <v>392</v>
      </c>
      <c r="B4" s="11"/>
      <c r="C4" s="12">
        <v>630</v>
      </c>
    </row>
    <row r="5" spans="1:3" x14ac:dyDescent="0.3">
      <c r="A5" s="11">
        <v>623</v>
      </c>
      <c r="B5" s="11"/>
      <c r="C5" s="12">
        <v>1000</v>
      </c>
    </row>
    <row r="6" spans="1:3" x14ac:dyDescent="0.3">
      <c r="A6" s="11">
        <v>500</v>
      </c>
      <c r="B6" s="11"/>
      <c r="C6" s="12" t="s">
        <v>111</v>
      </c>
    </row>
    <row r="7" spans="1:3" x14ac:dyDescent="0.3">
      <c r="A7" s="11">
        <v>700</v>
      </c>
      <c r="B7" s="11"/>
      <c r="C7" s="12" t="s">
        <v>111</v>
      </c>
    </row>
    <row r="8" spans="1:3" x14ac:dyDescent="0.3">
      <c r="A8" s="11">
        <v>800</v>
      </c>
      <c r="B8" s="11"/>
      <c r="C8" s="12" t="s">
        <v>111</v>
      </c>
    </row>
    <row r="9" spans="1:3" x14ac:dyDescent="0.3">
      <c r="A9" s="11">
        <v>900</v>
      </c>
      <c r="B9" s="11"/>
      <c r="C9" s="12" t="s">
        <v>111</v>
      </c>
    </row>
    <row r="10" spans="1:3" x14ac:dyDescent="0.3">
      <c r="A10" s="11">
        <v>1000</v>
      </c>
      <c r="B10" s="11"/>
      <c r="C10" s="12" t="s">
        <v>111</v>
      </c>
    </row>
    <row r="11" spans="1:3" x14ac:dyDescent="0.3">
      <c r="A11" s="11">
        <v>2000</v>
      </c>
      <c r="B11" s="11"/>
      <c r="C11" s="12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 x14ac:dyDescent="0.3"/>
  <cols>
    <col min="1" max="1" width="24.21875" customWidth="1"/>
    <col min="2" max="2" width="82.44140625" customWidth="1"/>
  </cols>
  <sheetData>
    <row r="1" spans="1:2" x14ac:dyDescent="0.3">
      <c r="A1" s="14" t="s">
        <v>112</v>
      </c>
      <c r="B1" s="13" t="s">
        <v>124</v>
      </c>
    </row>
    <row r="2" spans="1:2" x14ac:dyDescent="0.3">
      <c r="A2" s="14" t="s">
        <v>113</v>
      </c>
      <c r="B2" s="13" t="s">
        <v>125</v>
      </c>
    </row>
    <row r="3" spans="1:2" x14ac:dyDescent="0.3">
      <c r="A3" s="14" t="s">
        <v>114</v>
      </c>
      <c r="B3" s="13" t="s">
        <v>126</v>
      </c>
    </row>
    <row r="4" spans="1:2" x14ac:dyDescent="0.3">
      <c r="A4" s="14" t="s">
        <v>115</v>
      </c>
      <c r="B4" s="13" t="s">
        <v>127</v>
      </c>
    </row>
    <row r="5" spans="1:2" x14ac:dyDescent="0.3">
      <c r="A5" s="14" t="s">
        <v>116</v>
      </c>
      <c r="B5" s="13" t="s">
        <v>128</v>
      </c>
    </row>
    <row r="6" spans="1:2" x14ac:dyDescent="0.3">
      <c r="A6" s="14" t="s">
        <v>117</v>
      </c>
      <c r="B6" s="13" t="s">
        <v>129</v>
      </c>
    </row>
    <row r="7" spans="1:2" x14ac:dyDescent="0.3">
      <c r="A7" s="14" t="s">
        <v>118</v>
      </c>
      <c r="B7" s="13" t="s">
        <v>130</v>
      </c>
    </row>
    <row r="8" spans="1:2" x14ac:dyDescent="0.3">
      <c r="A8" s="14" t="s">
        <v>119</v>
      </c>
      <c r="B8" s="13" t="s">
        <v>131</v>
      </c>
    </row>
    <row r="9" spans="1:2" x14ac:dyDescent="0.3">
      <c r="A9" s="14" t="s">
        <v>120</v>
      </c>
      <c r="B9" s="13" t="s">
        <v>132</v>
      </c>
    </row>
    <row r="10" spans="1:2" x14ac:dyDescent="0.3">
      <c r="A10" s="14" t="s">
        <v>121</v>
      </c>
      <c r="B10" s="13" t="s">
        <v>133</v>
      </c>
    </row>
    <row r="11" spans="1:2" x14ac:dyDescent="0.3">
      <c r="A11" s="14" t="s">
        <v>122</v>
      </c>
      <c r="B11" s="13" t="s">
        <v>135</v>
      </c>
    </row>
    <row r="12" spans="1:2" x14ac:dyDescent="0.3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U26"/>
  <sheetViews>
    <sheetView workbookViewId="0">
      <selection activeCell="M6" sqref="M6"/>
    </sheetView>
  </sheetViews>
  <sheetFormatPr defaultRowHeight="14.4" x14ac:dyDescent="0.3"/>
  <cols>
    <col min="1" max="1" width="23.6640625" customWidth="1"/>
  </cols>
  <sheetData>
    <row r="1" spans="1:21" ht="18" x14ac:dyDescent="0.35">
      <c r="A1" s="23" t="s">
        <v>136</v>
      </c>
      <c r="B1" s="23"/>
    </row>
    <row r="2" spans="1:21" x14ac:dyDescent="0.3">
      <c r="A2" s="1"/>
      <c r="B2" s="11">
        <f>IF(ROUNDDOWN(+(B3)/([2]CONFIGURATOR!$D$13+IF([2]CONFIGURATOR!$D$28="N+1",16+0)),0)&gt;1,1,ROUNDDOWN(+(B3)/([2]CONFIGURATOR!$D$13+IF([2]CONFIGURATOR!$D$28="N+1",16+0)),0))</f>
        <v>0</v>
      </c>
      <c r="C2" s="11">
        <f>ROUNDDOWN(+(C3)/([2]CONFIGURATOR!$D$13+IF([2]CONFIGURATOR!$D$28="N+1",16+0)),0)</f>
        <v>0</v>
      </c>
      <c r="D2" s="11">
        <f>ROUNDDOWN(+(D3)/([2]CONFIGURATOR!$D$13+IF([2]CONFIGURATOR!$D$28="N+1",16+0)),0)</f>
        <v>0</v>
      </c>
      <c r="E2" s="11">
        <f>ROUNDDOWN(+(E3)/([2]CONFIGURATOR!$D$13+IF([2]CONFIGURATOR!$D$28="N+1",16+0)),0)</f>
        <v>0</v>
      </c>
      <c r="F2" s="11">
        <f>ROUNDDOWN(+(F3)/([2]CONFIGURATOR!$D$13+IF([2]CONFIGURATOR!$D$28="N+1",16+0)),0)</f>
        <v>0</v>
      </c>
      <c r="G2" s="11">
        <f>ROUNDDOWN(+(G3)/([2]CONFIGURATOR!$D$13+IF([2]CONFIGURATOR!$D$28="N+1",16+0)),0)</f>
        <v>1</v>
      </c>
      <c r="H2" s="11">
        <f>ROUNDDOWN(+(H3)/([2]CONFIGURATOR!$D$13+IF([2]CONFIGURATOR!$D$28="N+1",16+0)),0)</f>
        <v>1</v>
      </c>
      <c r="I2" s="11">
        <f>ROUNDDOWN(+(I3)/([2]CONFIGURATOR!$D$13+IF([2]CONFIGURATOR!$D$28="N+1",16+0)),0)</f>
        <v>1</v>
      </c>
      <c r="J2" s="11">
        <f>ROUNDDOWN(+(J3)/([2]CONFIGURATOR!$D$13+IF([2]CONFIGURATOR!$D$28="N+1",16+0)),0)</f>
        <v>1</v>
      </c>
      <c r="K2" s="11">
        <f>ROUNDDOWN(+(K3)/([2]CONFIGURATOR!$D$13+IF([2]CONFIGURATOR!$D$28="N+1",16+0)),0)</f>
        <v>1</v>
      </c>
      <c r="L2" s="9"/>
      <c r="M2" s="15"/>
      <c r="N2" s="9"/>
      <c r="O2" s="9"/>
      <c r="P2" s="9"/>
    </row>
    <row r="3" spans="1:21" x14ac:dyDescent="0.3">
      <c r="A3" s="1" t="s">
        <v>108</v>
      </c>
      <c r="B3" s="11">
        <v>16</v>
      </c>
      <c r="C3" s="11">
        <v>32</v>
      </c>
      <c r="D3" s="11">
        <v>48</v>
      </c>
      <c r="E3" s="11">
        <v>64</v>
      </c>
      <c r="F3" s="11">
        <v>80</v>
      </c>
      <c r="G3" s="11">
        <v>96</v>
      </c>
      <c r="H3" s="11">
        <v>112</v>
      </c>
      <c r="I3" s="11">
        <v>128</v>
      </c>
      <c r="J3" s="11">
        <v>144</v>
      </c>
      <c r="K3" s="11">
        <v>160</v>
      </c>
      <c r="L3" s="15"/>
      <c r="M3" s="15"/>
      <c r="N3" s="9"/>
      <c r="O3" s="9"/>
      <c r="P3" s="9"/>
    </row>
    <row r="4" spans="1:21" x14ac:dyDescent="0.3">
      <c r="A4" s="1" t="s">
        <v>109</v>
      </c>
      <c r="B4" s="11">
        <v>16</v>
      </c>
      <c r="C4" s="11">
        <v>32</v>
      </c>
      <c r="D4" s="11">
        <v>48</v>
      </c>
      <c r="E4" s="11">
        <v>64</v>
      </c>
      <c r="F4" s="11">
        <v>80</v>
      </c>
      <c r="G4" s="11">
        <v>96</v>
      </c>
      <c r="H4" s="11">
        <v>112</v>
      </c>
      <c r="I4" s="11">
        <v>128</v>
      </c>
      <c r="J4" s="11">
        <v>144</v>
      </c>
      <c r="K4" s="11">
        <v>160</v>
      </c>
      <c r="L4" s="15"/>
      <c r="M4" s="15"/>
      <c r="N4" s="9"/>
      <c r="O4" s="9"/>
      <c r="P4" s="9"/>
    </row>
    <row r="5" spans="1:21" x14ac:dyDescent="0.3">
      <c r="A5" s="16" t="s">
        <v>137</v>
      </c>
      <c r="B5" s="1" t="s">
        <v>138</v>
      </c>
      <c r="C5" s="1" t="s">
        <v>138</v>
      </c>
      <c r="D5" s="1" t="s">
        <v>138</v>
      </c>
      <c r="E5" s="1" t="s">
        <v>138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  <c r="K5" s="1" t="s">
        <v>138</v>
      </c>
      <c r="L5" s="15"/>
      <c r="M5" s="15"/>
      <c r="N5" s="9"/>
      <c r="O5" s="9"/>
      <c r="P5" s="9"/>
    </row>
    <row r="6" spans="1:21" x14ac:dyDescent="0.3">
      <c r="A6" s="16" t="s">
        <v>3</v>
      </c>
      <c r="B6" s="1" t="s">
        <v>139</v>
      </c>
      <c r="C6" s="1" t="s">
        <v>140</v>
      </c>
      <c r="D6" s="1" t="s">
        <v>141</v>
      </c>
      <c r="E6" s="1" t="s">
        <v>142</v>
      </c>
      <c r="F6" s="1" t="s">
        <v>143</v>
      </c>
      <c r="G6" s="1" t="s">
        <v>144</v>
      </c>
      <c r="H6" s="1" t="s">
        <v>145</v>
      </c>
      <c r="I6" s="1" t="s">
        <v>146</v>
      </c>
      <c r="J6" s="1" t="s">
        <v>147</v>
      </c>
      <c r="K6" s="1" t="s">
        <v>148</v>
      </c>
      <c r="L6" s="15"/>
      <c r="M6" s="15"/>
      <c r="N6" s="9"/>
      <c r="O6" s="9"/>
      <c r="P6" s="9"/>
    </row>
    <row r="7" spans="1:21" x14ac:dyDescent="0.3">
      <c r="A7" s="1" t="s">
        <v>149</v>
      </c>
      <c r="B7" s="1" t="s">
        <v>150</v>
      </c>
      <c r="C7" s="1" t="s">
        <v>151</v>
      </c>
      <c r="D7" s="1" t="s">
        <v>152</v>
      </c>
      <c r="E7" s="1" t="s">
        <v>153</v>
      </c>
      <c r="F7" s="1" t="s">
        <v>154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159</v>
      </c>
      <c r="L7" s="15"/>
      <c r="M7" s="15"/>
      <c r="N7" s="9"/>
      <c r="O7" s="9"/>
      <c r="P7" s="9"/>
    </row>
    <row r="8" spans="1:21" x14ac:dyDescent="0.3">
      <c r="A8" s="16" t="s">
        <v>160</v>
      </c>
      <c r="B8" s="1" t="s">
        <v>150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K8" s="1" t="s">
        <v>159</v>
      </c>
      <c r="L8" s="15"/>
      <c r="M8" s="15"/>
      <c r="N8" s="9"/>
      <c r="O8" s="9"/>
      <c r="P8" s="9"/>
    </row>
    <row r="9" spans="1:21" x14ac:dyDescent="0.3">
      <c r="A9" s="1" t="s">
        <v>110</v>
      </c>
      <c r="B9" s="17">
        <v>250</v>
      </c>
      <c r="C9" s="17">
        <v>250</v>
      </c>
      <c r="D9" s="17">
        <v>250</v>
      </c>
      <c r="E9" s="17">
        <v>400</v>
      </c>
      <c r="F9" s="17">
        <v>400</v>
      </c>
      <c r="G9" s="17">
        <v>400</v>
      </c>
      <c r="H9" s="17">
        <v>400</v>
      </c>
      <c r="I9" s="17">
        <v>630</v>
      </c>
      <c r="J9" s="17">
        <v>630</v>
      </c>
      <c r="K9" s="17">
        <v>630</v>
      </c>
      <c r="L9" s="15"/>
      <c r="M9" s="9"/>
      <c r="N9" s="9"/>
      <c r="O9" s="9"/>
      <c r="P9" s="9"/>
    </row>
    <row r="10" spans="1:21" x14ac:dyDescent="0.3">
      <c r="A10" s="1" t="s">
        <v>161</v>
      </c>
      <c r="B10" s="17">
        <v>600</v>
      </c>
      <c r="C10" s="17">
        <v>600</v>
      </c>
      <c r="D10" s="17">
        <v>600</v>
      </c>
      <c r="E10" s="17">
        <v>1200</v>
      </c>
      <c r="F10" s="17">
        <v>1200</v>
      </c>
      <c r="G10" s="17">
        <v>1200</v>
      </c>
      <c r="H10" s="17">
        <v>1800</v>
      </c>
      <c r="I10" s="17">
        <v>1800</v>
      </c>
      <c r="J10" s="17">
        <v>1800</v>
      </c>
      <c r="K10" s="17">
        <v>1800</v>
      </c>
      <c r="L10" s="15"/>
      <c r="M10" s="9"/>
      <c r="N10" s="9"/>
      <c r="O10" s="9"/>
      <c r="P10" s="9"/>
    </row>
    <row r="11" spans="1:21" x14ac:dyDescent="0.3">
      <c r="A11" s="1" t="s">
        <v>162</v>
      </c>
      <c r="B11" s="18">
        <v>1070</v>
      </c>
      <c r="C11" s="18">
        <v>1070</v>
      </c>
      <c r="D11" s="18">
        <v>1070</v>
      </c>
      <c r="E11" s="18">
        <v>1070</v>
      </c>
      <c r="F11" s="18">
        <v>1070</v>
      </c>
      <c r="G11" s="18">
        <v>1070</v>
      </c>
      <c r="H11" s="18">
        <v>1070</v>
      </c>
      <c r="I11" s="18">
        <v>1070</v>
      </c>
      <c r="J11" s="18">
        <v>1070</v>
      </c>
      <c r="K11" s="18">
        <v>1070</v>
      </c>
      <c r="L11" s="15"/>
      <c r="M11" s="9"/>
      <c r="N11" s="9"/>
      <c r="O11" s="9"/>
      <c r="P11" s="9"/>
    </row>
    <row r="12" spans="1:21" x14ac:dyDescent="0.3">
      <c r="A12" s="1" t="s">
        <v>163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9"/>
      <c r="M12" s="9"/>
      <c r="N12" s="9"/>
      <c r="O12" s="9"/>
      <c r="P12" s="9"/>
    </row>
    <row r="13" spans="1:21" x14ac:dyDescent="0.3">
      <c r="A13" s="1" t="s">
        <v>164</v>
      </c>
      <c r="B13" s="18" t="s">
        <v>165</v>
      </c>
      <c r="C13" s="18" t="s">
        <v>165</v>
      </c>
      <c r="D13" s="18" t="s">
        <v>165</v>
      </c>
      <c r="E13" s="18" t="s">
        <v>166</v>
      </c>
      <c r="F13" s="18" t="s">
        <v>166</v>
      </c>
      <c r="G13" s="18" t="s">
        <v>166</v>
      </c>
      <c r="H13" s="18" t="s">
        <v>167</v>
      </c>
      <c r="I13" s="18" t="s">
        <v>167</v>
      </c>
      <c r="J13" s="18" t="s">
        <v>167</v>
      </c>
      <c r="K13" s="18" t="s">
        <v>167</v>
      </c>
      <c r="L13" s="9"/>
      <c r="M13" s="9"/>
      <c r="N13" s="9"/>
      <c r="O13" s="9"/>
      <c r="P13" s="9"/>
    </row>
    <row r="14" spans="1:21" ht="18" x14ac:dyDescent="0.35">
      <c r="A14" s="19" t="s">
        <v>168</v>
      </c>
      <c r="B14" s="9">
        <f>ROUNDDOWN(+B16/[2]CONFIGURATOR!$D$13,0)*IF(OR(CONF_UPS_Redundancy="N",CONF_UPS_Redundancy="2N"),IF(RIGHT([2]CONSTRAINTS!B19,3)="N+1",0,1),IF(RIGHT([2]CONSTRAINTS!B19,3)="N+1",1,0))</f>
        <v>0</v>
      </c>
      <c r="C14" s="9">
        <f>ROUNDDOWN(+C16/[2]CONFIGURATOR!$D$13,0)*IF(OR(CONF_UPS_Redundancy="N",CONF_UPS_Redundancy="2N"),IF(RIGHT([2]CONSTRAINTS!C19,3)="N+1",0,1),IF(RIGHT([2]CONSTRAINTS!C19,3)="N+1",1,0))</f>
        <v>0</v>
      </c>
      <c r="D14" s="9">
        <f>ROUNDDOWN(+D16/[2]CONFIGURATOR!$D$13,0)*IF(OR(CONF_UPS_Redundancy="N",CONF_UPS_Redundancy="2N"),IF(RIGHT([2]CONSTRAINTS!D19,3)="N+1",0,1),IF(RIGHT([2]CONSTRAINTS!D19,3)="N+1",1,0))</f>
        <v>0</v>
      </c>
      <c r="E14" s="9">
        <f>ROUNDDOWN(+E16/[2]CONFIGURATOR!$D$13,0)*IF(OR(CONF_UPS_Redundancy="N",CONF_UPS_Redundancy="2N"),IF(RIGHT([2]CONSTRAINTS!E19,3)="N+1",0,1),IF(RIGHT([2]CONSTRAINTS!E19,3)="N+1",1,0))</f>
        <v>0</v>
      </c>
      <c r="F14" s="9">
        <f>ROUNDDOWN(+F16/[2]CONFIGURATOR!$D$13,0)*IF(OR(CONF_UPS_Redundancy="N",CONF_UPS_Redundancy="2N"),IF(RIGHT([2]CONSTRAINTS!F19,3)="N+1",0,1),IF(RIGHT([2]CONSTRAINTS!F19,3)="N+1",1,0))</f>
        <v>0</v>
      </c>
      <c r="G14" s="9">
        <f>ROUNDDOWN(+G16/[2]CONFIGURATOR!$D$13,0)*IF(OR(CONF_UPS_Redundancy="N",CONF_UPS_Redundancy="2N"),IF(RIGHT([2]CONSTRAINTS!G19,3)="N+1",0,1),IF(RIGHT([2]CONSTRAINTS!G19,3)="N+1",1,0))</f>
        <v>0</v>
      </c>
      <c r="H14" s="9">
        <f>ROUNDDOWN(+H16/[2]CONFIGURATOR!$D$13,0)*IF(OR(CONF_UPS_Redundancy="N",CONF_UPS_Redundancy="2N"),IF(RIGHT([2]CONSTRAINTS!H19,3)="N+1",0,1),IF(RIGHT([2]CONSTRAINTS!H19,3)="N+1",1,0))</f>
        <v>0</v>
      </c>
      <c r="I14" s="9">
        <f>ROUNDDOWN(+I16/[2]CONFIGURATOR!$D$13,0)*IF(OR(CONF_UPS_Redundancy="N",CONF_UPS_Redundancy="2N"),IF(RIGHT([2]CONSTRAINTS!I19,3)="N+1",0,1),IF(RIGHT([2]CONSTRAINTS!I19,3)="N+1",1,0))</f>
        <v>0</v>
      </c>
      <c r="J14" s="9">
        <f>ROUNDDOWN(+J16/[2]CONFIGURATOR!$D$13,0)*IF(OR(CONF_UPS_Redundancy="N",CONF_UPS_Redundancy="2N"),IF(RIGHT([2]CONSTRAINTS!J19,3)="N+1",0,1),IF(RIGHT([2]CONSTRAINTS!J19,3)="N+1",1,0))</f>
        <v>0</v>
      </c>
      <c r="K14" s="9">
        <f>ROUNDDOWN(+K16/[2]CONFIGURATOR!$D$13,0)*IF(OR(CONF_UPS_Redundancy="N",CONF_UPS_Redundancy="2N"),IF(RIGHT([2]CONSTRAINTS!K19,3)="N+1",0,1),IF(RIGHT([2]CONSTRAINTS!K19,3)="N+1",1,0))</f>
        <v>0</v>
      </c>
      <c r="L14" s="9">
        <f>ROUNDDOWN(+L16/[2]CONFIGURATOR!$D$13,0)*IF(OR(CONF_UPS_Redundancy="N",CONF_UPS_Redundancy="2N"),IF(RIGHT([2]CONSTRAINTS!L19,3)="N+1",0,1),IF(RIGHT([2]CONSTRAINTS!L19,3)="N+1",1,0))</f>
        <v>0</v>
      </c>
      <c r="M14" s="9">
        <f>ROUNDDOWN(+M16/[2]CONFIGURATOR!$D$13,0)*IF(OR(CONF_UPS_Redundancy="N",CONF_UPS_Redundancy="2N"),IF(RIGHT([2]CONSTRAINTS!M19,3)="N+1",0,1),IF(RIGHT([2]CONSTRAINTS!M19,3)="N+1",1,0))</f>
        <v>0</v>
      </c>
      <c r="N14" s="9">
        <f>ROUNDDOWN(+N16/[2]CONFIGURATOR!$D$13,0)*IF(OR(CONF_UPS_Redundancy="N",CONF_UPS_Redundancy="2N"),IF(RIGHT([2]CONSTRAINTS!N19,3)="N+1",0,1),IF(RIGHT([2]CONSTRAINTS!N19,3)="N+1",1,0))</f>
        <v>0</v>
      </c>
      <c r="O14" s="9">
        <f>ROUNDDOWN(+O16/[2]CONFIGURATOR!$D$13,0)*IF(OR(CONF_UPS_Redundancy="N",CONF_UPS_Redundancy="2N"),IF(RIGHT([2]CONSTRAINTS!O19,3)="N+1",0,1),IF(RIGHT([2]CONSTRAINTS!O19,3)="N+1",1,0))</f>
        <v>1</v>
      </c>
      <c r="P14" s="9">
        <f>ROUNDDOWN(+P16/[2]CONFIGURATOR!$D$13,0)*IF(OR(CONF_UPS_Redundancy="N",CONF_UPS_Redundancy="2N"),IF(RIGHT([2]CONSTRAINTS!P19,3)="N+1",0,1),IF(RIGHT([2]CONSTRAINTS!P19,3)="N+1",1,0))</f>
        <v>1</v>
      </c>
      <c r="Q14" s="9">
        <f>ROUNDDOWN(+Q16/[2]CONFIGURATOR!$D$13,0)*IF(OR(CONF_UPS_Redundancy="N",CONF_UPS_Redundancy="2N"),IF(RIGHT([2]CONSTRAINTS!Q19,3)="N+1",0,1),IF(RIGHT([2]CONSTRAINTS!Q19,3)="N+1",1,0))</f>
        <v>1</v>
      </c>
      <c r="R14" s="9">
        <f>ROUNDDOWN(+R16/[2]CONFIGURATOR!$D$13,0)*IF(OR(CONF_UPS_Redundancy="N",CONF_UPS_Redundancy="2N"),IF(RIGHT([2]CONSTRAINTS!R19,3)="N+1",0,1),IF(RIGHT([2]CONSTRAINTS!R19,3)="N+1",1,0))</f>
        <v>1</v>
      </c>
      <c r="S14" s="9">
        <f>ROUNDDOWN(+S16/[2]CONFIGURATOR!$D$13,0)*IF(OR(CONF_UPS_Redundancy="N",CONF_UPS_Redundancy="2N"),IF(RIGHT([2]CONSTRAINTS!S19,3)="N+1",0,1),IF(RIGHT([2]CONSTRAINTS!S19,3)="N+1",1,0))</f>
        <v>1</v>
      </c>
      <c r="T14" s="9">
        <f>ROUNDDOWN(+T16/[2]CONFIGURATOR!$D$13,0)*IF(OR(CONF_UPS_Redundancy="N",CONF_UPS_Redundancy="2N"),IF(RIGHT([2]CONSTRAINTS!T19,3)="N+1",0,1),IF(RIGHT([2]CONSTRAINTS!T19,3)="N+1",1,0))</f>
        <v>1</v>
      </c>
      <c r="U14" s="9"/>
    </row>
    <row r="15" spans="1:21" x14ac:dyDescent="0.3">
      <c r="A15" s="1"/>
      <c r="B15" s="11">
        <f>IF(B14&gt;0,1,0)</f>
        <v>0</v>
      </c>
      <c r="C15" s="11">
        <f t="shared" ref="C15:P15" si="0">IF(C14&gt;0,1,0)</f>
        <v>0</v>
      </c>
      <c r="D15" s="11">
        <f t="shared" si="0"/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1</v>
      </c>
      <c r="P15" s="11">
        <f t="shared" si="0"/>
        <v>1</v>
      </c>
      <c r="Q15" s="11">
        <f>IF(Q14&gt;0,1,0)</f>
        <v>1</v>
      </c>
      <c r="R15" s="11">
        <f>IF(R14&gt;0,1,0)</f>
        <v>1</v>
      </c>
      <c r="S15" s="11">
        <f>IF(S14&gt;0,1,0)</f>
        <v>1</v>
      </c>
      <c r="T15" s="11">
        <f>IF(T14&gt;0,1,0)</f>
        <v>1</v>
      </c>
      <c r="U15" s="11"/>
    </row>
    <row r="16" spans="1:21" x14ac:dyDescent="0.3">
      <c r="A16" s="1" t="s">
        <v>108</v>
      </c>
      <c r="B16" s="11">
        <f>+B17*1</f>
        <v>15</v>
      </c>
      <c r="C16" s="11">
        <f>+C17*1</f>
        <v>20</v>
      </c>
      <c r="D16" s="11">
        <v>20</v>
      </c>
      <c r="E16" s="11">
        <f t="shared" ref="E16:O16" si="1">+E17*1</f>
        <v>30</v>
      </c>
      <c r="F16" s="11">
        <v>30</v>
      </c>
      <c r="G16" s="11">
        <f t="shared" si="1"/>
        <v>40</v>
      </c>
      <c r="H16" s="11">
        <v>40</v>
      </c>
      <c r="I16" s="11">
        <f t="shared" si="1"/>
        <v>50</v>
      </c>
      <c r="J16" s="11">
        <v>50</v>
      </c>
      <c r="K16" s="11">
        <f t="shared" si="1"/>
        <v>60</v>
      </c>
      <c r="L16" s="11">
        <v>60</v>
      </c>
      <c r="M16" s="11">
        <f t="shared" si="1"/>
        <v>80</v>
      </c>
      <c r="N16" s="11">
        <v>80</v>
      </c>
      <c r="O16" s="11">
        <f t="shared" si="1"/>
        <v>100</v>
      </c>
      <c r="P16" s="11">
        <v>100</v>
      </c>
      <c r="Q16" s="11">
        <f>+Q17*1</f>
        <v>120</v>
      </c>
      <c r="R16" s="11">
        <f>+R17*1</f>
        <v>150</v>
      </c>
      <c r="S16" s="11">
        <f>+S17*0.9</f>
        <v>144</v>
      </c>
      <c r="T16" s="11">
        <f>+T17*0.9</f>
        <v>180</v>
      </c>
      <c r="U16" s="11"/>
    </row>
    <row r="17" spans="1:21" x14ac:dyDescent="0.3">
      <c r="A17" s="1" t="s">
        <v>109</v>
      </c>
      <c r="B17" s="11">
        <v>15</v>
      </c>
      <c r="C17" s="11">
        <v>20</v>
      </c>
      <c r="D17" s="11">
        <v>20</v>
      </c>
      <c r="E17" s="11">
        <v>30</v>
      </c>
      <c r="F17" s="11">
        <v>30</v>
      </c>
      <c r="G17" s="11">
        <v>40</v>
      </c>
      <c r="H17" s="11">
        <v>40</v>
      </c>
      <c r="I17" s="11">
        <v>50</v>
      </c>
      <c r="J17" s="11">
        <v>50</v>
      </c>
      <c r="K17" s="11">
        <v>60</v>
      </c>
      <c r="L17" s="11">
        <v>60</v>
      </c>
      <c r="M17" s="11">
        <v>80</v>
      </c>
      <c r="N17" s="11">
        <v>80</v>
      </c>
      <c r="O17" s="11">
        <v>100</v>
      </c>
      <c r="P17" s="11">
        <v>100</v>
      </c>
      <c r="Q17" s="11">
        <v>120</v>
      </c>
      <c r="R17" s="11">
        <v>150</v>
      </c>
      <c r="S17" s="11">
        <v>160</v>
      </c>
      <c r="T17" s="11">
        <v>200</v>
      </c>
      <c r="U17" s="11"/>
    </row>
    <row r="18" spans="1:21" x14ac:dyDescent="0.3">
      <c r="A18" s="1" t="s">
        <v>137</v>
      </c>
      <c r="B18" s="1" t="s">
        <v>169</v>
      </c>
      <c r="C18" s="1" t="s">
        <v>169</v>
      </c>
      <c r="D18" s="1" t="s">
        <v>170</v>
      </c>
      <c r="E18" s="1" t="s">
        <v>169</v>
      </c>
      <c r="F18" s="1" t="s">
        <v>170</v>
      </c>
      <c r="G18" s="1" t="s">
        <v>169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170</v>
      </c>
      <c r="M18" s="1" t="s">
        <v>169</v>
      </c>
      <c r="N18" s="1" t="s">
        <v>170</v>
      </c>
      <c r="O18" s="1" t="s">
        <v>169</v>
      </c>
      <c r="P18" s="1" t="s">
        <v>170</v>
      </c>
      <c r="Q18" s="1" t="s">
        <v>169</v>
      </c>
      <c r="R18" s="1" t="s">
        <v>169</v>
      </c>
      <c r="S18" s="1" t="s">
        <v>171</v>
      </c>
      <c r="T18" s="1" t="s">
        <v>171</v>
      </c>
      <c r="U18" s="1"/>
    </row>
    <row r="19" spans="1:21" x14ac:dyDescent="0.3">
      <c r="A19" s="20" t="s">
        <v>3</v>
      </c>
      <c r="B19" s="1" t="str">
        <f t="shared" ref="B19:R19" si="2">CONCATENATE(B18," ",B17,$A$145)</f>
        <v>GALAXY VS 15</v>
      </c>
      <c r="C19" s="1" t="str">
        <f t="shared" si="2"/>
        <v>GALAXY VS 20</v>
      </c>
      <c r="D19" s="1" t="str">
        <f t="shared" si="2"/>
        <v>GALAXY VSN+1 20</v>
      </c>
      <c r="E19" s="1" t="str">
        <f t="shared" si="2"/>
        <v>GALAXY VS 30</v>
      </c>
      <c r="F19" s="1" t="str">
        <f t="shared" si="2"/>
        <v>GALAXY VSN+1 30</v>
      </c>
      <c r="G19" s="1" t="str">
        <f t="shared" si="2"/>
        <v>GALAXY VS 40</v>
      </c>
      <c r="H19" s="1" t="str">
        <f t="shared" si="2"/>
        <v>GALAXY VSN+1 40</v>
      </c>
      <c r="I19" s="1" t="str">
        <f t="shared" si="2"/>
        <v>GALAXY VS 50</v>
      </c>
      <c r="J19" s="1" t="str">
        <f t="shared" si="2"/>
        <v>GALAXY VSN+1 50</v>
      </c>
      <c r="K19" s="1" t="str">
        <f t="shared" si="2"/>
        <v>GALAXY VS 60</v>
      </c>
      <c r="L19" s="1" t="str">
        <f t="shared" si="2"/>
        <v>GALAXY VSN+1 60</v>
      </c>
      <c r="M19" s="1" t="str">
        <f t="shared" si="2"/>
        <v>GALAXY VS 80</v>
      </c>
      <c r="N19" s="1" t="str">
        <f t="shared" si="2"/>
        <v>GALAXY VSN+1 80</v>
      </c>
      <c r="O19" s="1" t="str">
        <f t="shared" si="2"/>
        <v>GALAXY VS 100</v>
      </c>
      <c r="P19" s="1" t="str">
        <f t="shared" si="2"/>
        <v>GALAXY VSN+1 100</v>
      </c>
      <c r="Q19" s="1" t="str">
        <f t="shared" si="2"/>
        <v>GALAXY VS 120</v>
      </c>
      <c r="R19" s="1" t="str">
        <f t="shared" si="2"/>
        <v>GALAXY VS 150</v>
      </c>
      <c r="S19" s="1" t="str">
        <f>CONCATENATE(S18," ",S17,$A$145)</f>
        <v>GALAXY VM 160</v>
      </c>
      <c r="T19" s="1" t="str">
        <f>CONCATENATE(T18," ",T17,$A$145)</f>
        <v>GALAXY VM 200</v>
      </c>
      <c r="U19" s="1"/>
    </row>
    <row r="20" spans="1:21" x14ac:dyDescent="0.3">
      <c r="A20" s="1" t="s">
        <v>149</v>
      </c>
      <c r="B20" s="1" t="str">
        <f t="shared" ref="B20:R20" si="3">CONCATENATE("G",RIGHT(B18,LEN(B18)-7),"_",B17)</f>
        <v>GVS_15</v>
      </c>
      <c r="C20" s="1" t="str">
        <f t="shared" si="3"/>
        <v>GVS_20</v>
      </c>
      <c r="D20" s="1" t="str">
        <f t="shared" si="3"/>
        <v>GVSN+1_20</v>
      </c>
      <c r="E20" s="1" t="str">
        <f t="shared" si="3"/>
        <v>GVS_30</v>
      </c>
      <c r="F20" s="1" t="str">
        <f t="shared" si="3"/>
        <v>GVSN+1_30</v>
      </c>
      <c r="G20" s="1" t="str">
        <f t="shared" si="3"/>
        <v>GVS_40</v>
      </c>
      <c r="H20" s="1" t="str">
        <f t="shared" si="3"/>
        <v>GVSN+1_40</v>
      </c>
      <c r="I20" s="1" t="str">
        <f t="shared" si="3"/>
        <v>GVS_50</v>
      </c>
      <c r="J20" s="1" t="str">
        <f t="shared" si="3"/>
        <v>GVSN+1_50</v>
      </c>
      <c r="K20" s="1" t="str">
        <f t="shared" si="3"/>
        <v>GVS_60</v>
      </c>
      <c r="L20" s="1" t="str">
        <f t="shared" si="3"/>
        <v>GVSN+1_60</v>
      </c>
      <c r="M20" s="1" t="str">
        <f t="shared" si="3"/>
        <v>GVS_80</v>
      </c>
      <c r="N20" s="1" t="str">
        <f t="shared" si="3"/>
        <v>GVSN+1_80</v>
      </c>
      <c r="O20" s="1" t="str">
        <f t="shared" si="3"/>
        <v>GVS_100</v>
      </c>
      <c r="P20" s="1" t="str">
        <f t="shared" si="3"/>
        <v>GVSN+1_100</v>
      </c>
      <c r="Q20" s="1" t="str">
        <f t="shared" si="3"/>
        <v>GVS_120</v>
      </c>
      <c r="R20" s="1" t="str">
        <f t="shared" si="3"/>
        <v>GVS_150</v>
      </c>
      <c r="S20" s="1" t="str">
        <f>CONCATENATE("GXY",RIGHT(S18,LEN(S18)-7),"_",S17)</f>
        <v>GXYVM_160</v>
      </c>
      <c r="T20" s="1" t="str">
        <f>CONCATENATE("GXY",RIGHT(T18,LEN(T18)-7),"_",T17)</f>
        <v>GXYVM_200</v>
      </c>
      <c r="U20" s="1"/>
    </row>
    <row r="21" spans="1:21" x14ac:dyDescent="0.3">
      <c r="A21" s="1" t="s">
        <v>160</v>
      </c>
      <c r="B21" s="1" t="s">
        <v>172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179</v>
      </c>
      <c r="J21" s="1" t="s">
        <v>180</v>
      </c>
      <c r="K21" s="1" t="s">
        <v>181</v>
      </c>
      <c r="L21" s="1" t="s">
        <v>182</v>
      </c>
      <c r="M21" s="1" t="s">
        <v>183</v>
      </c>
      <c r="N21" s="1" t="s">
        <v>184</v>
      </c>
      <c r="O21" s="1" t="s">
        <v>185</v>
      </c>
      <c r="P21" s="1" t="s">
        <v>186</v>
      </c>
      <c r="Q21" s="1" t="s">
        <v>187</v>
      </c>
      <c r="R21" s="1" t="s">
        <v>188</v>
      </c>
      <c r="S21" s="1" t="s">
        <v>189</v>
      </c>
      <c r="T21" s="1" t="s">
        <v>190</v>
      </c>
      <c r="U21" s="1"/>
    </row>
    <row r="22" spans="1:21" x14ac:dyDescent="0.3">
      <c r="A22" s="1" t="s">
        <v>110</v>
      </c>
      <c r="B22" s="17">
        <v>250</v>
      </c>
      <c r="C22" s="17">
        <v>250</v>
      </c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>
        <v>250</v>
      </c>
      <c r="J22" s="17">
        <v>250</v>
      </c>
      <c r="K22" s="17">
        <v>400</v>
      </c>
      <c r="L22" s="17">
        <v>400</v>
      </c>
      <c r="M22" s="17">
        <v>400</v>
      </c>
      <c r="N22" s="17">
        <v>400</v>
      </c>
      <c r="O22" s="17">
        <v>400</v>
      </c>
      <c r="P22" s="17">
        <v>4000</v>
      </c>
      <c r="Q22" s="17">
        <v>630</v>
      </c>
      <c r="R22" s="17">
        <v>630</v>
      </c>
      <c r="S22" s="17">
        <v>630</v>
      </c>
      <c r="T22" s="17">
        <v>630</v>
      </c>
      <c r="U22" s="17"/>
    </row>
    <row r="23" spans="1:21" x14ac:dyDescent="0.3">
      <c r="A23" s="1" t="s">
        <v>104</v>
      </c>
      <c r="B23" s="17">
        <v>521</v>
      </c>
      <c r="C23" s="17">
        <v>521</v>
      </c>
      <c r="D23" s="17">
        <v>521</v>
      </c>
      <c r="E23" s="17">
        <v>521</v>
      </c>
      <c r="F23" s="17">
        <v>521</v>
      </c>
      <c r="G23" s="17">
        <v>521</v>
      </c>
      <c r="H23" s="17">
        <v>521</v>
      </c>
      <c r="I23" s="17">
        <v>521</v>
      </c>
      <c r="J23" s="17">
        <v>521</v>
      </c>
      <c r="K23" s="17">
        <v>521</v>
      </c>
      <c r="L23" s="17">
        <v>521</v>
      </c>
      <c r="M23" s="17">
        <v>521</v>
      </c>
      <c r="N23" s="17">
        <v>521</v>
      </c>
      <c r="O23" s="17">
        <f>521+550</f>
        <v>1071</v>
      </c>
      <c r="P23" s="17">
        <v>521</v>
      </c>
      <c r="Q23" s="17">
        <v>521</v>
      </c>
      <c r="R23" s="17">
        <v>521</v>
      </c>
      <c r="S23" s="17">
        <v>1052</v>
      </c>
      <c r="T23" s="17">
        <v>1052</v>
      </c>
      <c r="U23" s="17"/>
    </row>
    <row r="24" spans="1:21" x14ac:dyDescent="0.3">
      <c r="A24" s="1" t="s">
        <v>105</v>
      </c>
      <c r="B24" s="18">
        <v>847</v>
      </c>
      <c r="C24" s="18">
        <v>847</v>
      </c>
      <c r="D24" s="18">
        <v>847</v>
      </c>
      <c r="E24" s="18">
        <v>847</v>
      </c>
      <c r="F24" s="18">
        <v>847</v>
      </c>
      <c r="G24" s="18">
        <v>847</v>
      </c>
      <c r="H24" s="18">
        <v>847</v>
      </c>
      <c r="I24" s="18">
        <v>847</v>
      </c>
      <c r="J24" s="18">
        <v>847</v>
      </c>
      <c r="K24" s="18">
        <v>847</v>
      </c>
      <c r="L24" s="18">
        <v>847</v>
      </c>
      <c r="M24" s="18">
        <v>847</v>
      </c>
      <c r="N24" s="18">
        <v>847</v>
      </c>
      <c r="O24" s="18">
        <v>847</v>
      </c>
      <c r="P24" s="18">
        <v>847</v>
      </c>
      <c r="Q24" s="18">
        <v>847</v>
      </c>
      <c r="R24" s="18">
        <v>847</v>
      </c>
      <c r="S24" s="18">
        <v>854</v>
      </c>
      <c r="T24" s="18">
        <v>854</v>
      </c>
      <c r="U24" s="18"/>
    </row>
    <row r="25" spans="1:21" x14ac:dyDescent="0.3">
      <c r="A25" s="1" t="s">
        <v>163</v>
      </c>
      <c r="B25" s="17">
        <v>1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>
        <v>2</v>
      </c>
      <c r="O25" s="17">
        <v>1</v>
      </c>
      <c r="P25" s="17">
        <v>4</v>
      </c>
      <c r="Q25" s="17">
        <v>4</v>
      </c>
      <c r="R25" s="17">
        <v>4</v>
      </c>
      <c r="S25" s="17">
        <v>2</v>
      </c>
      <c r="T25" s="17">
        <v>2</v>
      </c>
      <c r="U25" s="17"/>
    </row>
    <row r="26" spans="1:21" x14ac:dyDescent="0.3">
      <c r="A26" s="1" t="s">
        <v>191</v>
      </c>
      <c r="B26" s="18">
        <v>12.5</v>
      </c>
      <c r="C26" s="18">
        <v>8.5</v>
      </c>
      <c r="D26" s="21"/>
      <c r="E26" s="22">
        <v>6.1</v>
      </c>
      <c r="F26" s="21"/>
      <c r="G26" s="22">
        <v>7.3</v>
      </c>
      <c r="H26" s="21"/>
      <c r="I26" s="22">
        <v>5.2</v>
      </c>
      <c r="J26" s="21"/>
      <c r="K26" s="22">
        <v>6.2</v>
      </c>
      <c r="L26" s="21"/>
      <c r="M26" s="22">
        <v>5.6</v>
      </c>
      <c r="N26" s="21"/>
      <c r="O26" s="22">
        <v>5.2</v>
      </c>
      <c r="P26" s="21"/>
      <c r="Q26" s="21">
        <v>5.9</v>
      </c>
      <c r="R26" s="22">
        <v>5.9</v>
      </c>
      <c r="S26" s="21"/>
      <c r="T26" s="21"/>
      <c r="U26" s="2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N53"/>
  <sheetViews>
    <sheetView tabSelected="1" workbookViewId="0">
      <selection activeCell="I10" sqref="I10"/>
    </sheetView>
  </sheetViews>
  <sheetFormatPr defaultRowHeight="14.4" x14ac:dyDescent="0.3"/>
  <cols>
    <col min="5" max="5" width="29.5546875" bestFit="1" customWidth="1"/>
    <col min="6" max="9" width="9.21875" bestFit="1" customWidth="1"/>
    <col min="10" max="10" width="6.44140625" bestFit="1" customWidth="1"/>
    <col min="11" max="14" width="9.21875" bestFit="1" customWidth="1"/>
  </cols>
  <sheetData>
    <row r="1" spans="1:14" ht="15" thickBot="1" x14ac:dyDescent="0.35">
      <c r="A1" s="24" t="s">
        <v>192</v>
      </c>
      <c r="B1" s="25" t="s">
        <v>193</v>
      </c>
      <c r="C1" s="25">
        <v>1</v>
      </c>
      <c r="D1" s="26">
        <v>300</v>
      </c>
      <c r="E1" s="27">
        <v>22.1</v>
      </c>
    </row>
    <row r="2" spans="1:14" ht="15" thickBot="1" x14ac:dyDescent="0.35">
      <c r="A2" s="24" t="s">
        <v>194</v>
      </c>
      <c r="B2" s="25" t="s">
        <v>195</v>
      </c>
      <c r="C2" s="25">
        <f t="shared" ref="C2:C12" si="0">+C1+1</f>
        <v>2</v>
      </c>
      <c r="D2" s="26">
        <v>600</v>
      </c>
      <c r="E2" s="27">
        <v>39.700000000000003</v>
      </c>
    </row>
    <row r="3" spans="1:14" ht="15" thickBot="1" x14ac:dyDescent="0.35">
      <c r="A3" s="24" t="s">
        <v>196</v>
      </c>
      <c r="B3" s="25" t="s">
        <v>197</v>
      </c>
      <c r="C3" s="25">
        <f t="shared" si="0"/>
        <v>3</v>
      </c>
      <c r="D3" s="26">
        <v>600</v>
      </c>
      <c r="E3" s="27">
        <v>33.200000000000003</v>
      </c>
    </row>
    <row r="4" spans="1:14" ht="15" thickBot="1" x14ac:dyDescent="0.35">
      <c r="A4" s="24" t="s">
        <v>198</v>
      </c>
      <c r="B4" s="25" t="s">
        <v>199</v>
      </c>
      <c r="C4" s="25">
        <f t="shared" si="0"/>
        <v>4</v>
      </c>
      <c r="D4" s="28">
        <v>0</v>
      </c>
      <c r="E4" s="27">
        <v>15.7</v>
      </c>
    </row>
    <row r="5" spans="1:14" ht="15" thickBot="1" x14ac:dyDescent="0.35">
      <c r="A5" s="24" t="s">
        <v>200</v>
      </c>
      <c r="B5" s="25" t="s">
        <v>201</v>
      </c>
      <c r="C5" s="25">
        <f t="shared" si="0"/>
        <v>5</v>
      </c>
      <c r="D5" s="28">
        <v>0</v>
      </c>
      <c r="E5" s="27">
        <v>16</v>
      </c>
    </row>
    <row r="6" spans="1:14" ht="15" thickBot="1" x14ac:dyDescent="0.35">
      <c r="A6" s="24" t="s">
        <v>202</v>
      </c>
      <c r="B6" s="25" t="s">
        <v>202</v>
      </c>
      <c r="C6" s="25">
        <f t="shared" si="0"/>
        <v>6</v>
      </c>
      <c r="D6" s="28">
        <v>0</v>
      </c>
      <c r="E6" s="27">
        <v>29</v>
      </c>
    </row>
    <row r="7" spans="1:14" ht="15" thickBot="1" x14ac:dyDescent="0.35">
      <c r="A7" s="24" t="s">
        <v>203</v>
      </c>
      <c r="B7" s="25" t="s">
        <v>204</v>
      </c>
      <c r="C7" s="25">
        <f t="shared" si="0"/>
        <v>7</v>
      </c>
      <c r="D7" s="26">
        <v>600</v>
      </c>
      <c r="E7" s="27">
        <v>28</v>
      </c>
    </row>
    <row r="8" spans="1:14" ht="15" thickBot="1" x14ac:dyDescent="0.35">
      <c r="A8" s="24" t="s">
        <v>205</v>
      </c>
      <c r="B8" s="25" t="s">
        <v>206</v>
      </c>
      <c r="C8" s="25">
        <f t="shared" si="0"/>
        <v>8</v>
      </c>
      <c r="D8" s="26">
        <v>300</v>
      </c>
      <c r="E8" s="27">
        <v>24.4</v>
      </c>
    </row>
    <row r="9" spans="1:14" ht="15" thickBot="1" x14ac:dyDescent="0.35">
      <c r="A9" s="24" t="s">
        <v>207</v>
      </c>
      <c r="B9" s="25" t="s">
        <v>208</v>
      </c>
      <c r="C9" s="25">
        <f t="shared" si="0"/>
        <v>9</v>
      </c>
      <c r="D9" s="26">
        <v>600</v>
      </c>
      <c r="E9" s="27">
        <v>39.700000000000003</v>
      </c>
    </row>
    <row r="10" spans="1:14" x14ac:dyDescent="0.3">
      <c r="A10" s="29" t="s">
        <v>209</v>
      </c>
      <c r="B10" s="30" t="s">
        <v>210</v>
      </c>
      <c r="C10" s="25">
        <f t="shared" si="0"/>
        <v>10</v>
      </c>
      <c r="D10" s="31">
        <v>300</v>
      </c>
      <c r="E10" s="27">
        <v>24.4</v>
      </c>
    </row>
    <row r="11" spans="1:14" x14ac:dyDescent="0.3">
      <c r="A11" s="32" t="s">
        <v>211</v>
      </c>
      <c r="B11" s="30" t="s">
        <v>212</v>
      </c>
      <c r="C11" s="33">
        <f t="shared" si="0"/>
        <v>11</v>
      </c>
      <c r="D11" s="34" t="s">
        <v>213</v>
      </c>
      <c r="E11" s="35"/>
    </row>
    <row r="12" spans="1:14" x14ac:dyDescent="0.3">
      <c r="A12" s="32" t="s">
        <v>214</v>
      </c>
      <c r="B12" s="30" t="s">
        <v>215</v>
      </c>
      <c r="C12" s="33">
        <f t="shared" si="0"/>
        <v>12</v>
      </c>
      <c r="D12" s="36"/>
      <c r="E12" s="37" t="s">
        <v>216</v>
      </c>
    </row>
    <row r="13" spans="1:14" ht="15" thickBot="1" x14ac:dyDescent="0.35"/>
    <row r="14" spans="1:14" x14ac:dyDescent="0.3">
      <c r="A14" s="38" t="s">
        <v>217</v>
      </c>
      <c r="B14" s="39" t="s">
        <v>218</v>
      </c>
      <c r="C14" s="39" t="s">
        <v>219</v>
      </c>
      <c r="D14" s="40" t="str">
        <f>CONCATENATE(,A14," ",B14," ",C14)</f>
        <v>ISO20' LAYOUT_01 N</v>
      </c>
      <c r="E14" s="41">
        <v>4532</v>
      </c>
      <c r="F14" s="41">
        <v>4532</v>
      </c>
      <c r="G14" s="41">
        <v>4532</v>
      </c>
      <c r="H14" s="42">
        <v>4532</v>
      </c>
      <c r="I14" s="42">
        <v>4532</v>
      </c>
      <c r="J14" s="41">
        <v>0</v>
      </c>
      <c r="K14" s="41">
        <v>4532</v>
      </c>
      <c r="L14" s="41">
        <v>4532</v>
      </c>
      <c r="M14" s="41">
        <v>4532</v>
      </c>
      <c r="N14" s="43">
        <v>4532</v>
      </c>
    </row>
    <row r="15" spans="1:14" x14ac:dyDescent="0.3">
      <c r="A15" s="38" t="s">
        <v>217</v>
      </c>
      <c r="B15" s="39" t="s">
        <v>218</v>
      </c>
      <c r="C15" s="39" t="s">
        <v>220</v>
      </c>
      <c r="D15" s="44" t="str">
        <f t="shared" ref="D15:D53" si="1">CONCATENATE(,A15," ",B15," ",C15)</f>
        <v>ISO20' LAYOUT_01 2N</v>
      </c>
      <c r="E15" s="45">
        <v>3980</v>
      </c>
      <c r="F15" s="45">
        <v>3980</v>
      </c>
      <c r="G15" s="45">
        <v>3980</v>
      </c>
      <c r="H15" s="46">
        <v>3980</v>
      </c>
      <c r="I15" s="46">
        <v>3980</v>
      </c>
      <c r="J15" s="45">
        <v>0</v>
      </c>
      <c r="K15" s="45">
        <v>3980</v>
      </c>
      <c r="L15" s="45">
        <v>3980</v>
      </c>
      <c r="M15" s="45">
        <v>3980</v>
      </c>
      <c r="N15" s="47">
        <v>3980</v>
      </c>
    </row>
    <row r="16" spans="1:14" x14ac:dyDescent="0.3">
      <c r="A16" s="38" t="s">
        <v>217</v>
      </c>
      <c r="B16" s="39" t="s">
        <v>221</v>
      </c>
      <c r="C16" s="39" t="s">
        <v>219</v>
      </c>
      <c r="D16" s="44" t="str">
        <f>CONCATENATE(,A16," ",B16," ",C16)</f>
        <v>ISO20' LAYOUT_02 N</v>
      </c>
      <c r="E16" s="45">
        <f>+E14-700</f>
        <v>3832</v>
      </c>
      <c r="F16" s="45">
        <f t="shared" ref="F16:N16" si="2">+F14-700</f>
        <v>3832</v>
      </c>
      <c r="G16" s="45">
        <f t="shared" si="2"/>
        <v>3832</v>
      </c>
      <c r="H16" s="46">
        <f t="shared" si="2"/>
        <v>3832</v>
      </c>
      <c r="I16" s="46">
        <f t="shared" si="2"/>
        <v>3832</v>
      </c>
      <c r="J16" s="45">
        <v>0</v>
      </c>
      <c r="K16" s="45">
        <f t="shared" si="2"/>
        <v>3832</v>
      </c>
      <c r="L16" s="45">
        <f t="shared" si="2"/>
        <v>3832</v>
      </c>
      <c r="M16" s="45">
        <f t="shared" si="2"/>
        <v>3832</v>
      </c>
      <c r="N16" s="47">
        <f t="shared" si="2"/>
        <v>3832</v>
      </c>
    </row>
    <row r="17" spans="1:14" x14ac:dyDescent="0.3">
      <c r="A17" s="38" t="s">
        <v>217</v>
      </c>
      <c r="B17" s="39" t="s">
        <v>221</v>
      </c>
      <c r="C17" s="39" t="s">
        <v>220</v>
      </c>
      <c r="D17" s="44" t="str">
        <f>CONCATENATE(,A17," ",B17," ",C17)</f>
        <v>ISO20' LAYOUT_02 2N</v>
      </c>
      <c r="E17" s="45">
        <f t="shared" ref="E17:N17" si="3">+E15-700</f>
        <v>3280</v>
      </c>
      <c r="F17" s="45">
        <f t="shared" si="3"/>
        <v>3280</v>
      </c>
      <c r="G17" s="45">
        <f t="shared" si="3"/>
        <v>3280</v>
      </c>
      <c r="H17" s="46">
        <f t="shared" si="3"/>
        <v>3280</v>
      </c>
      <c r="I17" s="46">
        <f t="shared" si="3"/>
        <v>3280</v>
      </c>
      <c r="J17" s="45">
        <v>0</v>
      </c>
      <c r="K17" s="45">
        <f t="shared" si="3"/>
        <v>3280</v>
      </c>
      <c r="L17" s="45">
        <f t="shared" si="3"/>
        <v>3280</v>
      </c>
      <c r="M17" s="45">
        <f t="shared" si="3"/>
        <v>3280</v>
      </c>
      <c r="N17" s="47">
        <f t="shared" si="3"/>
        <v>3280</v>
      </c>
    </row>
    <row r="18" spans="1:14" x14ac:dyDescent="0.3">
      <c r="A18" s="38" t="s">
        <v>217</v>
      </c>
      <c r="B18" s="39" t="s">
        <v>222</v>
      </c>
      <c r="C18" s="39" t="s">
        <v>219</v>
      </c>
      <c r="D18" s="44" t="str">
        <f>CONCATENATE(,A18," ",B18," ",C18)</f>
        <v>ISO20' LAYOUT_03 N</v>
      </c>
      <c r="E18" s="45">
        <f>+E28-6096</f>
        <v>2804</v>
      </c>
      <c r="F18" s="45">
        <f t="shared" ref="F18:N18" si="4">+F28-6096</f>
        <v>2804</v>
      </c>
      <c r="G18" s="45">
        <f t="shared" si="4"/>
        <v>2804</v>
      </c>
      <c r="H18" s="46">
        <f t="shared" si="4"/>
        <v>3004</v>
      </c>
      <c r="I18" s="46">
        <f t="shared" si="4"/>
        <v>3004</v>
      </c>
      <c r="J18" s="45">
        <v>0</v>
      </c>
      <c r="K18" s="45">
        <f t="shared" si="4"/>
        <v>2804</v>
      </c>
      <c r="L18" s="45">
        <f t="shared" si="4"/>
        <v>2804</v>
      </c>
      <c r="M18" s="45">
        <f t="shared" si="4"/>
        <v>2804</v>
      </c>
      <c r="N18" s="47">
        <f t="shared" si="4"/>
        <v>2804</v>
      </c>
    </row>
    <row r="19" spans="1:14" x14ac:dyDescent="0.3">
      <c r="A19" s="38" t="s">
        <v>217</v>
      </c>
      <c r="B19" s="39" t="s">
        <v>222</v>
      </c>
      <c r="C19" s="39" t="s">
        <v>220</v>
      </c>
      <c r="D19" s="44" t="str">
        <f>CONCATENATE(,A19," ",B19," ",C19)</f>
        <v>ISO20' LAYOUT_03 2N</v>
      </c>
      <c r="E19" s="45">
        <f t="shared" ref="E19:N23" si="5">+E29-6096</f>
        <v>1904</v>
      </c>
      <c r="F19" s="45">
        <f t="shared" si="5"/>
        <v>1904</v>
      </c>
      <c r="G19" s="45">
        <f t="shared" si="5"/>
        <v>1904</v>
      </c>
      <c r="H19" s="46">
        <f t="shared" si="5"/>
        <v>1704</v>
      </c>
      <c r="I19" s="46">
        <f t="shared" si="5"/>
        <v>1704</v>
      </c>
      <c r="J19" s="45">
        <v>0</v>
      </c>
      <c r="K19" s="45">
        <f t="shared" si="5"/>
        <v>1904</v>
      </c>
      <c r="L19" s="45">
        <f t="shared" si="5"/>
        <v>1904</v>
      </c>
      <c r="M19" s="45">
        <f t="shared" si="5"/>
        <v>1904</v>
      </c>
      <c r="N19" s="47">
        <f t="shared" si="5"/>
        <v>1904</v>
      </c>
    </row>
    <row r="20" spans="1:14" x14ac:dyDescent="0.3">
      <c r="A20" s="38" t="s">
        <v>217</v>
      </c>
      <c r="B20" s="39" t="s">
        <v>223</v>
      </c>
      <c r="C20" s="39" t="s">
        <v>219</v>
      </c>
      <c r="D20" s="44" t="str">
        <f t="shared" si="1"/>
        <v>ISO20' LAYOUT_04 N</v>
      </c>
      <c r="E20" s="45">
        <f t="shared" si="5"/>
        <v>3394</v>
      </c>
      <c r="F20" s="45">
        <f t="shared" si="5"/>
        <v>3394</v>
      </c>
      <c r="G20" s="45">
        <f t="shared" si="5"/>
        <v>3394</v>
      </c>
      <c r="H20" s="46">
        <f t="shared" si="5"/>
        <v>3394</v>
      </c>
      <c r="I20" s="46">
        <f t="shared" si="5"/>
        <v>3394</v>
      </c>
      <c r="J20" s="45">
        <v>0</v>
      </c>
      <c r="K20" s="45">
        <f t="shared" si="5"/>
        <v>3394</v>
      </c>
      <c r="L20" s="45">
        <f t="shared" si="5"/>
        <v>3394</v>
      </c>
      <c r="M20" s="45">
        <f t="shared" si="5"/>
        <v>3394</v>
      </c>
      <c r="N20" s="47">
        <f t="shared" si="5"/>
        <v>3394</v>
      </c>
    </row>
    <row r="21" spans="1:14" x14ac:dyDescent="0.3">
      <c r="A21" s="38" t="s">
        <v>217</v>
      </c>
      <c r="B21" s="39" t="s">
        <v>223</v>
      </c>
      <c r="C21" s="39" t="s">
        <v>220</v>
      </c>
      <c r="D21" s="44" t="str">
        <f t="shared" si="1"/>
        <v>ISO20' LAYOUT_04 2N</v>
      </c>
      <c r="E21" s="45">
        <f t="shared" si="5"/>
        <v>2394</v>
      </c>
      <c r="F21" s="45">
        <f t="shared" si="5"/>
        <v>2394</v>
      </c>
      <c r="G21" s="45">
        <f t="shared" si="5"/>
        <v>2394</v>
      </c>
      <c r="H21" s="46">
        <f t="shared" si="5"/>
        <v>2129</v>
      </c>
      <c r="I21" s="46">
        <f t="shared" si="5"/>
        <v>2129</v>
      </c>
      <c r="J21" s="45">
        <v>0</v>
      </c>
      <c r="K21" s="45">
        <f t="shared" si="5"/>
        <v>2394</v>
      </c>
      <c r="L21" s="45">
        <f t="shared" si="5"/>
        <v>2394</v>
      </c>
      <c r="M21" s="45">
        <f t="shared" si="5"/>
        <v>2394</v>
      </c>
      <c r="N21" s="47">
        <f t="shared" si="5"/>
        <v>2394</v>
      </c>
    </row>
    <row r="22" spans="1:14" x14ac:dyDescent="0.3">
      <c r="A22" s="38" t="s">
        <v>217</v>
      </c>
      <c r="B22" s="39" t="s">
        <v>224</v>
      </c>
      <c r="C22" s="39" t="s">
        <v>219</v>
      </c>
      <c r="D22" s="44" t="str">
        <f>CONCATENATE(,A22," ",B22," ",C22)</f>
        <v>ISO20' LAYOUT_05 N</v>
      </c>
      <c r="E22" s="45">
        <f t="shared" si="5"/>
        <v>2204</v>
      </c>
      <c r="F22" s="45">
        <f t="shared" si="5"/>
        <v>2204</v>
      </c>
      <c r="G22" s="45">
        <f t="shared" si="5"/>
        <v>2204</v>
      </c>
      <c r="H22" s="46">
        <f t="shared" si="5"/>
        <v>2204</v>
      </c>
      <c r="I22" s="46">
        <f t="shared" si="5"/>
        <v>2204</v>
      </c>
      <c r="J22" s="45">
        <v>0</v>
      </c>
      <c r="K22" s="45">
        <f t="shared" si="5"/>
        <v>2204</v>
      </c>
      <c r="L22" s="45">
        <f t="shared" si="5"/>
        <v>2204</v>
      </c>
      <c r="M22" s="45">
        <f t="shared" si="5"/>
        <v>2204</v>
      </c>
      <c r="N22" s="47">
        <f t="shared" si="5"/>
        <v>2204</v>
      </c>
    </row>
    <row r="23" spans="1:14" ht="15" thickBot="1" x14ac:dyDescent="0.35">
      <c r="A23" s="38" t="s">
        <v>217</v>
      </c>
      <c r="B23" s="39" t="s">
        <v>224</v>
      </c>
      <c r="C23" s="39" t="s">
        <v>220</v>
      </c>
      <c r="D23" s="48" t="str">
        <f>CONCATENATE(,A23," ",B23," ",C23)</f>
        <v>ISO20' LAYOUT_05 2N</v>
      </c>
      <c r="E23" s="49">
        <f t="shared" si="5"/>
        <v>1604</v>
      </c>
      <c r="F23" s="49">
        <f t="shared" si="5"/>
        <v>1604</v>
      </c>
      <c r="G23" s="49">
        <f t="shared" si="5"/>
        <v>1604</v>
      </c>
      <c r="H23" s="50">
        <f t="shared" si="5"/>
        <v>1604</v>
      </c>
      <c r="I23" s="50">
        <f t="shared" si="5"/>
        <v>1604</v>
      </c>
      <c r="J23" s="49">
        <v>0</v>
      </c>
      <c r="K23" s="49">
        <f t="shared" si="5"/>
        <v>1604</v>
      </c>
      <c r="L23" s="49">
        <f t="shared" si="5"/>
        <v>1604</v>
      </c>
      <c r="M23" s="49">
        <f t="shared" si="5"/>
        <v>1604</v>
      </c>
      <c r="N23" s="51">
        <f t="shared" si="5"/>
        <v>1604</v>
      </c>
    </row>
    <row r="24" spans="1:14" x14ac:dyDescent="0.3">
      <c r="A24" s="38" t="s">
        <v>225</v>
      </c>
      <c r="B24" s="39" t="s">
        <v>218</v>
      </c>
      <c r="C24" s="39" t="s">
        <v>219</v>
      </c>
      <c r="D24" s="40" t="str">
        <f t="shared" si="1"/>
        <v>ISO40' LAYOUT_01 N</v>
      </c>
      <c r="E24" s="41">
        <v>10330</v>
      </c>
      <c r="F24" s="41">
        <v>10330</v>
      </c>
      <c r="G24" s="41">
        <v>10330</v>
      </c>
      <c r="H24" s="42">
        <v>10330</v>
      </c>
      <c r="I24" s="42">
        <v>10330</v>
      </c>
      <c r="J24" s="41">
        <v>0</v>
      </c>
      <c r="K24" s="41">
        <v>10330</v>
      </c>
      <c r="L24" s="41">
        <v>10330</v>
      </c>
      <c r="M24" s="41">
        <v>10330</v>
      </c>
      <c r="N24" s="43">
        <v>10330</v>
      </c>
    </row>
    <row r="25" spans="1:14" x14ac:dyDescent="0.3">
      <c r="A25" s="38" t="s">
        <v>225</v>
      </c>
      <c r="B25" s="39" t="s">
        <v>218</v>
      </c>
      <c r="C25" s="39" t="s">
        <v>220</v>
      </c>
      <c r="D25" s="44" t="str">
        <f t="shared" si="1"/>
        <v>ISO40' LAYOUT_01 2N</v>
      </c>
      <c r="E25" s="45">
        <v>9220</v>
      </c>
      <c r="F25" s="45">
        <v>9220</v>
      </c>
      <c r="G25" s="45">
        <v>9220</v>
      </c>
      <c r="H25" s="46">
        <v>9220</v>
      </c>
      <c r="I25" s="46">
        <v>9220</v>
      </c>
      <c r="J25" s="52">
        <v>0</v>
      </c>
      <c r="K25" s="45">
        <v>9220</v>
      </c>
      <c r="L25" s="45">
        <v>9220</v>
      </c>
      <c r="M25" s="45">
        <v>9220</v>
      </c>
      <c r="N25" s="47">
        <v>9220</v>
      </c>
    </row>
    <row r="26" spans="1:14" x14ac:dyDescent="0.3">
      <c r="A26" s="38" t="s">
        <v>225</v>
      </c>
      <c r="B26" s="39" t="s">
        <v>221</v>
      </c>
      <c r="C26" s="39" t="s">
        <v>219</v>
      </c>
      <c r="D26" s="44" t="str">
        <f>CONCATENATE(,A26," ",B26," ",C26)</f>
        <v>ISO40' LAYOUT_02 N</v>
      </c>
      <c r="E26" s="45">
        <v>9790</v>
      </c>
      <c r="F26" s="45">
        <v>9790</v>
      </c>
      <c r="G26" s="45">
        <v>9790</v>
      </c>
      <c r="H26" s="46">
        <v>9790</v>
      </c>
      <c r="I26" s="46">
        <v>9790</v>
      </c>
      <c r="J26" s="45">
        <v>0</v>
      </c>
      <c r="K26" s="45">
        <v>9790</v>
      </c>
      <c r="L26" s="45">
        <v>9790</v>
      </c>
      <c r="M26" s="45">
        <v>9790</v>
      </c>
      <c r="N26" s="47">
        <v>9790</v>
      </c>
    </row>
    <row r="27" spans="1:14" x14ac:dyDescent="0.3">
      <c r="A27" s="38" t="s">
        <v>225</v>
      </c>
      <c r="B27" s="39" t="s">
        <v>221</v>
      </c>
      <c r="C27" s="39" t="s">
        <v>220</v>
      </c>
      <c r="D27" s="44" t="str">
        <f>CONCATENATE(,A27," ",B27," ",C27)</f>
        <v>ISO40' LAYOUT_02 2N</v>
      </c>
      <c r="E27" s="45">
        <v>8725</v>
      </c>
      <c r="F27" s="45">
        <v>8725</v>
      </c>
      <c r="G27" s="45">
        <v>8725</v>
      </c>
      <c r="H27" s="46">
        <v>8500</v>
      </c>
      <c r="I27" s="46">
        <v>8500</v>
      </c>
      <c r="J27" s="45">
        <v>0</v>
      </c>
      <c r="K27" s="45">
        <v>8725</v>
      </c>
      <c r="L27" s="45">
        <v>8725</v>
      </c>
      <c r="M27" s="45">
        <v>8725</v>
      </c>
      <c r="N27" s="47">
        <v>8725</v>
      </c>
    </row>
    <row r="28" spans="1:14" x14ac:dyDescent="0.3">
      <c r="A28" s="38" t="s">
        <v>225</v>
      </c>
      <c r="B28" s="39" t="s">
        <v>222</v>
      </c>
      <c r="C28" s="39" t="s">
        <v>219</v>
      </c>
      <c r="D28" s="44" t="str">
        <f t="shared" si="1"/>
        <v>ISO40' LAYOUT_03 N</v>
      </c>
      <c r="E28" s="45">
        <v>8900</v>
      </c>
      <c r="F28" s="45">
        <v>8900</v>
      </c>
      <c r="G28" s="45">
        <v>8900</v>
      </c>
      <c r="H28" s="46">
        <v>9100</v>
      </c>
      <c r="I28" s="46">
        <v>9100</v>
      </c>
      <c r="J28" s="45">
        <v>0</v>
      </c>
      <c r="K28" s="45">
        <v>8900</v>
      </c>
      <c r="L28" s="45">
        <v>8900</v>
      </c>
      <c r="M28" s="45">
        <v>8900</v>
      </c>
      <c r="N28" s="47">
        <v>8900</v>
      </c>
    </row>
    <row r="29" spans="1:14" x14ac:dyDescent="0.3">
      <c r="A29" s="38" t="s">
        <v>225</v>
      </c>
      <c r="B29" s="39" t="s">
        <v>222</v>
      </c>
      <c r="C29" s="39" t="s">
        <v>220</v>
      </c>
      <c r="D29" s="44" t="str">
        <f t="shared" si="1"/>
        <v>ISO40' LAYOUT_03 2N</v>
      </c>
      <c r="E29" s="45">
        <v>8000</v>
      </c>
      <c r="F29" s="45">
        <v>8000</v>
      </c>
      <c r="G29" s="45">
        <v>8000</v>
      </c>
      <c r="H29" s="46">
        <v>7800</v>
      </c>
      <c r="I29" s="46">
        <v>7800</v>
      </c>
      <c r="J29" s="45">
        <v>0</v>
      </c>
      <c r="K29" s="45">
        <v>8000</v>
      </c>
      <c r="L29" s="45">
        <v>8000</v>
      </c>
      <c r="M29" s="45">
        <v>8000</v>
      </c>
      <c r="N29" s="47">
        <v>8000</v>
      </c>
    </row>
    <row r="30" spans="1:14" x14ac:dyDescent="0.3">
      <c r="A30" s="38" t="s">
        <v>225</v>
      </c>
      <c r="B30" s="39" t="s">
        <v>223</v>
      </c>
      <c r="C30" s="39" t="s">
        <v>219</v>
      </c>
      <c r="D30" s="44" t="str">
        <f>CONCATENATE(,A30," ",B30," ",C30)</f>
        <v>ISO40' LAYOUT_04 N</v>
      </c>
      <c r="E30" s="45">
        <v>9490</v>
      </c>
      <c r="F30" s="45">
        <v>9490</v>
      </c>
      <c r="G30" s="45">
        <v>9490</v>
      </c>
      <c r="H30" s="46">
        <v>9490</v>
      </c>
      <c r="I30" s="46">
        <v>9490</v>
      </c>
      <c r="J30" s="52">
        <v>0</v>
      </c>
      <c r="K30" s="45">
        <v>9490</v>
      </c>
      <c r="L30" s="45">
        <v>9490</v>
      </c>
      <c r="M30" s="45">
        <v>9490</v>
      </c>
      <c r="N30" s="47">
        <v>9490</v>
      </c>
    </row>
    <row r="31" spans="1:14" x14ac:dyDescent="0.3">
      <c r="A31" s="38" t="s">
        <v>225</v>
      </c>
      <c r="B31" s="39" t="s">
        <v>223</v>
      </c>
      <c r="C31" s="39" t="s">
        <v>220</v>
      </c>
      <c r="D31" s="44" t="str">
        <f>CONCATENATE(,A31," ",B31," ",C31)</f>
        <v>ISO40' LAYOUT_04 2N</v>
      </c>
      <c r="E31" s="45">
        <v>8490</v>
      </c>
      <c r="F31" s="45">
        <v>8490</v>
      </c>
      <c r="G31" s="45">
        <v>8490</v>
      </c>
      <c r="H31" s="46">
        <v>8225</v>
      </c>
      <c r="I31" s="46">
        <v>8225</v>
      </c>
      <c r="J31" s="45">
        <v>0</v>
      </c>
      <c r="K31" s="45">
        <v>8490</v>
      </c>
      <c r="L31" s="45">
        <v>8490</v>
      </c>
      <c r="M31" s="45">
        <v>8490</v>
      </c>
      <c r="N31" s="47">
        <v>8490</v>
      </c>
    </row>
    <row r="32" spans="1:14" x14ac:dyDescent="0.3">
      <c r="A32" s="38" t="s">
        <v>225</v>
      </c>
      <c r="B32" s="39" t="s">
        <v>224</v>
      </c>
      <c r="C32" s="39" t="s">
        <v>219</v>
      </c>
      <c r="D32" s="44" t="str">
        <f t="shared" si="1"/>
        <v>ISO40' LAYOUT_05 N</v>
      </c>
      <c r="E32" s="45">
        <v>8300</v>
      </c>
      <c r="F32" s="45">
        <v>8300</v>
      </c>
      <c r="G32" s="45">
        <v>8300</v>
      </c>
      <c r="H32" s="46">
        <v>8300</v>
      </c>
      <c r="I32" s="46">
        <v>8300</v>
      </c>
      <c r="J32" s="45">
        <v>0</v>
      </c>
      <c r="K32" s="45">
        <v>8300</v>
      </c>
      <c r="L32" s="45">
        <v>8300</v>
      </c>
      <c r="M32" s="45">
        <v>8300</v>
      </c>
      <c r="N32" s="47">
        <v>8300</v>
      </c>
    </row>
    <row r="33" spans="1:14" ht="15" thickBot="1" x14ac:dyDescent="0.35">
      <c r="A33" s="38" t="s">
        <v>225</v>
      </c>
      <c r="B33" s="39" t="s">
        <v>224</v>
      </c>
      <c r="C33" s="39" t="s">
        <v>220</v>
      </c>
      <c r="D33" s="48" t="str">
        <f t="shared" si="1"/>
        <v>ISO40' LAYOUT_05 2N</v>
      </c>
      <c r="E33" s="53">
        <v>7700</v>
      </c>
      <c r="F33" s="53">
        <v>7700</v>
      </c>
      <c r="G33" s="53">
        <v>7700</v>
      </c>
      <c r="H33" s="54">
        <v>7700</v>
      </c>
      <c r="I33" s="54">
        <v>7700</v>
      </c>
      <c r="J33" s="53">
        <v>0</v>
      </c>
      <c r="K33" s="53">
        <v>7700</v>
      </c>
      <c r="L33" s="53">
        <v>7700</v>
      </c>
      <c r="M33" s="53">
        <v>7700</v>
      </c>
      <c r="N33" s="55">
        <v>7700</v>
      </c>
    </row>
    <row r="34" spans="1:14" x14ac:dyDescent="0.3">
      <c r="A34" s="38" t="s">
        <v>226</v>
      </c>
      <c r="B34" s="39" t="s">
        <v>218</v>
      </c>
      <c r="C34" s="39" t="s">
        <v>219</v>
      </c>
      <c r="D34" s="40" t="str">
        <f t="shared" si="1"/>
        <v>NON ISO25' LAYOUT_01 N</v>
      </c>
      <c r="E34" s="56">
        <f>+E44-6096</f>
        <v>6129</v>
      </c>
      <c r="F34" s="56">
        <f t="shared" ref="F34:N34" si="6">+F44-6096</f>
        <v>6129</v>
      </c>
      <c r="G34" s="56">
        <f t="shared" si="6"/>
        <v>6129</v>
      </c>
      <c r="H34" s="57">
        <f t="shared" si="6"/>
        <v>5864</v>
      </c>
      <c r="I34" s="57">
        <f t="shared" si="6"/>
        <v>5864</v>
      </c>
      <c r="J34" s="56">
        <v>0</v>
      </c>
      <c r="K34" s="56">
        <f t="shared" si="6"/>
        <v>6129</v>
      </c>
      <c r="L34" s="56">
        <f t="shared" si="6"/>
        <v>6129</v>
      </c>
      <c r="M34" s="56">
        <f t="shared" si="6"/>
        <v>6129</v>
      </c>
      <c r="N34" s="58">
        <f t="shared" si="6"/>
        <v>6129</v>
      </c>
    </row>
    <row r="35" spans="1:14" x14ac:dyDescent="0.3">
      <c r="A35" s="38" t="s">
        <v>226</v>
      </c>
      <c r="B35" s="39" t="s">
        <v>218</v>
      </c>
      <c r="C35" s="39" t="s">
        <v>220</v>
      </c>
      <c r="D35" s="44" t="str">
        <f t="shared" si="1"/>
        <v>NON ISO25' LAYOUT_01 2N</v>
      </c>
      <c r="E35" s="59">
        <f t="shared" ref="E35:N43" si="7">+E45-6096</f>
        <v>5864</v>
      </c>
      <c r="F35" s="59">
        <f t="shared" si="7"/>
        <v>5864</v>
      </c>
      <c r="G35" s="59">
        <f t="shared" si="7"/>
        <v>5864</v>
      </c>
      <c r="H35" s="60">
        <f t="shared" si="7"/>
        <v>5864</v>
      </c>
      <c r="I35" s="60">
        <f t="shared" si="7"/>
        <v>5864</v>
      </c>
      <c r="J35" s="59">
        <v>0</v>
      </c>
      <c r="K35" s="59">
        <f t="shared" si="7"/>
        <v>5864</v>
      </c>
      <c r="L35" s="59">
        <f t="shared" si="7"/>
        <v>5864</v>
      </c>
      <c r="M35" s="59">
        <f t="shared" si="7"/>
        <v>5864</v>
      </c>
      <c r="N35" s="61">
        <f t="shared" si="7"/>
        <v>5864</v>
      </c>
    </row>
    <row r="36" spans="1:14" x14ac:dyDescent="0.3">
      <c r="A36" s="38" t="s">
        <v>226</v>
      </c>
      <c r="B36" s="39" t="s">
        <v>221</v>
      </c>
      <c r="C36" s="39" t="s">
        <v>219</v>
      </c>
      <c r="D36" s="44" t="str">
        <f>CONCATENATE(,A36," ",B36," ",C36)</f>
        <v>NON ISO25' LAYOUT_02 N</v>
      </c>
      <c r="E36" s="59">
        <f t="shared" si="7"/>
        <v>5864</v>
      </c>
      <c r="F36" s="59">
        <f t="shared" si="7"/>
        <v>5864</v>
      </c>
      <c r="G36" s="59">
        <f t="shared" si="7"/>
        <v>5864</v>
      </c>
      <c r="H36" s="60">
        <f t="shared" si="7"/>
        <v>5864</v>
      </c>
      <c r="I36" s="60">
        <f t="shared" si="7"/>
        <v>5864</v>
      </c>
      <c r="J36" s="59">
        <v>0</v>
      </c>
      <c r="K36" s="59">
        <f t="shared" si="7"/>
        <v>5864</v>
      </c>
      <c r="L36" s="59">
        <f t="shared" si="7"/>
        <v>5864</v>
      </c>
      <c r="M36" s="59">
        <f t="shared" si="7"/>
        <v>5864</v>
      </c>
      <c r="N36" s="61">
        <f t="shared" si="7"/>
        <v>5864</v>
      </c>
    </row>
    <row r="37" spans="1:14" x14ac:dyDescent="0.3">
      <c r="A37" s="38" t="s">
        <v>226</v>
      </c>
      <c r="B37" s="39" t="s">
        <v>221</v>
      </c>
      <c r="C37" s="39" t="s">
        <v>220</v>
      </c>
      <c r="D37" s="44" t="str">
        <f>CONCATENATE(,A37," ",B37," ",C37)</f>
        <v>NON ISO25' LAYOUT_02 2N</v>
      </c>
      <c r="E37" s="59">
        <f t="shared" si="7"/>
        <v>4854</v>
      </c>
      <c r="F37" s="59">
        <f t="shared" si="7"/>
        <v>4854</v>
      </c>
      <c r="G37" s="59">
        <f t="shared" si="7"/>
        <v>4854</v>
      </c>
      <c r="H37" s="60">
        <f t="shared" si="7"/>
        <v>4624</v>
      </c>
      <c r="I37" s="60">
        <f t="shared" si="7"/>
        <v>4624</v>
      </c>
      <c r="J37" s="59">
        <v>0</v>
      </c>
      <c r="K37" s="59">
        <f t="shared" si="7"/>
        <v>4854</v>
      </c>
      <c r="L37" s="59">
        <f t="shared" si="7"/>
        <v>4854</v>
      </c>
      <c r="M37" s="59">
        <f t="shared" si="7"/>
        <v>4854</v>
      </c>
      <c r="N37" s="61">
        <f t="shared" si="7"/>
        <v>4854</v>
      </c>
    </row>
    <row r="38" spans="1:14" x14ac:dyDescent="0.3">
      <c r="A38" s="38" t="s">
        <v>226</v>
      </c>
      <c r="B38" s="39" t="s">
        <v>222</v>
      </c>
      <c r="C38" s="39" t="s">
        <v>219</v>
      </c>
      <c r="D38" s="44" t="str">
        <f t="shared" si="1"/>
        <v>NON ISO25' LAYOUT_03 N</v>
      </c>
      <c r="E38" s="59">
        <f t="shared" si="7"/>
        <v>5744</v>
      </c>
      <c r="F38" s="59">
        <f t="shared" si="7"/>
        <v>5744</v>
      </c>
      <c r="G38" s="59">
        <f t="shared" si="7"/>
        <v>5744</v>
      </c>
      <c r="H38" s="60">
        <f t="shared" si="7"/>
        <v>5744</v>
      </c>
      <c r="I38" s="60">
        <f t="shared" si="7"/>
        <v>5744</v>
      </c>
      <c r="J38" s="62">
        <v>0</v>
      </c>
      <c r="K38" s="59">
        <f t="shared" si="7"/>
        <v>5744</v>
      </c>
      <c r="L38" s="59">
        <f t="shared" si="7"/>
        <v>5744</v>
      </c>
      <c r="M38" s="59">
        <f t="shared" si="7"/>
        <v>5744</v>
      </c>
      <c r="N38" s="61">
        <f t="shared" si="7"/>
        <v>5744</v>
      </c>
    </row>
    <row r="39" spans="1:14" x14ac:dyDescent="0.3">
      <c r="A39" s="38" t="s">
        <v>226</v>
      </c>
      <c r="B39" s="39" t="s">
        <v>222</v>
      </c>
      <c r="C39" s="39" t="s">
        <v>220</v>
      </c>
      <c r="D39" s="44" t="str">
        <f t="shared" si="1"/>
        <v>NON ISO25' LAYOUT_03 2N</v>
      </c>
      <c r="E39" s="59">
        <f t="shared" si="7"/>
        <v>4254</v>
      </c>
      <c r="F39" s="59">
        <f t="shared" si="7"/>
        <v>4254</v>
      </c>
      <c r="G39" s="59">
        <f t="shared" si="7"/>
        <v>4254</v>
      </c>
      <c r="H39" s="60">
        <f t="shared" si="7"/>
        <v>3629</v>
      </c>
      <c r="I39" s="60">
        <f t="shared" si="7"/>
        <v>3629</v>
      </c>
      <c r="J39" s="62">
        <v>0</v>
      </c>
      <c r="K39" s="59">
        <f t="shared" si="7"/>
        <v>4254</v>
      </c>
      <c r="L39" s="59">
        <f t="shared" si="7"/>
        <v>4254</v>
      </c>
      <c r="M39" s="59">
        <f t="shared" si="7"/>
        <v>4254</v>
      </c>
      <c r="N39" s="61">
        <f t="shared" si="7"/>
        <v>4254</v>
      </c>
    </row>
    <row r="40" spans="1:14" x14ac:dyDescent="0.3">
      <c r="A40" s="38" t="s">
        <v>226</v>
      </c>
      <c r="B40" s="39" t="s">
        <v>223</v>
      </c>
      <c r="C40" s="39" t="s">
        <v>219</v>
      </c>
      <c r="D40" s="44" t="str">
        <f>CONCATENATE(,A40," ",B40," ",C40)</f>
        <v>NON ISO25' LAYOUT_04 N</v>
      </c>
      <c r="E40" s="59">
        <f t="shared" si="7"/>
        <v>5679</v>
      </c>
      <c r="F40" s="59">
        <f t="shared" si="7"/>
        <v>5679</v>
      </c>
      <c r="G40" s="59">
        <f t="shared" si="7"/>
        <v>5679</v>
      </c>
      <c r="H40" s="60">
        <f t="shared" si="7"/>
        <v>5679</v>
      </c>
      <c r="I40" s="60">
        <f t="shared" si="7"/>
        <v>5679</v>
      </c>
      <c r="J40" s="59">
        <v>0</v>
      </c>
      <c r="K40" s="59">
        <f t="shared" si="7"/>
        <v>5679</v>
      </c>
      <c r="L40" s="59">
        <f t="shared" si="7"/>
        <v>5679</v>
      </c>
      <c r="M40" s="59">
        <f t="shared" si="7"/>
        <v>5679</v>
      </c>
      <c r="N40" s="61">
        <f t="shared" si="7"/>
        <v>5679</v>
      </c>
    </row>
    <row r="41" spans="1:14" x14ac:dyDescent="0.3">
      <c r="A41" s="38" t="s">
        <v>226</v>
      </c>
      <c r="B41" s="39" t="s">
        <v>223</v>
      </c>
      <c r="C41" s="39" t="s">
        <v>220</v>
      </c>
      <c r="D41" s="44" t="str">
        <f>CONCATENATE(,A41," ",B41," ",C41)</f>
        <v>NON ISO25' LAYOUT_04 2N</v>
      </c>
      <c r="E41" s="59">
        <f t="shared" si="7"/>
        <v>4129</v>
      </c>
      <c r="F41" s="59">
        <f t="shared" si="7"/>
        <v>4129</v>
      </c>
      <c r="G41" s="59">
        <f t="shared" si="7"/>
        <v>4129</v>
      </c>
      <c r="H41" s="60">
        <f t="shared" si="7"/>
        <v>4129</v>
      </c>
      <c r="I41" s="60">
        <f t="shared" si="7"/>
        <v>4129</v>
      </c>
      <c r="J41" s="59">
        <v>0</v>
      </c>
      <c r="K41" s="59">
        <f t="shared" si="7"/>
        <v>4129</v>
      </c>
      <c r="L41" s="59">
        <f t="shared" si="7"/>
        <v>4129</v>
      </c>
      <c r="M41" s="59">
        <f t="shared" si="7"/>
        <v>4129</v>
      </c>
      <c r="N41" s="61">
        <f t="shared" si="7"/>
        <v>4129</v>
      </c>
    </row>
    <row r="42" spans="1:14" x14ac:dyDescent="0.3">
      <c r="A42" s="38" t="s">
        <v>226</v>
      </c>
      <c r="B42" s="39" t="s">
        <v>224</v>
      </c>
      <c r="C42" s="39" t="s">
        <v>219</v>
      </c>
      <c r="D42" s="44" t="str">
        <f t="shared" si="1"/>
        <v>NON ISO25' LAYOUT_05 N</v>
      </c>
      <c r="E42" s="59">
        <f t="shared" si="7"/>
        <v>4834</v>
      </c>
      <c r="F42" s="59">
        <f t="shared" si="7"/>
        <v>4834</v>
      </c>
      <c r="G42" s="59">
        <f t="shared" si="7"/>
        <v>4834</v>
      </c>
      <c r="H42" s="60">
        <f t="shared" si="7"/>
        <v>4589</v>
      </c>
      <c r="I42" s="60">
        <f t="shared" si="7"/>
        <v>4589</v>
      </c>
      <c r="J42" s="59">
        <v>0</v>
      </c>
      <c r="K42" s="59">
        <f t="shared" si="7"/>
        <v>4834</v>
      </c>
      <c r="L42" s="59">
        <f t="shared" si="7"/>
        <v>4834</v>
      </c>
      <c r="M42" s="59">
        <f t="shared" si="7"/>
        <v>4834</v>
      </c>
      <c r="N42" s="61">
        <f t="shared" si="7"/>
        <v>4834</v>
      </c>
    </row>
    <row r="43" spans="1:14" ht="15" thickBot="1" x14ac:dyDescent="0.35">
      <c r="A43" s="38" t="s">
        <v>226</v>
      </c>
      <c r="B43" s="39" t="s">
        <v>224</v>
      </c>
      <c r="C43" s="39" t="s">
        <v>220</v>
      </c>
      <c r="D43" s="48" t="str">
        <f t="shared" si="1"/>
        <v>NON ISO25' LAYOUT_05 2N</v>
      </c>
      <c r="E43" s="53">
        <f t="shared" si="7"/>
        <v>3164</v>
      </c>
      <c r="F43" s="53">
        <f t="shared" si="7"/>
        <v>3164</v>
      </c>
      <c r="G43" s="53">
        <f t="shared" si="7"/>
        <v>3164</v>
      </c>
      <c r="H43" s="54">
        <f t="shared" si="7"/>
        <v>2924</v>
      </c>
      <c r="I43" s="54">
        <f t="shared" si="7"/>
        <v>2924</v>
      </c>
      <c r="J43" s="53">
        <v>0</v>
      </c>
      <c r="K43" s="53">
        <f t="shared" si="7"/>
        <v>3164</v>
      </c>
      <c r="L43" s="53">
        <f t="shared" si="7"/>
        <v>3164</v>
      </c>
      <c r="M43" s="53">
        <f t="shared" si="7"/>
        <v>3164</v>
      </c>
      <c r="N43" s="55">
        <f t="shared" si="7"/>
        <v>3164</v>
      </c>
    </row>
    <row r="44" spans="1:14" x14ac:dyDescent="0.3">
      <c r="A44" s="38" t="s">
        <v>227</v>
      </c>
      <c r="B44" s="39" t="s">
        <v>218</v>
      </c>
      <c r="C44" s="39" t="s">
        <v>219</v>
      </c>
      <c r="D44" s="40" t="str">
        <f t="shared" si="1"/>
        <v>NON ISO45' LAYOUT_01 N</v>
      </c>
      <c r="E44" s="56">
        <v>12225</v>
      </c>
      <c r="F44" s="56">
        <v>12225</v>
      </c>
      <c r="G44" s="56">
        <v>12225</v>
      </c>
      <c r="H44" s="57">
        <v>11960</v>
      </c>
      <c r="I44" s="57">
        <v>11960</v>
      </c>
      <c r="J44" s="56">
        <v>0</v>
      </c>
      <c r="K44" s="56">
        <v>12225</v>
      </c>
      <c r="L44" s="56">
        <v>12225</v>
      </c>
      <c r="M44" s="56">
        <v>12225</v>
      </c>
      <c r="N44" s="58">
        <v>12225</v>
      </c>
    </row>
    <row r="45" spans="1:14" x14ac:dyDescent="0.3">
      <c r="A45" s="38" t="s">
        <v>227</v>
      </c>
      <c r="B45" s="39" t="s">
        <v>218</v>
      </c>
      <c r="C45" s="39" t="s">
        <v>220</v>
      </c>
      <c r="D45" s="44" t="str">
        <f t="shared" si="1"/>
        <v>NON ISO45' LAYOUT_01 2N</v>
      </c>
      <c r="E45" s="59">
        <v>11960</v>
      </c>
      <c r="F45" s="59">
        <v>11960</v>
      </c>
      <c r="G45" s="59">
        <v>11960</v>
      </c>
      <c r="H45" s="60">
        <v>11960</v>
      </c>
      <c r="I45" s="60">
        <v>11960</v>
      </c>
      <c r="J45" s="59">
        <v>0</v>
      </c>
      <c r="K45" s="59">
        <v>11960</v>
      </c>
      <c r="L45" s="59">
        <v>11960</v>
      </c>
      <c r="M45" s="59">
        <v>11960</v>
      </c>
      <c r="N45" s="61">
        <v>11960</v>
      </c>
    </row>
    <row r="46" spans="1:14" x14ac:dyDescent="0.3">
      <c r="A46" s="38" t="s">
        <v>227</v>
      </c>
      <c r="B46" s="39" t="s">
        <v>221</v>
      </c>
      <c r="C46" s="39" t="s">
        <v>219</v>
      </c>
      <c r="D46" s="44" t="str">
        <f t="shared" si="1"/>
        <v>NON ISO45' LAYOUT_02 N</v>
      </c>
      <c r="E46" s="59">
        <v>11960</v>
      </c>
      <c r="F46" s="59">
        <v>11960</v>
      </c>
      <c r="G46" s="59">
        <v>11960</v>
      </c>
      <c r="H46" s="60">
        <v>11960</v>
      </c>
      <c r="I46" s="60">
        <v>11960</v>
      </c>
      <c r="J46" s="59">
        <v>0</v>
      </c>
      <c r="K46" s="59">
        <v>11960</v>
      </c>
      <c r="L46" s="59">
        <v>11960</v>
      </c>
      <c r="M46" s="59">
        <v>11960</v>
      </c>
      <c r="N46" s="61">
        <v>11960</v>
      </c>
    </row>
    <row r="47" spans="1:14" x14ac:dyDescent="0.3">
      <c r="A47" s="38" t="s">
        <v>227</v>
      </c>
      <c r="B47" s="39" t="s">
        <v>221</v>
      </c>
      <c r="C47" s="39" t="s">
        <v>220</v>
      </c>
      <c r="D47" s="44" t="str">
        <f t="shared" si="1"/>
        <v>NON ISO45' LAYOUT_02 2N</v>
      </c>
      <c r="E47" s="59">
        <v>10950</v>
      </c>
      <c r="F47" s="59">
        <v>10950</v>
      </c>
      <c r="G47" s="59">
        <v>10950</v>
      </c>
      <c r="H47" s="60">
        <v>10720</v>
      </c>
      <c r="I47" s="60">
        <v>10720</v>
      </c>
      <c r="J47" s="59">
        <v>0</v>
      </c>
      <c r="K47" s="59">
        <v>10950</v>
      </c>
      <c r="L47" s="59">
        <v>10950</v>
      </c>
      <c r="M47" s="59">
        <v>10950</v>
      </c>
      <c r="N47" s="61">
        <v>10950</v>
      </c>
    </row>
    <row r="48" spans="1:14" x14ac:dyDescent="0.3">
      <c r="A48" s="38" t="s">
        <v>227</v>
      </c>
      <c r="B48" s="39" t="s">
        <v>222</v>
      </c>
      <c r="C48" s="39" t="s">
        <v>219</v>
      </c>
      <c r="D48" s="44" t="str">
        <f t="shared" si="1"/>
        <v>NON ISO45' LAYOUT_03 N</v>
      </c>
      <c r="E48" s="59">
        <v>11840</v>
      </c>
      <c r="F48" s="59">
        <v>11840</v>
      </c>
      <c r="G48" s="59">
        <v>11840</v>
      </c>
      <c r="H48" s="60">
        <v>11840</v>
      </c>
      <c r="I48" s="60">
        <v>11840</v>
      </c>
      <c r="J48" s="62">
        <v>0</v>
      </c>
      <c r="K48" s="59">
        <v>11840</v>
      </c>
      <c r="L48" s="59">
        <v>11840</v>
      </c>
      <c r="M48" s="59">
        <v>11840</v>
      </c>
      <c r="N48" s="61">
        <v>11840</v>
      </c>
    </row>
    <row r="49" spans="1:14" x14ac:dyDescent="0.3">
      <c r="A49" s="38" t="s">
        <v>227</v>
      </c>
      <c r="B49" s="39" t="s">
        <v>222</v>
      </c>
      <c r="C49" s="39" t="s">
        <v>220</v>
      </c>
      <c r="D49" s="44" t="str">
        <f t="shared" si="1"/>
        <v>NON ISO45' LAYOUT_03 2N</v>
      </c>
      <c r="E49" s="59">
        <v>10350</v>
      </c>
      <c r="F49" s="59">
        <v>10350</v>
      </c>
      <c r="G49" s="59">
        <v>10350</v>
      </c>
      <c r="H49" s="60">
        <v>9725</v>
      </c>
      <c r="I49" s="60">
        <v>9725</v>
      </c>
      <c r="J49" s="62">
        <v>0</v>
      </c>
      <c r="K49" s="59">
        <v>10350</v>
      </c>
      <c r="L49" s="59">
        <v>10350</v>
      </c>
      <c r="M49" s="59">
        <v>10350</v>
      </c>
      <c r="N49" s="61">
        <v>10350</v>
      </c>
    </row>
    <row r="50" spans="1:14" x14ac:dyDescent="0.3">
      <c r="A50" s="38" t="s">
        <v>227</v>
      </c>
      <c r="B50" s="39" t="s">
        <v>223</v>
      </c>
      <c r="C50" s="39" t="s">
        <v>219</v>
      </c>
      <c r="D50" s="44" t="str">
        <f t="shared" si="1"/>
        <v>NON ISO45' LAYOUT_04 N</v>
      </c>
      <c r="E50" s="59">
        <v>11775</v>
      </c>
      <c r="F50" s="59">
        <v>11775</v>
      </c>
      <c r="G50" s="59">
        <v>11775</v>
      </c>
      <c r="H50" s="60">
        <v>11775</v>
      </c>
      <c r="I50" s="60">
        <v>11775</v>
      </c>
      <c r="J50" s="59">
        <v>0</v>
      </c>
      <c r="K50" s="59">
        <v>11775</v>
      </c>
      <c r="L50" s="59">
        <v>11775</v>
      </c>
      <c r="M50" s="59">
        <v>11775</v>
      </c>
      <c r="N50" s="61">
        <v>11775</v>
      </c>
    </row>
    <row r="51" spans="1:14" x14ac:dyDescent="0.3">
      <c r="A51" s="38" t="s">
        <v>227</v>
      </c>
      <c r="B51" s="39" t="s">
        <v>223</v>
      </c>
      <c r="C51" s="39" t="s">
        <v>220</v>
      </c>
      <c r="D51" s="44" t="str">
        <f t="shared" si="1"/>
        <v>NON ISO45' LAYOUT_04 2N</v>
      </c>
      <c r="E51" s="59">
        <v>10225</v>
      </c>
      <c r="F51" s="59">
        <v>10225</v>
      </c>
      <c r="G51" s="59">
        <v>10225</v>
      </c>
      <c r="H51" s="60">
        <v>10225</v>
      </c>
      <c r="I51" s="60">
        <v>10225</v>
      </c>
      <c r="J51" s="59">
        <v>0</v>
      </c>
      <c r="K51" s="59">
        <v>10225</v>
      </c>
      <c r="L51" s="59">
        <v>10225</v>
      </c>
      <c r="M51" s="59">
        <v>10225</v>
      </c>
      <c r="N51" s="61">
        <v>10225</v>
      </c>
    </row>
    <row r="52" spans="1:14" x14ac:dyDescent="0.3">
      <c r="A52" s="38" t="s">
        <v>227</v>
      </c>
      <c r="B52" s="39" t="s">
        <v>224</v>
      </c>
      <c r="C52" s="39" t="s">
        <v>219</v>
      </c>
      <c r="D52" s="44" t="str">
        <f t="shared" si="1"/>
        <v>NON ISO45' LAYOUT_05 N</v>
      </c>
      <c r="E52" s="59">
        <v>10930</v>
      </c>
      <c r="F52" s="59">
        <v>10930</v>
      </c>
      <c r="G52" s="59">
        <v>10930</v>
      </c>
      <c r="H52" s="60">
        <v>10685</v>
      </c>
      <c r="I52" s="60">
        <v>10685</v>
      </c>
      <c r="J52" s="59">
        <v>0</v>
      </c>
      <c r="K52" s="59">
        <v>10930</v>
      </c>
      <c r="L52" s="59">
        <v>10930</v>
      </c>
      <c r="M52" s="59">
        <v>10930</v>
      </c>
      <c r="N52" s="61">
        <v>10930</v>
      </c>
    </row>
    <row r="53" spans="1:14" ht="15" thickBot="1" x14ac:dyDescent="0.35">
      <c r="A53" s="38" t="s">
        <v>227</v>
      </c>
      <c r="B53" s="39" t="s">
        <v>224</v>
      </c>
      <c r="C53" s="39" t="s">
        <v>220</v>
      </c>
      <c r="D53" s="48" t="str">
        <f t="shared" si="1"/>
        <v>NON ISO45' LAYOUT_05 2N</v>
      </c>
      <c r="E53" s="53">
        <v>9260</v>
      </c>
      <c r="F53" s="53">
        <v>9260</v>
      </c>
      <c r="G53" s="53">
        <v>9260</v>
      </c>
      <c r="H53" s="54">
        <v>9020</v>
      </c>
      <c r="I53" s="54">
        <v>9020</v>
      </c>
      <c r="J53" s="53">
        <v>0</v>
      </c>
      <c r="K53" s="53">
        <v>9260</v>
      </c>
      <c r="L53" s="53">
        <v>9260</v>
      </c>
      <c r="M53" s="53">
        <v>9260</v>
      </c>
      <c r="N53" s="55">
        <v>9260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PDU</vt:lpstr>
      <vt:lpstr>RackDetails</vt:lpstr>
      <vt:lpstr>NoUPS</vt:lpstr>
      <vt:lpstr>SingleModule</vt:lpstr>
      <vt:lpstr>Rack</vt:lpstr>
      <vt:lpstr>UPS</vt:lpstr>
      <vt:lpstr>ContainerUPS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Surabhi HM</cp:lastModifiedBy>
  <dcterms:created xsi:type="dcterms:W3CDTF">2021-01-29T07:00:21Z</dcterms:created>
  <dcterms:modified xsi:type="dcterms:W3CDTF">2021-02-15T07:38:56Z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