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raj\etc\etc\NIFTY\"/>
    </mc:Choice>
  </mc:AlternateContent>
  <bookViews>
    <workbookView xWindow="0" yWindow="0" windowWidth="28800" windowHeight="12300" activeTab="4"/>
  </bookViews>
  <sheets>
    <sheet name="P&amp;L" sheetId="1" r:id="rId1"/>
    <sheet name="Balance sheet" sheetId="2" r:id="rId2"/>
    <sheet name="Sheet1" sheetId="4" r:id="rId3"/>
    <sheet name="Ratio" sheetId="6" r:id="rId4"/>
    <sheet name="Cash Flow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4" l="1"/>
  <c r="B21" i="4"/>
  <c r="B16" i="4"/>
  <c r="E27" i="1" l="1"/>
  <c r="E26" i="1"/>
  <c r="E25" i="1"/>
  <c r="E22" i="1"/>
  <c r="E18" i="1"/>
  <c r="E17" i="1"/>
  <c r="E16" i="1"/>
  <c r="E15" i="1"/>
  <c r="E14" i="1"/>
  <c r="E13" i="1"/>
  <c r="E12" i="1"/>
  <c r="E67" i="2"/>
  <c r="E72" i="2" s="1"/>
  <c r="E63" i="2"/>
  <c r="E59" i="2"/>
  <c r="E55" i="2"/>
  <c r="E49" i="2"/>
  <c r="E37" i="2"/>
  <c r="E30" i="2"/>
  <c r="E26" i="2"/>
  <c r="E17" i="2"/>
  <c r="E11" i="2"/>
  <c r="E6" i="2"/>
  <c r="D67" i="2"/>
  <c r="D72" i="2" s="1"/>
  <c r="D73" i="2" s="1"/>
  <c r="D63" i="2"/>
  <c r="D59" i="2"/>
  <c r="D55" i="2"/>
  <c r="D49" i="2"/>
  <c r="E73" i="2" l="1"/>
  <c r="E38" i="2"/>
  <c r="E18" i="2"/>
  <c r="D38" i="2"/>
  <c r="D37" i="2"/>
  <c r="D30" i="2"/>
  <c r="D26" i="2"/>
  <c r="D17" i="2"/>
  <c r="D18" i="2" s="1"/>
  <c r="D11" i="2"/>
  <c r="D6" i="2"/>
  <c r="E28" i="1" l="1"/>
  <c r="E23" i="1"/>
  <c r="E21" i="1"/>
  <c r="E19" i="1"/>
  <c r="E10" i="1"/>
  <c r="D182" i="1"/>
  <c r="D181" i="1"/>
  <c r="D176" i="1"/>
  <c r="D172" i="1"/>
  <c r="D167" i="1"/>
  <c r="D150" i="1"/>
  <c r="D140" i="1"/>
  <c r="D141" i="1" s="1"/>
  <c r="D130" i="1"/>
  <c r="D122" i="1"/>
  <c r="D124" i="1" s="1"/>
  <c r="D116" i="1"/>
  <c r="D109" i="1"/>
  <c r="D110" i="1" s="1"/>
  <c r="D106" i="1"/>
  <c r="D100" i="1"/>
  <c r="D102" i="1" s="1"/>
  <c r="D96" i="1"/>
  <c r="D91" i="1"/>
  <c r="D85" i="1"/>
  <c r="D81" i="1"/>
  <c r="D73" i="1"/>
  <c r="D75" i="1" s="1"/>
  <c r="D68" i="1" l="1"/>
  <c r="D44" i="1"/>
  <c r="D36" i="1"/>
  <c r="D38" i="1" s="1"/>
  <c r="D19" i="1"/>
  <c r="D4" i="1"/>
  <c r="D3" i="1"/>
  <c r="D47" i="1" l="1"/>
  <c r="D5" i="1"/>
  <c r="D8" i="1" l="1"/>
  <c r="D10" i="1" l="1"/>
  <c r="D21" i="1" l="1"/>
  <c r="D23" i="1" l="1"/>
  <c r="D28" i="1" l="1"/>
</calcChain>
</file>

<file path=xl/sharedStrings.xml><?xml version="1.0" encoding="utf-8"?>
<sst xmlns="http://schemas.openxmlformats.org/spreadsheetml/2006/main" count="450" uniqueCount="381">
  <si>
    <t xml:space="preserve">Particulars </t>
  </si>
  <si>
    <t xml:space="preserve">Note No. </t>
  </si>
  <si>
    <t>REVENUE</t>
  </si>
  <si>
    <t>Sales of productions</t>
  </si>
  <si>
    <t>LESS:Excise Duty</t>
  </si>
  <si>
    <t>Net Sale of productions</t>
  </si>
  <si>
    <t>Sale of services</t>
  </si>
  <si>
    <t>Other revenue</t>
  </si>
  <si>
    <t>Net Revenue from operations</t>
  </si>
  <si>
    <t>other income</t>
  </si>
  <si>
    <t>Total Revenue</t>
  </si>
  <si>
    <t>EXPENSES</t>
  </si>
  <si>
    <t>Cost of materials consumed</t>
  </si>
  <si>
    <t>Purchases of stock-in-trade</t>
  </si>
  <si>
    <t>Changes in inventories of finished goods, work-in-process and stock-in-trade</t>
  </si>
  <si>
    <t>Employee benefits expense</t>
  </si>
  <si>
    <t>Finance costs</t>
  </si>
  <si>
    <t>Depreciation and amortisation expense</t>
  </si>
  <si>
    <t>Other expenses</t>
  </si>
  <si>
    <t>Total Expenses</t>
  </si>
  <si>
    <t>Profit before exceptional items and tax</t>
  </si>
  <si>
    <t>Less: Exceptional items (net)</t>
  </si>
  <si>
    <t>Profit before tax</t>
  </si>
  <si>
    <t>Less: Tax expense</t>
  </si>
  <si>
    <t>Current tax</t>
  </si>
  <si>
    <t>Deferred tax (credit) / expense</t>
  </si>
  <si>
    <t>Earlier year’s (excess) / short provision</t>
  </si>
  <si>
    <t>Profit for the year</t>
  </si>
  <si>
    <t>Year ended March 31, 2015  In Million</t>
  </si>
  <si>
    <t>a) Sale of products</t>
  </si>
  <si>
    <t>Storage batteries (finished goods)</t>
  </si>
  <si>
    <t>Storage batteries (stock-in-trade)</t>
  </si>
  <si>
    <t>Home UPS (stock-in-trade)</t>
  </si>
  <si>
    <t>Gross revenue from sale of products</t>
  </si>
  <si>
    <t>Less: Excise duty</t>
  </si>
  <si>
    <t>Net revenue from sale of products</t>
  </si>
  <si>
    <t>b) Sale of services</t>
  </si>
  <si>
    <t>Installation and commissioning</t>
  </si>
  <si>
    <t>Annual maintenance</t>
  </si>
  <si>
    <t>Preventive maintenance</t>
  </si>
  <si>
    <t>Other service</t>
  </si>
  <si>
    <t>Net revenue from sale of services</t>
  </si>
  <si>
    <t>c) Other operating revenue</t>
  </si>
  <si>
    <t>Sale of process scrap</t>
  </si>
  <si>
    <t>Net revenue from operations</t>
  </si>
  <si>
    <t>Note 18 :OTHER INCOME</t>
  </si>
  <si>
    <t>Note 17:REVENUE FROM OPERATIONS</t>
  </si>
  <si>
    <t>Interest Income</t>
  </si>
  <si>
    <t>On bank and other deposits</t>
  </si>
  <si>
    <t>Against trade receivables</t>
  </si>
  <si>
    <t>Dividend income</t>
  </si>
  <si>
    <t>On current investments - mutual funds</t>
  </si>
  <si>
    <t>On long term investments - equity instruments</t>
  </si>
  <si>
    <t>Net gain on foreign currency transactions and translations</t>
  </si>
  <si>
    <t>Insurance claims</t>
  </si>
  <si>
    <t>Scrap sales (non-process)</t>
  </si>
  <si>
    <t>Cash discount earned on early payments</t>
  </si>
  <si>
    <t>Provisions and credit balances written back</t>
  </si>
  <si>
    <t>Bad debts recovered</t>
  </si>
  <si>
    <t>Profit on sale of tangible fixed assets written off/discarded</t>
  </si>
  <si>
    <t>Profit on sale of current investments - mutual funds</t>
  </si>
  <si>
    <t>Provision on doubtful trade receivables/advances written back</t>
  </si>
  <si>
    <t>Royalty income</t>
  </si>
  <si>
    <t>Sundry income</t>
  </si>
  <si>
    <t>%</t>
  </si>
  <si>
    <t>ToTal</t>
  </si>
  <si>
    <t>NOTE 19: COST OF MATERIALS CONSUMED</t>
  </si>
  <si>
    <t>Opening stock</t>
  </si>
  <si>
    <t>Add: Purchases</t>
  </si>
  <si>
    <t>Sub-total</t>
  </si>
  <si>
    <t>Less: Closing stock</t>
  </si>
  <si>
    <t>Total</t>
  </si>
  <si>
    <t>a) Materials consumed comprise</t>
  </si>
  <si>
    <t>Lead</t>
  </si>
  <si>
    <t>Lead alloys</t>
  </si>
  <si>
    <t>Separator</t>
  </si>
  <si>
    <t>Others</t>
  </si>
  <si>
    <t>Imported</t>
  </si>
  <si>
    <t>Indigenous</t>
  </si>
  <si>
    <t>b) Comparison between consumption of imported and indigenous raw materials</t>
  </si>
  <si>
    <t>NOTE 20: PURCHASES OF STOCK IN TRADE AND CHANGES IN INVENTORIES OF FINISHED GOODS, WORK-IN_x0002_PROCESS AND STOCK-IN-TRAD</t>
  </si>
  <si>
    <t>Storage batteries</t>
  </si>
  <si>
    <t>Home UPS</t>
  </si>
  <si>
    <t>b) CHANGES IN INVENTORIES OF FINISHED GOODS, WORK-IN-PROCESS AND STOCK-IN-TRADE</t>
  </si>
  <si>
    <t>Work-in-process</t>
  </si>
  <si>
    <t>Opening stock - Storage batteries</t>
  </si>
  <si>
    <t>Less: Closing stock - Storage batteries</t>
  </si>
  <si>
    <t>Finished goods</t>
  </si>
  <si>
    <t>Less: Excise Duty on (increase) / decrease of finished goods</t>
  </si>
  <si>
    <t>Stock-in-trade</t>
  </si>
  <si>
    <t>- Home UPS</t>
  </si>
  <si>
    <t>Net increase in inventories</t>
  </si>
  <si>
    <t>a) PURCHASE OF STOCK-IN-TRADE(inventory buy)</t>
  </si>
  <si>
    <t>NOTE 21: EMPLOYEE BENEFITS EXPENSE</t>
  </si>
  <si>
    <t>Salaries and wages</t>
  </si>
  <si>
    <t>Contribution to provident and other funds</t>
  </si>
  <si>
    <t>Staff welfare expenses</t>
  </si>
  <si>
    <t>NOTE 22: FINANCE COSTS</t>
  </si>
  <si>
    <t>Interest expense</t>
  </si>
  <si>
    <t>Working capital facilities</t>
  </si>
  <si>
    <t>Income tax</t>
  </si>
  <si>
    <t>Other borrowing costs</t>
  </si>
  <si>
    <t>NOTE 23: DEPRECIATION AND AMORTISATION EXPENSE</t>
  </si>
  <si>
    <t>Depreciation</t>
  </si>
  <si>
    <t>Amortisation</t>
  </si>
  <si>
    <t>Impairment of freehold land</t>
  </si>
  <si>
    <t>NOTE 24: OTHER EXPENSES</t>
  </si>
  <si>
    <t>A. Manufacturing expenses</t>
  </si>
  <si>
    <t>a. Stores and spares consumed (including packing material)</t>
  </si>
  <si>
    <t>b. Power and fuel</t>
  </si>
  <si>
    <t>c. Insurance</t>
  </si>
  <si>
    <t>d. Repairs and maintenance to</t>
  </si>
  <si>
    <t>i) Machinery</t>
  </si>
  <si>
    <t>ii) Buildings</t>
  </si>
  <si>
    <t>Total (A)</t>
  </si>
  <si>
    <t>B. Selling expenses</t>
  </si>
  <si>
    <t>a. Advertisement and promotion</t>
  </si>
  <si>
    <t>b. Freight outward</t>
  </si>
  <si>
    <t>c. Commission on sales</t>
  </si>
  <si>
    <t>d Service expenses</t>
  </si>
  <si>
    <t>e Warehousing and secondary freight</t>
  </si>
  <si>
    <t>f. Other sales expenses</t>
  </si>
  <si>
    <t>g. Product warranties</t>
  </si>
  <si>
    <t>Total (B)</t>
  </si>
  <si>
    <t>C. Administrative expenses</t>
  </si>
  <si>
    <t>a. Rent</t>
  </si>
  <si>
    <t>b. Commission to Non-Executive Chairman</t>
  </si>
  <si>
    <t>c. Commission to Non-Executive Independent Directors</t>
  </si>
  <si>
    <t>d. Payment to Auditors (Refer Note No. 28)</t>
  </si>
  <si>
    <t>e. Research and development expenses</t>
  </si>
  <si>
    <t>f. Donations</t>
  </si>
  <si>
    <t>g. Corporate Social Responsibility expenses (Refer Note No. 29)</t>
  </si>
  <si>
    <t>h. Travel and conveyance</t>
  </si>
  <si>
    <t>i. Repairs and maintenance to office equipment</t>
  </si>
  <si>
    <t>j. Communication expenses</t>
  </si>
  <si>
    <t>k. Consultancy charges</t>
  </si>
  <si>
    <t>l. Information technology expenses</t>
  </si>
  <si>
    <t>m. Office maintenance expenses</t>
  </si>
  <si>
    <t>n. Loss on sale of current investments</t>
  </si>
  <si>
    <t>o. Sundry expenses</t>
  </si>
  <si>
    <t>Total (C)</t>
  </si>
  <si>
    <t>D. Other expenses</t>
  </si>
  <si>
    <t>a. Provision for doubtful trade receivables</t>
  </si>
  <si>
    <t>b. Bad debts and irrecoverable advances written off</t>
  </si>
  <si>
    <t>Less: Opening provision reversed</t>
  </si>
  <si>
    <t>c. Tangible fixed assets written off</t>
  </si>
  <si>
    <t>d. Loss of sale of tangible fixed assets</t>
  </si>
  <si>
    <t>e. Premium on forward contracts</t>
  </si>
  <si>
    <t>Total (D)</t>
  </si>
  <si>
    <t>E. Rates and taxes (excluding Income tax</t>
  </si>
  <si>
    <t>a. Rates, taxes and licenses</t>
  </si>
  <si>
    <t>b. Duties and taxes (indirect taxes)</t>
  </si>
  <si>
    <t>c. Wealth tax</t>
  </si>
  <si>
    <t>Total (E)</t>
  </si>
  <si>
    <t>Grand Total (A+B+C+D+E)</t>
  </si>
  <si>
    <t>EQUITY AND LIABILITIES</t>
  </si>
  <si>
    <t>Shareholders’ funds</t>
  </si>
  <si>
    <t>Share capital</t>
  </si>
  <si>
    <t>Reserves and surplus</t>
  </si>
  <si>
    <t>Non-current liabilities</t>
  </si>
  <si>
    <t>Long-term borrowings</t>
  </si>
  <si>
    <t>Deferred tax liabilities (net)</t>
  </si>
  <si>
    <t>Long-term provisions</t>
  </si>
  <si>
    <t>Current liabilities</t>
  </si>
  <si>
    <t>Short-term borrowings</t>
  </si>
  <si>
    <t>Trade payables</t>
  </si>
  <si>
    <t>Other current liabilities</t>
  </si>
  <si>
    <t>Short-term provisions</t>
  </si>
  <si>
    <t>ASSETS</t>
  </si>
  <si>
    <t>Non-current assets</t>
  </si>
  <si>
    <t>Fixed assets</t>
  </si>
  <si>
    <t>Tangible assets</t>
  </si>
  <si>
    <t>Intangible assets</t>
  </si>
  <si>
    <t>Capital work-in-progress</t>
  </si>
  <si>
    <t>Intangible assets under development</t>
  </si>
  <si>
    <t>Non-current investments</t>
  </si>
  <si>
    <t>Long-term loans and advances</t>
  </si>
  <si>
    <t>Other non-current assets</t>
  </si>
  <si>
    <t>Current assets</t>
  </si>
  <si>
    <t>Inventories</t>
  </si>
  <si>
    <t>Trade receivables</t>
  </si>
  <si>
    <t>Cash and bank balances</t>
  </si>
  <si>
    <t>Short-term loans and advances</t>
  </si>
  <si>
    <t>Other current assets</t>
  </si>
  <si>
    <t>NOTE 2: SHARE CAPITAL</t>
  </si>
  <si>
    <t>Equity share capital</t>
  </si>
  <si>
    <t>Authorised</t>
  </si>
  <si>
    <t>200,000,000 Equity shares of `1 each</t>
  </si>
  <si>
    <t>Issued</t>
  </si>
  <si>
    <t>175,028,500 Equity shares of `1 each</t>
  </si>
  <si>
    <t>Subscribed and paid up</t>
  </si>
  <si>
    <t>170,812,500 Equity shares of `1 each</t>
  </si>
  <si>
    <t>NOTE 3: RESERVES AND SURPLUS</t>
  </si>
  <si>
    <t>Capital reserve</t>
  </si>
  <si>
    <t>As per last Balance Sheet</t>
  </si>
  <si>
    <t>Additions / (deductions) during the year</t>
  </si>
  <si>
    <t>Securities premium reserve</t>
  </si>
  <si>
    <t>General reserve</t>
  </si>
  <si>
    <t>Add: Transfer from surplus in the Statement of Profit and Loss</t>
  </si>
  <si>
    <t>Surplus in the Statement of Profit and Loss</t>
  </si>
  <si>
    <t>Add: Profit for the year</t>
  </si>
  <si>
    <t>Amount available for appropriation</t>
  </si>
  <si>
    <t>Less: Appropriations</t>
  </si>
  <si>
    <t>Transfer to general reserve</t>
  </si>
  <si>
    <t>Proposed dividend</t>
  </si>
  <si>
    <t>Dividend tax on proposed dividend</t>
  </si>
  <si>
    <t>NOTE 4: LONG-TERM BORROWINGS</t>
  </si>
  <si>
    <t>Deferred payment liabilities</t>
  </si>
  <si>
    <t>Interest free sales tax deferment (Unsecured)</t>
  </si>
  <si>
    <t>Outstanding liability against deferment at beginning of the year</t>
  </si>
  <si>
    <t>Less: Repayments during the year against current portion</t>
  </si>
  <si>
    <t>Less: Repayments during the year against non-current portion</t>
  </si>
  <si>
    <t>Outstanding liability against deferment at end of the year</t>
  </si>
  <si>
    <t>Year ended March 31, 2014  In Million</t>
  </si>
  <si>
    <t>Balance deferment liability (non-current portion)</t>
  </si>
  <si>
    <t>NOTE 5: DEFERRED TAX LIABILITIES (NET)</t>
  </si>
  <si>
    <t>As per previous year Balance Shee</t>
  </si>
  <si>
    <t>Add: Liability for the year</t>
  </si>
  <si>
    <t>NOTE 7: SHORT-TERM BORROWINGS</t>
  </si>
  <si>
    <t>Loans repayable on demand</t>
  </si>
  <si>
    <t>Cash credit from banks (Secured)</t>
  </si>
  <si>
    <t>State Bank of India</t>
  </si>
  <si>
    <t>Andhra Bank</t>
  </si>
  <si>
    <t>NOTE 8: TRADE PAYABLES</t>
  </si>
  <si>
    <t>(Unsecured)</t>
  </si>
  <si>
    <t>i) Dues to Micro, Small and Medium Enterprises</t>
  </si>
  <si>
    <t>ii) Others</t>
  </si>
  <si>
    <t>NOTE 9: OTHER CURRENT LIABILITIES</t>
  </si>
  <si>
    <t>Unclaimed dividends*</t>
  </si>
  <si>
    <t>Other payables</t>
  </si>
  <si>
    <t>a) Employee related payables</t>
  </si>
  <si>
    <t>b) Outstanding liabilities</t>
  </si>
  <si>
    <t>c) Commission payable to Non-Executive Chairman</t>
  </si>
  <si>
    <t>d) Excise duty/Service tax payable</t>
  </si>
  <si>
    <t>e) Sales tax payables</t>
  </si>
  <si>
    <t>f) TDS/TCS payables</t>
  </si>
  <si>
    <t>g) Advances from customers</t>
  </si>
  <si>
    <t>h) Creditors for capital goods/services</t>
  </si>
  <si>
    <t>i) Other non-trade payables</t>
  </si>
  <si>
    <t>Sub-Total</t>
  </si>
  <si>
    <t>Add: Current maturities of long-term debt (Refer Note No. 4)</t>
  </si>
  <si>
    <t>Interest free sales tax deferment (Unsecured) repayable within 12 months</t>
  </si>
  <si>
    <t>NOTE 10: FIXED ASSETS &amp; DEPRECIATION</t>
  </si>
  <si>
    <t>A. Tangible assets</t>
  </si>
  <si>
    <t>Land and land development</t>
  </si>
  <si>
    <t>- Freehold land</t>
  </si>
  <si>
    <t>- Leasehold land*</t>
  </si>
  <si>
    <t>Buildings</t>
  </si>
  <si>
    <t>R&amp;D buildings</t>
  </si>
  <si>
    <t>Plant &amp; machinery</t>
  </si>
  <si>
    <t>R&amp;D plant &amp; machinery</t>
  </si>
  <si>
    <t>Electrical installations</t>
  </si>
  <si>
    <t>Furniture</t>
  </si>
  <si>
    <t>Vehicles</t>
  </si>
  <si>
    <t>Office equipment</t>
  </si>
  <si>
    <t>Previous year</t>
  </si>
  <si>
    <t>B. Intangible assets</t>
  </si>
  <si>
    <t>Brands/trademarks</t>
  </si>
  <si>
    <t>Computer software</t>
  </si>
  <si>
    <t>Grand Total (A+B)</t>
  </si>
  <si>
    <t>C. Capital work-in-progress</t>
  </si>
  <si>
    <t>D. Intangible assets under development</t>
  </si>
  <si>
    <t>Gross Block</t>
  </si>
  <si>
    <t>Depreciation / Amortisation</t>
  </si>
  <si>
    <t>Impairment</t>
  </si>
  <si>
    <t>As at March 31, 2014</t>
  </si>
  <si>
    <t>Additions during the year</t>
  </si>
  <si>
    <t>Deductions during the year</t>
  </si>
  <si>
    <t>As at March 31, 2015</t>
  </si>
  <si>
    <t>Upto March 31, 2014</t>
  </si>
  <si>
    <t>For the yea</t>
  </si>
  <si>
    <t>On Deductions</t>
  </si>
  <si>
    <t>pto March 31, 2015</t>
  </si>
  <si>
    <t>For the year</t>
  </si>
  <si>
    <t>Upto March 31, 2015</t>
  </si>
  <si>
    <t>Net Block</t>
  </si>
  <si>
    <t>Particulars</t>
  </si>
  <si>
    <t>NOTE 12: LOANS AND ADVANCES</t>
  </si>
  <si>
    <t>(Unsecured and considered good)</t>
  </si>
  <si>
    <t>Paid to others</t>
  </si>
  <si>
    <t>Paid to related parties</t>
  </si>
  <si>
    <t>Refundable deposits</t>
  </si>
  <si>
    <t>Other loans and advances</t>
  </si>
  <si>
    <t>a) Material and other advances</t>
  </si>
  <si>
    <t>b) Excise duty, service tax and VAT paid in advance</t>
  </si>
  <si>
    <t>c) Excise duty and sales tax paid under protest</t>
  </si>
  <si>
    <t>d) Electricity charges paid under protest</t>
  </si>
  <si>
    <t>NOTE 14: INVENTORIES</t>
  </si>
  <si>
    <t>(Valued at lower of cost or net realisable value</t>
  </si>
  <si>
    <t>Raw materials</t>
  </si>
  <si>
    <t>Add: Raw materials in transit</t>
  </si>
  <si>
    <t>Total Raw materials</t>
  </si>
  <si>
    <t>Stores and spares</t>
  </si>
  <si>
    <t>Loose tools</t>
  </si>
  <si>
    <t>Secondary packing materials and others</t>
  </si>
  <si>
    <t>NOTE 15: TRADE RECEIVABLES</t>
  </si>
  <si>
    <t>a) Trade receivables outstanding for a period exceeding six months from due date</t>
  </si>
  <si>
    <t>i) Considered good</t>
  </si>
  <si>
    <t>ii) Considered doubtful</t>
  </si>
  <si>
    <t>Less: Provision for doubtful trade receivables</t>
  </si>
  <si>
    <t>b) Other trade receivables</t>
  </si>
  <si>
    <t>NOTE 16: CASH AND BANK BALANCES</t>
  </si>
  <si>
    <t>a) Cash and cash equivalent</t>
  </si>
  <si>
    <t>i) Balances with banks</t>
  </si>
  <si>
    <t>in current accounts</t>
  </si>
  <si>
    <t>in deposit accounts</t>
  </si>
  <si>
    <t>in exchange earner's foreign currency account</t>
  </si>
  <si>
    <t>ii) Cheques/drafts on hand</t>
  </si>
  <si>
    <t>iii) Cash on hand</t>
  </si>
  <si>
    <t>b) Other bank balances in earmarked accounts</t>
  </si>
  <si>
    <t>Unclaimed dividends</t>
  </si>
  <si>
    <t>Net Block = Gross Block –Accumulated Depreciation</t>
  </si>
  <si>
    <t>Connecting the P&amp;L and Balance Sheet</t>
  </si>
  <si>
    <t>The P&amp;L Statement</t>
  </si>
  <si>
    <t>Sales Revenue</t>
  </si>
  <si>
    <t>Operating Expenses</t>
  </si>
  <si>
    <t>Depreciation &amp; Amortizations</t>
  </si>
  <si>
    <t>Other income</t>
  </si>
  <si>
    <t>Finance cost</t>
  </si>
  <si>
    <t>PAT</t>
  </si>
  <si>
    <t>Balance sheet</t>
  </si>
  <si>
    <t>Recivable and cash balance</t>
  </si>
  <si>
    <t>Inventories and trade paybale</t>
  </si>
  <si>
    <t>Accumulated depreciations</t>
  </si>
  <si>
    <t>Investment</t>
  </si>
  <si>
    <t>Debt</t>
  </si>
  <si>
    <t>Shareholder equity</t>
  </si>
  <si>
    <t>I. CASH FLOW FROM OPERATING ACTIVITIES</t>
  </si>
  <si>
    <t>Profit before tax from continuing operations</t>
  </si>
  <si>
    <t>Add/(Less): Adjustments for</t>
  </si>
  <si>
    <t>a. Depreciation</t>
  </si>
  <si>
    <t>b. Amortisation</t>
  </si>
  <si>
    <t>c. Impairment loss</t>
  </si>
  <si>
    <t>d. Net (income)/loss on sale of tangible fixed assets</t>
  </si>
  <si>
    <t>e. Tangible fixed assets written off</t>
  </si>
  <si>
    <t>f. Donation of tangible fixed asset</t>
  </si>
  <si>
    <t>g. Interest paid on working capital facilities</t>
  </si>
  <si>
    <t>h. Provisions and credit balances written back</t>
  </si>
  <si>
    <t>i. Bad debts written off</t>
  </si>
  <si>
    <t>j. Provision for doubtful trade receivables and advances (net)</t>
  </si>
  <si>
    <t>k. Exchange (gain)/loss on restatement-other than borrowings (net)</t>
  </si>
  <si>
    <t>l. Provision for leave encashment</t>
  </si>
  <si>
    <t>m. Provision for gratuity</t>
  </si>
  <si>
    <t>n. Provision for warranty</t>
  </si>
  <si>
    <t>o. Dividend received</t>
  </si>
  <si>
    <t>p. Interest received on bank and other deposits</t>
  </si>
  <si>
    <t>q. Interest on income tax</t>
  </si>
  <si>
    <t>r. Provision for wealth tax</t>
  </si>
  <si>
    <t>Operating profit before working capital changes</t>
  </si>
  <si>
    <t>Add/(Less): Adjustments for working capital changes</t>
  </si>
  <si>
    <t>a. Increase in inventories</t>
  </si>
  <si>
    <t>b. Increase in trade receivables</t>
  </si>
  <si>
    <t>c. Increase in loans and advances</t>
  </si>
  <si>
    <t>d. Increase in trade and other payables</t>
  </si>
  <si>
    <t>Cash generated from operations</t>
  </si>
  <si>
    <t>Less: a. Income tax</t>
  </si>
  <si>
    <t>b. Wealth tax</t>
  </si>
  <si>
    <t>Net cash from operating activities - A</t>
  </si>
  <si>
    <t>II. CASH FLOW FROM INVESTING ACTIVITIES</t>
  </si>
  <si>
    <t>a. Purchase of tangible fixed assets</t>
  </si>
  <si>
    <t>b. Purchase of intangible fixed assets</t>
  </si>
  <si>
    <t>c. (Increase)/decrease in capital work-in-progress</t>
  </si>
  <si>
    <t>d. Decrease in intangible assets under development</t>
  </si>
  <si>
    <t>e. Sale of tangible fixed assets - realisation</t>
  </si>
  <si>
    <t>f. Interest received on bank and other deposits</t>
  </si>
  <si>
    <t>g. Dividend received</t>
  </si>
  <si>
    <t>Net cash from investing activities - B</t>
  </si>
  <si>
    <t>III. CASH FLOW FROM FINANCING ACTIVITIES</t>
  </si>
  <si>
    <t>a. Short term borrowings from banks availed / repaid</t>
  </si>
  <si>
    <t>b. Interest free sales tax deferment repaid</t>
  </si>
  <si>
    <t>c. Interest paid on working capital facilities</t>
  </si>
  <si>
    <t>d. Dividend paid</t>
  </si>
  <si>
    <t>e. Dividend tax paid</t>
  </si>
  <si>
    <t>Net cash from financing activities - C</t>
  </si>
  <si>
    <t>Net cash flow from all activities (A+B+C)</t>
  </si>
  <si>
    <t>Opening cash and cash equivalents</t>
  </si>
  <si>
    <t>Add: Net increase/(decrease) in cash and cash equivalents</t>
  </si>
  <si>
    <t>Add: Effect of foreign exchange differences on restatement of cash and cash equivalents</t>
  </si>
  <si>
    <t>Closing cash and cash equivalents</t>
  </si>
  <si>
    <t>Components of cash and cash equivalents</t>
  </si>
  <si>
    <t>in exchange earner’s foreign currency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</si>
</sst>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wrapText="1"/>
    </xf>
    <xf numFmtId="0" fontId="0" fillId="3" borderId="2" xfId="0" applyFill="1" applyBorder="1" applyAlignment="1">
      <alignment wrapText="1"/>
    </xf>
    <xf numFmtId="0" fontId="0" fillId="3" borderId="0" xfId="0" applyFill="1" applyBorder="1" applyAlignment="1">
      <alignment wrapText="1"/>
    </xf>
    <xf numFmtId="4" fontId="0" fillId="3" borderId="4" xfId="0" applyNumberFormat="1" applyFill="1" applyBorder="1"/>
    <xf numFmtId="0" fontId="0" fillId="3" borderId="4" xfId="0" applyFill="1" applyBorder="1"/>
    <xf numFmtId="0" fontId="1" fillId="3" borderId="5" xfId="0" applyFont="1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1" fillId="3" borderId="0" xfId="0" applyFont="1" applyFill="1" applyBorder="1" applyAlignment="1">
      <alignment vertical="top" wrapText="1"/>
    </xf>
    <xf numFmtId="2" fontId="0" fillId="0" borderId="0" xfId="0" applyNumberFormat="1" applyAlignment="1">
      <alignment wrapText="1"/>
    </xf>
    <xf numFmtId="2" fontId="0" fillId="3" borderId="3" xfId="0" applyNumberFormat="1" applyFill="1" applyBorder="1" applyAlignment="1">
      <alignment wrapText="1"/>
    </xf>
    <xf numFmtId="2" fontId="0" fillId="3" borderId="4" xfId="0" applyNumberFormat="1" applyFill="1" applyBorder="1" applyAlignment="1">
      <alignment wrapText="1"/>
    </xf>
    <xf numFmtId="2" fontId="0" fillId="3" borderId="4" xfId="0" applyNumberFormat="1" applyFill="1" applyBorder="1"/>
    <xf numFmtId="2" fontId="1" fillId="3" borderId="4" xfId="0" applyNumberFormat="1" applyFont="1" applyFill="1" applyBorder="1" applyAlignment="1">
      <alignment vertical="top" wrapText="1"/>
    </xf>
    <xf numFmtId="2" fontId="1" fillId="3" borderId="7" xfId="0" applyNumberFormat="1" applyFont="1" applyFill="1" applyBorder="1" applyAlignment="1">
      <alignment vertical="top" wrapText="1"/>
    </xf>
    <xf numFmtId="2" fontId="0" fillId="3" borderId="7" xfId="0" applyNumberFormat="1" applyFill="1" applyBorder="1" applyAlignment="1">
      <alignment wrapText="1"/>
    </xf>
    <xf numFmtId="2" fontId="1" fillId="3" borderId="7" xfId="0" applyNumberFormat="1" applyFont="1" applyFill="1" applyBorder="1" applyAlignment="1">
      <alignment wrapText="1"/>
    </xf>
    <xf numFmtId="0" fontId="1" fillId="3" borderId="8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0" fillId="3" borderId="10" xfId="0" applyFill="1" applyBorder="1" applyAlignment="1">
      <alignment wrapText="1"/>
    </xf>
    <xf numFmtId="2" fontId="0" fillId="3" borderId="11" xfId="0" applyNumberFormat="1" applyFill="1" applyBorder="1" applyAlignment="1">
      <alignment wrapText="1"/>
    </xf>
    <xf numFmtId="0" fontId="3" fillId="2" borderId="10" xfId="0" applyFont="1" applyFill="1" applyBorder="1" applyAlignment="1">
      <alignment vertical="top" wrapText="1"/>
    </xf>
    <xf numFmtId="2" fontId="3" fillId="2" borderId="11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0" fillId="3" borderId="12" xfId="0" applyFill="1" applyBorder="1"/>
    <xf numFmtId="0" fontId="0" fillId="3" borderId="13" xfId="0" applyFill="1" applyBorder="1"/>
    <xf numFmtId="0" fontId="0" fillId="3" borderId="13" xfId="0" applyFill="1" applyBorder="1" applyAlignment="1">
      <alignment wrapText="1"/>
    </xf>
    <xf numFmtId="0" fontId="1" fillId="3" borderId="13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/>
    <xf numFmtId="4" fontId="0" fillId="3" borderId="3" xfId="0" applyNumberFormat="1" applyFill="1" applyBorder="1"/>
    <xf numFmtId="0" fontId="3" fillId="2" borderId="1" xfId="0" applyFont="1" applyFill="1" applyBorder="1" applyAlignment="1">
      <alignment vertical="top" wrapText="1"/>
    </xf>
    <xf numFmtId="10" fontId="0" fillId="0" borderId="0" xfId="1" applyNumberFormat="1" applyFont="1" applyAlignment="1">
      <alignment vertical="top" wrapText="1"/>
    </xf>
    <xf numFmtId="10" fontId="0" fillId="0" borderId="0" xfId="1" applyNumberFormat="1" applyFont="1" applyAlignment="1">
      <alignment wrapText="1"/>
    </xf>
    <xf numFmtId="0" fontId="0" fillId="3" borderId="2" xfId="0" applyFill="1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2" fontId="0" fillId="3" borderId="4" xfId="0" applyNumberFormat="1" applyFill="1" applyBorder="1" applyAlignment="1">
      <alignment vertical="top"/>
    </xf>
    <xf numFmtId="2" fontId="0" fillId="3" borderId="4" xfId="0" applyNumberFormat="1" applyFill="1" applyBorder="1" applyAlignment="1"/>
    <xf numFmtId="0" fontId="0" fillId="3" borderId="13" xfId="0" applyFill="1" applyBorder="1" applyAlignment="1"/>
    <xf numFmtId="0" fontId="5" fillId="3" borderId="0" xfId="2" applyFill="1" applyBorder="1" applyAlignment="1">
      <alignment vertical="top" wrapText="1"/>
    </xf>
    <xf numFmtId="0" fontId="5" fillId="3" borderId="0" xfId="2" applyFill="1" applyBorder="1" applyAlignment="1">
      <alignment wrapText="1"/>
    </xf>
    <xf numFmtId="0" fontId="5" fillId="3" borderId="1" xfId="2" applyFill="1" applyBorder="1" applyAlignment="1">
      <alignment wrapText="1"/>
    </xf>
    <xf numFmtId="0" fontId="5" fillId="3" borderId="9" xfId="2" applyFill="1" applyBorder="1" applyAlignment="1">
      <alignment wrapText="1"/>
    </xf>
    <xf numFmtId="0" fontId="0" fillId="3" borderId="6" xfId="0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0" fillId="3" borderId="8" xfId="0" applyFill="1" applyBorder="1"/>
    <xf numFmtId="0" fontId="1" fillId="3" borderId="12" xfId="0" applyFont="1" applyFill="1" applyBorder="1"/>
    <xf numFmtId="0" fontId="3" fillId="2" borderId="2" xfId="0" applyFont="1" applyFill="1" applyBorder="1" applyAlignment="1">
      <alignment vertical="top" wrapText="1"/>
    </xf>
    <xf numFmtId="0" fontId="0" fillId="3" borderId="0" xfId="0" applyFill="1" applyBorder="1"/>
    <xf numFmtId="0" fontId="0" fillId="3" borderId="6" xfId="0" applyFill="1" applyBorder="1"/>
    <xf numFmtId="0" fontId="3" fillId="2" borderId="3" xfId="0" applyFont="1" applyFill="1" applyBorder="1" applyAlignment="1">
      <alignment vertical="top" wrapText="1"/>
    </xf>
    <xf numFmtId="0" fontId="5" fillId="3" borderId="2" xfId="2" applyFill="1" applyBorder="1" applyAlignment="1">
      <alignment wrapText="1"/>
    </xf>
    <xf numFmtId="0" fontId="0" fillId="3" borderId="8" xfId="0" applyFill="1" applyBorder="1" applyAlignment="1">
      <alignment vertical="top" wrapText="1"/>
    </xf>
    <xf numFmtId="0" fontId="6" fillId="3" borderId="13" xfId="0" applyFont="1" applyFill="1" applyBorder="1"/>
    <xf numFmtId="0" fontId="7" fillId="3" borderId="12" xfId="0" applyFont="1" applyFill="1" applyBorder="1"/>
    <xf numFmtId="0" fontId="6" fillId="2" borderId="14" xfId="0" applyFont="1" applyFill="1" applyBorder="1"/>
    <xf numFmtId="0" fontId="6" fillId="2" borderId="10" xfId="0" applyFont="1" applyFill="1" applyBorder="1"/>
    <xf numFmtId="0" fontId="5" fillId="3" borderId="12" xfId="2" applyFill="1" applyBorder="1" applyAlignment="1">
      <alignment wrapText="1"/>
    </xf>
    <xf numFmtId="0" fontId="0" fillId="3" borderId="2" xfId="0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0" xfId="0" applyFont="1" applyFill="1" applyBorder="1"/>
    <xf numFmtId="0" fontId="9" fillId="3" borderId="4" xfId="0" applyFont="1" applyFill="1" applyBorder="1"/>
    <xf numFmtId="4" fontId="9" fillId="3" borderId="4" xfId="0" applyNumberFormat="1" applyFont="1" applyFill="1" applyBorder="1"/>
    <xf numFmtId="0" fontId="9" fillId="3" borderId="10" xfId="0" applyFont="1" applyFill="1" applyBorder="1"/>
    <xf numFmtId="0" fontId="9" fillId="3" borderId="12" xfId="0" applyFont="1" applyFill="1" applyBorder="1"/>
    <xf numFmtId="0" fontId="9" fillId="3" borderId="13" xfId="0" applyFont="1" applyFill="1" applyBorder="1"/>
    <xf numFmtId="0" fontId="3" fillId="2" borderId="3" xfId="0" applyFont="1" applyFill="1" applyBorder="1" applyAlignment="1">
      <alignment vertical="top"/>
    </xf>
    <xf numFmtId="0" fontId="1" fillId="2" borderId="8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0" fillId="3" borderId="11" xfId="0" applyFill="1" applyBorder="1"/>
    <xf numFmtId="0" fontId="10" fillId="3" borderId="14" xfId="2" applyFont="1" applyFill="1" applyBorder="1" applyAlignment="1">
      <alignment wrapText="1"/>
    </xf>
    <xf numFmtId="4" fontId="0" fillId="3" borderId="13" xfId="0" applyNumberFormat="1" applyFill="1" applyBorder="1"/>
    <xf numFmtId="4" fontId="9" fillId="3" borderId="13" xfId="0" applyNumberFormat="1" applyFont="1" applyFill="1" applyBorder="1"/>
    <xf numFmtId="2" fontId="0" fillId="3" borderId="2" xfId="0" applyNumberFormat="1" applyFill="1" applyBorder="1" applyAlignment="1">
      <alignment wrapText="1"/>
    </xf>
    <xf numFmtId="2" fontId="0" fillId="3" borderId="0" xfId="0" applyNumberFormat="1" applyFill="1" applyBorder="1" applyAlignment="1">
      <alignment vertical="top"/>
    </xf>
    <xf numFmtId="4" fontId="0" fillId="3" borderId="0" xfId="0" applyNumberFormat="1" applyFill="1" applyBorder="1"/>
    <xf numFmtId="0" fontId="8" fillId="3" borderId="6" xfId="0" applyFont="1" applyFill="1" applyBorder="1"/>
    <xf numFmtId="2" fontId="0" fillId="3" borderId="0" xfId="0" applyNumberFormat="1" applyFill="1" applyBorder="1" applyAlignment="1"/>
    <xf numFmtId="0" fontId="8" fillId="3" borderId="0" xfId="0" applyFont="1" applyFill="1" applyBorder="1"/>
    <xf numFmtId="2" fontId="0" fillId="3" borderId="2" xfId="0" applyNumberFormat="1" applyFill="1" applyBorder="1" applyAlignment="1"/>
    <xf numFmtId="2" fontId="1" fillId="3" borderId="0" xfId="0" applyNumberFormat="1" applyFont="1" applyFill="1" applyBorder="1" applyAlignment="1">
      <alignment vertical="top" wrapText="1"/>
    </xf>
    <xf numFmtId="2" fontId="0" fillId="3" borderId="0" xfId="0" applyNumberFormat="1" applyFill="1" applyBorder="1" applyAlignment="1">
      <alignment wrapText="1"/>
    </xf>
    <xf numFmtId="2" fontId="0" fillId="3" borderId="12" xfId="0" applyNumberFormat="1" applyFill="1" applyBorder="1" applyAlignment="1"/>
    <xf numFmtId="2" fontId="0" fillId="3" borderId="13" xfId="0" applyNumberFormat="1" applyFill="1" applyBorder="1" applyAlignment="1">
      <alignment vertical="top"/>
    </xf>
    <xf numFmtId="0" fontId="8" fillId="3" borderId="8" xfId="0" applyFont="1" applyFill="1" applyBorder="1" applyAlignment="1"/>
    <xf numFmtId="2" fontId="0" fillId="3" borderId="13" xfId="0" applyNumberFormat="1" applyFill="1" applyBorder="1" applyAlignment="1"/>
    <xf numFmtId="0" fontId="8" fillId="3" borderId="13" xfId="0" applyFont="1" applyFill="1" applyBorder="1" applyAlignment="1"/>
    <xf numFmtId="0" fontId="6" fillId="2" borderId="14" xfId="0" applyFont="1" applyFill="1" applyBorder="1" applyAlignment="1"/>
    <xf numFmtId="2" fontId="1" fillId="3" borderId="13" xfId="0" applyNumberFormat="1" applyFont="1" applyFill="1" applyBorder="1" applyAlignment="1">
      <alignment vertical="top"/>
    </xf>
    <xf numFmtId="0" fontId="0" fillId="0" borderId="13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2"/>
  <sheetViews>
    <sheetView zoomScale="115" zoomScaleNormal="115" workbookViewId="0">
      <pane ySplit="1" topLeftCell="A121" activePane="bottomLeft" state="frozen"/>
      <selection pane="bottomLeft" activeCell="A95" sqref="A95:XFD95"/>
    </sheetView>
  </sheetViews>
  <sheetFormatPr defaultRowHeight="15" x14ac:dyDescent="0.25"/>
  <cols>
    <col min="1" max="1" width="9.140625" style="1"/>
    <col min="2" max="2" width="70.7109375" style="1" bestFit="1" customWidth="1"/>
    <col min="3" max="3" width="17.5703125" style="1" customWidth="1"/>
    <col min="4" max="4" width="26.28515625" style="9" customWidth="1"/>
    <col min="5" max="5" width="12.85546875" style="36" bestFit="1" customWidth="1"/>
    <col min="6" max="6" width="9.140625" style="1"/>
    <col min="7" max="7" width="27.85546875" style="1" bestFit="1" customWidth="1"/>
    <col min="8" max="16384" width="9.140625" style="1"/>
  </cols>
  <sheetData>
    <row r="1" spans="2:5" ht="33.75" customHeight="1" x14ac:dyDescent="0.25">
      <c r="B1" s="34" t="s">
        <v>0</v>
      </c>
      <c r="C1" s="23" t="s">
        <v>1</v>
      </c>
      <c r="D1" s="24" t="s">
        <v>28</v>
      </c>
      <c r="E1" s="35" t="s">
        <v>64</v>
      </c>
    </row>
    <row r="2" spans="2:5" x14ac:dyDescent="0.25">
      <c r="B2" s="31" t="s">
        <v>2</v>
      </c>
      <c r="C2" s="37"/>
      <c r="D2" s="10"/>
      <c r="E2" s="35"/>
    </row>
    <row r="3" spans="2:5" ht="15" customHeight="1" x14ac:dyDescent="0.25">
      <c r="B3" s="38" t="s">
        <v>3</v>
      </c>
      <c r="C3" s="39"/>
      <c r="D3" s="40">
        <f>46039.98</f>
        <v>46039.98</v>
      </c>
      <c r="E3" s="35"/>
    </row>
    <row r="4" spans="2:5" x14ac:dyDescent="0.25">
      <c r="B4" s="38" t="s">
        <v>4</v>
      </c>
      <c r="C4" s="39"/>
      <c r="D4" s="40">
        <f>4258.38</f>
        <v>4258.38</v>
      </c>
      <c r="E4" s="35"/>
    </row>
    <row r="5" spans="2:5" x14ac:dyDescent="0.25">
      <c r="B5" s="30" t="s">
        <v>5</v>
      </c>
      <c r="C5" s="39"/>
      <c r="D5" s="13">
        <f>D3-D4</f>
        <v>41781.600000000006</v>
      </c>
      <c r="E5" s="35"/>
    </row>
    <row r="6" spans="2:5" x14ac:dyDescent="0.25">
      <c r="B6" s="38" t="s">
        <v>6</v>
      </c>
      <c r="C6" s="39"/>
      <c r="D6" s="41">
        <v>314.83999999999997</v>
      </c>
      <c r="E6" s="35"/>
    </row>
    <row r="7" spans="2:5" x14ac:dyDescent="0.25">
      <c r="B7" s="38" t="s">
        <v>7</v>
      </c>
      <c r="C7" s="39"/>
      <c r="D7" s="41">
        <v>16.850000000000001</v>
      </c>
      <c r="E7" s="35"/>
    </row>
    <row r="8" spans="2:5" x14ac:dyDescent="0.25">
      <c r="B8" s="30" t="s">
        <v>8</v>
      </c>
      <c r="C8" s="43">
        <v>17</v>
      </c>
      <c r="D8" s="13">
        <f>D5+D6+D7</f>
        <v>42113.29</v>
      </c>
      <c r="E8" s="35"/>
    </row>
    <row r="9" spans="2:5" x14ac:dyDescent="0.25">
      <c r="B9" s="38" t="s">
        <v>9</v>
      </c>
      <c r="C9" s="43">
        <v>18</v>
      </c>
      <c r="D9" s="41">
        <v>422.99</v>
      </c>
      <c r="E9" s="35"/>
    </row>
    <row r="10" spans="2:5" x14ac:dyDescent="0.25">
      <c r="B10" s="17" t="s">
        <v>10</v>
      </c>
      <c r="C10" s="47"/>
      <c r="D10" s="14">
        <f>D9+D8</f>
        <v>42536.28</v>
      </c>
      <c r="E10" s="35">
        <f>D10/$D$10</f>
        <v>1</v>
      </c>
    </row>
    <row r="11" spans="2:5" x14ac:dyDescent="0.25">
      <c r="B11" s="31" t="s">
        <v>11</v>
      </c>
      <c r="C11" s="2"/>
      <c r="D11" s="10"/>
    </row>
    <row r="12" spans="2:5" x14ac:dyDescent="0.25">
      <c r="B12" s="42" t="s">
        <v>12</v>
      </c>
      <c r="C12" s="44">
        <v>19</v>
      </c>
      <c r="D12" s="41">
        <v>25494.67</v>
      </c>
      <c r="E12" s="35">
        <f>D12/$D$10</f>
        <v>0.59936294382113342</v>
      </c>
    </row>
    <row r="13" spans="2:5" x14ac:dyDescent="0.25">
      <c r="B13" s="42" t="s">
        <v>13</v>
      </c>
      <c r="C13" s="44">
        <v>20</v>
      </c>
      <c r="D13" s="41">
        <v>2746.49</v>
      </c>
      <c r="E13" s="35">
        <f t="shared" ref="E13:E18" si="0">D13/$D$10</f>
        <v>6.4568175684380488E-2</v>
      </c>
    </row>
    <row r="14" spans="2:5" x14ac:dyDescent="0.25">
      <c r="B14" s="42" t="s">
        <v>14</v>
      </c>
      <c r="C14" s="44">
        <v>20</v>
      </c>
      <c r="D14" s="41">
        <v>-479.95</v>
      </c>
      <c r="E14" s="35">
        <f t="shared" si="0"/>
        <v>-1.128330921274733E-2</v>
      </c>
    </row>
    <row r="15" spans="2:5" x14ac:dyDescent="0.25">
      <c r="B15" s="42" t="s">
        <v>15</v>
      </c>
      <c r="C15" s="44">
        <v>21</v>
      </c>
      <c r="D15" s="41">
        <v>1950.93</v>
      </c>
      <c r="E15" s="35">
        <f t="shared" si="0"/>
        <v>4.5865082701167098E-2</v>
      </c>
    </row>
    <row r="16" spans="2:5" x14ac:dyDescent="0.25">
      <c r="B16" s="42" t="s">
        <v>16</v>
      </c>
      <c r="C16" s="44">
        <v>22</v>
      </c>
      <c r="D16" s="41">
        <v>2.41</v>
      </c>
      <c r="E16" s="35">
        <f t="shared" si="0"/>
        <v>5.6657516830338715E-5</v>
      </c>
    </row>
    <row r="17" spans="2:5" x14ac:dyDescent="0.25">
      <c r="B17" s="42" t="s">
        <v>17</v>
      </c>
      <c r="C17" s="44">
        <v>23</v>
      </c>
      <c r="D17" s="41">
        <v>1339.92</v>
      </c>
      <c r="E17" s="35">
        <f t="shared" si="0"/>
        <v>3.1500638983944999E-2</v>
      </c>
    </row>
    <row r="18" spans="2:5" x14ac:dyDescent="0.25">
      <c r="B18" s="42" t="s">
        <v>18</v>
      </c>
      <c r="C18" s="44">
        <v>24</v>
      </c>
      <c r="D18" s="41">
        <v>5310.4</v>
      </c>
      <c r="E18" s="35">
        <f t="shared" si="0"/>
        <v>0.12484401550864344</v>
      </c>
    </row>
    <row r="19" spans="2:5" x14ac:dyDescent="0.25">
      <c r="B19" s="17" t="s">
        <v>19</v>
      </c>
      <c r="C19" s="7"/>
      <c r="D19" s="14">
        <f>SUM(D12:D18)</f>
        <v>36364.869999999995</v>
      </c>
      <c r="E19" s="35">
        <f>D19/$D$10</f>
        <v>0.85491420500335236</v>
      </c>
    </row>
    <row r="20" spans="2:5" x14ac:dyDescent="0.25">
      <c r="B20" s="29"/>
      <c r="C20" s="3"/>
      <c r="D20" s="11"/>
    </row>
    <row r="21" spans="2:5" x14ac:dyDescent="0.25">
      <c r="B21" s="30" t="s">
        <v>20</v>
      </c>
      <c r="C21" s="3"/>
      <c r="D21" s="18">
        <f>D10-D19</f>
        <v>6171.4100000000035</v>
      </c>
      <c r="E21" s="35">
        <f>D21/$D$10</f>
        <v>0.14508579499664764</v>
      </c>
    </row>
    <row r="22" spans="2:5" x14ac:dyDescent="0.25">
      <c r="B22" s="28" t="s">
        <v>21</v>
      </c>
      <c r="C22" s="3">
        <v>34</v>
      </c>
      <c r="D22" s="12">
        <v>72.790000000000006</v>
      </c>
      <c r="E22" s="35">
        <f>D22/$D$10</f>
        <v>1.7112450830208943E-3</v>
      </c>
    </row>
    <row r="23" spans="2:5" x14ac:dyDescent="0.25">
      <c r="B23" s="30" t="s">
        <v>22</v>
      </c>
      <c r="C23" s="3"/>
      <c r="D23" s="18">
        <f>D21-D22</f>
        <v>6098.6200000000035</v>
      </c>
      <c r="E23" s="35">
        <f>D23/$D$10</f>
        <v>0.14337454991362675</v>
      </c>
    </row>
    <row r="24" spans="2:5" x14ac:dyDescent="0.25">
      <c r="B24" s="28" t="s">
        <v>23</v>
      </c>
      <c r="C24" s="3"/>
      <c r="D24" s="11"/>
    </row>
    <row r="25" spans="2:5" x14ac:dyDescent="0.25">
      <c r="B25" s="28" t="s">
        <v>24</v>
      </c>
      <c r="C25" s="3"/>
      <c r="D25" s="12">
        <v>1910</v>
      </c>
      <c r="E25" s="35">
        <f t="shared" ref="E25:E27" si="1">D25/$D$10</f>
        <v>4.4902845288774668E-2</v>
      </c>
    </row>
    <row r="26" spans="2:5" x14ac:dyDescent="0.25">
      <c r="B26" s="28" t="s">
        <v>25</v>
      </c>
      <c r="C26" s="3"/>
      <c r="D26" s="12">
        <v>67.16</v>
      </c>
      <c r="E26" s="35">
        <f t="shared" si="1"/>
        <v>1.578887481462883E-3</v>
      </c>
    </row>
    <row r="27" spans="2:5" x14ac:dyDescent="0.25">
      <c r="B27" s="28" t="s">
        <v>26</v>
      </c>
      <c r="C27" s="3"/>
      <c r="D27" s="12">
        <v>12.84</v>
      </c>
      <c r="E27" s="35">
        <f t="shared" si="1"/>
        <v>3.0185996518736479E-4</v>
      </c>
    </row>
    <row r="28" spans="2:5" x14ac:dyDescent="0.25">
      <c r="B28" s="17" t="s">
        <v>27</v>
      </c>
      <c r="C28" s="7"/>
      <c r="D28" s="19">
        <f>D23-(D25+D26+D27)</f>
        <v>4108.6200000000035</v>
      </c>
      <c r="E28" s="35">
        <f>D28/$D$10</f>
        <v>9.6590957178201847E-2</v>
      </c>
    </row>
    <row r="31" spans="2:5" x14ac:dyDescent="0.25">
      <c r="B31" s="45" t="s">
        <v>46</v>
      </c>
      <c r="C31" s="2"/>
      <c r="D31" s="10"/>
    </row>
    <row r="32" spans="2:5" x14ac:dyDescent="0.25">
      <c r="B32" s="31" t="s">
        <v>29</v>
      </c>
      <c r="C32" s="2"/>
      <c r="D32" s="10"/>
    </row>
    <row r="33" spans="2:4" x14ac:dyDescent="0.25">
      <c r="B33" s="28" t="s">
        <v>30</v>
      </c>
      <c r="C33" s="3"/>
      <c r="D33" s="12">
        <v>42998.73</v>
      </c>
    </row>
    <row r="34" spans="2:4" x14ac:dyDescent="0.25">
      <c r="B34" s="28" t="s">
        <v>31</v>
      </c>
      <c r="C34" s="3"/>
      <c r="D34" s="12">
        <v>2999.95</v>
      </c>
    </row>
    <row r="35" spans="2:4" x14ac:dyDescent="0.25">
      <c r="B35" s="29" t="s">
        <v>32</v>
      </c>
      <c r="C35" s="3"/>
      <c r="D35" s="12">
        <v>41.3</v>
      </c>
    </row>
    <row r="36" spans="2:4" x14ac:dyDescent="0.25">
      <c r="B36" s="30" t="s">
        <v>33</v>
      </c>
      <c r="C36" s="3"/>
      <c r="D36" s="13">
        <f>D33+D34+D35</f>
        <v>46039.98</v>
      </c>
    </row>
    <row r="37" spans="2:4" x14ac:dyDescent="0.25">
      <c r="B37" s="28" t="s">
        <v>34</v>
      </c>
      <c r="C37" s="3"/>
      <c r="D37" s="12">
        <v>4258.38</v>
      </c>
    </row>
    <row r="38" spans="2:4" x14ac:dyDescent="0.25">
      <c r="B38" s="17" t="s">
        <v>35</v>
      </c>
      <c r="C38" s="7"/>
      <c r="D38" s="14">
        <f>D36-D37</f>
        <v>41781.600000000006</v>
      </c>
    </row>
    <row r="39" spans="2:4" x14ac:dyDescent="0.25">
      <c r="B39" s="31" t="s">
        <v>36</v>
      </c>
      <c r="C39" s="2"/>
      <c r="D39" s="10"/>
    </row>
    <row r="40" spans="2:4" x14ac:dyDescent="0.25">
      <c r="B40" s="28" t="s">
        <v>37</v>
      </c>
      <c r="C40" s="3"/>
      <c r="D40" s="12">
        <v>114.96</v>
      </c>
    </row>
    <row r="41" spans="2:4" x14ac:dyDescent="0.25">
      <c r="B41" s="28" t="s">
        <v>38</v>
      </c>
      <c r="C41" s="3"/>
      <c r="D41" s="12">
        <v>82.28</v>
      </c>
    </row>
    <row r="42" spans="2:4" x14ac:dyDescent="0.25">
      <c r="B42" s="28" t="s">
        <v>39</v>
      </c>
      <c r="C42" s="3"/>
      <c r="D42" s="11"/>
    </row>
    <row r="43" spans="2:4" x14ac:dyDescent="0.25">
      <c r="B43" s="28" t="s">
        <v>40</v>
      </c>
      <c r="C43" s="3"/>
      <c r="D43" s="12">
        <v>117.6</v>
      </c>
    </row>
    <row r="44" spans="2:4" x14ac:dyDescent="0.25">
      <c r="B44" s="17" t="s">
        <v>41</v>
      </c>
      <c r="C44" s="7"/>
      <c r="D44" s="14">
        <f>D40+D41+D42+D43</f>
        <v>314.84000000000003</v>
      </c>
    </row>
    <row r="45" spans="2:4" x14ac:dyDescent="0.25">
      <c r="B45" s="30" t="s">
        <v>42</v>
      </c>
      <c r="C45" s="3"/>
      <c r="D45" s="11"/>
    </row>
    <row r="46" spans="2:4" x14ac:dyDescent="0.25">
      <c r="B46" s="28" t="s">
        <v>43</v>
      </c>
      <c r="C46" s="3"/>
      <c r="D46" s="12">
        <v>16.850000000000001</v>
      </c>
    </row>
    <row r="47" spans="2:4" x14ac:dyDescent="0.25">
      <c r="B47" s="17" t="s">
        <v>44</v>
      </c>
      <c r="C47" s="7"/>
      <c r="D47" s="14">
        <f>D46+D44+D38</f>
        <v>42113.290000000008</v>
      </c>
    </row>
    <row r="50" spans="2:4" x14ac:dyDescent="0.25">
      <c r="B50" s="45" t="s">
        <v>45</v>
      </c>
      <c r="C50" s="2"/>
      <c r="D50" s="10"/>
    </row>
    <row r="51" spans="2:4" x14ac:dyDescent="0.25">
      <c r="B51" s="6" t="s">
        <v>47</v>
      </c>
      <c r="C51" s="7"/>
      <c r="D51" s="15"/>
    </row>
    <row r="52" spans="2:4" x14ac:dyDescent="0.25">
      <c r="B52" s="27" t="s">
        <v>48</v>
      </c>
      <c r="C52" s="3"/>
      <c r="D52" s="12">
        <v>120.33</v>
      </c>
    </row>
    <row r="53" spans="2:4" x14ac:dyDescent="0.25">
      <c r="B53" s="28" t="s">
        <v>49</v>
      </c>
      <c r="C53" s="3"/>
      <c r="D53" s="12">
        <v>9.6</v>
      </c>
    </row>
    <row r="54" spans="2:4" x14ac:dyDescent="0.25">
      <c r="B54" s="30" t="s">
        <v>50</v>
      </c>
      <c r="C54" s="3"/>
      <c r="D54" s="11"/>
    </row>
    <row r="55" spans="2:4" x14ac:dyDescent="0.25">
      <c r="B55" s="28" t="s">
        <v>51</v>
      </c>
      <c r="C55" s="3"/>
      <c r="D55" s="12">
        <v>54.12</v>
      </c>
    </row>
    <row r="56" spans="2:4" x14ac:dyDescent="0.25">
      <c r="B56" s="28" t="s">
        <v>52</v>
      </c>
      <c r="C56" s="3"/>
      <c r="D56" s="12">
        <v>0.03</v>
      </c>
    </row>
    <row r="57" spans="2:4" x14ac:dyDescent="0.25">
      <c r="B57" s="28" t="s">
        <v>53</v>
      </c>
      <c r="C57" s="3"/>
      <c r="D57" s="12">
        <v>121.25</v>
      </c>
    </row>
    <row r="58" spans="2:4" x14ac:dyDescent="0.25">
      <c r="B58" s="29" t="s">
        <v>54</v>
      </c>
      <c r="C58" s="3"/>
      <c r="D58" s="12">
        <v>28.4</v>
      </c>
    </row>
    <row r="59" spans="2:4" x14ac:dyDescent="0.25">
      <c r="B59" s="28" t="s">
        <v>55</v>
      </c>
      <c r="C59" s="3"/>
      <c r="D59" s="12">
        <v>24.34</v>
      </c>
    </row>
    <row r="60" spans="2:4" x14ac:dyDescent="0.25">
      <c r="B60" s="28" t="s">
        <v>56</v>
      </c>
      <c r="C60" s="3"/>
      <c r="D60" s="12">
        <v>7.21</v>
      </c>
    </row>
    <row r="61" spans="2:4" x14ac:dyDescent="0.25">
      <c r="B61" s="28" t="s">
        <v>57</v>
      </c>
      <c r="C61" s="3"/>
      <c r="D61" s="12">
        <v>6.22</v>
      </c>
    </row>
    <row r="62" spans="2:4" x14ac:dyDescent="0.25">
      <c r="B62" s="28" t="s">
        <v>58</v>
      </c>
      <c r="C62" s="3"/>
      <c r="D62" s="12">
        <v>1.72</v>
      </c>
    </row>
    <row r="63" spans="2:4" x14ac:dyDescent="0.25">
      <c r="B63" s="28" t="s">
        <v>59</v>
      </c>
      <c r="C63" s="3"/>
      <c r="D63" s="11"/>
    </row>
    <row r="64" spans="2:4" x14ac:dyDescent="0.25">
      <c r="B64" s="28" t="s">
        <v>60</v>
      </c>
      <c r="C64" s="3"/>
      <c r="D64" s="12">
        <v>33.9</v>
      </c>
    </row>
    <row r="65" spans="2:4" x14ac:dyDescent="0.25">
      <c r="B65" s="28" t="s">
        <v>61</v>
      </c>
      <c r="C65" s="3"/>
      <c r="D65" s="12">
        <v>0.97</v>
      </c>
    </row>
    <row r="66" spans="2:4" x14ac:dyDescent="0.25">
      <c r="B66" s="28" t="s">
        <v>62</v>
      </c>
      <c r="C66" s="3"/>
      <c r="D66" s="12">
        <v>11.53</v>
      </c>
    </row>
    <row r="67" spans="2:4" x14ac:dyDescent="0.25">
      <c r="B67" s="28" t="s">
        <v>63</v>
      </c>
      <c r="C67" s="3"/>
      <c r="D67" s="12">
        <v>3.37</v>
      </c>
    </row>
    <row r="68" spans="2:4" x14ac:dyDescent="0.25">
      <c r="B68" s="17" t="s">
        <v>65</v>
      </c>
      <c r="C68" s="7"/>
      <c r="D68" s="16">
        <f>SUM(D52:D67)</f>
        <v>422.99</v>
      </c>
    </row>
    <row r="70" spans="2:4" x14ac:dyDescent="0.25">
      <c r="B70" s="46" t="s">
        <v>66</v>
      </c>
      <c r="C70" s="21"/>
      <c r="D70" s="22"/>
    </row>
    <row r="71" spans="2:4" x14ac:dyDescent="0.25">
      <c r="B71" s="27" t="s">
        <v>67</v>
      </c>
      <c r="C71" s="3"/>
      <c r="D71" s="5">
        <v>826.36</v>
      </c>
    </row>
    <row r="72" spans="2:4" x14ac:dyDescent="0.25">
      <c r="B72" s="28" t="s">
        <v>68</v>
      </c>
      <c r="C72" s="3"/>
      <c r="D72" s="4">
        <v>25627.18</v>
      </c>
    </row>
    <row r="73" spans="2:4" x14ac:dyDescent="0.25">
      <c r="B73" s="28" t="s">
        <v>69</v>
      </c>
      <c r="C73" s="3"/>
      <c r="D73" s="11">
        <f>D72+D71</f>
        <v>26453.54</v>
      </c>
    </row>
    <row r="74" spans="2:4" x14ac:dyDescent="0.25">
      <c r="B74" s="28" t="s">
        <v>70</v>
      </c>
      <c r="C74" s="3"/>
      <c r="D74" s="5">
        <v>958.87</v>
      </c>
    </row>
    <row r="75" spans="2:4" x14ac:dyDescent="0.25">
      <c r="B75" s="30" t="s">
        <v>71</v>
      </c>
      <c r="C75" s="3"/>
      <c r="D75" s="18">
        <f>D73-D74</f>
        <v>25494.670000000002</v>
      </c>
    </row>
    <row r="76" spans="2:4" x14ac:dyDescent="0.25">
      <c r="B76" s="30" t="s">
        <v>72</v>
      </c>
      <c r="C76" s="3"/>
      <c r="D76" s="11"/>
    </row>
    <row r="77" spans="2:4" x14ac:dyDescent="0.25">
      <c r="B77" s="28" t="s">
        <v>73</v>
      </c>
      <c r="C77" s="3"/>
      <c r="D77" s="4">
        <v>11858.3</v>
      </c>
    </row>
    <row r="78" spans="2:4" x14ac:dyDescent="0.25">
      <c r="B78" s="28" t="s">
        <v>74</v>
      </c>
      <c r="C78" s="3"/>
      <c r="D78" s="4">
        <v>9787.81</v>
      </c>
    </row>
    <row r="79" spans="2:4" x14ac:dyDescent="0.25">
      <c r="B79" s="28" t="s">
        <v>75</v>
      </c>
      <c r="C79" s="3"/>
      <c r="D79" s="5">
        <v>994.5</v>
      </c>
    </row>
    <row r="80" spans="2:4" x14ac:dyDescent="0.25">
      <c r="B80" s="28" t="s">
        <v>76</v>
      </c>
      <c r="C80" s="3"/>
      <c r="D80" s="4">
        <v>2854.06</v>
      </c>
    </row>
    <row r="81" spans="2:4" x14ac:dyDescent="0.25">
      <c r="B81" s="30" t="s">
        <v>71</v>
      </c>
      <c r="C81" s="3"/>
      <c r="D81" s="18">
        <f>SUM(D77:D80)</f>
        <v>25494.670000000002</v>
      </c>
    </row>
    <row r="82" spans="2:4" ht="30" x14ac:dyDescent="0.25">
      <c r="B82" s="30" t="s">
        <v>79</v>
      </c>
      <c r="C82" s="3"/>
      <c r="D82" s="11"/>
    </row>
    <row r="83" spans="2:4" x14ac:dyDescent="0.25">
      <c r="B83" s="28" t="s">
        <v>77</v>
      </c>
      <c r="C83" s="3"/>
      <c r="D83" s="4">
        <v>10085.14</v>
      </c>
    </row>
    <row r="84" spans="2:4" x14ac:dyDescent="0.25">
      <c r="B84" s="28" t="s">
        <v>78</v>
      </c>
      <c r="C84" s="3"/>
      <c r="D84" s="4">
        <v>15409.53</v>
      </c>
    </row>
    <row r="85" spans="2:4" x14ac:dyDescent="0.25">
      <c r="B85" s="17" t="s">
        <v>71</v>
      </c>
      <c r="C85" s="7"/>
      <c r="D85" s="19">
        <f>D84+D83</f>
        <v>25494.67</v>
      </c>
    </row>
    <row r="87" spans="2:4" ht="30" x14ac:dyDescent="0.25">
      <c r="B87" s="46" t="s">
        <v>80</v>
      </c>
      <c r="C87" s="21"/>
      <c r="D87" s="22"/>
    </row>
    <row r="88" spans="2:4" x14ac:dyDescent="0.25">
      <c r="B88" s="31" t="s">
        <v>92</v>
      </c>
      <c r="C88" s="2"/>
      <c r="D88" s="10"/>
    </row>
    <row r="89" spans="2:4" x14ac:dyDescent="0.25">
      <c r="B89" s="28" t="s">
        <v>81</v>
      </c>
      <c r="C89" s="3"/>
      <c r="D89" s="4">
        <v>2746.49</v>
      </c>
    </row>
    <row r="90" spans="2:4" x14ac:dyDescent="0.25">
      <c r="B90" s="28" t="s">
        <v>82</v>
      </c>
      <c r="C90" s="3"/>
      <c r="D90" s="11"/>
    </row>
    <row r="91" spans="2:4" x14ac:dyDescent="0.25">
      <c r="B91" s="17" t="s">
        <v>71</v>
      </c>
      <c r="C91" s="20"/>
      <c r="D91" s="19">
        <f>D89</f>
        <v>2746.49</v>
      </c>
    </row>
    <row r="92" spans="2:4" ht="30" x14ac:dyDescent="0.25">
      <c r="B92" s="31" t="s">
        <v>83</v>
      </c>
      <c r="C92" s="2"/>
      <c r="D92" s="10"/>
    </row>
    <row r="93" spans="2:4" x14ac:dyDescent="0.25">
      <c r="B93" s="32" t="s">
        <v>84</v>
      </c>
      <c r="C93" s="3"/>
      <c r="D93" s="4"/>
    </row>
    <row r="94" spans="2:4" x14ac:dyDescent="0.25">
      <c r="B94" s="28" t="s">
        <v>85</v>
      </c>
      <c r="C94" s="3"/>
      <c r="D94" s="4">
        <v>1052.1099999999999</v>
      </c>
    </row>
    <row r="95" spans="2:4" x14ac:dyDescent="0.25">
      <c r="B95" s="28" t="s">
        <v>86</v>
      </c>
      <c r="C95" s="3"/>
      <c r="D95" s="4">
        <v>1363.29</v>
      </c>
    </row>
    <row r="96" spans="2:4" x14ac:dyDescent="0.25">
      <c r="B96" s="17" t="s">
        <v>71</v>
      </c>
      <c r="C96" s="20"/>
      <c r="D96" s="19">
        <f>D94-D95</f>
        <v>-311.18000000000006</v>
      </c>
    </row>
    <row r="97" spans="2:4" x14ac:dyDescent="0.25">
      <c r="B97" s="51" t="s">
        <v>87</v>
      </c>
      <c r="C97" s="2"/>
      <c r="D97" s="10"/>
    </row>
    <row r="98" spans="2:4" x14ac:dyDescent="0.25">
      <c r="B98" s="28" t="s">
        <v>85</v>
      </c>
      <c r="C98" s="3"/>
      <c r="D98" s="5">
        <v>941.75</v>
      </c>
    </row>
    <row r="99" spans="2:4" x14ac:dyDescent="0.25">
      <c r="B99" s="28" t="s">
        <v>86</v>
      </c>
      <c r="C99" s="3"/>
      <c r="D99" s="4">
        <v>1143.25</v>
      </c>
    </row>
    <row r="100" spans="2:4" x14ac:dyDescent="0.25">
      <c r="B100" s="17" t="s">
        <v>71</v>
      </c>
      <c r="C100" s="20"/>
      <c r="D100" s="19">
        <f>D98-D99</f>
        <v>-201.5</v>
      </c>
    </row>
    <row r="101" spans="2:4" x14ac:dyDescent="0.25">
      <c r="B101" s="28" t="s">
        <v>88</v>
      </c>
      <c r="C101" s="3"/>
      <c r="D101" s="5">
        <v>-59.16</v>
      </c>
    </row>
    <row r="102" spans="2:4" x14ac:dyDescent="0.25">
      <c r="B102" s="30" t="s">
        <v>71</v>
      </c>
      <c r="C102" s="8"/>
      <c r="D102" s="18">
        <f>D100-D101</f>
        <v>-142.34</v>
      </c>
    </row>
    <row r="103" spans="2:4" x14ac:dyDescent="0.25">
      <c r="B103" s="51" t="s">
        <v>89</v>
      </c>
      <c r="C103" s="2"/>
      <c r="D103" s="10"/>
    </row>
    <row r="104" spans="2:4" x14ac:dyDescent="0.25">
      <c r="B104" s="28" t="s">
        <v>85</v>
      </c>
      <c r="C104" s="3"/>
      <c r="D104" s="5">
        <v>36.729999999999997</v>
      </c>
    </row>
    <row r="105" spans="2:4" x14ac:dyDescent="0.25">
      <c r="B105" s="28" t="s">
        <v>90</v>
      </c>
      <c r="C105" s="3"/>
      <c r="D105" s="5">
        <v>37.83</v>
      </c>
    </row>
    <row r="106" spans="2:4" x14ac:dyDescent="0.25">
      <c r="B106" s="17" t="s">
        <v>71</v>
      </c>
      <c r="C106" s="20"/>
      <c r="D106" s="19">
        <f>D105+D104</f>
        <v>74.56</v>
      </c>
    </row>
    <row r="107" spans="2:4" x14ac:dyDescent="0.25">
      <c r="B107" s="28" t="s">
        <v>86</v>
      </c>
      <c r="C107" s="3"/>
      <c r="D107" s="5">
        <v>100.12</v>
      </c>
    </row>
    <row r="108" spans="2:4" x14ac:dyDescent="0.25">
      <c r="B108" s="28" t="s">
        <v>90</v>
      </c>
      <c r="C108" s="3"/>
      <c r="D108" s="5">
        <v>0.87</v>
      </c>
    </row>
    <row r="109" spans="2:4" x14ac:dyDescent="0.25">
      <c r="B109" s="28" t="s">
        <v>71</v>
      </c>
      <c r="C109" s="3"/>
      <c r="D109" s="5">
        <f>D106-(D108+D107)</f>
        <v>-26.430000000000007</v>
      </c>
    </row>
    <row r="110" spans="2:4" x14ac:dyDescent="0.25">
      <c r="B110" s="17" t="s">
        <v>91</v>
      </c>
      <c r="C110" s="20"/>
      <c r="D110" s="19">
        <f>D109+D102+D96</f>
        <v>-479.95000000000005</v>
      </c>
    </row>
    <row r="112" spans="2:4" x14ac:dyDescent="0.25">
      <c r="B112" s="46" t="s">
        <v>93</v>
      </c>
      <c r="C112" s="21"/>
      <c r="D112" s="22"/>
    </row>
    <row r="113" spans="2:4" x14ac:dyDescent="0.25">
      <c r="B113" s="27" t="s">
        <v>94</v>
      </c>
      <c r="C113" s="3"/>
      <c r="D113" s="4">
        <v>1677.17</v>
      </c>
    </row>
    <row r="114" spans="2:4" x14ac:dyDescent="0.25">
      <c r="B114" s="28" t="s">
        <v>95</v>
      </c>
      <c r="C114" s="3"/>
      <c r="D114" s="5">
        <v>99.3</v>
      </c>
    </row>
    <row r="115" spans="2:4" x14ac:dyDescent="0.25">
      <c r="B115" s="28" t="s">
        <v>96</v>
      </c>
      <c r="C115" s="3"/>
      <c r="D115" s="5">
        <v>174.46</v>
      </c>
    </row>
    <row r="116" spans="2:4" x14ac:dyDescent="0.25">
      <c r="B116" s="17" t="s">
        <v>71</v>
      </c>
      <c r="C116" s="20"/>
      <c r="D116" s="19">
        <f>SUM(D113:D115)</f>
        <v>1950.93</v>
      </c>
    </row>
    <row r="118" spans="2:4" ht="18.75" x14ac:dyDescent="0.3">
      <c r="B118" s="46" t="s">
        <v>97</v>
      </c>
      <c r="C118" s="25"/>
      <c r="D118" s="26"/>
    </row>
    <row r="119" spans="2:4" x14ac:dyDescent="0.25">
      <c r="B119" s="31" t="s">
        <v>98</v>
      </c>
      <c r="C119" s="3"/>
      <c r="D119" s="11"/>
    </row>
    <row r="120" spans="2:4" x14ac:dyDescent="0.25">
      <c r="B120" s="28" t="s">
        <v>99</v>
      </c>
      <c r="C120" s="3"/>
      <c r="D120" s="5">
        <v>0.03</v>
      </c>
    </row>
    <row r="121" spans="2:4" x14ac:dyDescent="0.25">
      <c r="B121" s="28" t="s">
        <v>100</v>
      </c>
      <c r="C121" s="3"/>
      <c r="D121" s="5">
        <v>0</v>
      </c>
    </row>
    <row r="122" spans="2:4" x14ac:dyDescent="0.25">
      <c r="B122" s="30" t="s">
        <v>71</v>
      </c>
      <c r="C122" s="8"/>
      <c r="D122" s="18">
        <f>D121+D120</f>
        <v>0.03</v>
      </c>
    </row>
    <row r="123" spans="2:4" x14ac:dyDescent="0.25">
      <c r="B123" s="28" t="s">
        <v>101</v>
      </c>
      <c r="C123" s="3"/>
      <c r="D123" s="5">
        <v>2.38</v>
      </c>
    </row>
    <row r="124" spans="2:4" x14ac:dyDescent="0.25">
      <c r="B124" s="17" t="s">
        <v>71</v>
      </c>
      <c r="C124" s="20"/>
      <c r="D124" s="19">
        <f>D123+D122</f>
        <v>2.4099999999999997</v>
      </c>
    </row>
    <row r="126" spans="2:4" x14ac:dyDescent="0.25">
      <c r="B126" s="45" t="s">
        <v>102</v>
      </c>
      <c r="C126" s="2"/>
      <c r="D126" s="10"/>
    </row>
    <row r="127" spans="2:4" x14ac:dyDescent="0.25">
      <c r="B127" s="27" t="s">
        <v>103</v>
      </c>
      <c r="C127" s="2"/>
      <c r="D127" s="33">
        <v>1244.5</v>
      </c>
    </row>
    <row r="128" spans="2:4" x14ac:dyDescent="0.25">
      <c r="B128" s="28" t="s">
        <v>104</v>
      </c>
      <c r="C128" s="3"/>
      <c r="D128" s="5">
        <v>15.06</v>
      </c>
    </row>
    <row r="129" spans="2:4" x14ac:dyDescent="0.25">
      <c r="B129" s="28" t="s">
        <v>105</v>
      </c>
      <c r="C129" s="3"/>
      <c r="D129" s="5">
        <v>80.36</v>
      </c>
    </row>
    <row r="130" spans="2:4" x14ac:dyDescent="0.25">
      <c r="B130" s="17" t="s">
        <v>71</v>
      </c>
      <c r="C130" s="20"/>
      <c r="D130" s="19">
        <f>SUM(D127:D129)</f>
        <v>1339.9199999999998</v>
      </c>
    </row>
    <row r="132" spans="2:4" x14ac:dyDescent="0.25">
      <c r="B132" s="45" t="s">
        <v>106</v>
      </c>
      <c r="C132" s="21"/>
      <c r="D132" s="22"/>
    </row>
    <row r="133" spans="2:4" x14ac:dyDescent="0.25">
      <c r="B133" s="31" t="s">
        <v>107</v>
      </c>
      <c r="C133" s="48"/>
      <c r="D133" s="49"/>
    </row>
    <row r="134" spans="2:4" x14ac:dyDescent="0.25">
      <c r="B134" s="28" t="s">
        <v>108</v>
      </c>
      <c r="C134" s="3"/>
      <c r="D134" s="5">
        <v>584.79</v>
      </c>
    </row>
    <row r="135" spans="2:4" x14ac:dyDescent="0.25">
      <c r="B135" s="28" t="s">
        <v>109</v>
      </c>
      <c r="C135" s="3"/>
      <c r="D135" s="4">
        <v>1150.76</v>
      </c>
    </row>
    <row r="136" spans="2:4" x14ac:dyDescent="0.25">
      <c r="B136" s="28" t="s">
        <v>110</v>
      </c>
      <c r="C136" s="3"/>
      <c r="D136" s="5">
        <v>10.31</v>
      </c>
    </row>
    <row r="137" spans="2:4" x14ac:dyDescent="0.25">
      <c r="B137" s="28" t="s">
        <v>111</v>
      </c>
      <c r="C137" s="3"/>
      <c r="D137" s="11"/>
    </row>
    <row r="138" spans="2:4" x14ac:dyDescent="0.25">
      <c r="B138" s="28" t="s">
        <v>112</v>
      </c>
      <c r="C138" s="3"/>
      <c r="D138" s="5">
        <v>75.88</v>
      </c>
    </row>
    <row r="139" spans="2:4" x14ac:dyDescent="0.25">
      <c r="B139" s="28" t="s">
        <v>113</v>
      </c>
      <c r="C139" s="3"/>
      <c r="D139" s="5">
        <v>27.76</v>
      </c>
    </row>
    <row r="140" spans="2:4" x14ac:dyDescent="0.25">
      <c r="B140" s="30" t="s">
        <v>71</v>
      </c>
      <c r="C140" s="8"/>
      <c r="D140" s="18">
        <f>D138+D139</f>
        <v>103.64</v>
      </c>
    </row>
    <row r="141" spans="2:4" x14ac:dyDescent="0.25">
      <c r="B141" s="50" t="s">
        <v>114</v>
      </c>
      <c r="C141" s="7"/>
      <c r="D141" s="15">
        <f>D140+D136+D135+D134</f>
        <v>1849.5</v>
      </c>
    </row>
    <row r="142" spans="2:4" x14ac:dyDescent="0.25">
      <c r="B142" s="31" t="s">
        <v>115</v>
      </c>
      <c r="C142" s="2"/>
      <c r="D142" s="10"/>
    </row>
    <row r="143" spans="2:4" x14ac:dyDescent="0.25">
      <c r="B143" s="28" t="s">
        <v>116</v>
      </c>
      <c r="C143" s="3"/>
      <c r="D143" s="5">
        <v>253.44</v>
      </c>
    </row>
    <row r="144" spans="2:4" x14ac:dyDescent="0.25">
      <c r="B144" s="28" t="s">
        <v>117</v>
      </c>
      <c r="C144" s="3"/>
      <c r="D144" s="5">
        <v>851.59</v>
      </c>
    </row>
    <row r="145" spans="2:4" x14ac:dyDescent="0.25">
      <c r="B145" s="28" t="s">
        <v>118</v>
      </c>
      <c r="C145" s="3"/>
      <c r="D145" s="5">
        <v>5.84</v>
      </c>
    </row>
    <row r="146" spans="2:4" x14ac:dyDescent="0.25">
      <c r="B146" s="28" t="s">
        <v>119</v>
      </c>
      <c r="C146" s="3"/>
      <c r="D146" s="5">
        <v>207.79</v>
      </c>
    </row>
    <row r="147" spans="2:4" x14ac:dyDescent="0.25">
      <c r="B147" s="28" t="s">
        <v>120</v>
      </c>
      <c r="C147" s="3"/>
      <c r="D147" s="5">
        <v>313.97000000000003</v>
      </c>
    </row>
    <row r="148" spans="2:4" x14ac:dyDescent="0.25">
      <c r="B148" s="28" t="s">
        <v>121</v>
      </c>
      <c r="C148" s="3"/>
      <c r="D148" s="5">
        <v>226.93</v>
      </c>
    </row>
    <row r="149" spans="2:4" x14ac:dyDescent="0.25">
      <c r="B149" s="28" t="s">
        <v>122</v>
      </c>
      <c r="C149" s="3"/>
      <c r="D149" s="5">
        <v>394.54</v>
      </c>
    </row>
    <row r="150" spans="2:4" x14ac:dyDescent="0.25">
      <c r="B150" s="17" t="s">
        <v>123</v>
      </c>
      <c r="C150" s="20"/>
      <c r="D150" s="19">
        <f>SUM(D143:D149)</f>
        <v>2254.1</v>
      </c>
    </row>
    <row r="151" spans="2:4" x14ac:dyDescent="0.25">
      <c r="B151" s="31" t="s">
        <v>124</v>
      </c>
      <c r="C151" s="48"/>
      <c r="D151" s="49"/>
    </row>
    <row r="152" spans="2:4" x14ac:dyDescent="0.25">
      <c r="B152" s="28" t="s">
        <v>125</v>
      </c>
      <c r="C152" s="3"/>
      <c r="D152" s="5">
        <v>127.47</v>
      </c>
    </row>
    <row r="153" spans="2:4" x14ac:dyDescent="0.25">
      <c r="B153" s="28" t="s">
        <v>126</v>
      </c>
      <c r="C153" s="3"/>
      <c r="D153" s="5">
        <v>201.59</v>
      </c>
    </row>
    <row r="154" spans="2:4" x14ac:dyDescent="0.25">
      <c r="B154" s="28" t="s">
        <v>127</v>
      </c>
      <c r="C154" s="3"/>
      <c r="D154" s="5">
        <v>3</v>
      </c>
    </row>
    <row r="155" spans="2:4" x14ac:dyDescent="0.25">
      <c r="B155" s="28" t="s">
        <v>128</v>
      </c>
      <c r="C155" s="3"/>
      <c r="D155" s="5">
        <v>3.93</v>
      </c>
    </row>
    <row r="156" spans="2:4" x14ac:dyDescent="0.25">
      <c r="B156" s="28" t="s">
        <v>129</v>
      </c>
      <c r="C156" s="3"/>
      <c r="D156" s="5">
        <v>5.73</v>
      </c>
    </row>
    <row r="157" spans="2:4" x14ac:dyDescent="0.25">
      <c r="B157" s="28" t="s">
        <v>130</v>
      </c>
      <c r="C157" s="3"/>
      <c r="D157" s="5">
        <v>125.29</v>
      </c>
    </row>
    <row r="158" spans="2:4" x14ac:dyDescent="0.25">
      <c r="B158" s="28" t="s">
        <v>131</v>
      </c>
      <c r="C158" s="3"/>
      <c r="D158" s="5">
        <v>96.25</v>
      </c>
    </row>
    <row r="159" spans="2:4" x14ac:dyDescent="0.25">
      <c r="B159" s="28" t="s">
        <v>132</v>
      </c>
      <c r="C159" s="3"/>
      <c r="D159" s="5">
        <v>151.68</v>
      </c>
    </row>
    <row r="160" spans="2:4" x14ac:dyDescent="0.25">
      <c r="B160" s="28" t="s">
        <v>133</v>
      </c>
      <c r="C160" s="3"/>
      <c r="D160" s="5">
        <v>34.57</v>
      </c>
    </row>
    <row r="161" spans="2:4" x14ac:dyDescent="0.25">
      <c r="B161" s="28" t="s">
        <v>134</v>
      </c>
      <c r="C161" s="3"/>
      <c r="D161" s="5">
        <v>20.25</v>
      </c>
    </row>
    <row r="162" spans="2:4" x14ac:dyDescent="0.25">
      <c r="B162" s="28" t="s">
        <v>135</v>
      </c>
      <c r="C162" s="3"/>
      <c r="D162" s="5">
        <v>51.74</v>
      </c>
    </row>
    <row r="163" spans="2:4" x14ac:dyDescent="0.25">
      <c r="B163" s="28" t="s">
        <v>136</v>
      </c>
      <c r="C163" s="3"/>
      <c r="D163" s="5">
        <v>19.75</v>
      </c>
    </row>
    <row r="164" spans="2:4" x14ac:dyDescent="0.25">
      <c r="B164" s="28" t="s">
        <v>137</v>
      </c>
      <c r="C164" s="3"/>
      <c r="D164" s="5">
        <v>140.22</v>
      </c>
    </row>
    <row r="165" spans="2:4" x14ac:dyDescent="0.25">
      <c r="B165" s="28" t="s">
        <v>138</v>
      </c>
      <c r="C165" s="3"/>
      <c r="D165" s="11"/>
    </row>
    <row r="166" spans="2:4" x14ac:dyDescent="0.25">
      <c r="B166" s="28" t="s">
        <v>139</v>
      </c>
      <c r="C166" s="3"/>
      <c r="D166" s="5">
        <v>134.06</v>
      </c>
    </row>
    <row r="167" spans="2:4" x14ac:dyDescent="0.25">
      <c r="B167" s="17" t="s">
        <v>140</v>
      </c>
      <c r="C167" s="20"/>
      <c r="D167" s="19">
        <f>SUM(D152:D166)</f>
        <v>1115.5300000000002</v>
      </c>
    </row>
    <row r="168" spans="2:4" x14ac:dyDescent="0.25">
      <c r="B168" s="31" t="s">
        <v>141</v>
      </c>
      <c r="C168" s="48"/>
      <c r="D168" s="49"/>
    </row>
    <row r="169" spans="2:4" x14ac:dyDescent="0.25">
      <c r="B169" s="28" t="s">
        <v>142</v>
      </c>
      <c r="C169" s="3"/>
      <c r="D169" s="5">
        <v>10.28</v>
      </c>
    </row>
    <row r="170" spans="2:4" x14ac:dyDescent="0.25">
      <c r="B170" s="28" t="s">
        <v>143</v>
      </c>
      <c r="C170" s="3"/>
      <c r="D170" s="5">
        <v>25.39</v>
      </c>
    </row>
    <row r="171" spans="2:4" x14ac:dyDescent="0.25">
      <c r="B171" s="28" t="s">
        <v>144</v>
      </c>
      <c r="C171" s="3"/>
      <c r="D171" s="5">
        <v>0.77</v>
      </c>
    </row>
    <row r="172" spans="2:4" x14ac:dyDescent="0.25">
      <c r="B172" s="30" t="s">
        <v>71</v>
      </c>
      <c r="C172" s="8"/>
      <c r="D172" s="18">
        <f>D170-D171</f>
        <v>24.62</v>
      </c>
    </row>
    <row r="173" spans="2:4" x14ac:dyDescent="0.25">
      <c r="B173" s="28" t="s">
        <v>145</v>
      </c>
      <c r="C173" s="3"/>
      <c r="D173" s="5">
        <v>17.45</v>
      </c>
    </row>
    <row r="174" spans="2:4" x14ac:dyDescent="0.25">
      <c r="B174" s="28" t="s">
        <v>146</v>
      </c>
      <c r="C174" s="3"/>
      <c r="D174" s="5">
        <v>0.08</v>
      </c>
    </row>
    <row r="175" spans="2:4" x14ac:dyDescent="0.25">
      <c r="B175" s="28" t="s">
        <v>147</v>
      </c>
      <c r="C175" s="3"/>
      <c r="D175" s="11"/>
    </row>
    <row r="176" spans="2:4" x14ac:dyDescent="0.25">
      <c r="B176" s="30" t="s">
        <v>148</v>
      </c>
      <c r="C176" s="8"/>
      <c r="D176" s="18">
        <f>SUM(D172:D174)+D169</f>
        <v>52.43</v>
      </c>
    </row>
    <row r="177" spans="2:4" x14ac:dyDescent="0.25">
      <c r="B177" s="28" t="s">
        <v>149</v>
      </c>
      <c r="C177" s="3"/>
      <c r="D177" s="11"/>
    </row>
    <row r="178" spans="2:4" x14ac:dyDescent="0.25">
      <c r="B178" s="28" t="s">
        <v>150</v>
      </c>
      <c r="C178" s="3"/>
      <c r="D178" s="5">
        <v>5.62</v>
      </c>
    </row>
    <row r="179" spans="2:4" x14ac:dyDescent="0.25">
      <c r="B179" s="28" t="s">
        <v>151</v>
      </c>
      <c r="C179" s="3"/>
      <c r="D179" s="5">
        <v>31.32</v>
      </c>
    </row>
    <row r="180" spans="2:4" x14ac:dyDescent="0.25">
      <c r="B180" s="28" t="s">
        <v>152</v>
      </c>
      <c r="C180" s="3"/>
      <c r="D180" s="5">
        <v>1.9</v>
      </c>
    </row>
    <row r="181" spans="2:4" x14ac:dyDescent="0.25">
      <c r="B181" s="17" t="s">
        <v>153</v>
      </c>
      <c r="C181" s="20"/>
      <c r="D181" s="19">
        <f>SUM(D178:D180)</f>
        <v>38.839999999999996</v>
      </c>
    </row>
    <row r="182" spans="2:4" x14ac:dyDescent="0.25">
      <c r="B182" s="17" t="s">
        <v>154</v>
      </c>
      <c r="C182" s="20"/>
      <c r="D182" s="19">
        <f>SUM(D181,D176,D167,D150,D141)</f>
        <v>5310.4</v>
      </c>
    </row>
  </sheetData>
  <hyperlinks>
    <hyperlink ref="C8" location="'P&amp;L'!B31" display="'P&amp;L'!B31"/>
    <hyperlink ref="C9" location="'P&amp;L'!B50" display="'P&amp;L'!B50"/>
    <hyperlink ref="C12" location="'P&amp;L'!B70" display="'P&amp;L'!B70"/>
    <hyperlink ref="C13" location="'P&amp;L'!B87" display="'P&amp;L'!B87"/>
    <hyperlink ref="C14" location="'P&amp;L'!B87" display="'P&amp;L'!B87"/>
    <hyperlink ref="C15" location="'P&amp;L'!B112" display="'P&amp;L'!B112"/>
    <hyperlink ref="C16" location="'P&amp;L'!B118" display="'P&amp;L'!B118"/>
    <hyperlink ref="C17" location="'P&amp;L'!B126" display="'P&amp;L'!B126"/>
    <hyperlink ref="C18" location="'P&amp;L'!B132" display="'P&amp;L'!B132"/>
    <hyperlink ref="B132" location="'P&amp;L'!A2" display="NOTE 24: OTHER EXPENSES"/>
    <hyperlink ref="B126" location="'P&amp;L'!A2" display="NOTE 23: DEPRECIATION AND AMORTISATION EXPENSE"/>
    <hyperlink ref="B118" location="'P&amp;L'!A2" display="NOTE 22: FINANCE COSTS"/>
    <hyperlink ref="B31" location="'P&amp;L'!A2" display="Note 17:REVENUE FROM OPERATIONS"/>
    <hyperlink ref="B50" location="'P&amp;L'!A2" display="Note 18 :OTHER INCOME"/>
    <hyperlink ref="B70" location="'P&amp;L'!A2" display="NOTE 19: COST OF MATERIALS CONSUMED"/>
    <hyperlink ref="B87" location="'P&amp;L'!A2" display="NOTE 20: PURCHASES OF STOCK IN TRADE AND CHANGES IN INVENTORIES OF FINISHED GOODS, WORK-IN_x0002_PROCESS AND STOCK-IN-TRAD"/>
    <hyperlink ref="B112" location="'P&amp;L'!A2" display="NOTE 21: EMPLOYEE BENEFITS EXPENS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2"/>
  <sheetViews>
    <sheetView zoomScale="130" zoomScaleNormal="130" workbookViewId="0">
      <pane ySplit="1" topLeftCell="A101" activePane="bottomLeft" state="frozen"/>
      <selection pane="bottomLeft" sqref="A1:XFD1"/>
    </sheetView>
  </sheetViews>
  <sheetFormatPr defaultRowHeight="15" x14ac:dyDescent="0.25"/>
  <cols>
    <col min="2" max="2" width="70.7109375" bestFit="1" customWidth="1"/>
    <col min="4" max="4" width="34" customWidth="1"/>
    <col min="5" max="5" width="40.85546875" customWidth="1"/>
    <col min="7" max="7" width="37.140625" bestFit="1" customWidth="1"/>
    <col min="8" max="8" width="19.42578125" bestFit="1" customWidth="1"/>
    <col min="9" max="9" width="23.85546875" bestFit="1" customWidth="1"/>
    <col min="10" max="10" width="25.28515625" bestFit="1" customWidth="1"/>
    <col min="11" max="12" width="19.42578125" bestFit="1" customWidth="1"/>
    <col min="14" max="14" width="10.85546875" bestFit="1" customWidth="1"/>
    <col min="15" max="15" width="14.140625" bestFit="1" customWidth="1"/>
    <col min="16" max="16" width="18" bestFit="1" customWidth="1"/>
    <col min="17" max="17" width="19.42578125" bestFit="1" customWidth="1"/>
    <col min="18" max="18" width="11.5703125" bestFit="1" customWidth="1"/>
    <col min="19" max="21" width="19.42578125" bestFit="1" customWidth="1"/>
  </cols>
  <sheetData>
    <row r="1" spans="2:5" ht="37.5" x14ac:dyDescent="0.25">
      <c r="B1" s="34" t="s">
        <v>0</v>
      </c>
      <c r="C1" s="52" t="s">
        <v>1</v>
      </c>
      <c r="D1" s="55" t="s">
        <v>28</v>
      </c>
      <c r="E1" s="72" t="s">
        <v>213</v>
      </c>
    </row>
    <row r="2" spans="2:5" ht="18" customHeight="1" x14ac:dyDescent="0.25">
      <c r="B2" s="59" t="s">
        <v>155</v>
      </c>
      <c r="C2" s="37"/>
      <c r="D2" s="80"/>
      <c r="E2" s="89"/>
    </row>
    <row r="3" spans="2:5" x14ac:dyDescent="0.25">
      <c r="B3" s="32" t="s">
        <v>156</v>
      </c>
      <c r="C3" s="39"/>
      <c r="D3" s="81"/>
      <c r="E3" s="90"/>
    </row>
    <row r="4" spans="2:5" x14ac:dyDescent="0.25">
      <c r="B4" s="28" t="s">
        <v>157</v>
      </c>
      <c r="C4" s="39">
        <v>2</v>
      </c>
      <c r="D4" s="53">
        <v>170.81</v>
      </c>
      <c r="E4" s="42">
        <v>170.81</v>
      </c>
    </row>
    <row r="5" spans="2:5" x14ac:dyDescent="0.25">
      <c r="B5" s="28" t="s">
        <v>158</v>
      </c>
      <c r="C5" s="39">
        <v>3</v>
      </c>
      <c r="D5" s="82">
        <v>16824.900000000001</v>
      </c>
      <c r="E5" s="78">
        <v>13456.2</v>
      </c>
    </row>
    <row r="6" spans="2:5" x14ac:dyDescent="0.25">
      <c r="B6" s="57"/>
      <c r="C6" s="47"/>
      <c r="D6" s="83">
        <f>D5+D4</f>
        <v>16995.710000000003</v>
      </c>
      <c r="E6" s="91">
        <f>E5+E4</f>
        <v>13627.01</v>
      </c>
    </row>
    <row r="7" spans="2:5" x14ac:dyDescent="0.25">
      <c r="B7" s="32" t="s">
        <v>159</v>
      </c>
      <c r="C7" s="39"/>
      <c r="D7" s="84"/>
      <c r="E7" s="92"/>
    </row>
    <row r="8" spans="2:5" x14ac:dyDescent="0.25">
      <c r="B8" s="28" t="s">
        <v>160</v>
      </c>
      <c r="C8" s="43">
        <v>4</v>
      </c>
      <c r="D8" s="53">
        <v>741.38</v>
      </c>
      <c r="E8" s="28">
        <v>759.47</v>
      </c>
    </row>
    <row r="9" spans="2:5" x14ac:dyDescent="0.25">
      <c r="B9" s="28" t="s">
        <v>161</v>
      </c>
      <c r="C9" s="43">
        <v>5</v>
      </c>
      <c r="D9" s="53">
        <v>368.48</v>
      </c>
      <c r="E9" s="28">
        <v>301.33</v>
      </c>
    </row>
    <row r="10" spans="2:5" x14ac:dyDescent="0.25">
      <c r="B10" s="28" t="s">
        <v>162</v>
      </c>
      <c r="C10" s="39">
        <v>6</v>
      </c>
      <c r="D10" s="53">
        <v>443.06</v>
      </c>
      <c r="E10" s="28">
        <v>369.57</v>
      </c>
    </row>
    <row r="11" spans="2:5" x14ac:dyDescent="0.25">
      <c r="B11" s="30"/>
      <c r="C11" s="3"/>
      <c r="D11" s="85">
        <f>SUM(D8:D10)</f>
        <v>1552.92</v>
      </c>
      <c r="E11" s="93">
        <f>SUM(E8:E10)</f>
        <v>1430.37</v>
      </c>
    </row>
    <row r="12" spans="2:5" x14ac:dyDescent="0.25">
      <c r="B12" s="51" t="s">
        <v>163</v>
      </c>
      <c r="C12" s="56"/>
      <c r="D12" s="86"/>
      <c r="E12" s="89"/>
    </row>
    <row r="13" spans="2:5" x14ac:dyDescent="0.25">
      <c r="B13" s="28" t="s">
        <v>164</v>
      </c>
      <c r="C13" s="44">
        <v>7</v>
      </c>
      <c r="D13" s="84">
        <v>0</v>
      </c>
      <c r="E13" s="28">
        <v>83.83</v>
      </c>
    </row>
    <row r="14" spans="2:5" x14ac:dyDescent="0.25">
      <c r="B14" s="28" t="s">
        <v>165</v>
      </c>
      <c r="C14" s="44">
        <v>8</v>
      </c>
      <c r="D14" s="82">
        <v>1520.8</v>
      </c>
      <c r="E14" s="78">
        <v>1277.79</v>
      </c>
    </row>
    <row r="15" spans="2:5" x14ac:dyDescent="0.25">
      <c r="B15" s="28" t="s">
        <v>166</v>
      </c>
      <c r="C15" s="44">
        <v>9</v>
      </c>
      <c r="D15" s="82">
        <v>2615.69</v>
      </c>
      <c r="E15" s="78">
        <v>2156.6799999999998</v>
      </c>
    </row>
    <row r="16" spans="2:5" x14ac:dyDescent="0.25">
      <c r="B16" s="28" t="s">
        <v>167</v>
      </c>
      <c r="C16" s="44">
        <v>6</v>
      </c>
      <c r="D16" s="82">
        <v>1195.72</v>
      </c>
      <c r="E16" s="78">
        <v>1259.78</v>
      </c>
    </row>
    <row r="17" spans="2:5" x14ac:dyDescent="0.25">
      <c r="B17" s="42"/>
      <c r="C17" s="44"/>
      <c r="D17" s="84">
        <f>SUM(D13:D16)</f>
        <v>5332.21</v>
      </c>
      <c r="E17" s="92">
        <f>SUM(E13:E16)</f>
        <v>4778.08</v>
      </c>
    </row>
    <row r="18" spans="2:5" ht="18.75" x14ac:dyDescent="0.3">
      <c r="B18" s="60" t="s">
        <v>71</v>
      </c>
      <c r="C18" s="61"/>
      <c r="D18" s="61">
        <f>D17+D11+D6</f>
        <v>23880.840000000004</v>
      </c>
      <c r="E18" s="94">
        <f>E17+E11+E6</f>
        <v>19835.46</v>
      </c>
    </row>
    <row r="19" spans="2:5" ht="18.75" x14ac:dyDescent="0.3">
      <c r="B19" s="58" t="s">
        <v>168</v>
      </c>
      <c r="C19" s="3"/>
      <c r="D19" s="87"/>
      <c r="E19" s="95"/>
    </row>
    <row r="20" spans="2:5" x14ac:dyDescent="0.25">
      <c r="B20" s="32" t="s">
        <v>169</v>
      </c>
      <c r="C20" s="3"/>
      <c r="D20" s="88"/>
      <c r="E20" s="92"/>
    </row>
    <row r="21" spans="2:5" x14ac:dyDescent="0.25">
      <c r="B21" s="28" t="s">
        <v>170</v>
      </c>
      <c r="C21" s="3">
        <v>10</v>
      </c>
      <c r="D21" s="53"/>
      <c r="E21" s="42"/>
    </row>
    <row r="22" spans="2:5" x14ac:dyDescent="0.25">
      <c r="B22" s="28" t="s">
        <v>171</v>
      </c>
      <c r="C22" s="3"/>
      <c r="D22" s="82">
        <v>9398.93</v>
      </c>
      <c r="E22" s="78">
        <v>6198.94</v>
      </c>
    </row>
    <row r="23" spans="2:5" x14ac:dyDescent="0.25">
      <c r="B23" s="28" t="s">
        <v>172</v>
      </c>
      <c r="C23" s="3"/>
      <c r="D23" s="53">
        <v>43.69</v>
      </c>
      <c r="E23" s="28">
        <v>32.96</v>
      </c>
    </row>
    <row r="24" spans="2:5" x14ac:dyDescent="0.25">
      <c r="B24" s="28" t="s">
        <v>173</v>
      </c>
      <c r="C24" s="3"/>
      <c r="D24" s="53">
        <v>861.68</v>
      </c>
      <c r="E24" s="78">
        <v>1443.6</v>
      </c>
    </row>
    <row r="25" spans="2:5" x14ac:dyDescent="0.25">
      <c r="B25" s="28" t="s">
        <v>174</v>
      </c>
      <c r="C25" s="3"/>
      <c r="D25" s="53">
        <v>1.52</v>
      </c>
      <c r="E25" s="28">
        <v>3.14</v>
      </c>
    </row>
    <row r="26" spans="2:5" x14ac:dyDescent="0.25">
      <c r="B26" s="28"/>
      <c r="C26" s="3"/>
      <c r="D26" s="85">
        <f>SUM(D22:D25)</f>
        <v>10305.820000000002</v>
      </c>
      <c r="E26" s="93">
        <f>SUM(E22:E25)</f>
        <v>7678.64</v>
      </c>
    </row>
    <row r="27" spans="2:5" x14ac:dyDescent="0.25">
      <c r="B27" s="27" t="s">
        <v>175</v>
      </c>
      <c r="C27" s="2">
        <v>11</v>
      </c>
      <c r="D27" s="63">
        <v>160.76</v>
      </c>
      <c r="E27" s="28">
        <v>160.76</v>
      </c>
    </row>
    <row r="28" spans="2:5" x14ac:dyDescent="0.25">
      <c r="B28" s="28" t="s">
        <v>176</v>
      </c>
      <c r="C28" s="3">
        <v>12</v>
      </c>
      <c r="D28" s="53">
        <v>654.70000000000005</v>
      </c>
      <c r="E28" s="28">
        <v>567.69000000000005</v>
      </c>
    </row>
    <row r="29" spans="2:5" x14ac:dyDescent="0.25">
      <c r="B29" s="28" t="s">
        <v>177</v>
      </c>
      <c r="C29" s="53">
        <v>13</v>
      </c>
      <c r="D29" s="53">
        <v>0.7</v>
      </c>
      <c r="E29" s="28">
        <v>1.22</v>
      </c>
    </row>
    <row r="30" spans="2:5" x14ac:dyDescent="0.25">
      <c r="B30" s="50"/>
      <c r="C30" s="54"/>
      <c r="D30" s="83">
        <f>SUM(D27:D29)</f>
        <v>816.16000000000008</v>
      </c>
      <c r="E30" s="91">
        <f>SUM(E27:E29)</f>
        <v>729.67000000000007</v>
      </c>
    </row>
    <row r="31" spans="2:5" x14ac:dyDescent="0.25">
      <c r="B31" s="32" t="s">
        <v>178</v>
      </c>
      <c r="C31" s="53"/>
      <c r="D31" s="53"/>
      <c r="E31" s="42"/>
    </row>
    <row r="32" spans="2:5" x14ac:dyDescent="0.25">
      <c r="B32" s="28" t="s">
        <v>179</v>
      </c>
      <c r="C32" s="53">
        <v>14</v>
      </c>
      <c r="D32" s="82">
        <v>4181.33</v>
      </c>
      <c r="E32" s="78">
        <v>3350.08</v>
      </c>
    </row>
    <row r="33" spans="2:5" x14ac:dyDescent="0.25">
      <c r="B33" s="28" t="s">
        <v>180</v>
      </c>
      <c r="C33" s="53">
        <v>15</v>
      </c>
      <c r="D33" s="82">
        <v>5541.02</v>
      </c>
      <c r="E33" s="78">
        <v>4527.8900000000003</v>
      </c>
    </row>
    <row r="34" spans="2:5" x14ac:dyDescent="0.25">
      <c r="B34" s="28" t="s">
        <v>181</v>
      </c>
      <c r="C34" s="53">
        <v>16</v>
      </c>
      <c r="D34" s="82">
        <v>2221.71</v>
      </c>
      <c r="E34" s="78">
        <v>2945.67</v>
      </c>
    </row>
    <row r="35" spans="2:5" x14ac:dyDescent="0.25">
      <c r="B35" s="28" t="s">
        <v>182</v>
      </c>
      <c r="C35" s="53">
        <v>12</v>
      </c>
      <c r="D35" s="53">
        <v>740.82</v>
      </c>
      <c r="E35" s="28">
        <v>560.35</v>
      </c>
    </row>
    <row r="36" spans="2:5" x14ac:dyDescent="0.25">
      <c r="B36" s="28" t="s">
        <v>183</v>
      </c>
      <c r="C36" s="53">
        <v>13</v>
      </c>
      <c r="D36" s="53">
        <v>73.98</v>
      </c>
      <c r="E36" s="28">
        <v>43.16</v>
      </c>
    </row>
    <row r="37" spans="2:5" x14ac:dyDescent="0.25">
      <c r="B37" s="28"/>
      <c r="C37" s="53"/>
      <c r="D37" s="85">
        <f>SUM(D32:D36)</f>
        <v>12758.86</v>
      </c>
      <c r="E37" s="93">
        <f>SUM(E32:E36)</f>
        <v>11427.15</v>
      </c>
    </row>
    <row r="38" spans="2:5" ht="18.75" x14ac:dyDescent="0.3">
      <c r="B38" s="60" t="s">
        <v>71</v>
      </c>
      <c r="C38" s="61"/>
      <c r="D38" s="61">
        <f>D37+D30+D26</f>
        <v>23880.840000000004</v>
      </c>
      <c r="E38" s="94">
        <f>E37+E30+E26</f>
        <v>19835.46</v>
      </c>
    </row>
    <row r="39" spans="2:5" x14ac:dyDescent="0.25">
      <c r="E39" s="96"/>
    </row>
    <row r="40" spans="2:5" x14ac:dyDescent="0.25">
      <c r="E40" s="96"/>
    </row>
    <row r="41" spans="2:5" x14ac:dyDescent="0.25">
      <c r="B41" s="62" t="s">
        <v>184</v>
      </c>
      <c r="C41" s="63"/>
      <c r="D41" s="63"/>
      <c r="E41" s="27"/>
    </row>
    <row r="42" spans="2:5" x14ac:dyDescent="0.25">
      <c r="B42" s="31" t="s">
        <v>185</v>
      </c>
      <c r="C42" s="63"/>
      <c r="D42" s="63"/>
      <c r="E42" s="27"/>
    </row>
    <row r="43" spans="2:5" x14ac:dyDescent="0.25">
      <c r="B43" s="30" t="s">
        <v>186</v>
      </c>
      <c r="C43" s="53"/>
      <c r="D43" s="53"/>
      <c r="E43" s="28"/>
    </row>
    <row r="44" spans="2:5" x14ac:dyDescent="0.25">
      <c r="B44" s="50" t="s">
        <v>187</v>
      </c>
      <c r="C44" s="54"/>
      <c r="D44" s="54">
        <v>200</v>
      </c>
      <c r="E44" s="50">
        <v>200</v>
      </c>
    </row>
    <row r="45" spans="2:5" x14ac:dyDescent="0.25">
      <c r="B45" s="30" t="s">
        <v>188</v>
      </c>
      <c r="C45" s="53"/>
      <c r="D45" s="53"/>
      <c r="E45" s="28"/>
    </row>
    <row r="46" spans="2:5" x14ac:dyDescent="0.25">
      <c r="B46" s="28" t="s">
        <v>189</v>
      </c>
      <c r="C46" s="53"/>
      <c r="D46" s="53">
        <v>175.03</v>
      </c>
      <c r="E46" s="28">
        <v>175.03</v>
      </c>
    </row>
    <row r="47" spans="2:5" x14ac:dyDescent="0.25">
      <c r="B47" s="31" t="s">
        <v>190</v>
      </c>
      <c r="C47" s="63"/>
      <c r="D47" s="63"/>
      <c r="E47" s="27"/>
    </row>
    <row r="48" spans="2:5" x14ac:dyDescent="0.25">
      <c r="B48" s="50" t="s">
        <v>191</v>
      </c>
      <c r="C48" s="54"/>
      <c r="D48" s="54">
        <v>170.81</v>
      </c>
      <c r="E48" s="50">
        <v>170.81</v>
      </c>
    </row>
    <row r="49" spans="2:5" x14ac:dyDescent="0.25">
      <c r="B49" s="73" t="s">
        <v>71</v>
      </c>
      <c r="C49" s="74"/>
      <c r="D49" s="74">
        <f>D48</f>
        <v>170.81</v>
      </c>
      <c r="E49" s="73">
        <f>E48</f>
        <v>170.81</v>
      </c>
    </row>
    <row r="51" spans="2:5" x14ac:dyDescent="0.25">
      <c r="B51" s="77" t="s">
        <v>192</v>
      </c>
      <c r="C51" s="69"/>
      <c r="D51" s="69"/>
      <c r="E51" s="76"/>
    </row>
    <row r="52" spans="2:5" x14ac:dyDescent="0.25">
      <c r="B52" s="32" t="s">
        <v>193</v>
      </c>
      <c r="C52" s="66"/>
      <c r="D52" s="67"/>
      <c r="E52" s="67"/>
    </row>
    <row r="53" spans="2:5" x14ac:dyDescent="0.25">
      <c r="B53" s="71" t="s">
        <v>194</v>
      </c>
      <c r="C53" s="66"/>
      <c r="D53" s="67">
        <v>0.01</v>
      </c>
      <c r="E53" s="67">
        <v>0.01</v>
      </c>
    </row>
    <row r="54" spans="2:5" x14ac:dyDescent="0.25">
      <c r="B54" s="71" t="s">
        <v>195</v>
      </c>
      <c r="C54" s="66"/>
      <c r="D54" s="67"/>
      <c r="E54" s="67"/>
    </row>
    <row r="55" spans="2:5" x14ac:dyDescent="0.25">
      <c r="B55" s="17" t="s">
        <v>71</v>
      </c>
      <c r="C55" s="20"/>
      <c r="D55" s="19">
        <f>D54+D53</f>
        <v>0.01</v>
      </c>
      <c r="E55" s="19">
        <f>E54+E53</f>
        <v>0.01</v>
      </c>
    </row>
    <row r="56" spans="2:5" x14ac:dyDescent="0.25">
      <c r="B56" s="32" t="s">
        <v>196</v>
      </c>
      <c r="C56" s="66"/>
      <c r="D56" s="67"/>
      <c r="E56" s="67"/>
    </row>
    <row r="57" spans="2:5" x14ac:dyDescent="0.25">
      <c r="B57" s="71" t="s">
        <v>194</v>
      </c>
      <c r="C57" s="66"/>
      <c r="D57" s="67">
        <v>311.86</v>
      </c>
      <c r="E57" s="67">
        <v>311.86</v>
      </c>
    </row>
    <row r="58" spans="2:5" x14ac:dyDescent="0.25">
      <c r="B58" s="71" t="s">
        <v>195</v>
      </c>
      <c r="C58" s="66"/>
      <c r="D58" s="67"/>
      <c r="E58" s="67"/>
    </row>
    <row r="59" spans="2:5" x14ac:dyDescent="0.25">
      <c r="B59" s="30" t="s">
        <v>71</v>
      </c>
      <c r="C59" s="8"/>
      <c r="D59" s="18">
        <f>D58+D57</f>
        <v>311.86</v>
      </c>
      <c r="E59" s="18">
        <f>E58+E57</f>
        <v>311.86</v>
      </c>
    </row>
    <row r="60" spans="2:5" x14ac:dyDescent="0.25">
      <c r="B60" s="51" t="s">
        <v>197</v>
      </c>
      <c r="C60" s="64"/>
      <c r="D60" s="65"/>
      <c r="E60" s="70"/>
    </row>
    <row r="61" spans="2:5" x14ac:dyDescent="0.25">
      <c r="B61" s="71" t="s">
        <v>194</v>
      </c>
      <c r="C61" s="66"/>
      <c r="D61" s="68">
        <v>2184.71</v>
      </c>
      <c r="E61" s="78">
        <v>1817.27</v>
      </c>
    </row>
    <row r="62" spans="2:5" x14ac:dyDescent="0.25">
      <c r="B62" s="71" t="s">
        <v>198</v>
      </c>
      <c r="C62" s="66"/>
      <c r="D62" s="67">
        <v>410.86</v>
      </c>
      <c r="E62" s="28">
        <v>367.44</v>
      </c>
    </row>
    <row r="63" spans="2:5" x14ac:dyDescent="0.25">
      <c r="B63" s="17" t="s">
        <v>71</v>
      </c>
      <c r="C63" s="20"/>
      <c r="D63" s="19">
        <f>D62+D61</f>
        <v>2595.5700000000002</v>
      </c>
      <c r="E63" s="17">
        <f>E62+E61</f>
        <v>2184.71</v>
      </c>
    </row>
    <row r="64" spans="2:5" x14ac:dyDescent="0.25">
      <c r="B64" s="51" t="s">
        <v>199</v>
      </c>
      <c r="C64" s="64"/>
      <c r="D64" s="65"/>
      <c r="E64" s="70"/>
    </row>
    <row r="65" spans="2:5" x14ac:dyDescent="0.25">
      <c r="B65" s="71" t="s">
        <v>194</v>
      </c>
      <c r="C65" s="66"/>
      <c r="D65" s="68">
        <v>10959.62</v>
      </c>
      <c r="E65" s="78">
        <v>8298.19</v>
      </c>
    </row>
    <row r="66" spans="2:5" x14ac:dyDescent="0.25">
      <c r="B66" s="71" t="s">
        <v>200</v>
      </c>
      <c r="C66" s="66"/>
      <c r="D66" s="68">
        <v>4108.62</v>
      </c>
      <c r="E66" s="78">
        <v>3674.36</v>
      </c>
    </row>
    <row r="67" spans="2:5" x14ac:dyDescent="0.25">
      <c r="B67" s="71" t="s">
        <v>201</v>
      </c>
      <c r="C67" s="66"/>
      <c r="D67" s="68">
        <f>D66+D65</f>
        <v>15068.240000000002</v>
      </c>
      <c r="E67" s="79">
        <f>E66+E65</f>
        <v>11972.550000000001</v>
      </c>
    </row>
    <row r="68" spans="2:5" x14ac:dyDescent="0.25">
      <c r="B68" s="71" t="s">
        <v>202</v>
      </c>
      <c r="C68" s="66"/>
      <c r="D68" s="67"/>
      <c r="E68" s="71"/>
    </row>
    <row r="69" spans="2:5" x14ac:dyDescent="0.25">
      <c r="B69" s="71" t="s">
        <v>203</v>
      </c>
      <c r="C69" s="66"/>
      <c r="D69" s="67">
        <v>410.86</v>
      </c>
      <c r="E69" s="28">
        <v>367.44</v>
      </c>
    </row>
    <row r="70" spans="2:5" x14ac:dyDescent="0.25">
      <c r="B70" s="71" t="s">
        <v>204</v>
      </c>
      <c r="C70" s="66"/>
      <c r="D70" s="67">
        <v>616.63</v>
      </c>
      <c r="E70" s="28">
        <v>551.72</v>
      </c>
    </row>
    <row r="71" spans="2:5" x14ac:dyDescent="0.25">
      <c r="B71" s="71" t="s">
        <v>205</v>
      </c>
      <c r="C71" s="66"/>
      <c r="D71" s="67">
        <v>123.29</v>
      </c>
      <c r="E71" s="28">
        <v>93.77</v>
      </c>
    </row>
    <row r="72" spans="2:5" x14ac:dyDescent="0.25">
      <c r="B72" s="17" t="s">
        <v>71</v>
      </c>
      <c r="C72" s="20"/>
      <c r="D72" s="19">
        <f>D67-D68-D69-D70-D71</f>
        <v>13917.460000000001</v>
      </c>
      <c r="E72" s="17">
        <f>E67-E68-E69-E70-E71</f>
        <v>10959.62</v>
      </c>
    </row>
    <row r="73" spans="2:5" x14ac:dyDescent="0.25">
      <c r="B73" s="73" t="s">
        <v>71</v>
      </c>
      <c r="C73" s="74"/>
      <c r="D73" s="75">
        <f>D72+D63+D59+D55</f>
        <v>16824.900000000001</v>
      </c>
      <c r="E73" s="73">
        <f>E72+E63+E59+E55</f>
        <v>13456.200000000003</v>
      </c>
    </row>
    <row r="75" spans="2:5" x14ac:dyDescent="0.25">
      <c r="B75" t="s">
        <v>206</v>
      </c>
    </row>
    <row r="76" spans="2:5" x14ac:dyDescent="0.25">
      <c r="B76" t="s">
        <v>207</v>
      </c>
    </row>
    <row r="77" spans="2:5" x14ac:dyDescent="0.25">
      <c r="B77" t="s">
        <v>208</v>
      </c>
    </row>
    <row r="78" spans="2:5" x14ac:dyDescent="0.25">
      <c r="B78" t="s">
        <v>71</v>
      </c>
    </row>
    <row r="79" spans="2:5" x14ac:dyDescent="0.25">
      <c r="B79" t="s">
        <v>209</v>
      </c>
    </row>
    <row r="80" spans="2:5" x14ac:dyDescent="0.25">
      <c r="B80" t="s">
        <v>210</v>
      </c>
    </row>
    <row r="81" spans="2:2" x14ac:dyDescent="0.25">
      <c r="B81" t="s">
        <v>211</v>
      </c>
    </row>
    <row r="82" spans="2:2" x14ac:dyDescent="0.25">
      <c r="B82" t="s">
        <v>212</v>
      </c>
    </row>
    <row r="83" spans="2:2" x14ac:dyDescent="0.25">
      <c r="B83" t="s">
        <v>212</v>
      </c>
    </row>
    <row r="84" spans="2:2" x14ac:dyDescent="0.25">
      <c r="B84" t="s">
        <v>214</v>
      </c>
    </row>
    <row r="86" spans="2:2" x14ac:dyDescent="0.25">
      <c r="B86" t="s">
        <v>215</v>
      </c>
    </row>
    <row r="87" spans="2:2" x14ac:dyDescent="0.25">
      <c r="B87" t="s">
        <v>216</v>
      </c>
    </row>
    <row r="88" spans="2:2" x14ac:dyDescent="0.25">
      <c r="B88" t="s">
        <v>217</v>
      </c>
    </row>
    <row r="89" spans="2:2" x14ac:dyDescent="0.25">
      <c r="B89" t="s">
        <v>161</v>
      </c>
    </row>
    <row r="91" spans="2:2" x14ac:dyDescent="0.25">
      <c r="B91" t="s">
        <v>218</v>
      </c>
    </row>
    <row r="92" spans="2:2" x14ac:dyDescent="0.25">
      <c r="B92" t="s">
        <v>219</v>
      </c>
    </row>
    <row r="93" spans="2:2" x14ac:dyDescent="0.25">
      <c r="B93" t="s">
        <v>220</v>
      </c>
    </row>
    <row r="94" spans="2:2" x14ac:dyDescent="0.25">
      <c r="B94" t="s">
        <v>221</v>
      </c>
    </row>
    <row r="95" spans="2:2" x14ac:dyDescent="0.25">
      <c r="B95" t="s">
        <v>222</v>
      </c>
    </row>
    <row r="96" spans="2:2" x14ac:dyDescent="0.25">
      <c r="B96" t="s">
        <v>71</v>
      </c>
    </row>
    <row r="98" spans="2:2" x14ac:dyDescent="0.25">
      <c r="B98" t="s">
        <v>223</v>
      </c>
    </row>
    <row r="99" spans="2:2" x14ac:dyDescent="0.25">
      <c r="B99" t="s">
        <v>224</v>
      </c>
    </row>
    <row r="100" spans="2:2" x14ac:dyDescent="0.25">
      <c r="B100" t="s">
        <v>165</v>
      </c>
    </row>
    <row r="101" spans="2:2" x14ac:dyDescent="0.25">
      <c r="B101" t="s">
        <v>225</v>
      </c>
    </row>
    <row r="102" spans="2:2" x14ac:dyDescent="0.25">
      <c r="B102" t="s">
        <v>226</v>
      </c>
    </row>
    <row r="103" spans="2:2" x14ac:dyDescent="0.25">
      <c r="B103" t="s">
        <v>71</v>
      </c>
    </row>
    <row r="105" spans="2:2" x14ac:dyDescent="0.25">
      <c r="B105" t="s">
        <v>227</v>
      </c>
    </row>
    <row r="106" spans="2:2" x14ac:dyDescent="0.25">
      <c r="B106" t="s">
        <v>224</v>
      </c>
    </row>
    <row r="107" spans="2:2" x14ac:dyDescent="0.25">
      <c r="B107" t="s">
        <v>228</v>
      </c>
    </row>
    <row r="108" spans="2:2" x14ac:dyDescent="0.25">
      <c r="B108" t="s">
        <v>229</v>
      </c>
    </row>
    <row r="109" spans="2:2" x14ac:dyDescent="0.25">
      <c r="B109" t="s">
        <v>230</v>
      </c>
    </row>
    <row r="110" spans="2:2" x14ac:dyDescent="0.25">
      <c r="B110" t="s">
        <v>231</v>
      </c>
    </row>
    <row r="111" spans="2:2" x14ac:dyDescent="0.25">
      <c r="B111" t="s">
        <v>232</v>
      </c>
    </row>
    <row r="112" spans="2:2" x14ac:dyDescent="0.25">
      <c r="B112" t="s">
        <v>233</v>
      </c>
    </row>
    <row r="113" spans="2:2" x14ac:dyDescent="0.25">
      <c r="B113" t="s">
        <v>234</v>
      </c>
    </row>
    <row r="114" spans="2:2" x14ac:dyDescent="0.25">
      <c r="B114" t="s">
        <v>235</v>
      </c>
    </row>
    <row r="115" spans="2:2" x14ac:dyDescent="0.25">
      <c r="B115" t="s">
        <v>236</v>
      </c>
    </row>
    <row r="116" spans="2:2" x14ac:dyDescent="0.25">
      <c r="B116" t="s">
        <v>237</v>
      </c>
    </row>
    <row r="117" spans="2:2" x14ac:dyDescent="0.25">
      <c r="B117" t="s">
        <v>238</v>
      </c>
    </row>
    <row r="118" spans="2:2" x14ac:dyDescent="0.25">
      <c r="B118" t="s">
        <v>239</v>
      </c>
    </row>
    <row r="119" spans="2:2" x14ac:dyDescent="0.25">
      <c r="B119" t="s">
        <v>240</v>
      </c>
    </row>
    <row r="120" spans="2:2" x14ac:dyDescent="0.25">
      <c r="B120" t="s">
        <v>241</v>
      </c>
    </row>
    <row r="121" spans="2:2" x14ac:dyDescent="0.25">
      <c r="B121" t="s">
        <v>71</v>
      </c>
    </row>
    <row r="123" spans="2:2" x14ac:dyDescent="0.25">
      <c r="B123" t="s">
        <v>277</v>
      </c>
    </row>
    <row r="124" spans="2:2" x14ac:dyDescent="0.25">
      <c r="B124" t="s">
        <v>278</v>
      </c>
    </row>
    <row r="125" spans="2:2" x14ac:dyDescent="0.25">
      <c r="B125" t="s">
        <v>279</v>
      </c>
    </row>
    <row r="126" spans="2:2" x14ac:dyDescent="0.25">
      <c r="B126" t="s">
        <v>280</v>
      </c>
    </row>
    <row r="127" spans="2:2" x14ac:dyDescent="0.25">
      <c r="B127" t="s">
        <v>281</v>
      </c>
    </row>
    <row r="128" spans="2:2" x14ac:dyDescent="0.25">
      <c r="B128" t="s">
        <v>282</v>
      </c>
    </row>
    <row r="129" spans="2:2" x14ac:dyDescent="0.25">
      <c r="B129" t="s">
        <v>283</v>
      </c>
    </row>
    <row r="130" spans="2:2" x14ac:dyDescent="0.25">
      <c r="B130" t="s">
        <v>284</v>
      </c>
    </row>
    <row r="131" spans="2:2" x14ac:dyDescent="0.25">
      <c r="B131" t="s">
        <v>285</v>
      </c>
    </row>
    <row r="132" spans="2:2" x14ac:dyDescent="0.25">
      <c r="B132" t="s">
        <v>286</v>
      </c>
    </row>
    <row r="133" spans="2:2" x14ac:dyDescent="0.25">
      <c r="B133" t="s">
        <v>71</v>
      </c>
    </row>
    <row r="135" spans="2:2" x14ac:dyDescent="0.25">
      <c r="B135" t="s">
        <v>287</v>
      </c>
    </row>
    <row r="136" spans="2:2" x14ac:dyDescent="0.25">
      <c r="B136" t="s">
        <v>288</v>
      </c>
    </row>
    <row r="137" spans="2:2" x14ac:dyDescent="0.25">
      <c r="B137" t="s">
        <v>289</v>
      </c>
    </row>
    <row r="138" spans="2:2" x14ac:dyDescent="0.25">
      <c r="B138" t="s">
        <v>290</v>
      </c>
    </row>
    <row r="139" spans="2:2" x14ac:dyDescent="0.25">
      <c r="B139" t="s">
        <v>291</v>
      </c>
    </row>
    <row r="140" spans="2:2" x14ac:dyDescent="0.25">
      <c r="B140" t="s">
        <v>84</v>
      </c>
    </row>
    <row r="141" spans="2:2" x14ac:dyDescent="0.25">
      <c r="B141" t="s">
        <v>87</v>
      </c>
    </row>
    <row r="142" spans="2:2" x14ac:dyDescent="0.25">
      <c r="B142" t="s">
        <v>89</v>
      </c>
    </row>
    <row r="143" spans="2:2" x14ac:dyDescent="0.25">
      <c r="B143" t="s">
        <v>292</v>
      </c>
    </row>
    <row r="144" spans="2:2" x14ac:dyDescent="0.25">
      <c r="B144" t="s">
        <v>293</v>
      </c>
    </row>
    <row r="145" spans="2:2" x14ac:dyDescent="0.25">
      <c r="B145" t="s">
        <v>294</v>
      </c>
    </row>
    <row r="146" spans="2:2" x14ac:dyDescent="0.25">
      <c r="B146" t="s">
        <v>71</v>
      </c>
    </row>
    <row r="148" spans="2:2" x14ac:dyDescent="0.25">
      <c r="B148" t="s">
        <v>295</v>
      </c>
    </row>
    <row r="149" spans="2:2" x14ac:dyDescent="0.25">
      <c r="B149" t="s">
        <v>224</v>
      </c>
    </row>
    <row r="150" spans="2:2" x14ac:dyDescent="0.25">
      <c r="B150" t="s">
        <v>296</v>
      </c>
    </row>
    <row r="151" spans="2:2" x14ac:dyDescent="0.25">
      <c r="B151" t="s">
        <v>297</v>
      </c>
    </row>
    <row r="152" spans="2:2" x14ac:dyDescent="0.25">
      <c r="B152" t="s">
        <v>298</v>
      </c>
    </row>
    <row r="154" spans="2:2" x14ac:dyDescent="0.25">
      <c r="B154" t="s">
        <v>299</v>
      </c>
    </row>
    <row r="155" spans="2:2" x14ac:dyDescent="0.25">
      <c r="B155" t="s">
        <v>300</v>
      </c>
    </row>
    <row r="156" spans="2:2" x14ac:dyDescent="0.25">
      <c r="B156" t="s">
        <v>297</v>
      </c>
    </row>
    <row r="157" spans="2:2" x14ac:dyDescent="0.25">
      <c r="B157" t="s">
        <v>298</v>
      </c>
    </row>
    <row r="159" spans="2:2" x14ac:dyDescent="0.25">
      <c r="B159" t="s">
        <v>299</v>
      </c>
    </row>
    <row r="160" spans="2:2" x14ac:dyDescent="0.25">
      <c r="B160" t="s">
        <v>71</v>
      </c>
    </row>
    <row r="162" spans="2:2" x14ac:dyDescent="0.25">
      <c r="B162" t="s">
        <v>301</v>
      </c>
    </row>
    <row r="163" spans="2:2" x14ac:dyDescent="0.25">
      <c r="B163" t="s">
        <v>302</v>
      </c>
    </row>
    <row r="164" spans="2:2" x14ac:dyDescent="0.25">
      <c r="B164" t="s">
        <v>303</v>
      </c>
    </row>
    <row r="165" spans="2:2" x14ac:dyDescent="0.25">
      <c r="B165" t="s">
        <v>304</v>
      </c>
    </row>
    <row r="166" spans="2:2" x14ac:dyDescent="0.25">
      <c r="B166" t="s">
        <v>305</v>
      </c>
    </row>
    <row r="167" spans="2:2" x14ac:dyDescent="0.25">
      <c r="B167" t="s">
        <v>306</v>
      </c>
    </row>
    <row r="168" spans="2:2" x14ac:dyDescent="0.25">
      <c r="B168" t="s">
        <v>307</v>
      </c>
    </row>
    <row r="169" spans="2:2" x14ac:dyDescent="0.25">
      <c r="B169" t="s">
        <v>308</v>
      </c>
    </row>
    <row r="170" spans="2:2" x14ac:dyDescent="0.25">
      <c r="B170" t="s">
        <v>309</v>
      </c>
    </row>
    <row r="171" spans="2:2" x14ac:dyDescent="0.25">
      <c r="B171" t="s">
        <v>310</v>
      </c>
    </row>
    <row r="172" spans="2:2" x14ac:dyDescent="0.25">
      <c r="B172" t="s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C31" sqref="C31"/>
    </sheetView>
  </sheetViews>
  <sheetFormatPr defaultColWidth="12.42578125" defaultRowHeight="15" x14ac:dyDescent="0.25"/>
  <cols>
    <col min="1" max="1" width="60.28515625" style="99" bestFit="1" customWidth="1"/>
    <col min="2" max="16384" width="12.42578125" style="99"/>
  </cols>
  <sheetData>
    <row r="1" spans="1:16" ht="23.25" x14ac:dyDescent="0.25">
      <c r="A1" s="106" t="s">
        <v>242</v>
      </c>
    </row>
    <row r="2" spans="1:16" ht="30" customHeight="1" x14ac:dyDescent="0.25">
      <c r="A2" s="121" t="s">
        <v>276</v>
      </c>
      <c r="B2" s="116" t="s">
        <v>262</v>
      </c>
      <c r="C2" s="117"/>
      <c r="D2" s="117"/>
      <c r="E2" s="118"/>
      <c r="F2" s="116" t="s">
        <v>263</v>
      </c>
      <c r="G2" s="117"/>
      <c r="H2" s="117"/>
      <c r="I2" s="118"/>
      <c r="J2" s="116" t="s">
        <v>264</v>
      </c>
      <c r="K2" s="117"/>
      <c r="L2" s="118"/>
      <c r="M2" s="119" t="s">
        <v>275</v>
      </c>
      <c r="N2" s="120"/>
      <c r="O2" s="98"/>
      <c r="P2" s="98"/>
    </row>
    <row r="3" spans="1:16" ht="45" x14ac:dyDescent="0.25">
      <c r="A3" s="122"/>
      <c r="B3" s="97" t="s">
        <v>265</v>
      </c>
      <c r="C3" s="109" t="s">
        <v>266</v>
      </c>
      <c r="D3" s="109" t="s">
        <v>267</v>
      </c>
      <c r="E3" s="110" t="s">
        <v>268</v>
      </c>
      <c r="F3" s="97" t="s">
        <v>269</v>
      </c>
      <c r="G3" s="109" t="s">
        <v>270</v>
      </c>
      <c r="H3" s="109" t="s">
        <v>271</v>
      </c>
      <c r="I3" s="110" t="s">
        <v>272</v>
      </c>
      <c r="J3" s="97" t="s">
        <v>269</v>
      </c>
      <c r="K3" s="109" t="s">
        <v>273</v>
      </c>
      <c r="L3" s="110" t="s">
        <v>274</v>
      </c>
      <c r="M3" s="109" t="s">
        <v>268</v>
      </c>
      <c r="N3" s="110" t="s">
        <v>265</v>
      </c>
      <c r="P3" s="98"/>
    </row>
    <row r="4" spans="1:16" x14ac:dyDescent="0.25">
      <c r="A4" s="107" t="s">
        <v>243</v>
      </c>
      <c r="B4" s="111"/>
      <c r="C4" s="112"/>
      <c r="D4" s="112"/>
      <c r="E4" s="113"/>
      <c r="F4" s="112"/>
      <c r="G4" s="112"/>
      <c r="H4" s="112"/>
      <c r="I4" s="112"/>
      <c r="J4" s="111"/>
      <c r="K4" s="112"/>
      <c r="L4" s="113"/>
      <c r="M4" s="112"/>
      <c r="N4" s="113"/>
    </row>
    <row r="5" spans="1:16" x14ac:dyDescent="0.25">
      <c r="A5" s="101" t="s">
        <v>244</v>
      </c>
      <c r="B5" s="101"/>
      <c r="C5" s="100"/>
      <c r="D5" s="100"/>
      <c r="E5" s="102"/>
      <c r="F5" s="100"/>
      <c r="G5" s="100"/>
      <c r="H5" s="100"/>
      <c r="I5" s="100"/>
      <c r="J5" s="101"/>
      <c r="K5" s="100"/>
      <c r="L5" s="102"/>
      <c r="M5" s="100"/>
      <c r="N5" s="102"/>
    </row>
    <row r="6" spans="1:16" x14ac:dyDescent="0.25">
      <c r="A6" s="101" t="s">
        <v>245</v>
      </c>
      <c r="B6">
        <v>170.17</v>
      </c>
      <c r="C6" s="100"/>
      <c r="D6" s="100"/>
      <c r="E6" s="102"/>
      <c r="F6" s="100"/>
      <c r="G6" s="100"/>
      <c r="H6" s="100"/>
      <c r="I6" s="100"/>
      <c r="J6" s="101"/>
      <c r="K6" s="100"/>
      <c r="L6" s="102"/>
      <c r="M6" s="100"/>
      <c r="N6" s="102"/>
    </row>
    <row r="7" spans="1:16" x14ac:dyDescent="0.25">
      <c r="A7" s="101" t="s">
        <v>246</v>
      </c>
      <c r="B7">
        <v>401.51</v>
      </c>
      <c r="C7">
        <v>536.52</v>
      </c>
      <c r="D7" s="100"/>
      <c r="E7" s="102"/>
      <c r="F7" s="100"/>
      <c r="G7" s="100"/>
      <c r="H7" s="100"/>
      <c r="I7" s="100"/>
      <c r="J7" s="101"/>
      <c r="K7" s="100"/>
      <c r="L7" s="102"/>
      <c r="M7" s="100"/>
      <c r="N7" s="102"/>
    </row>
    <row r="8" spans="1:16" x14ac:dyDescent="0.25">
      <c r="A8" s="101" t="s">
        <v>247</v>
      </c>
      <c r="B8" s="114">
        <v>1786.24</v>
      </c>
      <c r="C8" s="114">
        <v>1172.1300000000001</v>
      </c>
      <c r="D8" s="100"/>
      <c r="E8" s="102"/>
      <c r="F8" s="100"/>
      <c r="G8" s="100"/>
      <c r="H8" s="100"/>
      <c r="I8" s="100"/>
      <c r="J8" s="101"/>
      <c r="K8" s="100"/>
      <c r="L8" s="102"/>
      <c r="M8" s="100"/>
      <c r="N8" s="102"/>
    </row>
    <row r="9" spans="1:16" x14ac:dyDescent="0.25">
      <c r="A9" s="101" t="s">
        <v>248</v>
      </c>
      <c r="B9">
        <v>18.93</v>
      </c>
      <c r="C9">
        <v>2.79</v>
      </c>
      <c r="D9" s="100"/>
      <c r="E9" s="102"/>
      <c r="F9" s="100"/>
      <c r="G9" s="100"/>
      <c r="H9" s="100"/>
      <c r="I9" s="100"/>
      <c r="J9" s="101"/>
      <c r="K9" s="100"/>
      <c r="L9" s="102"/>
      <c r="M9" s="100"/>
      <c r="N9" s="102"/>
    </row>
    <row r="10" spans="1:16" x14ac:dyDescent="0.25">
      <c r="A10" s="101" t="s">
        <v>249</v>
      </c>
      <c r="B10" s="114">
        <v>6378.86</v>
      </c>
      <c r="C10" s="114">
        <v>2097.42</v>
      </c>
      <c r="D10" s="100"/>
      <c r="E10" s="102"/>
      <c r="F10" s="100"/>
      <c r="G10" s="100"/>
      <c r="H10" s="100"/>
      <c r="I10" s="100"/>
      <c r="J10" s="101"/>
      <c r="K10" s="100"/>
      <c r="L10" s="102"/>
      <c r="M10" s="100"/>
      <c r="N10" s="102"/>
    </row>
    <row r="11" spans="1:16" x14ac:dyDescent="0.25">
      <c r="A11" s="101" t="s">
        <v>250</v>
      </c>
      <c r="B11">
        <v>145.94</v>
      </c>
      <c r="C11">
        <v>25.61</v>
      </c>
      <c r="D11" s="100"/>
      <c r="E11" s="102"/>
      <c r="F11" s="100"/>
      <c r="G11" s="100"/>
      <c r="H11" s="100"/>
      <c r="I11" s="100"/>
      <c r="J11" s="101"/>
      <c r="K11" s="100"/>
      <c r="L11" s="102"/>
      <c r="M11" s="100"/>
      <c r="N11" s="102"/>
    </row>
    <row r="12" spans="1:16" x14ac:dyDescent="0.25">
      <c r="A12" s="101" t="s">
        <v>251</v>
      </c>
      <c r="B12">
        <v>522.17999999999995</v>
      </c>
      <c r="C12">
        <v>526.87</v>
      </c>
      <c r="D12" s="100"/>
      <c r="E12" s="102"/>
      <c r="F12" s="100"/>
      <c r="G12" s="100"/>
      <c r="H12" s="100"/>
      <c r="I12" s="100"/>
      <c r="J12" s="101"/>
      <c r="K12" s="100"/>
      <c r="L12" s="102"/>
      <c r="M12" s="100"/>
      <c r="N12" s="102"/>
    </row>
    <row r="13" spans="1:16" x14ac:dyDescent="0.25">
      <c r="A13" s="101" t="s">
        <v>252</v>
      </c>
      <c r="B13">
        <v>100.8</v>
      </c>
      <c r="C13">
        <v>37.9</v>
      </c>
      <c r="D13" s="100"/>
      <c r="E13" s="102"/>
      <c r="F13" s="100"/>
      <c r="G13" s="100"/>
      <c r="H13" s="100"/>
      <c r="I13" s="100"/>
      <c r="J13" s="101"/>
      <c r="K13" s="100"/>
      <c r="L13" s="102"/>
      <c r="M13" s="100"/>
      <c r="N13" s="102"/>
    </row>
    <row r="14" spans="1:16" x14ac:dyDescent="0.25">
      <c r="A14" s="101" t="s">
        <v>253</v>
      </c>
      <c r="B14">
        <v>130.61000000000001</v>
      </c>
      <c r="C14">
        <v>23.23</v>
      </c>
      <c r="D14" s="100"/>
      <c r="E14" s="102"/>
      <c r="F14" s="100"/>
      <c r="G14" s="100"/>
      <c r="H14" s="100"/>
      <c r="I14" s="100"/>
      <c r="J14" s="101"/>
      <c r="K14" s="100"/>
      <c r="L14" s="102"/>
      <c r="M14" s="100"/>
      <c r="N14" s="102"/>
    </row>
    <row r="15" spans="1:16" x14ac:dyDescent="0.25">
      <c r="A15" s="101" t="s">
        <v>254</v>
      </c>
      <c r="B15">
        <v>237.51</v>
      </c>
      <c r="C15">
        <v>131.4</v>
      </c>
      <c r="D15" s="100"/>
      <c r="E15" s="102"/>
      <c r="F15" s="100"/>
      <c r="G15" s="100"/>
      <c r="H15" s="100"/>
      <c r="I15" s="100"/>
      <c r="J15" s="101"/>
      <c r="K15" s="100"/>
      <c r="L15" s="102"/>
      <c r="M15" s="100"/>
      <c r="N15" s="102"/>
    </row>
    <row r="16" spans="1:16" x14ac:dyDescent="0.25">
      <c r="A16" s="101" t="s">
        <v>71</v>
      </c>
      <c r="B16" s="101">
        <f>SUM(B6:B15)</f>
        <v>9892.75</v>
      </c>
      <c r="C16" s="114">
        <v>4553.87</v>
      </c>
      <c r="D16" s="100"/>
      <c r="E16" s="102"/>
      <c r="F16" s="100"/>
      <c r="G16" s="100"/>
      <c r="H16" s="100"/>
      <c r="I16" s="100"/>
      <c r="J16" s="101"/>
      <c r="K16" s="100"/>
      <c r="L16" s="102"/>
      <c r="M16" s="100"/>
      <c r="N16" s="102"/>
    </row>
    <row r="17" spans="1:14" x14ac:dyDescent="0.25">
      <c r="A17" s="101" t="s">
        <v>255</v>
      </c>
      <c r="B17" s="114">
        <v>6750.43</v>
      </c>
      <c r="C17" s="114">
        <v>3303.66</v>
      </c>
      <c r="D17" s="100"/>
      <c r="E17" s="102"/>
      <c r="F17" s="100"/>
      <c r="G17" s="100"/>
      <c r="H17" s="100"/>
      <c r="I17" s="100"/>
      <c r="J17" s="101"/>
      <c r="K17" s="100"/>
      <c r="L17" s="102"/>
      <c r="M17" s="100"/>
      <c r="N17" s="102"/>
    </row>
    <row r="18" spans="1:14" x14ac:dyDescent="0.25">
      <c r="A18" s="107" t="s">
        <v>256</v>
      </c>
      <c r="B18" s="101"/>
      <c r="C18" s="100"/>
      <c r="D18" s="100"/>
      <c r="E18" s="102"/>
      <c r="F18" s="100"/>
      <c r="G18" s="100"/>
      <c r="H18" s="100"/>
      <c r="I18" s="100"/>
      <c r="J18" s="101"/>
      <c r="K18" s="100"/>
      <c r="L18" s="102"/>
      <c r="M18" s="100"/>
      <c r="N18" s="102"/>
    </row>
    <row r="19" spans="1:14" x14ac:dyDescent="0.25">
      <c r="A19" s="101" t="s">
        <v>257</v>
      </c>
      <c r="B19">
        <v>0.12</v>
      </c>
      <c r="C19" s="100"/>
      <c r="D19" s="100"/>
      <c r="E19" s="102"/>
      <c r="F19" s="100"/>
      <c r="G19" s="100"/>
      <c r="H19" s="100"/>
      <c r="I19" s="100"/>
      <c r="J19" s="101"/>
      <c r="K19" s="100"/>
      <c r="L19" s="102"/>
      <c r="M19" s="100"/>
      <c r="N19" s="102"/>
    </row>
    <row r="20" spans="1:14" x14ac:dyDescent="0.25">
      <c r="A20" s="101" t="s">
        <v>258</v>
      </c>
      <c r="B20">
        <v>62.38</v>
      </c>
      <c r="C20" s="100"/>
      <c r="D20" s="100"/>
      <c r="E20" s="102"/>
      <c r="F20" s="100"/>
      <c r="G20" s="100"/>
      <c r="H20" s="100"/>
      <c r="I20" s="100"/>
      <c r="J20" s="101"/>
      <c r="K20" s="100"/>
      <c r="L20" s="102"/>
      <c r="M20" s="100"/>
      <c r="N20" s="102"/>
    </row>
    <row r="21" spans="1:14" x14ac:dyDescent="0.25">
      <c r="A21" s="101" t="s">
        <v>71</v>
      </c>
      <c r="B21" s="101">
        <f>B20+B19</f>
        <v>62.5</v>
      </c>
      <c r="C21" s="100"/>
      <c r="D21" s="100"/>
      <c r="E21" s="102"/>
      <c r="F21" s="100"/>
      <c r="G21" s="100"/>
      <c r="H21" s="100"/>
      <c r="I21" s="100"/>
      <c r="J21" s="101"/>
      <c r="K21" s="100"/>
      <c r="L21" s="102"/>
      <c r="M21" s="100"/>
      <c r="N21" s="102"/>
    </row>
    <row r="22" spans="1:14" x14ac:dyDescent="0.25">
      <c r="A22" s="101" t="s">
        <v>255</v>
      </c>
      <c r="B22">
        <v>52.2</v>
      </c>
      <c r="C22" s="100"/>
      <c r="D22" s="100"/>
      <c r="E22" s="102"/>
      <c r="F22" s="100"/>
      <c r="G22" s="100"/>
      <c r="H22" s="100"/>
      <c r="I22" s="100"/>
      <c r="J22" s="101"/>
      <c r="K22" s="100"/>
      <c r="L22" s="102"/>
      <c r="M22" s="100"/>
      <c r="N22" s="102"/>
    </row>
    <row r="23" spans="1:14" x14ac:dyDescent="0.25">
      <c r="A23" s="101" t="s">
        <v>259</v>
      </c>
      <c r="B23" s="101">
        <f>B21+B16</f>
        <v>9955.25</v>
      </c>
      <c r="C23" s="100"/>
      <c r="D23" s="100"/>
      <c r="E23" s="102"/>
      <c r="F23" s="100"/>
      <c r="G23" s="100"/>
      <c r="H23" s="100"/>
      <c r="I23" s="100"/>
      <c r="J23" s="101"/>
      <c r="K23" s="100"/>
      <c r="L23" s="102"/>
      <c r="M23" s="100"/>
      <c r="N23" s="102"/>
    </row>
    <row r="24" spans="1:14" x14ac:dyDescent="0.25">
      <c r="A24" s="101" t="s">
        <v>255</v>
      </c>
      <c r="B24" s="114">
        <v>6802.63</v>
      </c>
      <c r="C24" s="100"/>
      <c r="D24" s="100"/>
      <c r="E24" s="102"/>
      <c r="F24" s="100"/>
      <c r="G24" s="100"/>
      <c r="H24" s="100"/>
      <c r="I24" s="100"/>
      <c r="J24" s="101"/>
      <c r="K24" s="100"/>
      <c r="L24" s="102"/>
      <c r="M24" s="100"/>
      <c r="N24" s="102"/>
    </row>
    <row r="25" spans="1:14" x14ac:dyDescent="0.25">
      <c r="A25" s="107" t="s">
        <v>260</v>
      </c>
      <c r="B25" s="101"/>
      <c r="C25" s="100"/>
      <c r="D25" s="100"/>
      <c r="E25" s="102"/>
      <c r="F25" s="100"/>
      <c r="G25" s="100"/>
      <c r="H25" s="100"/>
      <c r="I25" s="100"/>
      <c r="J25" s="101"/>
      <c r="K25" s="100"/>
      <c r="L25" s="102"/>
      <c r="M25" s="100"/>
      <c r="N25" s="102"/>
    </row>
    <row r="26" spans="1:14" x14ac:dyDescent="0.25">
      <c r="A26" s="108" t="s">
        <v>261</v>
      </c>
      <c r="B26" s="103"/>
      <c r="C26" s="104"/>
      <c r="D26" s="104"/>
      <c r="E26" s="105"/>
      <c r="F26" s="104"/>
      <c r="G26" s="104"/>
      <c r="H26" s="104"/>
      <c r="I26" s="104"/>
      <c r="J26" s="103"/>
      <c r="K26" s="104"/>
      <c r="L26" s="105"/>
      <c r="M26" s="104"/>
      <c r="N26" s="105"/>
    </row>
    <row r="27" spans="1:14" x14ac:dyDescent="0.2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</sheetData>
  <mergeCells count="5">
    <mergeCell ref="B2:E2"/>
    <mergeCell ref="F2:I2"/>
    <mergeCell ref="J2:L2"/>
    <mergeCell ref="M2:N2"/>
    <mergeCell ref="A2: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K26" sqref="K26"/>
    </sheetView>
  </sheetViews>
  <sheetFormatPr defaultRowHeight="15" x14ac:dyDescent="0.25"/>
  <cols>
    <col min="11" max="11" width="35.7109375" bestFit="1" customWidth="1"/>
    <col min="12" max="12" width="19.28515625" customWidth="1"/>
  </cols>
  <sheetData>
    <row r="1" spans="1:18" x14ac:dyDescent="0.25">
      <c r="A1" t="s">
        <v>311</v>
      </c>
    </row>
    <row r="5" spans="1:18" x14ac:dyDescent="0.25">
      <c r="K5" s="123" t="s">
        <v>312</v>
      </c>
      <c r="L5" s="123"/>
      <c r="M5" s="115"/>
      <c r="N5" s="115"/>
      <c r="O5" s="115"/>
      <c r="P5" s="115"/>
      <c r="Q5" s="115"/>
      <c r="R5" s="115"/>
    </row>
    <row r="6" spans="1:18" x14ac:dyDescent="0.25">
      <c r="K6" s="115" t="s">
        <v>313</v>
      </c>
      <c r="L6" s="115" t="s">
        <v>320</v>
      </c>
      <c r="M6" s="115"/>
      <c r="N6" s="115"/>
      <c r="O6" s="115"/>
      <c r="P6" s="115"/>
      <c r="Q6" s="115"/>
      <c r="R6" s="115"/>
    </row>
    <row r="7" spans="1:18" x14ac:dyDescent="0.25">
      <c r="K7" s="115" t="s">
        <v>314</v>
      </c>
      <c r="L7" s="115" t="s">
        <v>321</v>
      </c>
      <c r="M7" s="115"/>
      <c r="N7" s="115"/>
      <c r="O7" s="115"/>
      <c r="P7" s="115"/>
      <c r="Q7" s="115"/>
      <c r="R7" s="115"/>
    </row>
    <row r="8" spans="1:18" x14ac:dyDescent="0.25">
      <c r="K8" s="115" t="s">
        <v>315</v>
      </c>
      <c r="L8" s="115" t="s">
        <v>322</v>
      </c>
      <c r="M8" s="115"/>
      <c r="N8" s="115"/>
      <c r="O8" s="115"/>
      <c r="P8" s="115"/>
      <c r="Q8" s="115"/>
      <c r="R8" s="115"/>
    </row>
    <row r="9" spans="1:18" x14ac:dyDescent="0.25">
      <c r="K9" s="115" t="s">
        <v>316</v>
      </c>
      <c r="L9" s="115" t="s">
        <v>323</v>
      </c>
      <c r="M9" s="115"/>
      <c r="N9" s="115"/>
      <c r="O9" s="115"/>
      <c r="P9" s="115"/>
      <c r="Q9" s="115"/>
      <c r="R9" s="115"/>
    </row>
    <row r="10" spans="1:18" x14ac:dyDescent="0.25">
      <c r="K10" s="115" t="s">
        <v>317</v>
      </c>
      <c r="L10" s="115" t="s">
        <v>324</v>
      </c>
      <c r="M10" s="115"/>
      <c r="N10" s="115"/>
      <c r="O10" s="115"/>
      <c r="P10" s="115"/>
      <c r="Q10" s="115"/>
      <c r="R10" s="115"/>
    </row>
    <row r="11" spans="1:18" x14ac:dyDescent="0.25">
      <c r="K11" s="115" t="s">
        <v>318</v>
      </c>
      <c r="L11" s="115" t="s">
        <v>325</v>
      </c>
      <c r="M11" s="115"/>
      <c r="N11" s="115"/>
      <c r="O11" s="115"/>
      <c r="P11" s="115"/>
      <c r="Q11" s="115"/>
      <c r="R11" s="115"/>
    </row>
    <row r="12" spans="1:18" x14ac:dyDescent="0.25">
      <c r="K12" s="115" t="s">
        <v>319</v>
      </c>
      <c r="L12" s="115" t="s">
        <v>326</v>
      </c>
      <c r="M12" s="115"/>
      <c r="N12" s="115"/>
      <c r="O12" s="115"/>
      <c r="P12" s="115"/>
      <c r="Q12" s="115"/>
      <c r="R12" s="115"/>
    </row>
    <row r="13" spans="1:18" x14ac:dyDescent="0.25">
      <c r="K13" s="115"/>
      <c r="L13" s="115"/>
      <c r="M13" s="115"/>
      <c r="N13" s="115"/>
      <c r="O13" s="115"/>
      <c r="P13" s="115"/>
      <c r="Q13" s="115"/>
      <c r="R13" s="115"/>
    </row>
    <row r="14" spans="1:18" x14ac:dyDescent="0.25">
      <c r="K14" s="115"/>
      <c r="L14" s="115"/>
      <c r="M14" s="115"/>
      <c r="N14" s="115"/>
      <c r="O14" s="115"/>
      <c r="P14" s="115"/>
      <c r="Q14" s="115"/>
      <c r="R14" s="115"/>
    </row>
    <row r="15" spans="1:18" x14ac:dyDescent="0.25">
      <c r="K15" s="115"/>
      <c r="L15" s="115"/>
      <c r="M15" s="115"/>
      <c r="N15" s="115"/>
      <c r="O15" s="115"/>
      <c r="P15" s="115"/>
      <c r="Q15" s="115"/>
      <c r="R15" s="115"/>
    </row>
    <row r="16" spans="1:18" x14ac:dyDescent="0.25">
      <c r="K16" s="115"/>
      <c r="L16" s="115"/>
      <c r="M16" s="115"/>
      <c r="N16" s="115"/>
      <c r="O16" s="115"/>
      <c r="P16" s="115"/>
      <c r="Q16" s="115"/>
      <c r="R16" s="115"/>
    </row>
  </sheetData>
  <mergeCells count="1">
    <mergeCell ref="K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tabSelected="1" topLeftCell="A28" workbookViewId="0">
      <selection activeCell="D57" sqref="D57"/>
    </sheetView>
  </sheetViews>
  <sheetFormatPr defaultRowHeight="15" x14ac:dyDescent="0.25"/>
  <cols>
    <col min="2" max="2" width="40.140625" bestFit="1" customWidth="1"/>
    <col min="3" max="3" width="23" bestFit="1" customWidth="1"/>
    <col min="4" max="4" width="44.28515625" bestFit="1" customWidth="1"/>
  </cols>
  <sheetData>
    <row r="1" spans="2:4" ht="37.5" x14ac:dyDescent="0.25">
      <c r="B1" s="34" t="s">
        <v>0</v>
      </c>
      <c r="C1" s="55" t="s">
        <v>28</v>
      </c>
      <c r="D1" s="72" t="s">
        <v>213</v>
      </c>
    </row>
    <row r="2" spans="2:4" x14ac:dyDescent="0.25">
      <c r="B2" t="s">
        <v>327</v>
      </c>
    </row>
    <row r="3" spans="2:4" x14ac:dyDescent="0.25">
      <c r="B3" t="s">
        <v>328</v>
      </c>
    </row>
    <row r="4" spans="2:4" x14ac:dyDescent="0.25">
      <c r="B4" t="s">
        <v>329</v>
      </c>
    </row>
    <row r="5" spans="2:4" x14ac:dyDescent="0.25">
      <c r="B5" t="s">
        <v>330</v>
      </c>
    </row>
    <row r="6" spans="2:4" x14ac:dyDescent="0.25">
      <c r="B6" t="s">
        <v>331</v>
      </c>
    </row>
    <row r="7" spans="2:4" x14ac:dyDescent="0.25">
      <c r="B7" t="s">
        <v>332</v>
      </c>
    </row>
    <row r="8" spans="2:4" x14ac:dyDescent="0.25">
      <c r="B8" t="s">
        <v>333</v>
      </c>
    </row>
    <row r="9" spans="2:4" x14ac:dyDescent="0.25">
      <c r="B9" t="s">
        <v>334</v>
      </c>
    </row>
    <row r="10" spans="2:4" x14ac:dyDescent="0.25">
      <c r="B10" t="s">
        <v>335</v>
      </c>
    </row>
    <row r="11" spans="2:4" x14ac:dyDescent="0.25">
      <c r="B11" t="s">
        <v>336</v>
      </c>
    </row>
    <row r="12" spans="2:4" x14ac:dyDescent="0.25">
      <c r="B12" t="s">
        <v>337</v>
      </c>
    </row>
    <row r="13" spans="2:4" x14ac:dyDescent="0.25">
      <c r="B13" t="s">
        <v>338</v>
      </c>
    </row>
    <row r="14" spans="2:4" x14ac:dyDescent="0.25">
      <c r="B14" t="s">
        <v>339</v>
      </c>
    </row>
    <row r="15" spans="2:4" x14ac:dyDescent="0.25">
      <c r="B15" t="s">
        <v>340</v>
      </c>
    </row>
    <row r="16" spans="2:4" x14ac:dyDescent="0.25">
      <c r="B16" t="s">
        <v>341</v>
      </c>
    </row>
    <row r="17" spans="2:2" x14ac:dyDescent="0.25">
      <c r="B17" t="s">
        <v>342</v>
      </c>
    </row>
    <row r="18" spans="2:2" x14ac:dyDescent="0.25">
      <c r="B18" t="s">
        <v>343</v>
      </c>
    </row>
    <row r="19" spans="2:2" x14ac:dyDescent="0.25">
      <c r="B19" t="s">
        <v>344</v>
      </c>
    </row>
    <row r="20" spans="2:2" x14ac:dyDescent="0.25">
      <c r="B20" t="s">
        <v>345</v>
      </c>
    </row>
    <row r="21" spans="2:2" x14ac:dyDescent="0.25">
      <c r="B21" t="s">
        <v>346</v>
      </c>
    </row>
    <row r="22" spans="2:2" x14ac:dyDescent="0.25">
      <c r="B22" t="s">
        <v>347</v>
      </c>
    </row>
    <row r="23" spans="2:2" x14ac:dyDescent="0.25">
      <c r="B23" t="s">
        <v>348</v>
      </c>
    </row>
    <row r="24" spans="2:2" x14ac:dyDescent="0.25">
      <c r="B24" t="s">
        <v>349</v>
      </c>
    </row>
    <row r="25" spans="2:2" x14ac:dyDescent="0.25">
      <c r="B25" t="s">
        <v>350</v>
      </c>
    </row>
    <row r="26" spans="2:2" x14ac:dyDescent="0.25">
      <c r="B26" t="s">
        <v>351</v>
      </c>
    </row>
    <row r="27" spans="2:2" x14ac:dyDescent="0.25">
      <c r="B27" t="s">
        <v>352</v>
      </c>
    </row>
    <row r="28" spans="2:2" x14ac:dyDescent="0.25">
      <c r="B28" t="s">
        <v>353</v>
      </c>
    </row>
    <row r="29" spans="2:2" x14ac:dyDescent="0.25">
      <c r="B29" t="s">
        <v>354</v>
      </c>
    </row>
    <row r="30" spans="2:2" x14ac:dyDescent="0.25">
      <c r="B30" t="s">
        <v>355</v>
      </c>
    </row>
    <row r="31" spans="2:2" x14ac:dyDescent="0.25">
      <c r="B31" t="s">
        <v>356</v>
      </c>
    </row>
    <row r="32" spans="2:2" x14ac:dyDescent="0.25">
      <c r="B32" t="s">
        <v>357</v>
      </c>
    </row>
    <row r="33" spans="2:2" x14ac:dyDescent="0.25">
      <c r="B33" t="s">
        <v>358</v>
      </c>
    </row>
    <row r="34" spans="2:2" x14ac:dyDescent="0.25">
      <c r="B34" t="s">
        <v>359</v>
      </c>
    </row>
    <row r="35" spans="2:2" x14ac:dyDescent="0.25">
      <c r="B35" t="s">
        <v>360</v>
      </c>
    </row>
    <row r="36" spans="2:2" x14ac:dyDescent="0.25">
      <c r="B36" t="s">
        <v>361</v>
      </c>
    </row>
    <row r="37" spans="2:2" x14ac:dyDescent="0.25">
      <c r="B37" t="s">
        <v>362</v>
      </c>
    </row>
    <row r="38" spans="2:2" x14ac:dyDescent="0.25">
      <c r="B38" t="s">
        <v>363</v>
      </c>
    </row>
    <row r="39" spans="2:2" x14ac:dyDescent="0.25">
      <c r="B39" t="s">
        <v>364</v>
      </c>
    </row>
    <row r="40" spans="2:2" x14ac:dyDescent="0.25">
      <c r="B40" t="s">
        <v>365</v>
      </c>
    </row>
    <row r="41" spans="2:2" x14ac:dyDescent="0.25">
      <c r="B41" t="s">
        <v>366</v>
      </c>
    </row>
    <row r="42" spans="2:2" x14ac:dyDescent="0.25">
      <c r="B42" t="s">
        <v>367</v>
      </c>
    </row>
    <row r="43" spans="2:2" x14ac:dyDescent="0.25">
      <c r="B43" t="s">
        <v>368</v>
      </c>
    </row>
    <row r="44" spans="2:2" x14ac:dyDescent="0.25">
      <c r="B44" t="s">
        <v>369</v>
      </c>
    </row>
    <row r="45" spans="2:2" x14ac:dyDescent="0.25">
      <c r="B45" t="s">
        <v>370</v>
      </c>
    </row>
    <row r="46" spans="2:2" x14ac:dyDescent="0.25">
      <c r="B46" t="s">
        <v>371</v>
      </c>
    </row>
    <row r="47" spans="2:2" x14ac:dyDescent="0.25">
      <c r="B47" t="s">
        <v>372</v>
      </c>
    </row>
    <row r="48" spans="2:2" x14ac:dyDescent="0.25">
      <c r="B48" t="s">
        <v>373</v>
      </c>
    </row>
    <row r="49" spans="2:2" x14ac:dyDescent="0.25">
      <c r="B49" t="s">
        <v>374</v>
      </c>
    </row>
    <row r="50" spans="2:2" x14ac:dyDescent="0.25">
      <c r="B50" t="s">
        <v>375</v>
      </c>
    </row>
    <row r="51" spans="2:2" x14ac:dyDescent="0.25">
      <c r="B51" t="s">
        <v>376</v>
      </c>
    </row>
    <row r="52" spans="2:2" x14ac:dyDescent="0.25">
      <c r="B52" t="s">
        <v>377</v>
      </c>
    </row>
    <row r="53" spans="2:2" x14ac:dyDescent="0.25">
      <c r="B53" t="s">
        <v>378</v>
      </c>
    </row>
    <row r="54" spans="2:2" x14ac:dyDescent="0.25">
      <c r="B54" t="s">
        <v>379</v>
      </c>
    </row>
    <row r="55" spans="2:2" x14ac:dyDescent="0.25">
      <c r="B55" t="s">
        <v>303</v>
      </c>
    </row>
    <row r="56" spans="2:2" x14ac:dyDescent="0.25">
      <c r="B56" t="s">
        <v>304</v>
      </c>
    </row>
    <row r="57" spans="2:2" x14ac:dyDescent="0.25">
      <c r="B57" t="s">
        <v>305</v>
      </c>
    </row>
    <row r="58" spans="2:2" x14ac:dyDescent="0.25">
      <c r="B58" t="s">
        <v>380</v>
      </c>
    </row>
    <row r="59" spans="2:2" x14ac:dyDescent="0.25">
      <c r="B59" t="s">
        <v>307</v>
      </c>
    </row>
    <row r="60" spans="2:2" x14ac:dyDescent="0.25">
      <c r="B60" t="s">
        <v>308</v>
      </c>
    </row>
    <row r="61" spans="2:2" x14ac:dyDescent="0.25">
      <c r="B61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P&amp;L</vt:lpstr>
      <vt:lpstr>Balance sheet</vt:lpstr>
      <vt:lpstr>Sheet1</vt:lpstr>
      <vt:lpstr>Ratio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Pandit</dc:creator>
  <cp:lastModifiedBy>Suraj Pandit</cp:lastModifiedBy>
  <dcterms:created xsi:type="dcterms:W3CDTF">2024-02-21T15:29:14Z</dcterms:created>
  <dcterms:modified xsi:type="dcterms:W3CDTF">2024-02-29T11:41:15Z</dcterms:modified>
</cp:coreProperties>
</file>