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uraj\etc\etc\financial_knwoledge\"/>
    </mc:Choice>
  </mc:AlternateContent>
  <bookViews>
    <workbookView xWindow="0" yWindow="0" windowWidth="7890" windowHeight="6030" activeTab="1"/>
  </bookViews>
  <sheets>
    <sheet name="financial statment" sheetId="1" r:id="rId1"/>
    <sheet name="Balance sheet" sheetId="2" r:id="rId2"/>
    <sheet name="Income Statment" sheetId="5" r:id="rId3"/>
    <sheet name="Cash Flow statement" sheetId="6" r:id="rId4"/>
    <sheet name="Turnover ratio"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2" l="1"/>
  <c r="B31" i="2"/>
  <c r="B33" i="2"/>
  <c r="B29" i="6" l="1"/>
  <c r="B23" i="6"/>
  <c r="B17" i="6"/>
  <c r="B13" i="6"/>
  <c r="B29" i="5"/>
  <c r="B22" i="5"/>
  <c r="B40" i="5" s="1"/>
  <c r="B15" i="5"/>
  <c r="B39" i="5" s="1"/>
  <c r="B8" i="5"/>
  <c r="B17" i="5" l="1"/>
  <c r="B31" i="5" s="1"/>
  <c r="B47" i="5" s="1"/>
  <c r="B23" i="2"/>
  <c r="B17" i="2"/>
  <c r="B9" i="2"/>
  <c r="B43" i="5" s="1"/>
  <c r="B34" i="5" l="1"/>
  <c r="B25" i="2"/>
  <c r="B41" i="5" l="1"/>
  <c r="B44" i="5"/>
  <c r="B42" i="5"/>
</calcChain>
</file>

<file path=xl/sharedStrings.xml><?xml version="1.0" encoding="utf-8"?>
<sst xmlns="http://schemas.openxmlformats.org/spreadsheetml/2006/main" count="183" uniqueCount="173">
  <si>
    <t>Financial statement</t>
  </si>
  <si>
    <t>Income statement</t>
  </si>
  <si>
    <t>Balance sheet</t>
  </si>
  <si>
    <t>Cash Flow statement</t>
  </si>
  <si>
    <t>Assets</t>
  </si>
  <si>
    <t>Cash and cash equivalents</t>
  </si>
  <si>
    <t>Account receivable</t>
  </si>
  <si>
    <t>Inventory</t>
  </si>
  <si>
    <t>Prepaid expenses</t>
  </si>
  <si>
    <t>Property ,plant and equipment</t>
  </si>
  <si>
    <t>Accumulated depreciations</t>
  </si>
  <si>
    <t>Discriptions</t>
  </si>
  <si>
    <t>Libilities and equity</t>
  </si>
  <si>
    <t>Account paybale</t>
  </si>
  <si>
    <t>Accured expenses</t>
  </si>
  <si>
    <t>Example</t>
  </si>
  <si>
    <t>Long term debt</t>
  </si>
  <si>
    <t>$Total Assets</t>
  </si>
  <si>
    <t>$Total Libilities</t>
  </si>
  <si>
    <t>Equity</t>
  </si>
  <si>
    <t>Common stock</t>
  </si>
  <si>
    <t>Retained earning</t>
  </si>
  <si>
    <t>$Total Equity</t>
  </si>
  <si>
    <t>$Total libilities and Equity</t>
  </si>
  <si>
    <t>Cash and cash equivalents are highly liquid assets that can be easily converted into cash.</t>
  </si>
  <si>
    <t>Physical cash,Checking account,Savings accounts,Treasury bills,Commercial paper,Certificates of deposit etc</t>
  </si>
  <si>
    <t>it is the amount of money that a company expects to receive from its customers for the products or services it has sold on credit</t>
  </si>
  <si>
    <t>The inventory would consist of all the products that the store has in stock and available for sale to customers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</si>
  <si>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</si>
  <si>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</si>
  <si>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 (PP&amp;E) refer to long-term tangible assets that are used in the production or sale of a company's products or services.</t>
  </si>
  <si>
    <t>Depreciation is recorded as an expense on the income statement and reduces the carrying value of the PP&amp;E asset on the balance sheet.</t>
  </si>
  <si>
    <t>Accounts payable is a liability account that represents the company's obligation to pay these amounts to its suppliers or vendors</t>
  </si>
  <si>
    <t>summary, accrued expenses are expenses that have been incurred but not yet paid, and they are recognized as a liability on the balance sheet until they are paid.</t>
  </si>
  <si>
    <t>Short-term notes payable are a type of debt that a company owes to creditors or lenders that is due within one year or less</t>
  </si>
  <si>
    <t>Long-term debt is a type of debt that a company owes to creditors or lenders that is due over a period of more than one year</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</si>
  <si>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</si>
  <si>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</si>
  <si>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</si>
  <si>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Liabilities are obligations that a company owes to others, and they represent claims against the company's assets</t>
  </si>
  <si>
    <t>Equity represents the ownership interest of the company's shareholders. Common forms of equity include common stock and retained earnings</t>
  </si>
  <si>
    <t>Balance sheet Ratio</t>
  </si>
  <si>
    <t>These ratios can provide insights into a company's financial health, liquidity, solvency, and efficiency</t>
  </si>
  <si>
    <t>Current Ratio</t>
  </si>
  <si>
    <t>Debt-to-Equity Ratio</t>
  </si>
  <si>
    <t>Inventory Turnover Ratio</t>
  </si>
  <si>
    <t>This ratio measures a company's ability to pay its short-term obligations with its short-term assets</t>
  </si>
  <si>
    <t>This ratio measures the proportion of a company's financing that comes from debt versus equity</t>
  </si>
  <si>
    <t>This ratio measures the profitability of a company's equity investment</t>
  </si>
  <si>
    <t>his ratio measures the efficiency of a company's inventory management</t>
  </si>
  <si>
    <t>Current Ratio = Current Assets / Current Liabilities</t>
  </si>
  <si>
    <t>Debt-to-Equity Ratio = Total Debt / Total Equity</t>
  </si>
  <si>
    <t>ROE = Net Income / Total Equity</t>
  </si>
  <si>
    <t xml:space="preserve">Return on Capital Employed (ROCE) </t>
  </si>
  <si>
    <t>profitability ratio that measures the return a company is generating from the capital it has employed</t>
  </si>
  <si>
    <t>ROCE = EBIT / (Total Assets - Current Liabilities)</t>
  </si>
  <si>
    <t>Effciency Ratio</t>
  </si>
  <si>
    <t>working capital</t>
  </si>
  <si>
    <t>current assets  - current libities</t>
  </si>
  <si>
    <t>Your company has no working capital if your current assets equal your current liabilities. A healthy amount of working capital shows that you can take on new debt without drowning.</t>
  </si>
  <si>
    <t> if your business has enough cash flow to pay off long-term debts while also meeting other short-term obligations. The solvency ratio can determine that your finances are healthy enough to pay off long-term debts and still operate.</t>
  </si>
  <si>
    <t>A solvency ratio of 20% more consider good</t>
  </si>
  <si>
    <t>should be 1.8 greater</t>
  </si>
  <si>
    <t>1.5 more or greater</t>
  </si>
  <si>
    <t>quick Ratio</t>
  </si>
  <si>
    <t>Quick Ratio = (Current Assets – Current Inventory) / Current Liabilities</t>
  </si>
  <si>
    <t>should be geater than 1.2</t>
  </si>
  <si>
    <t>The only difference between quick and current ratios is that with quick ratios, you must exclude inventory. Inventory can include things like supplies, raw materials, and finished products. Like the current ratio, the quick ratio also analyzes your business’s liquidity</t>
  </si>
  <si>
    <t>solvency ratio</t>
  </si>
  <si>
    <t>Solvency Ratio = (Total Net Income - Depreciation) / Total Liabilities</t>
  </si>
  <si>
    <t>Inventory Turnover Ratio = Cost of Goods Sold / Average Inventory</t>
  </si>
  <si>
    <t>For example, suppose a company has a cost of goods sold of $500,000 and an average inventory of $100,000 for the year. Using the formula above, the inventory turnover ratio would be:Inventory Turnover Ratio = $500,000 / $100,000 = 5 This means that the company's inventory was sold and replaced five times during the year. A high inventory turnover ratio is generally considered to be a positive sign because it indicates that a company is efficiently managing its inventory and turning over its goods quickly, which can lead to increased cash flow and profitability.</t>
  </si>
  <si>
    <t>1. Overstocking: If a company is holding too much inventory or is not selling its inventory quickly enough, it can result in a lower inventory turnover ratio. This may be caused by poor inventory management or forecasting, or by changes in customer demand or market conditions.</t>
  </si>
  <si>
    <t>2. Obsolescence: If a company's inventory includes products that are becoming outdated or irrelevant, it can result in lower demand and a lower inventory turnover ratio.</t>
  </si>
  <si>
    <t>3. Quality issues: If a company's inventory includes products that are prone to defects or other quality issues, it can result in lower demand and a lower inventory turnover ratio.</t>
  </si>
  <si>
    <t>4. Competitive pressure: If a company is facing increased competition in its industry, it may need to hold more inventory to remain competitive, which can result in a lower inventory turnover ratio.</t>
  </si>
  <si>
    <t>A decrease in the inventory turnover ratio Effect</t>
  </si>
  <si>
    <t>Asset Turnover Ratio = Revenue / Average Total Assets</t>
  </si>
  <si>
    <t>Asset Turnover Ratio</t>
  </si>
  <si>
    <t>The asset turnover ratio is a financial ratio that measures how efficiently a company is using its assets to generate revenue</t>
  </si>
  <si>
    <t>The asset turnover ratio is a financial ratio that measures how efficiently a company is using its assets to generate revenue. The formula for the asset turnover ratio is: Asset Turnover Ratio = Revenue / Average Total Assets</t>
  </si>
  <si>
    <t>This means that for every dollar of assets the company owns, it generates $2 of revenue. A high asset turnover ratio is generally considered to be a positive sign because it indicates that a company is efficiently using its assets to generate revenue. This can lead to increased profitability and a stronger financial position. However, it is important to compare asset turnover ratios across companies in the same industry, as different industries may have different asset requirements.</t>
  </si>
  <si>
    <t>inventory turnover ratio</t>
  </si>
  <si>
    <t>1. Increase in total assets: If a company's total assets increase while its revenue remains the same, the asset turnover ratio will decrease. This may be caused by factors such as acquisitions, investments in fixed assets, or an increase in working capital.</t>
  </si>
  <si>
    <t>2. Decrease in revenue: If a company's revenue decreases while its total assets remain the same, the asset turnover ratio will decrease. This may be caused by factors such as declining demand for the company's products or services, increased competition, or changes in the economic environment.</t>
  </si>
  <si>
    <t>3. Inefficient use of assets: If a company is not using its assets as efficiently as it could be, it may result in a lower asset turnover ratio. This could be caused by factors such as poor management of inventory, underutilization of fixed assets, or inefficiencies in the supply chain.</t>
  </si>
  <si>
    <t>Asset Turnover Ratio decrease</t>
  </si>
  <si>
    <t>The inventory turnover ratio is a financial ratio that measures how many times a company's inventory is sold and replaced over a given period. It is calculated by dividing the cost of goods sold by the average inventory held during the period. The formula for the inventory turnover ratio is:</t>
  </si>
  <si>
    <t>Topics</t>
  </si>
  <si>
    <t>The income statement, also known as the profit and loss statement, is a financial statement that summarizes a company's revenues, expenses, and net income over a specific period of time. It provides an overview of a company's financial performance during the period and is an important tool for investors, creditors, and other stakeholders to assess the company's profitability</t>
  </si>
  <si>
    <t>Sales revenue</t>
  </si>
  <si>
    <t>Less: Sales returns and allowances</t>
  </si>
  <si>
    <t>Net sales revenue</t>
  </si>
  <si>
    <t>Cost of goods sold:</t>
  </si>
  <si>
    <t>Beginning inventory</t>
  </si>
  <si>
    <t>Purchace</t>
  </si>
  <si>
    <t>Less:Ending inventory</t>
  </si>
  <si>
    <t>Operating expenses:</t>
  </si>
  <si>
    <t>Selling Expenses</t>
  </si>
  <si>
    <t>General and administrative expenses</t>
  </si>
  <si>
    <t>Total operating expenses</t>
  </si>
  <si>
    <t>Other income and expenses:</t>
  </si>
  <si>
    <t xml:space="preserve">Other income </t>
  </si>
  <si>
    <t>Net income tax expense</t>
  </si>
  <si>
    <t>Net income</t>
  </si>
  <si>
    <t>$Gross Profit</t>
  </si>
  <si>
    <t>$Total income and expense</t>
  </si>
  <si>
    <t>$Net income</t>
  </si>
  <si>
    <t>$Net income before tax</t>
  </si>
  <si>
    <t>Income statement ratio</t>
  </si>
  <si>
    <t>Gross profit margin</t>
  </si>
  <si>
    <t>This ratio measures the percentage of sales revenue that remains after deducting the cost of goods sold. It is calculated by dividing gross profit by sales revenue.</t>
  </si>
  <si>
    <t>Gross Profit Margin = (Sales Revenue - Cost of Goods Sold) / Sales Revenue</t>
  </si>
  <si>
    <t>Operating profit margin</t>
  </si>
  <si>
    <t>This ratio measures the percentage of sales revenue that remains after deducting all operating expenses. It is calculated by dividing operating income by sales revenue.</t>
  </si>
  <si>
    <t>Operating Profit Margin = Operating Income / Sales Revenue</t>
  </si>
  <si>
    <t>This ratio measures the percentage of sales revenue that remains after deducting all expenses, including taxes and interest. It is calculated by dividing net income by sales revenue.</t>
  </si>
  <si>
    <t>Net Profit Margin = Net Income / Sales Revenue</t>
  </si>
  <si>
    <t>Return on assets (ROA):</t>
  </si>
  <si>
    <t>This ratio measures how efficiently a company is using its assets to generate profits. It is calculated by dividing net income by total assets.</t>
  </si>
  <si>
    <t>ROA = Net Income / Total Assets</t>
  </si>
  <si>
    <t xml:space="preserve">Earnings per share (EPS): </t>
  </si>
  <si>
    <t>This ratio measures the amount of profit that is allocated to each share of stock. It is calculated by dividing net income by the number of outstanding shares of stock.</t>
  </si>
  <si>
    <t>EPS = Net Income / Number of Outstanding Shares</t>
  </si>
  <si>
    <t>The cash flow statement is a financial statement that shows the inflow and outflow of cash and cash equivalents for a company during a specific period of time. It is an important tool for investors, creditors, and other stakeholders to assess a company's liquidity, solvency, and overall financial health</t>
  </si>
  <si>
    <t>Cash flows from operating activities:</t>
  </si>
  <si>
    <t>Adjustments to reconcile net income to net cash provided by operating activities:</t>
  </si>
  <si>
    <t xml:space="preserve">Depreciation and amortization </t>
  </si>
  <si>
    <t>Increase in accounts receivable</t>
  </si>
  <si>
    <t>Decrease in inventories</t>
  </si>
  <si>
    <t>Increase in accounts payable</t>
  </si>
  <si>
    <t>Net cash provided by operating activities</t>
  </si>
  <si>
    <t>Cash flows from investing activities:</t>
  </si>
  <si>
    <t>Purchase of property, plant, and equipment</t>
  </si>
  <si>
    <t>Net cash used in investing activities</t>
  </si>
  <si>
    <t>Cash flows from financing activities:</t>
  </si>
  <si>
    <t xml:space="preserve">Proceeds from issuance of long-term debt </t>
  </si>
  <si>
    <t>Repayment of long-term debt</t>
  </si>
  <si>
    <t>Payment of cash dividends</t>
  </si>
  <si>
    <t xml:space="preserve">Net cash provided by financing activities </t>
  </si>
  <si>
    <t xml:space="preserve">Net increase in cash and cash equivalents </t>
  </si>
  <si>
    <t>Cash and cash equivalents, beginning of year</t>
  </si>
  <si>
    <t>Cash and cash equivalents, end of year</t>
  </si>
  <si>
    <t>Sales returns and allowances are a common accounting concept that refers to the reduction in revenue that occurs when a customer returns a product or receives a discount due to an issue with the product or service provided</t>
  </si>
  <si>
    <t>Beginning inventory is the value of a company's inventory at the beginning of an accounting period. It represents the inventory that was carried over from the previous accounting period and is the starting point for determining the cost of goods sold and ending inventory for the current period.</t>
  </si>
  <si>
    <t>Ending inventory is the value of a company's inventory at the end of an accounting period. It represents the value of the inventory that was not sold or used during the period and is the starting point for determining the cost of goods sold for the next accounting period</t>
  </si>
  <si>
    <t>Purchase refers to the acquisition of goods or services by a business from a supplier or vendor. Purchases are an essential part of a company's operations and are necessary for producing and selling products or providing services</t>
  </si>
  <si>
    <t>Cost of goods sold (COGS) is the direct cost of producing or purchasing the products or services that a company sells during a specific accounting period. COGS is an important financial metric used in accounting and financial analysis as it directly impacts a company's gross profit and net income</t>
  </si>
  <si>
    <t>COGS includes the cost of the raw materials or goods used in production, the direct labor costs associated with producing the goods or services, and any overhead costs directly related to production. Indirect costs, such as administrative and marketing expenses, are not included in COGS</t>
  </si>
  <si>
    <t>Operating expenses, also known as OPEX, are the costs associated with running a business's day-to-day operations. These expenses are distinct from the cost of goods sold (COGS) and are typically categorized as selling, general, and administrative (SG&amp;A) expenses on a company's income statement</t>
  </si>
  <si>
    <t>Examples of operating expenses include salaries and wages, rent, utilities, insurance, advertising and marketing expenses, legal fees, office supplies, and maintenance expenses</t>
  </si>
  <si>
    <t>Selling expenses are a type of operating expense that are directly related to the marketing and sale of a company's products or services.</t>
  </si>
  <si>
    <t>Advertising and promotion costs:,Sales commissions:,Shipping and delivery costs,Sales salaries and wages,Trade show expenses</t>
  </si>
  <si>
    <t>the costs associated with the day-to-day management and administration of a company. These expenses are not directly related to the production or sale of a company's products or services, but are necessary for the overall operation of the business.</t>
  </si>
  <si>
    <t>Salaries and wages,Rent and utilities,Office supplies,Legal and professional fees,Insurance,Depreciation and amortization</t>
  </si>
  <si>
    <t>interest income</t>
  </si>
  <si>
    <t>interest expense</t>
  </si>
  <si>
    <t>Interest income is the income earned by an individual or a business from investments or deposits that earn interest.</t>
  </si>
  <si>
    <t>Interest earned on savings accounts,Interest earned on certificates of deposit,Interest earned on bonds,Interest earned on loans:,Interest earned on cash equivalents</t>
  </si>
  <si>
    <t>nterest expense is the cost that an individual or business incurs on borrowed money. It represents the amount of interest that must be paid on loans or other credit facilities</t>
  </si>
  <si>
    <t>Interest paid on mortgages,Interest paid on loans,Interest paid on credit cards,Interest paid on bonds</t>
  </si>
  <si>
    <t>EXPENSES</t>
  </si>
  <si>
    <t>PROFITS</t>
  </si>
  <si>
    <t>REVENUE</t>
  </si>
  <si>
    <t>$Cost of good sold</t>
  </si>
  <si>
    <t>Price-Earnings Ratio(P/E)</t>
  </si>
  <si>
    <t>P/E ratio = Current stock price / EPS</t>
  </si>
  <si>
    <t>Times Interest Earned(interest coverage ratio)</t>
  </si>
  <si>
    <t>TIE = EBIT / Interest expense</t>
  </si>
  <si>
    <t>Times interest earned (TIE), also known as interest coverage ratio, is a financial ratio that measures a company's ability to meet its interest obligations on its debt</t>
  </si>
  <si>
    <t>Return on Equity(ROE)</t>
  </si>
  <si>
    <t>Net profit margin</t>
  </si>
  <si>
    <t>Short term notes paybale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</si>
</sst>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2"/>
      <color rgb="FF374151"/>
      <name val="Segoe UI"/>
      <family val="2"/>
    </font>
    <font>
      <b/>
      <sz val="12"/>
      <color rgb="FF374151"/>
      <name val="Segoe UI"/>
      <family val="2"/>
    </font>
    <font>
      <b/>
      <u/>
      <sz val="12"/>
      <color rgb="FF374151"/>
      <name val="Segoe UI"/>
      <family val="2"/>
    </font>
    <font>
      <b/>
      <u/>
      <sz val="12"/>
      <color rgb="FF343541"/>
      <name val="Segoe UI"/>
      <family val="2"/>
    </font>
    <font>
      <b/>
      <u/>
      <sz val="14"/>
      <color rgb="FF343541"/>
      <name val="Segoe UI"/>
      <family val="2"/>
    </font>
    <font>
      <sz val="12"/>
      <color rgb="FF343541"/>
      <name val="Segoe UI"/>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43" fontId="0" fillId="0" borderId="0" xfId="1" applyFont="1"/>
    <xf numFmtId="0" fontId="3" fillId="0" borderId="0" xfId="0" applyFont="1"/>
    <xf numFmtId="0" fontId="2"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wrapText="1"/>
    </xf>
    <xf numFmtId="0" fontId="7" fillId="0" borderId="0" xfId="0" applyFont="1" applyAlignment="1">
      <alignment wrapText="1"/>
    </xf>
    <xf numFmtId="0" fontId="7" fillId="0" borderId="0" xfId="0" applyFont="1"/>
    <xf numFmtId="0" fontId="8" fillId="0" borderId="0" xfId="0" applyFont="1"/>
    <xf numFmtId="9" fontId="0" fillId="0" borderId="0" xfId="2" applyFont="1"/>
    <xf numFmtId="0" fontId="9" fillId="0" borderId="0" xfId="0" applyFont="1"/>
    <xf numFmtId="9" fontId="4"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25.85546875" bestFit="1" customWidth="1"/>
  </cols>
  <sheetData>
    <row r="1" spans="1:1" ht="21" x14ac:dyDescent="0.35">
      <c r="A1" s="2" t="s">
        <v>0</v>
      </c>
    </row>
    <row r="2" spans="1:1" x14ac:dyDescent="0.25">
      <c r="A2" s="3" t="s">
        <v>1</v>
      </c>
    </row>
    <row r="3" spans="1:1" x14ac:dyDescent="0.25">
      <c r="A3" s="3" t="s">
        <v>2</v>
      </c>
    </row>
    <row r="4" spans="1:1" x14ac:dyDescent="0.25">
      <c r="A4" s="3"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9"/>
  <sheetViews>
    <sheetView tabSelected="1" topLeftCell="A10" workbookViewId="0">
      <selection activeCell="E34" sqref="E34"/>
    </sheetView>
  </sheetViews>
  <sheetFormatPr defaultRowHeight="15" x14ac:dyDescent="0.25"/>
  <cols>
    <col min="1" max="1" width="38.28515625" bestFit="1" customWidth="1"/>
    <col min="2" max="2" width="11.5703125" style="1" bestFit="1" customWidth="1"/>
    <col min="4" max="4" width="73.42578125" customWidth="1"/>
    <col min="5" max="5" width="98.85546875" customWidth="1"/>
  </cols>
  <sheetData>
    <row r="1" spans="1:36" ht="17.25" x14ac:dyDescent="0.3">
      <c r="A1" s="5" t="s">
        <v>88</v>
      </c>
      <c r="B1" s="4"/>
      <c r="C1" s="4"/>
      <c r="D1" s="5" t="s">
        <v>11</v>
      </c>
      <c r="E1" s="5" t="s">
        <v>15</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17.25" x14ac:dyDescent="0.3">
      <c r="A2" s="6" t="s">
        <v>4</v>
      </c>
      <c r="B2" s="4"/>
      <c r="C2" s="4"/>
      <c r="D2" s="4" t="s">
        <v>38</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7.25" x14ac:dyDescent="0.3">
      <c r="A3" s="4" t="s">
        <v>5</v>
      </c>
      <c r="B3" s="4">
        <v>50000</v>
      </c>
      <c r="C3" s="4"/>
      <c r="D3" s="4" t="s">
        <v>24</v>
      </c>
      <c r="E3" s="4" t="s">
        <v>25</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17.25" x14ac:dyDescent="0.3">
      <c r="A4" s="4" t="s">
        <v>6</v>
      </c>
      <c r="B4" s="4">
        <v>25000</v>
      </c>
      <c r="C4" s="4"/>
      <c r="D4" s="4" t="s">
        <v>26</v>
      </c>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17.25" x14ac:dyDescent="0.3">
      <c r="A5" s="4" t="s">
        <v>7</v>
      </c>
      <c r="B5" s="4">
        <v>75000</v>
      </c>
      <c r="C5" s="4"/>
      <c r="D5" s="4" t="s">
        <v>27</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17.25" x14ac:dyDescent="0.3">
      <c r="A6" s="4" t="s">
        <v>8</v>
      </c>
      <c r="B6" s="4">
        <v>10000</v>
      </c>
      <c r="C6" s="4"/>
      <c r="D6" s="4" t="s">
        <v>28</v>
      </c>
      <c r="E6" s="4" t="s">
        <v>29</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7.25" x14ac:dyDescent="0.3">
      <c r="A7" s="4" t="s">
        <v>9</v>
      </c>
      <c r="B7" s="4">
        <v>200000</v>
      </c>
      <c r="C7" s="4"/>
      <c r="D7" s="4" t="s">
        <v>30</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7.25" x14ac:dyDescent="0.3">
      <c r="A8" s="4" t="s">
        <v>10</v>
      </c>
      <c r="B8" s="4">
        <v>-50000</v>
      </c>
      <c r="C8" s="4"/>
      <c r="D8" s="4" t="s">
        <v>31</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17.25" x14ac:dyDescent="0.3">
      <c r="A9" s="6" t="s">
        <v>17</v>
      </c>
      <c r="B9" s="4">
        <f>+SUM(B3:B8)</f>
        <v>310000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7.25"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7.25"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7.25" x14ac:dyDescent="0.3">
      <c r="A12" s="6" t="s">
        <v>12</v>
      </c>
      <c r="B12" s="4"/>
      <c r="C12" s="4"/>
      <c r="D12" s="4" t="s">
        <v>39</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7.25" x14ac:dyDescent="0.3">
      <c r="A13" s="4" t="s">
        <v>13</v>
      </c>
      <c r="B13" s="4">
        <v>20000</v>
      </c>
      <c r="C13" s="4"/>
      <c r="D13" s="4" t="s">
        <v>32</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7.25" x14ac:dyDescent="0.3">
      <c r="A14" s="4" t="s">
        <v>14</v>
      </c>
      <c r="B14" s="4">
        <v>5000</v>
      </c>
      <c r="C14" s="4"/>
      <c r="D14" s="4" t="s">
        <v>33</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7.25" x14ac:dyDescent="0.3">
      <c r="A15" s="4" t="s">
        <v>172</v>
      </c>
      <c r="B15" s="4">
        <v>30000</v>
      </c>
      <c r="C15" s="4"/>
      <c r="D15" s="4" t="s">
        <v>34</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7.25" x14ac:dyDescent="0.3">
      <c r="A16" s="4" t="s">
        <v>16</v>
      </c>
      <c r="B16" s="4">
        <v>100000</v>
      </c>
      <c r="C16" s="4"/>
      <c r="D16" s="4" t="s">
        <v>35</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7.25" x14ac:dyDescent="0.3">
      <c r="A17" s="6" t="s">
        <v>18</v>
      </c>
      <c r="B17" s="4">
        <f>+SUM(B13:B16)</f>
        <v>155000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7.25" x14ac:dyDescent="0.3">
      <c r="A18" s="6"/>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7.25"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7.25" x14ac:dyDescent="0.3">
      <c r="A20" s="6" t="s">
        <v>19</v>
      </c>
      <c r="B20" s="4"/>
      <c r="C20" s="4"/>
      <c r="D20" s="4" t="s">
        <v>40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7.25" x14ac:dyDescent="0.3">
      <c r="A21" s="4" t="s">
        <v>20</v>
      </c>
      <c r="B21" s="4">
        <v>50000</v>
      </c>
      <c r="C21" s="4"/>
      <c r="D21" s="4" t="s">
        <v>36</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7.25" x14ac:dyDescent="0.3">
      <c r="A22" s="4" t="s">
        <v>21</v>
      </c>
      <c r="B22" s="4">
        <v>105000</v>
      </c>
      <c r="C22" s="4"/>
      <c r="D22" s="4" t="s">
        <v>37</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7.25" x14ac:dyDescent="0.3">
      <c r="A23" s="6" t="s">
        <v>22</v>
      </c>
      <c r="B23" s="4">
        <f>+SUM(B21:B22)</f>
        <v>155000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7.25"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7.25" x14ac:dyDescent="0.3">
      <c r="A25" s="6" t="s">
        <v>23</v>
      </c>
      <c r="B25" s="4">
        <f>+SUM(B17,B23)</f>
        <v>310000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7.25"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7.25"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7.25" x14ac:dyDescent="0.3">
      <c r="A28" s="6" t="s">
        <v>41</v>
      </c>
      <c r="B28" s="4"/>
      <c r="C28" s="4"/>
      <c r="D28" s="4" t="s">
        <v>42</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7.25"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7.25" x14ac:dyDescent="0.3">
      <c r="A30" s="4" t="s">
        <v>56</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7.25" x14ac:dyDescent="0.3">
      <c r="A31" s="4" t="s">
        <v>43</v>
      </c>
      <c r="B31" s="17">
        <f>+(B3+B4+B5+B6)/(B14+B13+B15)</f>
        <v>2.9090909090909092</v>
      </c>
      <c r="C31" s="4"/>
      <c r="D31" s="4" t="s">
        <v>46</v>
      </c>
      <c r="E31" s="4" t="s">
        <v>50</v>
      </c>
      <c r="F31" s="4" t="s">
        <v>62</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7.25" x14ac:dyDescent="0.3">
      <c r="A32" s="4" t="s">
        <v>64</v>
      </c>
      <c r="B32" s="17">
        <f>+(B3+B4+B6-B5)/(B13+B14+B15)</f>
        <v>0.18181818181818182</v>
      </c>
      <c r="C32" s="4"/>
      <c r="D32" s="4" t="s">
        <v>67</v>
      </c>
      <c r="E32" s="4" t="s">
        <v>65</v>
      </c>
      <c r="F32" s="4" t="s">
        <v>66</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7.25" x14ac:dyDescent="0.3">
      <c r="A33" s="4" t="s">
        <v>44</v>
      </c>
      <c r="B33" s="17">
        <f>+(B16+B15)/B23</f>
        <v>0.83870967741935487</v>
      </c>
      <c r="C33" s="4"/>
      <c r="D33" s="4" t="s">
        <v>47</v>
      </c>
      <c r="E33" s="4" t="s">
        <v>51</v>
      </c>
      <c r="F33" s="4" t="s">
        <v>63</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7.25" x14ac:dyDescent="0.3">
      <c r="A34" s="4" t="s">
        <v>45</v>
      </c>
      <c r="B34" s="4"/>
      <c r="C34" s="4"/>
      <c r="D34" s="4" t="s">
        <v>49</v>
      </c>
      <c r="E34" s="4" t="s">
        <v>70</v>
      </c>
      <c r="F34" s="4" t="s">
        <v>71</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7.25" x14ac:dyDescent="0.3">
      <c r="A35" s="4" t="s">
        <v>78</v>
      </c>
      <c r="B35" s="4"/>
      <c r="C35" s="4"/>
      <c r="D35" s="4" t="s">
        <v>79</v>
      </c>
      <c r="E35" s="4" t="s">
        <v>77</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7.25"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7.25" x14ac:dyDescent="0.3">
      <c r="A37" s="4" t="s">
        <v>57</v>
      </c>
      <c r="B37" s="4"/>
      <c r="C37" s="4"/>
      <c r="D37" s="4" t="s">
        <v>59</v>
      </c>
      <c r="E37" s="4" t="s">
        <v>58</v>
      </c>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7.25" x14ac:dyDescent="0.3">
      <c r="A38" s="4" t="s">
        <v>68</v>
      </c>
      <c r="B38" s="4"/>
      <c r="C38" s="4"/>
      <c r="D38" s="4" t="s">
        <v>60</v>
      </c>
      <c r="E38" s="4" t="s">
        <v>69</v>
      </c>
      <c r="F38" s="4" t="s">
        <v>61</v>
      </c>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7.25"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7.25"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7.25"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7.25"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7.25"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7.25"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7.25"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7.2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7.2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7.25"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7.25"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7.25"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7.25"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7.25"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7.25"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7.25"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7.25"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7.25"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7.25"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7.25"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7.25"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7.25"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7.25"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7.25"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7.25"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7.25"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7.25"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7.25"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7.25"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7.25"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7.25"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7.25"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17.25"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17.25"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17.25"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17.25"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7.25"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7.25"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7.25"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7.25"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7.25"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7.25"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7.25"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7.25"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7.25"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7.25"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7.25"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7.25"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7.25"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7.25"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7.25"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7.25"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7.25"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7.25"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7.25"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7.25"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7.25"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7.25"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7.25"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7.25"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7.25"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7.25"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7.25"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7.25"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7.25"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7.25"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7.25"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7.25"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7.25"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7.25"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7.25"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7.25"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7.25"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7.25"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7.25"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7.25"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7.25"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7.25"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7.25"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7.25"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7.25"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7.25"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7.25"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7.25"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7.25"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7.25"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7.25"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7.25"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7.25"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7.25"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7.25"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7.25"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7.25"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7.25"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7.25"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7.25"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7.25"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7.25"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7.25"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7.25"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7.25"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7.25"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7.25"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7.25"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7.25"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7.25"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7.25"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7.25"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7.25"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7.25"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7.25"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7.25"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7.25"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7.25"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7.25"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7.25"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7.25"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7.25"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7.25"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topLeftCell="A19" zoomScaleNormal="100" workbookViewId="0">
      <selection activeCell="A43" sqref="A43"/>
    </sheetView>
  </sheetViews>
  <sheetFormatPr defaultRowHeight="15" x14ac:dyDescent="0.25"/>
  <cols>
    <col min="1" max="1" width="64.7109375" customWidth="1"/>
    <col min="2" max="2" width="13.42578125" style="1" bestFit="1" customWidth="1"/>
    <col min="4" max="4" width="14.42578125" bestFit="1" customWidth="1"/>
    <col min="5" max="5" width="10.7109375" bestFit="1" customWidth="1"/>
  </cols>
  <sheetData>
    <row r="1" spans="1:5" ht="17.25" x14ac:dyDescent="0.3">
      <c r="A1" s="5" t="s">
        <v>88</v>
      </c>
      <c r="D1" s="5" t="s">
        <v>11</v>
      </c>
      <c r="E1" s="5" t="s">
        <v>15</v>
      </c>
    </row>
    <row r="2" spans="1:5" ht="17.25" x14ac:dyDescent="0.3">
      <c r="A2" s="6" t="s">
        <v>1</v>
      </c>
      <c r="D2" s="5"/>
      <c r="E2" s="5"/>
    </row>
    <row r="3" spans="1:5" ht="120.75" x14ac:dyDescent="0.3">
      <c r="A3" s="11" t="s">
        <v>89</v>
      </c>
    </row>
    <row r="5" spans="1:5" ht="17.25" x14ac:dyDescent="0.3">
      <c r="A5" s="6" t="s">
        <v>163</v>
      </c>
    </row>
    <row r="6" spans="1:5" ht="17.25" x14ac:dyDescent="0.3">
      <c r="A6" s="4" t="s">
        <v>90</v>
      </c>
      <c r="B6" s="1">
        <v>500000</v>
      </c>
    </row>
    <row r="7" spans="1:5" ht="17.25" x14ac:dyDescent="0.3">
      <c r="A7" s="4" t="s">
        <v>91</v>
      </c>
      <c r="B7" s="1">
        <v>-10000</v>
      </c>
      <c r="D7" s="4" t="s">
        <v>143</v>
      </c>
    </row>
    <row r="8" spans="1:5" ht="17.25" x14ac:dyDescent="0.3">
      <c r="A8" s="4" t="s">
        <v>92</v>
      </c>
      <c r="B8" s="1">
        <f>+SUM(B6:B7)</f>
        <v>490000</v>
      </c>
    </row>
    <row r="9" spans="1:5" ht="17.25" x14ac:dyDescent="0.3">
      <c r="A9" s="4"/>
    </row>
    <row r="10" spans="1:5" ht="17.25" x14ac:dyDescent="0.3">
      <c r="A10" s="6" t="s">
        <v>161</v>
      </c>
    </row>
    <row r="11" spans="1:5" ht="17.25" x14ac:dyDescent="0.3">
      <c r="A11" s="6" t="s">
        <v>93</v>
      </c>
    </row>
    <row r="12" spans="1:5" ht="17.25" x14ac:dyDescent="0.3">
      <c r="A12" s="4" t="s">
        <v>94</v>
      </c>
      <c r="B12" s="1">
        <v>50000</v>
      </c>
      <c r="D12" s="4" t="s">
        <v>144</v>
      </c>
    </row>
    <row r="13" spans="1:5" ht="17.25" x14ac:dyDescent="0.3">
      <c r="A13" s="4" t="s">
        <v>95</v>
      </c>
      <c r="B13" s="1">
        <v>200000</v>
      </c>
      <c r="D13" s="4" t="s">
        <v>146</v>
      </c>
    </row>
    <row r="14" spans="1:5" ht="17.25" x14ac:dyDescent="0.3">
      <c r="A14" s="4" t="s">
        <v>96</v>
      </c>
      <c r="B14" s="1">
        <v>-60000</v>
      </c>
      <c r="D14" s="4" t="s">
        <v>145</v>
      </c>
    </row>
    <row r="15" spans="1:5" ht="17.25" x14ac:dyDescent="0.3">
      <c r="A15" s="6" t="s">
        <v>164</v>
      </c>
      <c r="B15" s="1">
        <f>+SUM(B12:B14)</f>
        <v>190000</v>
      </c>
      <c r="D15" s="4" t="s">
        <v>147</v>
      </c>
      <c r="E15" s="4" t="s">
        <v>148</v>
      </c>
    </row>
    <row r="17" spans="1:5" ht="17.25" x14ac:dyDescent="0.3">
      <c r="A17" s="6" t="s">
        <v>105</v>
      </c>
      <c r="B17" s="1">
        <f>+B8-B15</f>
        <v>300000</v>
      </c>
    </row>
    <row r="19" spans="1:5" ht="17.25" x14ac:dyDescent="0.3">
      <c r="A19" s="6" t="s">
        <v>97</v>
      </c>
      <c r="D19" s="4" t="s">
        <v>149</v>
      </c>
      <c r="E19" s="4" t="s">
        <v>150</v>
      </c>
    </row>
    <row r="20" spans="1:5" ht="17.25" x14ac:dyDescent="0.3">
      <c r="A20" s="4" t="s">
        <v>98</v>
      </c>
      <c r="B20" s="1">
        <v>50000</v>
      </c>
      <c r="D20" s="4" t="s">
        <v>151</v>
      </c>
      <c r="E20" s="4" t="s">
        <v>152</v>
      </c>
    </row>
    <row r="21" spans="1:5" ht="17.25" x14ac:dyDescent="0.3">
      <c r="A21" s="4" t="s">
        <v>99</v>
      </c>
      <c r="B21" s="1">
        <v>75000</v>
      </c>
      <c r="D21" s="4" t="s">
        <v>153</v>
      </c>
      <c r="E21" s="4" t="s">
        <v>154</v>
      </c>
    </row>
    <row r="22" spans="1:5" ht="17.25" x14ac:dyDescent="0.3">
      <c r="A22" s="4" t="s">
        <v>100</v>
      </c>
      <c r="B22" s="1">
        <f>+SUM(B20:B21)</f>
        <v>125000</v>
      </c>
    </row>
    <row r="23" spans="1:5" ht="17.25" x14ac:dyDescent="0.3">
      <c r="A23" s="4"/>
    </row>
    <row r="24" spans="1:5" ht="17.25" x14ac:dyDescent="0.3">
      <c r="A24" s="6" t="s">
        <v>162</v>
      </c>
    </row>
    <row r="25" spans="1:5" ht="17.25" x14ac:dyDescent="0.3">
      <c r="A25" s="6" t="s">
        <v>101</v>
      </c>
    </row>
    <row r="26" spans="1:5" ht="17.25" x14ac:dyDescent="0.3">
      <c r="A26" s="4" t="s">
        <v>155</v>
      </c>
      <c r="B26" s="1">
        <v>5000</v>
      </c>
      <c r="D26" s="4" t="s">
        <v>157</v>
      </c>
      <c r="E26" s="4" t="s">
        <v>158</v>
      </c>
    </row>
    <row r="27" spans="1:5" ht="17.25" x14ac:dyDescent="0.3">
      <c r="A27" s="4" t="s">
        <v>156</v>
      </c>
      <c r="B27" s="1">
        <v>-10000</v>
      </c>
      <c r="D27" s="4" t="s">
        <v>159</v>
      </c>
      <c r="E27" s="4" t="s">
        <v>160</v>
      </c>
    </row>
    <row r="28" spans="1:5" ht="17.25" x14ac:dyDescent="0.3">
      <c r="A28" s="4" t="s">
        <v>102</v>
      </c>
      <c r="B28" s="1">
        <v>3000</v>
      </c>
    </row>
    <row r="29" spans="1:5" ht="17.25" x14ac:dyDescent="0.3">
      <c r="A29" s="6" t="s">
        <v>106</v>
      </c>
      <c r="B29" s="1">
        <f>+SUM(B26:B28)</f>
        <v>-2000</v>
      </c>
    </row>
    <row r="31" spans="1:5" ht="17.25" x14ac:dyDescent="0.3">
      <c r="A31" s="6" t="s">
        <v>108</v>
      </c>
      <c r="B31" s="1">
        <f>+B17-B22+B29</f>
        <v>173000</v>
      </c>
    </row>
    <row r="32" spans="1:5" ht="17.25" x14ac:dyDescent="0.3">
      <c r="A32" s="4" t="s">
        <v>103</v>
      </c>
      <c r="B32" s="1">
        <v>-40000</v>
      </c>
    </row>
    <row r="34" spans="1:36" ht="17.25" x14ac:dyDescent="0.3">
      <c r="A34" s="6" t="s">
        <v>107</v>
      </c>
      <c r="B34" s="1">
        <f>+SUM(B31:B32)</f>
        <v>133000</v>
      </c>
    </row>
    <row r="38" spans="1:36" ht="17.25" x14ac:dyDescent="0.3">
      <c r="A38" s="6" t="s">
        <v>109</v>
      </c>
    </row>
    <row r="39" spans="1:36" ht="17.25" x14ac:dyDescent="0.3">
      <c r="A39" s="4" t="s">
        <v>110</v>
      </c>
      <c r="B39" s="15">
        <f>+(B6-B15)/B6</f>
        <v>0.62</v>
      </c>
      <c r="D39" s="4" t="s">
        <v>111</v>
      </c>
      <c r="E39" s="4" t="s">
        <v>112</v>
      </c>
    </row>
    <row r="40" spans="1:36" ht="17.25" x14ac:dyDescent="0.3">
      <c r="A40" s="4" t="s">
        <v>113</v>
      </c>
      <c r="B40" s="15">
        <f>+B22/B6</f>
        <v>0.25</v>
      </c>
      <c r="D40" s="4" t="s">
        <v>114</v>
      </c>
      <c r="E40" s="4" t="s">
        <v>115</v>
      </c>
    </row>
    <row r="41" spans="1:36" ht="17.25" x14ac:dyDescent="0.3">
      <c r="A41" s="4" t="s">
        <v>171</v>
      </c>
      <c r="B41" s="15">
        <f>+B34/B6</f>
        <v>0.26600000000000001</v>
      </c>
      <c r="D41" s="4" t="s">
        <v>116</v>
      </c>
      <c r="E41" s="4" t="s">
        <v>117</v>
      </c>
    </row>
    <row r="42" spans="1:36" ht="17.25" x14ac:dyDescent="0.3">
      <c r="A42" s="4" t="s">
        <v>170</v>
      </c>
      <c r="B42" s="15">
        <f>+B34/'Balance sheet'!B23</f>
        <v>0.85806451612903223</v>
      </c>
      <c r="C42" s="4"/>
      <c r="D42" s="4" t="s">
        <v>48</v>
      </c>
      <c r="E42" s="4" t="s">
        <v>52</v>
      </c>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x14ac:dyDescent="0.3">
      <c r="A43" s="4" t="s">
        <v>53</v>
      </c>
      <c r="B43" s="15">
        <f>+B31/('Balance sheet'!B9-'Balance sheet'!B15)</f>
        <v>0.61785714285714288</v>
      </c>
      <c r="C43" s="4"/>
      <c r="D43" s="4" t="s">
        <v>54</v>
      </c>
      <c r="E43" s="4" t="s">
        <v>55</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x14ac:dyDescent="0.3">
      <c r="A44" s="4" t="s">
        <v>118</v>
      </c>
      <c r="B44" s="15">
        <f>+B34/'Balance sheet'!B9</f>
        <v>0.42903225806451611</v>
      </c>
      <c r="D44" s="4" t="s">
        <v>119</v>
      </c>
      <c r="E44" s="4" t="s">
        <v>120</v>
      </c>
    </row>
    <row r="45" spans="1:36" ht="17.25" x14ac:dyDescent="0.3">
      <c r="A45" s="4" t="s">
        <v>121</v>
      </c>
      <c r="D45" s="4" t="s">
        <v>122</v>
      </c>
      <c r="E45" s="4" t="s">
        <v>123</v>
      </c>
    </row>
    <row r="46" spans="1:36" ht="17.25" x14ac:dyDescent="0.3">
      <c r="A46" s="4" t="s">
        <v>165</v>
      </c>
      <c r="E46" s="4" t="s">
        <v>166</v>
      </c>
    </row>
    <row r="47" spans="1:36" ht="17.25" x14ac:dyDescent="0.3">
      <c r="A47" s="16" t="s">
        <v>167</v>
      </c>
      <c r="B47" s="15">
        <f>+B31/ABS(B27)</f>
        <v>17.3</v>
      </c>
      <c r="D47" s="4" t="s">
        <v>169</v>
      </c>
      <c r="E47" s="4" t="s">
        <v>168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30" sqref="B30"/>
    </sheetView>
  </sheetViews>
  <sheetFormatPr defaultRowHeight="15" x14ac:dyDescent="0.25"/>
  <cols>
    <col min="1" max="1" width="57" customWidth="1"/>
    <col min="2" max="2" width="11.5703125" style="1" bestFit="1" customWidth="1"/>
    <col min="4" max="4" width="14.42578125" bestFit="1" customWidth="1"/>
    <col min="5" max="5" width="10.7109375" bestFit="1" customWidth="1"/>
  </cols>
  <sheetData>
    <row r="1" spans="1:5" ht="17.25" x14ac:dyDescent="0.3">
      <c r="A1" s="5" t="s">
        <v>88</v>
      </c>
      <c r="D1" s="5" t="s">
        <v>11</v>
      </c>
      <c r="E1" s="5" t="s">
        <v>15</v>
      </c>
    </row>
    <row r="2" spans="1:5" ht="17.25" x14ac:dyDescent="0.3">
      <c r="A2" s="13" t="s">
        <v>3</v>
      </c>
    </row>
    <row r="3" spans="1:5" ht="103.5" x14ac:dyDescent="0.3">
      <c r="A3" s="11" t="s">
        <v>124</v>
      </c>
    </row>
    <row r="5" spans="1:5" ht="17.25" x14ac:dyDescent="0.3">
      <c r="A5" s="6" t="s">
        <v>125</v>
      </c>
    </row>
    <row r="6" spans="1:5" ht="17.25" x14ac:dyDescent="0.3">
      <c r="A6" s="4" t="s">
        <v>104</v>
      </c>
      <c r="B6" s="1">
        <v>100000</v>
      </c>
    </row>
    <row r="8" spans="1:5" ht="17.25" x14ac:dyDescent="0.3">
      <c r="A8" s="4" t="s">
        <v>126</v>
      </c>
    </row>
    <row r="9" spans="1:5" ht="17.25" x14ac:dyDescent="0.3">
      <c r="A9" s="4" t="s">
        <v>127</v>
      </c>
      <c r="B9" s="1">
        <v>50000</v>
      </c>
    </row>
    <row r="10" spans="1:5" ht="17.25" x14ac:dyDescent="0.3">
      <c r="A10" s="4" t="s">
        <v>128</v>
      </c>
      <c r="B10" s="1">
        <v>-20000</v>
      </c>
    </row>
    <row r="11" spans="1:5" ht="17.25" x14ac:dyDescent="0.3">
      <c r="A11" s="4" t="s">
        <v>129</v>
      </c>
      <c r="B11" s="1">
        <v>10000</v>
      </c>
    </row>
    <row r="12" spans="1:5" ht="17.25" x14ac:dyDescent="0.3">
      <c r="A12" s="4" t="s">
        <v>130</v>
      </c>
      <c r="B12" s="1">
        <v>15000</v>
      </c>
    </row>
    <row r="13" spans="1:5" ht="17.25" x14ac:dyDescent="0.3">
      <c r="A13" s="4" t="s">
        <v>131</v>
      </c>
      <c r="B13" s="1">
        <f>+SUM(B9:B12,B6)</f>
        <v>155000</v>
      </c>
    </row>
    <row r="15" spans="1:5" ht="17.25" x14ac:dyDescent="0.3">
      <c r="A15" s="4" t="s">
        <v>132</v>
      </c>
    </row>
    <row r="16" spans="1:5" ht="17.25" x14ac:dyDescent="0.3">
      <c r="A16" s="4" t="s">
        <v>133</v>
      </c>
      <c r="B16" s="1">
        <v>-75000</v>
      </c>
    </row>
    <row r="17" spans="1:2" ht="17.25" x14ac:dyDescent="0.3">
      <c r="A17" s="4" t="s">
        <v>134</v>
      </c>
      <c r="B17" s="1">
        <f>+SUM(B16)</f>
        <v>-75000</v>
      </c>
    </row>
    <row r="19" spans="1:2" ht="17.25" x14ac:dyDescent="0.3">
      <c r="A19" s="4" t="s">
        <v>135</v>
      </c>
    </row>
    <row r="20" spans="1:2" ht="17.25" x14ac:dyDescent="0.3">
      <c r="A20" s="4" t="s">
        <v>136</v>
      </c>
      <c r="B20" s="1">
        <v>50000</v>
      </c>
    </row>
    <row r="21" spans="1:2" ht="17.25" x14ac:dyDescent="0.3">
      <c r="A21" s="4" t="s">
        <v>137</v>
      </c>
      <c r="B21" s="1">
        <v>-20000</v>
      </c>
    </row>
    <row r="22" spans="1:2" ht="17.25" x14ac:dyDescent="0.3">
      <c r="A22" s="4" t="s">
        <v>138</v>
      </c>
      <c r="B22" s="1">
        <v>-10000</v>
      </c>
    </row>
    <row r="23" spans="1:2" ht="17.25" x14ac:dyDescent="0.3">
      <c r="A23" s="4" t="s">
        <v>139</v>
      </c>
      <c r="B23" s="1">
        <f>+SUM(B20:B22)</f>
        <v>20000</v>
      </c>
    </row>
    <row r="25" spans="1:2" ht="17.25" x14ac:dyDescent="0.3">
      <c r="A25" s="4" t="s">
        <v>140</v>
      </c>
      <c r="B25" s="1">
        <v>100000</v>
      </c>
    </row>
    <row r="27" spans="1:2" ht="17.25" x14ac:dyDescent="0.3">
      <c r="A27" s="4" t="s">
        <v>141</v>
      </c>
      <c r="B27" s="1">
        <v>500000</v>
      </c>
    </row>
    <row r="29" spans="1:2" ht="17.25" x14ac:dyDescent="0.3">
      <c r="A29" s="4" t="s">
        <v>142</v>
      </c>
      <c r="B29" s="1">
        <f>+SUM(B25,B27)</f>
        <v>600000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7" workbookViewId="0">
      <selection activeCell="A3" sqref="A3"/>
    </sheetView>
  </sheetViews>
  <sheetFormatPr defaultRowHeight="15" x14ac:dyDescent="0.25"/>
  <cols>
    <col min="1" max="1" width="106" style="8" customWidth="1"/>
    <col min="2" max="16384" width="9.140625" style="8"/>
  </cols>
  <sheetData>
    <row r="1" spans="1:1" ht="17.25" x14ac:dyDescent="0.3">
      <c r="A1" s="7" t="s">
        <v>82</v>
      </c>
    </row>
    <row r="2" spans="1:1" ht="17.25" x14ac:dyDescent="0.3">
      <c r="A2" s="4" t="s">
        <v>87</v>
      </c>
    </row>
    <row r="3" spans="1:1" ht="17.25" x14ac:dyDescent="0.3">
      <c r="A3" s="4" t="s">
        <v>70</v>
      </c>
    </row>
    <row r="4" spans="1:1" ht="17.25" x14ac:dyDescent="0.3">
      <c r="A4" s="4"/>
    </row>
    <row r="6" spans="1:1" ht="17.25" x14ac:dyDescent="0.3">
      <c r="A6" s="7" t="s">
        <v>76</v>
      </c>
    </row>
    <row r="7" spans="1:1" ht="51.75" x14ac:dyDescent="0.25">
      <c r="A7" s="9" t="s">
        <v>72</v>
      </c>
    </row>
    <row r="8" spans="1:1" ht="34.5" x14ac:dyDescent="0.25">
      <c r="A8" s="9" t="s">
        <v>73</v>
      </c>
    </row>
    <row r="9" spans="1:1" ht="34.5" x14ac:dyDescent="0.25">
      <c r="A9" s="9" t="s">
        <v>74</v>
      </c>
    </row>
    <row r="10" spans="1:1" ht="34.5" x14ac:dyDescent="0.25">
      <c r="A10" s="9" t="s">
        <v>75</v>
      </c>
    </row>
    <row r="11" spans="1:1" ht="17.25" x14ac:dyDescent="0.25">
      <c r="A11" s="9"/>
    </row>
    <row r="13" spans="1:1" ht="17.25" x14ac:dyDescent="0.3">
      <c r="A13" s="12" t="s">
        <v>78</v>
      </c>
    </row>
    <row r="14" spans="1:1" ht="51.75" x14ac:dyDescent="0.25">
      <c r="A14" s="10" t="s">
        <v>80</v>
      </c>
    </row>
    <row r="16" spans="1:1" ht="86.25" x14ac:dyDescent="0.3">
      <c r="A16" s="11" t="s">
        <v>81</v>
      </c>
    </row>
    <row r="17" spans="1:1" ht="17.25" x14ac:dyDescent="0.3">
      <c r="A17" s="11"/>
    </row>
    <row r="18" spans="1:1" ht="20.25" x14ac:dyDescent="0.35">
      <c r="A18" s="14" t="s">
        <v>86</v>
      </c>
    </row>
    <row r="19" spans="1:1" ht="51.75" x14ac:dyDescent="0.25">
      <c r="A19" s="9" t="s">
        <v>83</v>
      </c>
    </row>
    <row r="20" spans="1:1" ht="51.75" x14ac:dyDescent="0.25">
      <c r="A20" s="9" t="s">
        <v>84</v>
      </c>
    </row>
    <row r="21" spans="1:1" ht="51.75" x14ac:dyDescent="0.25">
      <c r="A21" s="9" t="s">
        <v>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financial statment</vt:lpstr>
      <vt:lpstr>Balance sheet</vt:lpstr>
      <vt:lpstr>Income Statment</vt:lpstr>
      <vt:lpstr>Cash Flow statement</vt:lpstr>
      <vt:lpstr>Turnover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2023-05-05T11:23:37Z</dcterms:created>
  <dcterms:modified xsi:type="dcterms:W3CDTF">2023-05-09T11:54:21Z</dcterms:modified>
</cp:coreProperties>
</file>