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codeName="ThisWorkbook"/>
  <mc:AlternateContent xmlns:mc="http://schemas.openxmlformats.org/markup-compatibility/2006">
    <mc:Choice Requires="x15">
      <x15ac:absPath xmlns:x15ac="http://schemas.microsoft.com/office/spreadsheetml/2010/11/ac" url="C:\Users\Vertex42.com\Documents\VERTEX42\TEMPLATES\TEMPLATE - Investing\"/>
    </mc:Choice>
  </mc:AlternateContent>
  <bookViews>
    <workbookView xWindow="0" yWindow="0" windowWidth="18825" windowHeight="12690"/>
  </bookViews>
  <sheets>
    <sheet name="Account1" sheetId="9" r:id="rId1"/>
    <sheet name="Summary" sheetId="15" r:id="rId2"/>
    <sheet name="Help" sheetId="7" r:id="rId3"/>
    <sheet name="©" sheetId="6" r:id="rId4"/>
  </sheets>
  <definedNames>
    <definedName name="_xlnm.Print_Area" localSheetId="0">Account1!$A:$M</definedName>
    <definedName name="valuevx">42.314159</definedName>
    <definedName name="vertex42_copyright" hidden="1">"© 2017 Vertex42 LLC"</definedName>
    <definedName name="vertex42_id" hidden="1">"investment-tracker.xlsx"</definedName>
    <definedName name="vertex42_title" hidden="1">"Investment Tracker"</definedName>
  </definedNames>
  <calcPr calcId="162913"/>
</workbook>
</file>

<file path=xl/calcChain.xml><?xml version="1.0" encoding="utf-8"?>
<calcChain xmlns="http://schemas.openxmlformats.org/spreadsheetml/2006/main">
  <c r="B6" i="15" l="1"/>
  <c r="C6" i="15"/>
  <c r="D6" i="15"/>
  <c r="E6" i="15"/>
  <c r="F6" i="15"/>
  <c r="B7" i="15"/>
  <c r="C7" i="15"/>
  <c r="D7" i="15"/>
  <c r="E7" i="15"/>
  <c r="F7" i="15"/>
  <c r="B8" i="15"/>
  <c r="C8" i="15"/>
  <c r="D8" i="15"/>
  <c r="E8" i="15"/>
  <c r="F8" i="15"/>
  <c r="B9" i="15"/>
  <c r="C9" i="15"/>
  <c r="D9" i="15"/>
  <c r="E9" i="15"/>
  <c r="F9" i="15"/>
  <c r="B10" i="15"/>
  <c r="C10" i="15"/>
  <c r="D10" i="15"/>
  <c r="E10" i="15"/>
  <c r="F10" i="15"/>
  <c r="B11" i="15"/>
  <c r="C11" i="15"/>
  <c r="D11" i="15"/>
  <c r="E11" i="15"/>
  <c r="F11" i="15"/>
  <c r="B12" i="15"/>
  <c r="C12" i="15"/>
  <c r="D12" i="15"/>
  <c r="E12" i="15"/>
  <c r="F12" i="15"/>
  <c r="B13" i="15"/>
  <c r="C13" i="15"/>
  <c r="D13" i="15"/>
  <c r="E13" i="15"/>
  <c r="F13" i="15"/>
  <c r="B14" i="15"/>
  <c r="C14" i="15"/>
  <c r="D14" i="15"/>
  <c r="E14" i="15"/>
  <c r="F14" i="15"/>
  <c r="J36" i="9" a="1"/>
  <c r="J36" i="9" s="1"/>
  <c r="J35" i="9" a="1"/>
  <c r="J35" i="9" s="1"/>
  <c r="J34" i="9" a="1"/>
  <c r="J34" i="9" s="1"/>
  <c r="J33" i="9" a="1"/>
  <c r="J33" i="9" s="1"/>
  <c r="J32" i="9" a="1"/>
  <c r="J32" i="9" s="1"/>
  <c r="J31" i="9" a="1"/>
  <c r="J31" i="9" s="1"/>
  <c r="J30" i="9" a="1"/>
  <c r="J30" i="9" s="1"/>
  <c r="J29" i="9" a="1"/>
  <c r="J29" i="9" s="1"/>
  <c r="J28" i="9" a="1"/>
  <c r="J28" i="9" s="1"/>
  <c r="J27" i="9" a="1"/>
  <c r="J27" i="9" s="1"/>
  <c r="I36" i="9" a="1"/>
  <c r="I36" i="9" s="1"/>
  <c r="I35" i="9" a="1"/>
  <c r="I35" i="9" s="1"/>
  <c r="I34" i="9" a="1"/>
  <c r="I34" i="9" s="1"/>
  <c r="I33" i="9" a="1"/>
  <c r="I33" i="9" s="1"/>
  <c r="I32" i="9" a="1"/>
  <c r="I32" i="9" s="1"/>
  <c r="I31" i="9" a="1"/>
  <c r="I31" i="9" s="1"/>
  <c r="I30" i="9" a="1"/>
  <c r="I30" i="9" s="1"/>
  <c r="I29" i="9" a="1"/>
  <c r="I29" i="9" s="1"/>
  <c r="I28" i="9" a="1"/>
  <c r="I28" i="9" s="1"/>
  <c r="I27" i="9" a="1"/>
  <c r="I27" i="9" s="1"/>
  <c r="I26" i="9" a="1"/>
  <c r="I26" i="9" s="1"/>
  <c r="I25" i="9" a="1"/>
  <c r="I25" i="9" s="1"/>
  <c r="I24" i="9" a="1"/>
  <c r="I24" i="9" s="1"/>
  <c r="I23" i="9" a="1"/>
  <c r="I23" i="9" s="1"/>
  <c r="F5" i="15"/>
  <c r="C5" i="15"/>
  <c r="D23" i="9" l="1"/>
  <c r="E23" i="9" s="1"/>
  <c r="B5" i="15"/>
  <c r="E5" i="15"/>
  <c r="F23" i="9" l="1"/>
  <c r="D5" i="15"/>
  <c r="C4" i="9" l="1"/>
  <c r="C4" i="15"/>
  <c r="C15" i="15" l="1"/>
  <c r="H32" i="9"/>
  <c r="H33" i="9"/>
  <c r="H34" i="9"/>
  <c r="H35" i="9"/>
  <c r="H36" i="9"/>
  <c r="G36" i="9"/>
  <c r="G35" i="9"/>
  <c r="G34" i="9"/>
  <c r="G33" i="9"/>
  <c r="G32" i="9"/>
  <c r="D25" i="9"/>
  <c r="E25" i="9" s="1"/>
  <c r="F25" i="9" s="1"/>
  <c r="A38" i="9" l="1"/>
  <c r="B38" i="9" l="1"/>
  <c r="I3" i="9" s="1"/>
  <c r="D24" i="9"/>
  <c r="D26" i="9"/>
  <c r="D27" i="9"/>
  <c r="D28" i="9"/>
  <c r="E28" i="9" s="1"/>
  <c r="D29" i="9"/>
  <c r="E29" i="9" s="1"/>
  <c r="G29" i="9" s="1"/>
  <c r="H29" i="9" s="1"/>
  <c r="D30" i="9"/>
  <c r="E30" i="9" s="1"/>
  <c r="D31" i="9"/>
  <c r="E31" i="9" s="1"/>
  <c r="D32" i="9"/>
  <c r="D33" i="9"/>
  <c r="D34" i="9"/>
  <c r="D35" i="9"/>
  <c r="D36" i="9"/>
  <c r="D22" i="9"/>
  <c r="E22" i="9" s="1"/>
  <c r="G23" i="9" s="1"/>
  <c r="H23" i="9" s="1"/>
  <c r="F32" i="9"/>
  <c r="F33" i="9"/>
  <c r="F34" i="9"/>
  <c r="F35" i="9"/>
  <c r="F36" i="9"/>
  <c r="E32" i="9"/>
  <c r="E33" i="9"/>
  <c r="E34" i="9"/>
  <c r="E35" i="9"/>
  <c r="E36" i="9"/>
  <c r="F4" i="15"/>
  <c r="G31" i="9" l="1"/>
  <c r="H31" i="9" s="1"/>
  <c r="F31" i="9"/>
  <c r="G30" i="9"/>
  <c r="H30" i="9" s="1"/>
  <c r="F30" i="9"/>
  <c r="F29" i="9"/>
  <c r="F28" i="9"/>
  <c r="E27" i="9"/>
  <c r="F27" i="9" s="1"/>
  <c r="F22" i="9"/>
  <c r="E26" i="9"/>
  <c r="E24" i="9"/>
  <c r="C3" i="9"/>
  <c r="B4" i="15"/>
  <c r="B15" i="15" l="1"/>
  <c r="D15" i="15" s="1"/>
  <c r="E15" i="15" s="1"/>
  <c r="G28" i="9"/>
  <c r="H28" i="9" s="1"/>
  <c r="F24" i="9"/>
  <c r="G24" i="9"/>
  <c r="H24" i="9" s="1"/>
  <c r="G25" i="9"/>
  <c r="H25" i="9" s="1"/>
  <c r="F26" i="9"/>
  <c r="G26" i="9"/>
  <c r="H26" i="9" s="1"/>
  <c r="G27" i="9"/>
  <c r="H27" i="9" s="1"/>
  <c r="F3" i="9"/>
  <c r="F4" i="9"/>
  <c r="E4" i="15"/>
  <c r="D4" i="15"/>
</calcChain>
</file>

<file path=xl/comments1.xml><?xml version="1.0" encoding="utf-8"?>
<comments xmlns="http://schemas.openxmlformats.org/spreadsheetml/2006/main">
  <authors>
    <author>Vertex42.com Templates</author>
    <author>Vertex42</author>
  </authors>
  <commentList>
    <comment ref="L4" authorId="0" shapeId="0">
      <text>
        <r>
          <rPr>
            <b/>
            <sz val="9"/>
            <color indexed="81"/>
            <rFont val="Tahoma"/>
            <family val="2"/>
          </rPr>
          <t>Current Cash:</t>
        </r>
        <r>
          <rPr>
            <sz val="9"/>
            <color indexed="81"/>
            <rFont val="Tahoma"/>
            <family val="2"/>
          </rPr>
          <t xml:space="preserve">
Enter the current amount of cash in your account if you want to keep track of what you have available for trades or purchases. You enter the value manually.</t>
        </r>
      </text>
    </comment>
    <comment ref="B21" authorId="0" shapeId="0">
      <text>
        <r>
          <rPr>
            <b/>
            <sz val="9"/>
            <color indexed="81"/>
            <rFont val="Tahoma"/>
            <family val="2"/>
          </rPr>
          <t>Amount Invested:</t>
        </r>
        <r>
          <rPr>
            <sz val="9"/>
            <color indexed="81"/>
            <rFont val="Tahoma"/>
            <family val="2"/>
          </rPr>
          <t xml:space="preserve">
In this spreadsheet, the Amount Invested is assumed to be invested on the specified Date. You are not limited to only entering monthly statements. For more accuracy, when you make an additional investment, you can add a row to indicate the actual date of an investment or withdrawal. If you do enter investments on the date they are made, do not include the invested value again when you enter the monthly statement.
</t>
        </r>
      </text>
    </comment>
    <comment ref="C21" authorId="0" shapeId="0">
      <text>
        <r>
          <rPr>
            <b/>
            <sz val="9"/>
            <color indexed="81"/>
            <rFont val="Tahoma"/>
            <family val="2"/>
          </rPr>
          <t>Current Total Value:</t>
        </r>
        <r>
          <rPr>
            <sz val="9"/>
            <color indexed="81"/>
            <rFont val="Tahoma"/>
            <family val="2"/>
          </rPr>
          <t xml:space="preserve">
This is the total value of your investment on the Date specified. </t>
        </r>
      </text>
    </comment>
    <comment ref="E21" authorId="1" shapeId="0">
      <text>
        <r>
          <rPr>
            <sz val="8"/>
            <color indexed="81"/>
            <rFont val="Tahoma"/>
            <family val="2"/>
          </rPr>
          <t xml:space="preserve">The </t>
        </r>
        <r>
          <rPr>
            <b/>
            <sz val="8"/>
            <color indexed="81"/>
            <rFont val="Tahoma"/>
            <family val="2"/>
          </rPr>
          <t>Total Gain(Loss)</t>
        </r>
        <r>
          <rPr>
            <sz val="8"/>
            <color indexed="81"/>
            <rFont val="Tahoma"/>
            <family val="2"/>
          </rPr>
          <t xml:space="preserve"> compares the current Total Value to the Total Invested, so this represents the gain(loss) due to the market performance and/or interest accruing in the account. This may include both realized and unrealized gains and losses.</t>
        </r>
      </text>
    </comment>
    <comment ref="F21" authorId="0" shapeId="0">
      <text>
        <r>
          <rPr>
            <b/>
            <sz val="9"/>
            <color indexed="81"/>
            <rFont val="Tahoma"/>
            <family val="2"/>
          </rPr>
          <t>Total % Gain(Loss):</t>
        </r>
        <r>
          <rPr>
            <sz val="9"/>
            <color indexed="81"/>
            <rFont val="Tahoma"/>
            <family val="2"/>
          </rPr>
          <t xml:space="preserve">
This number represents the overall gain(loss) to-date. It may also be considered the overall Return on Investment. It is not an annualized rate. It is the Total Gain(Loss) divided by the Total Invested.</t>
        </r>
      </text>
    </comment>
    <comment ref="G21" authorId="0" shapeId="0">
      <text>
        <r>
          <rPr>
            <b/>
            <sz val="9"/>
            <color indexed="81"/>
            <rFont val="Tahoma"/>
            <family val="2"/>
          </rPr>
          <t>Change in Gain(Loss):</t>
        </r>
        <r>
          <rPr>
            <sz val="9"/>
            <color indexed="81"/>
            <rFont val="Tahoma"/>
            <family val="2"/>
          </rPr>
          <t xml:space="preserve">
It may be interesting (or depressing) to see how much the gain changes during a single period. This column calculates the difference in the Total Gain(Loss) between this period and the previous period.</t>
        </r>
      </text>
    </comment>
    <comment ref="H21" authorId="1" shapeId="0">
      <text>
        <r>
          <rPr>
            <b/>
            <sz val="8"/>
            <color indexed="81"/>
            <rFont val="Tahoma"/>
            <family val="2"/>
          </rPr>
          <t>% Gain(Loss) This Period</t>
        </r>
        <r>
          <rPr>
            <sz val="8"/>
            <color indexed="81"/>
            <rFont val="Tahoma"/>
            <family val="2"/>
          </rPr>
          <t>:
This column is calculated as Change in Gain(Loss) divided by previous Total Value. This can help tell you how the fund has performed this period, not counting the most recent contribution. This percentage is NOT an annualized rate.</t>
        </r>
      </text>
    </comment>
    <comment ref="I21" authorId="0" shapeId="0">
      <text>
        <r>
          <rPr>
            <sz val="9"/>
            <color indexed="81"/>
            <rFont val="Tahoma"/>
            <family val="2"/>
          </rPr>
          <t xml:space="preserve">The XIRR function in this spreadsheet is used to calculate the </t>
        </r>
        <r>
          <rPr>
            <b/>
            <sz val="9"/>
            <color indexed="81"/>
            <rFont val="Tahoma"/>
            <family val="2"/>
          </rPr>
          <t>annualized effective compound rate of return</t>
        </r>
        <r>
          <rPr>
            <sz val="9"/>
            <color indexed="81"/>
            <rFont val="Tahoma"/>
            <family val="2"/>
          </rPr>
          <t>.
The XIRR function in this column uses a nested IF function, which makes it an array formula. So, after editing the formula, you must press Ctrl+Shift+Enter instead of just Enter.</t>
        </r>
      </text>
    </comment>
    <comment ref="J21" authorId="0" shapeId="0">
      <text>
        <r>
          <rPr>
            <sz val="9"/>
            <color indexed="81"/>
            <rFont val="Tahoma"/>
            <family val="2"/>
          </rPr>
          <t xml:space="preserve">The XIRR function in this spreadsheet is used to calculate the </t>
        </r>
        <r>
          <rPr>
            <b/>
            <sz val="9"/>
            <color indexed="81"/>
            <rFont val="Tahoma"/>
            <family val="2"/>
          </rPr>
          <t>annualized effective compound rate of return</t>
        </r>
        <r>
          <rPr>
            <sz val="9"/>
            <color indexed="81"/>
            <rFont val="Tahoma"/>
            <family val="2"/>
          </rPr>
          <t>.
The 6-Period XIRR includes only the most recent 6 rows when calculating the XIRR. If each period is a month, this is essentially the trailing 6-month annualized compound rate of return.
The XIRR function in this column uses a nested IF function, which makes it an array formula. So, after editing the formula, you must press Ctrl+Shift+Enter instead of just Enter.</t>
        </r>
      </text>
    </comment>
  </commentList>
</comments>
</file>

<file path=xl/comments2.xml><?xml version="1.0" encoding="utf-8"?>
<comments xmlns="http://schemas.openxmlformats.org/spreadsheetml/2006/main">
  <authors>
    <author>Vertex42.com Templates</author>
  </authors>
  <commentList>
    <comment ref="F15" authorId="0" shapeId="0">
      <text>
        <r>
          <rPr>
            <sz val="9"/>
            <color indexed="81"/>
            <rFont val="Tahoma"/>
            <family val="2"/>
          </rPr>
          <t>The overall annualized return cannot be calculated from averaging the XIRR from individual accounts.
However, you could use a copy of the Account worksheet to total all investments and market values across your different worksheets to calculate an overall XIRR.</t>
        </r>
      </text>
    </comment>
  </commentList>
</comments>
</file>

<file path=xl/sharedStrings.xml><?xml version="1.0" encoding="utf-8"?>
<sst xmlns="http://schemas.openxmlformats.org/spreadsheetml/2006/main" count="84" uniqueCount="75">
  <si>
    <t>Date</t>
  </si>
  <si>
    <t>Total Gain (Loss)</t>
  </si>
  <si>
    <t>Change in Gain(Loss)</t>
  </si>
  <si>
    <t>HELP</t>
  </si>
  <si>
    <t>Additional Help</t>
  </si>
  <si>
    <t>The link at the top of this worksheet will take you to the web page on vertex42.com that talks about this template.</t>
  </si>
  <si>
    <t>REFERENCES</t>
  </si>
  <si>
    <t>SEE ALSO</t>
  </si>
  <si>
    <t>Vertex42.com: Personal Budget Spreadsheet</t>
  </si>
  <si>
    <t>TIPS</t>
  </si>
  <si>
    <t>Vertex42.com: Spreadsheet Tips Workbook</t>
  </si>
  <si>
    <t>By Vertex42.com</t>
  </si>
  <si>
    <t>Do not submit copies or modifications of this template to any website or online template gallery.</t>
  </si>
  <si>
    <t>Please review the following license agreement to learn how you may or may not use this template. Thank you.</t>
  </si>
  <si>
    <t>About This Template</t>
  </si>
  <si>
    <t>This spreadsheet, including all worksheets and associated content is a copyrighted work under the United States and other copyright laws.</t>
  </si>
  <si>
    <r>
      <rPr>
        <b/>
        <sz val="8"/>
        <color theme="4"/>
        <rFont val="Tahoma"/>
        <family val="2"/>
      </rPr>
      <t>Note:</t>
    </r>
    <r>
      <rPr>
        <sz val="8"/>
        <color theme="4"/>
        <rFont val="Tahoma"/>
        <family val="2"/>
      </rPr>
      <t xml:space="preserve"> For illustrative and educational purposes only.</t>
    </r>
  </si>
  <si>
    <t>Total % Gain(Loss)</t>
  </si>
  <si>
    <t>Amount Invested</t>
  </si>
  <si>
    <t>Total Invested</t>
  </si>
  <si>
    <t>Total Invested:</t>
  </si>
  <si>
    <t>Gain (Loss):</t>
  </si>
  <si>
    <t>% Gain (Loss):</t>
  </si>
  <si>
    <t>© 2017 Vertex42 LLC</t>
  </si>
  <si>
    <t>Simple Investment Tracker</t>
  </si>
  <si>
    <t>Insert new rows above this one, then copy formulas down</t>
  </si>
  <si>
    <t>◄ Used for the XIRR formula</t>
  </si>
  <si>
    <t>% Gain(Loss) This Period</t>
  </si>
  <si>
    <t>6-Period XIRR</t>
  </si>
  <si>
    <t>Investment Tracker by Vertex42.com</t>
  </si>
  <si>
    <t>NOTES</t>
  </si>
  <si>
    <t>Tips</t>
  </si>
  <si>
    <t>Some of the cells may have green triangles, which are supposedly meant to help you identify possible errors. Most of the time they are just annoying.</t>
  </si>
  <si>
    <t>You can customize the error checking options in Excel to avoid showing green triangles for conditions such as "Formula Omits Adjacent Cells" by going to File &gt; Options &gt; Formulas and unchecking the Error Checking Rules that you want to ignore.</t>
  </si>
  <si>
    <t>Removing the Annoying Green Triangles</t>
  </si>
  <si>
    <t>A Few Instructions</t>
  </si>
  <si>
    <t>Adding More Rows</t>
  </si>
  <si>
    <t>Using Freeze Panes</t>
  </si>
  <si>
    <t>https://www.vertex42.com/ExcelTemplates/investment-tracker.html</t>
  </si>
  <si>
    <t>Annualized Return:</t>
  </si>
  <si>
    <t>(using XIRR)</t>
  </si>
  <si>
    <t>Comments</t>
  </si>
  <si>
    <t>Other Information</t>
  </si>
  <si>
    <t>Current Cash:</t>
  </si>
  <si>
    <t>XIRR To-Date</t>
  </si>
  <si>
    <t>Read the comments in the table header cells for information about each column.</t>
  </si>
  <si>
    <t>The columns under "Other Information" are just examples of how you might expand this template if you wanted to track other information. They are not used elsewhere in the spreadsheet.</t>
  </si>
  <si>
    <t>Tracking Multiple Accounts</t>
  </si>
  <si>
    <t>Summary</t>
  </si>
  <si>
    <t>Gain (Loss)</t>
  </si>
  <si>
    <t>% Gain (Loss)</t>
  </si>
  <si>
    <t>XIRR</t>
  </si>
  <si>
    <t>TOTAL</t>
  </si>
  <si>
    <t>Account1</t>
  </si>
  <si>
    <t>Tab Name</t>
  </si>
  <si>
    <t>This template was designed to provide a simplified way to track an investment account. It boils everything down to tracking only what you have invested and the current value of that investment. It doesn't track cost basis and should not be used for tax purposes.</t>
  </si>
  <si>
    <t>If tracking multiple accounts, you may also want to use one copy of the Account tab for tracking your entire investment portfolio as a whole.</t>
  </si>
  <si>
    <t>Do not delete this worksheet</t>
  </si>
  <si>
    <t>https://www.vertex42.com/licensing/EULA_personaluse.html</t>
  </si>
  <si>
    <t>You can duplicate the Account1 tab and rename the tabs if you want to track different accounts. The Summary worksheets allows you to enter the names of the tabs, and uses the INDIRECT function to reference the summary information from those worksheets.</t>
  </si>
  <si>
    <t>You can use the Freeze Panes option in the View tab to make it easier to scroll down to add new data into the table while still viewing the chart and table headings.</t>
  </si>
  <si>
    <t>Vertex42.com: More Financial Calculators</t>
  </si>
  <si>
    <t>Although some explanation is provided, the spreadsheet does not define every term and every calculation in detail. It is up to the user to make sure they understand what is being calculated. For example, this spreadsheet does not distinguish between realized or unrealized gains.</t>
  </si>
  <si>
    <t>[label]</t>
  </si>
  <si>
    <t>After duplicating the Account worksheet, you can rename</t>
  </si>
  <si>
    <t>the tab and enter the name of the tab into this table.</t>
  </si>
  <si>
    <t>Investment Tracker - [Account Nickname]</t>
  </si>
  <si>
    <t>Insert new rows above the last row in the table (the gray one) and then copy the previous row down so that all formulas are copied down to the new row(s) that you inserted.</t>
  </si>
  <si>
    <t>Tracking Investment Income Withdrawn From the Account</t>
  </si>
  <si>
    <t>You can enter a negative value in the Amount Invested column to record investment principal withdrawn from your account.</t>
  </si>
  <si>
    <t>Withdrawn Principal</t>
  </si>
  <si>
    <t>Total Value:</t>
  </si>
  <si>
    <t>Total Value</t>
  </si>
  <si>
    <t>Instead of entering the Total Value in column C, you can use the blank columns to the right of the table to track whatever numbers you want and then calculate the Total Value. For example, the total value could be calculated as the current market value of the account plus the total income withdrawn from the account.</t>
  </si>
  <si>
    <t>◄ Use notes for goals, reminders, top holdings,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</si>
</sst>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409]d\-mmm\-yy;@"/>
    <numFmt numFmtId="165" formatCode="0.0%;[Red]\-0.0%;0"/>
    <numFmt numFmtId="166" formatCode="0.00%;[Red]\-0.00%;0.0"/>
    <numFmt numFmtId="167" formatCode="_(* #,##0_);_(* \(#,##0\);_(* &quot;-&quot;??_);_(@_)"/>
  </numFmts>
  <fonts count="55" x14ac:knownFonts="1">
    <font>
      <sz val="10"/>
      <name val="Tahoma"/>
      <family val="2"/>
    </font>
    <font>
      <sz val="10"/>
      <name val="Arial"/>
      <family val="2"/>
    </font>
    <font>
      <sz val="8"/>
      <color indexed="81"/>
      <name val="Tahoma"/>
      <family val="2"/>
    </font>
    <font>
      <b/>
      <sz val="8"/>
      <color indexed="81"/>
      <name val="Tahoma"/>
      <family val="2"/>
    </font>
    <font>
      <sz val="10"/>
      <name val="Arial"/>
      <family val="2"/>
    </font>
    <font>
      <b/>
      <sz val="18"/>
      <color theme="0"/>
      <name val="Arial"/>
      <family val="2"/>
    </font>
    <font>
      <sz val="18"/>
      <color theme="4" tint="-0.249977111117893"/>
      <name val="Arial"/>
      <family val="2"/>
    </font>
    <font>
      <sz val="18"/>
      <name val="Arial"/>
      <family val="2"/>
    </font>
    <font>
      <sz val="8"/>
      <color theme="0" tint="-0.499984740745262"/>
      <name val="Arial"/>
      <family val="2"/>
    </font>
    <font>
      <b/>
      <sz val="11"/>
      <color theme="4" tint="-0.249977111117893"/>
      <name val="Arial"/>
      <family val="2"/>
    </font>
    <font>
      <sz val="11"/>
      <name val="Arial"/>
      <family val="2"/>
    </font>
    <font>
      <sz val="10"/>
      <color indexed="12"/>
      <name val="Arial"/>
      <family val="2"/>
    </font>
    <font>
      <b/>
      <sz val="12"/>
      <name val="Arial"/>
      <family val="2"/>
    </font>
    <font>
      <b/>
      <sz val="12"/>
      <color indexed="9"/>
      <name val="Calibri"/>
      <family val="2"/>
    </font>
    <font>
      <u/>
      <sz val="11"/>
      <color indexed="12"/>
      <name val="Tahoma"/>
      <family val="2"/>
    </font>
    <font>
      <sz val="10"/>
      <name val="Arial"/>
      <family val="2"/>
      <scheme val="minor"/>
    </font>
    <font>
      <b/>
      <sz val="10"/>
      <name val="Arial"/>
      <family val="2"/>
    </font>
    <font>
      <u/>
      <sz val="11"/>
      <color indexed="12"/>
      <name val="Arial"/>
      <family val="2"/>
    </font>
    <font>
      <sz val="11"/>
      <name val="Trebuchet MS"/>
      <family val="2"/>
    </font>
    <font>
      <sz val="12"/>
      <name val="Arial"/>
      <family val="2"/>
    </font>
    <font>
      <b/>
      <sz val="12"/>
      <color theme="1"/>
      <name val="Arial"/>
      <family val="2"/>
    </font>
    <font>
      <sz val="11"/>
      <color theme="1" tint="0.34998626667073579"/>
      <name val="Calibri"/>
      <family val="2"/>
    </font>
    <font>
      <sz val="11"/>
      <color theme="0"/>
      <name val="Arial"/>
      <family val="2"/>
      <scheme val="minor"/>
    </font>
    <font>
      <sz val="8"/>
      <color theme="4"/>
      <name val="Tahoma"/>
      <family val="2"/>
    </font>
    <font>
      <b/>
      <sz val="8"/>
      <color theme="4"/>
      <name val="Tahoma"/>
      <family val="2"/>
    </font>
    <font>
      <sz val="10"/>
      <color theme="4"/>
      <name val="Tahoma"/>
      <family val="2"/>
    </font>
    <font>
      <i/>
      <sz val="10"/>
      <name val="Arial"/>
      <family val="2"/>
      <scheme val="minor"/>
    </font>
    <font>
      <b/>
      <sz val="11"/>
      <name val="Arial"/>
      <family val="2"/>
      <scheme val="minor"/>
    </font>
    <font>
      <b/>
      <sz val="18"/>
      <color theme="0"/>
      <name val="Arial"/>
      <family val="2"/>
      <scheme val="major"/>
    </font>
    <font>
      <b/>
      <sz val="9"/>
      <color theme="4" tint="-0.499984740745262"/>
      <name val="Arial"/>
      <family val="2"/>
      <scheme val="minor"/>
    </font>
    <font>
      <b/>
      <sz val="9"/>
      <color theme="0"/>
      <name val="Arial"/>
      <family val="2"/>
      <scheme val="minor"/>
    </font>
    <font>
      <b/>
      <sz val="9"/>
      <color theme="4" tint="-0.249977111117893"/>
      <name val="Arial"/>
      <family val="2"/>
      <scheme val="minor"/>
    </font>
    <font>
      <sz val="9"/>
      <name val="Arial"/>
      <family val="2"/>
      <scheme val="minor"/>
    </font>
    <font>
      <b/>
      <sz val="11"/>
      <color theme="4"/>
      <name val="Arial"/>
      <family val="2"/>
      <scheme val="minor"/>
    </font>
    <font>
      <sz val="8"/>
      <name val="Arial"/>
      <family val="2"/>
    </font>
    <font>
      <sz val="10"/>
      <color theme="4"/>
      <name val="Arial"/>
      <family val="2"/>
      <scheme val="minor"/>
    </font>
    <font>
      <b/>
      <sz val="10"/>
      <color theme="4"/>
      <name val="Arial"/>
      <family val="2"/>
      <scheme val="minor"/>
    </font>
    <font>
      <sz val="9"/>
      <color indexed="81"/>
      <name val="Tahoma"/>
      <family val="2"/>
    </font>
    <font>
      <b/>
      <sz val="9"/>
      <color indexed="81"/>
      <name val="Tahoma"/>
      <family val="2"/>
    </font>
    <font>
      <sz val="11"/>
      <color theme="4"/>
      <name val="Arial"/>
      <family val="2"/>
      <scheme val="minor"/>
    </font>
    <font>
      <sz val="11"/>
      <name val="Arial"/>
      <family val="2"/>
      <scheme val="minor"/>
    </font>
    <font>
      <u/>
      <sz val="10"/>
      <color indexed="12"/>
      <name val="Arial"/>
      <family val="2"/>
      <scheme val="minor"/>
    </font>
    <font>
      <sz val="11"/>
      <name val="Tahoma"/>
      <family val="2"/>
    </font>
    <font>
      <b/>
      <sz val="10"/>
      <name val="Arial"/>
      <family val="2"/>
      <scheme val="minor"/>
    </font>
    <font>
      <b/>
      <sz val="11"/>
      <color theme="4" tint="-0.249977111117893"/>
      <name val="Arial"/>
      <family val="2"/>
      <scheme val="minor"/>
    </font>
    <font>
      <sz val="11"/>
      <color rgb="FF000000"/>
      <name val="Arial"/>
      <family val="2"/>
      <scheme val="minor"/>
    </font>
    <font>
      <b/>
      <sz val="11"/>
      <color rgb="FF000000"/>
      <name val="Arial"/>
      <family val="2"/>
      <scheme val="minor"/>
    </font>
    <font>
      <b/>
      <sz val="12"/>
      <color indexed="9"/>
      <name val="Arial"/>
      <family val="2"/>
      <scheme val="minor"/>
    </font>
    <font>
      <u/>
      <sz val="11"/>
      <color indexed="12"/>
      <name val="Arial"/>
      <family val="2"/>
      <scheme val="minor"/>
    </font>
    <font>
      <sz val="9"/>
      <color theme="1" tint="0.34998626667073579"/>
      <name val="Arial"/>
      <family val="2"/>
      <scheme val="minor"/>
    </font>
    <font>
      <b/>
      <sz val="11"/>
      <color theme="0"/>
      <name val="Arial"/>
      <family val="2"/>
      <scheme val="minor"/>
    </font>
    <font>
      <b/>
      <sz val="18"/>
      <color theme="4"/>
      <name val="Arial"/>
      <family val="2"/>
      <scheme val="major"/>
    </font>
    <font>
      <b/>
      <sz val="18"/>
      <color theme="4"/>
      <name val="Arial"/>
      <family val="2"/>
    </font>
    <font>
      <sz val="8"/>
      <color theme="4"/>
      <name val="Arial"/>
      <family val="2"/>
      <scheme val="minor"/>
    </font>
    <font>
      <b/>
      <sz val="10"/>
      <color theme="4"/>
      <name val="Tahoma"/>
      <family val="2"/>
    </font>
  </fonts>
  <fills count="11">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bgColor indexed="64"/>
      </patternFill>
    </fill>
    <fill>
      <patternFill patternType="solid">
        <fgColor theme="4"/>
      </patternFill>
    </fill>
    <fill>
      <patternFill patternType="solid">
        <fgColor theme="4"/>
        <bgColor indexed="64"/>
      </patternFill>
    </fill>
    <fill>
      <patternFill patternType="solid">
        <fgColor theme="0" tint="-0.14999847407452621"/>
        <bgColor indexed="64"/>
      </patternFill>
    </fill>
    <fill>
      <patternFill patternType="solid">
        <fgColor theme="0" tint="-0.249977111117893"/>
        <bgColor indexed="64"/>
      </patternFill>
    </fill>
  </fills>
  <borders count="14">
    <border>
      <left/>
      <right/>
      <top/>
      <bottom/>
      <diagonal/>
    </border>
    <border>
      <left/>
      <right/>
      <top/>
      <bottom style="thin">
        <color theme="4"/>
      </bottom>
      <diagonal/>
    </border>
    <border>
      <left/>
      <right style="thin">
        <color theme="4"/>
      </right>
      <top/>
      <bottom style="thin">
        <color theme="4"/>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theme="0"/>
      </left>
      <right style="medium">
        <color theme="0"/>
      </right>
      <top style="medium">
        <color theme="0"/>
      </top>
      <bottom style="medium">
        <color theme="0"/>
      </bottom>
      <diagonal/>
    </border>
    <border>
      <left style="thin">
        <color theme="0" tint="-0.24994659260841701"/>
      </left>
      <right/>
      <top/>
      <bottom style="hair">
        <color theme="0" tint="-0.24994659260841701"/>
      </bottom>
      <diagonal/>
    </border>
    <border>
      <left/>
      <right/>
      <top/>
      <bottom style="hair">
        <color theme="0" tint="-0.24994659260841701"/>
      </bottom>
      <diagonal/>
    </border>
    <border>
      <left style="thin">
        <color theme="0" tint="-0.24994659260841701"/>
      </left>
      <right/>
      <top style="hair">
        <color theme="0" tint="-0.24994659260841701"/>
      </top>
      <bottom style="hair">
        <color theme="0" tint="-0.24994659260841701"/>
      </bottom>
      <diagonal/>
    </border>
    <border>
      <left/>
      <right/>
      <top style="hair">
        <color theme="0" tint="-0.24994659260841701"/>
      </top>
      <bottom style="hair">
        <color theme="0" tint="-0.24994659260841701"/>
      </bottom>
      <diagonal/>
    </border>
    <border>
      <left style="thin">
        <color theme="0" tint="-0.24994659260841701"/>
      </left>
      <right/>
      <top style="hair">
        <color theme="0" tint="-0.24994659260841701"/>
      </top>
      <bottom/>
      <diagonal/>
    </border>
    <border>
      <left/>
      <right/>
      <top style="hair">
        <color theme="0" tint="-0.24994659260841701"/>
      </top>
      <bottom/>
      <diagonal/>
    </border>
  </borders>
  <cellStyleXfs count="5">
    <xf numFmtId="0" fontId="0" fillId="0" borderId="0"/>
    <xf numFmtId="43" fontId="1" fillId="0" borderId="0" applyFont="0" applyFill="0" applyBorder="0" applyAlignment="0" applyProtection="0"/>
    <xf numFmtId="0" fontId="41" fillId="0" borderId="0" applyNumberFormat="0" applyFill="0" applyBorder="0" applyAlignment="0" applyProtection="0">
      <alignment vertical="top"/>
      <protection locked="0"/>
    </xf>
    <xf numFmtId="9" fontId="1" fillId="0" borderId="0" applyFont="0" applyFill="0" applyBorder="0" applyAlignment="0" applyProtection="0"/>
    <xf numFmtId="0" fontId="22" fillId="7" borderId="0" applyNumberFormat="0" applyBorder="0" applyAlignment="0" applyProtection="0"/>
  </cellStyleXfs>
  <cellXfs count="132">
    <xf numFmtId="0" fontId="0" fillId="0" borderId="0" xfId="0"/>
    <xf numFmtId="0" fontId="0" fillId="0" borderId="0" xfId="0" applyBorder="1"/>
    <xf numFmtId="0" fontId="6" fillId="4" borderId="0" xfId="0" applyFont="1" applyFill="1" applyBorder="1" applyAlignment="1">
      <alignment vertical="center"/>
    </xf>
    <xf numFmtId="0" fontId="7" fillId="4" borderId="0" xfId="0" applyFont="1" applyFill="1" applyBorder="1" applyAlignment="1">
      <alignment vertical="center"/>
    </xf>
    <xf numFmtId="0" fontId="4" fillId="0" borderId="0" xfId="0" applyFont="1"/>
    <xf numFmtId="0" fontId="8" fillId="0" borderId="0" xfId="0" applyNumberFormat="1" applyFont="1" applyBorder="1" applyAlignment="1">
      <alignment horizontal="right"/>
    </xf>
    <xf numFmtId="0" fontId="11" fillId="0" borderId="0" xfId="0" applyFont="1"/>
    <xf numFmtId="0" fontId="12" fillId="0" borderId="0" xfId="0" applyFont="1"/>
    <xf numFmtId="0" fontId="15" fillId="0" borderId="0" xfId="0" applyFont="1"/>
    <xf numFmtId="0" fontId="16" fillId="0" borderId="0" xfId="0" applyFont="1"/>
    <xf numFmtId="0" fontId="6" fillId="4" borderId="0" xfId="0" applyFont="1" applyFill="1" applyBorder="1" applyAlignment="1">
      <alignment horizontal="left" vertical="center"/>
    </xf>
    <xf numFmtId="0" fontId="0" fillId="0" borderId="0" xfId="0" applyFill="1" applyBorder="1"/>
    <xf numFmtId="0" fontId="18" fillId="0" borderId="0" xfId="0" applyFont="1" applyAlignment="1">
      <alignment horizontal="left" vertical="top" wrapText="1"/>
    </xf>
    <xf numFmtId="0" fontId="4" fillId="6" borderId="0" xfId="0" applyFont="1" applyFill="1" applyBorder="1"/>
    <xf numFmtId="0" fontId="10" fillId="0" borderId="3" xfId="0" applyFont="1" applyBorder="1"/>
    <xf numFmtId="0" fontId="0" fillId="6" borderId="0" xfId="0" applyFill="1" applyBorder="1"/>
    <xf numFmtId="0" fontId="41" fillId="0" borderId="0" xfId="2" applyBorder="1" applyAlignment="1" applyProtection="1">
      <alignment horizontal="left" vertical="top"/>
    </xf>
    <xf numFmtId="0" fontId="19" fillId="0" borderId="4" xfId="0" applyFont="1" applyBorder="1" applyAlignment="1">
      <alignment horizontal="left" wrapText="1"/>
    </xf>
    <xf numFmtId="0" fontId="12" fillId="0" borderId="5" xfId="0" applyFont="1" applyBorder="1" applyAlignment="1">
      <alignment horizontal="left" wrapText="1"/>
    </xf>
    <xf numFmtId="0" fontId="9" fillId="6" borderId="0" xfId="0" applyFont="1" applyFill="1" applyBorder="1"/>
    <xf numFmtId="0" fontId="19" fillId="0" borderId="5" xfId="0" applyFont="1" applyBorder="1" applyAlignment="1">
      <alignment horizontal="left" wrapText="1"/>
    </xf>
    <xf numFmtId="0" fontId="4" fillId="6" borderId="0" xfId="0" applyFont="1" applyFill="1" applyBorder="1" applyAlignment="1">
      <alignment vertical="top"/>
    </xf>
    <xf numFmtId="0" fontId="10" fillId="6" borderId="0" xfId="0" applyFont="1" applyFill="1" applyBorder="1" applyAlignment="1">
      <alignment horizontal="right" vertical="top"/>
    </xf>
    <xf numFmtId="0" fontId="19" fillId="0" borderId="5" xfId="0" applyFont="1" applyBorder="1" applyAlignment="1">
      <alignment horizontal="left"/>
    </xf>
    <xf numFmtId="0" fontId="18" fillId="6" borderId="0" xfId="0" applyFont="1" applyFill="1" applyBorder="1" applyAlignment="1">
      <alignment horizontal="left" vertical="top" wrapText="1"/>
    </xf>
    <xf numFmtId="0" fontId="10" fillId="6" borderId="0" xfId="0" applyFont="1" applyFill="1" applyBorder="1" applyAlignment="1">
      <alignment vertical="top"/>
    </xf>
    <xf numFmtId="0" fontId="10" fillId="6" borderId="0" xfId="0" applyFont="1" applyFill="1" applyBorder="1" applyAlignment="1">
      <alignment vertical="top" wrapText="1"/>
    </xf>
    <xf numFmtId="0" fontId="0" fillId="6" borderId="0" xfId="0" applyFill="1" applyBorder="1" applyAlignment="1">
      <alignment horizontal="right" vertical="top"/>
    </xf>
    <xf numFmtId="0" fontId="13" fillId="6" borderId="0" xfId="0" applyFont="1" applyFill="1" applyBorder="1" applyAlignment="1"/>
    <xf numFmtId="0" fontId="21" fillId="6" borderId="0" xfId="0" applyFont="1" applyFill="1" applyBorder="1" applyAlignment="1">
      <alignment horizontal="center"/>
    </xf>
    <xf numFmtId="0" fontId="14" fillId="6" borderId="0" xfId="2" applyFont="1" applyFill="1" applyBorder="1" applyAlignment="1" applyProtection="1">
      <alignment horizontal="left" indent="1"/>
    </xf>
    <xf numFmtId="0" fontId="17" fillId="6" borderId="0" xfId="0" applyFont="1" applyFill="1" applyBorder="1" applyAlignment="1" applyProtection="1">
      <alignment horizontal="left" indent="1"/>
    </xf>
    <xf numFmtId="0" fontId="10" fillId="6" borderId="0" xfId="0" applyFont="1" applyFill="1" applyBorder="1"/>
    <xf numFmtId="0" fontId="1" fillId="4" borderId="0" xfId="0" applyFont="1" applyFill="1" applyBorder="1" applyAlignment="1">
      <alignment horizontal="right" vertical="center"/>
    </xf>
    <xf numFmtId="0" fontId="1" fillId="0" borderId="0" xfId="0" applyFont="1" applyFill="1" applyBorder="1"/>
    <xf numFmtId="0" fontId="1" fillId="0" borderId="0" xfId="0" applyFont="1"/>
    <xf numFmtId="0" fontId="1" fillId="0" borderId="0" xfId="0" applyFont="1" applyBorder="1" applyAlignment="1"/>
    <xf numFmtId="0" fontId="1" fillId="0" borderId="0" xfId="0" applyFont="1" applyAlignment="1"/>
    <xf numFmtId="43" fontId="1" fillId="0" borderId="0" xfId="0" applyNumberFormat="1" applyFont="1"/>
    <xf numFmtId="0" fontId="23" fillId="0" borderId="0" xfId="0" applyFont="1"/>
    <xf numFmtId="0" fontId="25" fillId="0" borderId="0" xfId="0" applyFont="1"/>
    <xf numFmtId="0" fontId="27" fillId="0" borderId="0" xfId="0" applyFont="1"/>
    <xf numFmtId="0" fontId="30" fillId="7" borderId="0" xfId="4" applyFont="1" applyBorder="1" applyAlignment="1">
      <alignment horizontal="center" vertical="center" wrapText="1"/>
    </xf>
    <xf numFmtId="0" fontId="28" fillId="8" borderId="0" xfId="0" applyFont="1" applyFill="1" applyBorder="1" applyAlignment="1">
      <alignment vertical="center"/>
    </xf>
    <xf numFmtId="0" fontId="5" fillId="8" borderId="0" xfId="0" applyFont="1" applyFill="1" applyBorder="1" applyAlignment="1">
      <alignment vertical="center"/>
    </xf>
    <xf numFmtId="0" fontId="29" fillId="3" borderId="0" xfId="0" applyFont="1" applyFill="1" applyBorder="1" applyAlignment="1">
      <alignment horizontal="center" vertical="center" wrapText="1"/>
    </xf>
    <xf numFmtId="0" fontId="31" fillId="2" borderId="0" xfId="0" applyFont="1" applyFill="1" applyBorder="1" applyAlignment="1">
      <alignment horizontal="center" vertical="center" wrapText="1"/>
    </xf>
    <xf numFmtId="0" fontId="15" fillId="9" borderId="0" xfId="0" applyFont="1" applyFill="1"/>
    <xf numFmtId="0" fontId="15" fillId="0" borderId="0" xfId="0" applyFont="1" applyAlignment="1">
      <alignment horizontal="right" indent="1"/>
    </xf>
    <xf numFmtId="38" fontId="27" fillId="2" borderId="7" xfId="1" applyNumberFormat="1" applyFont="1" applyFill="1" applyBorder="1" applyAlignment="1">
      <alignment vertical="center"/>
    </xf>
    <xf numFmtId="0" fontId="34" fillId="0" borderId="0" xfId="0" applyFont="1" applyFill="1" applyBorder="1" applyAlignment="1">
      <alignment horizontal="right"/>
    </xf>
    <xf numFmtId="0" fontId="35" fillId="0" borderId="0" xfId="0" applyFont="1"/>
    <xf numFmtId="164" fontId="0" fillId="0" borderId="0" xfId="0" applyNumberFormat="1" applyAlignment="1">
      <alignment horizontal="center"/>
    </xf>
    <xf numFmtId="38" fontId="0" fillId="0" borderId="0" xfId="0" applyNumberFormat="1" applyAlignment="1">
      <alignment horizontal="center"/>
    </xf>
    <xf numFmtId="10" fontId="0" fillId="0" borderId="0" xfId="3" applyNumberFormat="1" applyFont="1" applyAlignment="1">
      <alignment horizontal="center"/>
    </xf>
    <xf numFmtId="164" fontId="26" fillId="9" borderId="0" xfId="0" applyNumberFormat="1" applyFont="1" applyFill="1"/>
    <xf numFmtId="38" fontId="27" fillId="3" borderId="7" xfId="1" applyNumberFormat="1" applyFont="1" applyFill="1" applyBorder="1" applyAlignment="1">
      <alignment vertical="center"/>
    </xf>
    <xf numFmtId="0" fontId="15" fillId="0" borderId="0" xfId="0" applyFont="1" applyAlignment="1">
      <alignment horizontal="right"/>
    </xf>
    <xf numFmtId="10" fontId="15" fillId="0" borderId="0" xfId="3" applyNumberFormat="1" applyFont="1" applyAlignment="1">
      <alignment horizontal="right"/>
    </xf>
    <xf numFmtId="0" fontId="39" fillId="0" borderId="0" xfId="0" applyFont="1"/>
    <xf numFmtId="0" fontId="40" fillId="0" borderId="0" xfId="0" applyFont="1"/>
    <xf numFmtId="0" fontId="39" fillId="0" borderId="0" xfId="0" applyFont="1" applyAlignment="1">
      <alignment horizontal="left"/>
    </xf>
    <xf numFmtId="0" fontId="41" fillId="0" borderId="0" xfId="2" applyAlignment="1" applyProtection="1">
      <alignment vertical="center"/>
    </xf>
    <xf numFmtId="0" fontId="42" fillId="0" borderId="0" xfId="0" applyFont="1"/>
    <xf numFmtId="0" fontId="30" fillId="7" borderId="0" xfId="4" applyFont="1" applyBorder="1" applyAlignment="1">
      <alignment horizontal="left" vertical="center" indent="1"/>
    </xf>
    <xf numFmtId="0" fontId="30" fillId="7" borderId="0" xfId="4" applyFont="1" applyBorder="1" applyAlignment="1">
      <alignment horizontal="center" vertical="center"/>
    </xf>
    <xf numFmtId="167" fontId="43" fillId="0" borderId="6" xfId="1" applyNumberFormat="1" applyFont="1" applyFill="1" applyBorder="1" applyAlignment="1">
      <alignment horizontal="right"/>
    </xf>
    <xf numFmtId="0" fontId="36" fillId="0" borderId="1" xfId="0" applyFont="1" applyBorder="1"/>
    <xf numFmtId="0" fontId="15" fillId="0" borderId="1" xfId="0" applyFont="1" applyBorder="1"/>
    <xf numFmtId="0" fontId="15" fillId="0" borderId="0" xfId="0" applyFont="1" applyAlignment="1">
      <alignment vertical="top"/>
    </xf>
    <xf numFmtId="0" fontId="44" fillId="0" borderId="1" xfId="0" applyFont="1" applyBorder="1"/>
    <xf numFmtId="0" fontId="40" fillId="0" borderId="1" xfId="0" applyFont="1" applyBorder="1" applyAlignment="1">
      <alignment vertical="top"/>
    </xf>
    <xf numFmtId="0" fontId="15" fillId="0" borderId="2" xfId="0" applyFont="1" applyBorder="1" applyAlignment="1">
      <alignment vertical="top"/>
    </xf>
    <xf numFmtId="0" fontId="45" fillId="0" borderId="0" xfId="0" applyFont="1" applyAlignment="1">
      <alignment horizontal="left" vertical="top" wrapText="1" readingOrder="1"/>
    </xf>
    <xf numFmtId="0" fontId="46" fillId="0" borderId="0" xfId="0" applyFont="1" applyAlignment="1">
      <alignment horizontal="left" vertical="top" wrapText="1" readingOrder="1"/>
    </xf>
    <xf numFmtId="0" fontId="45" fillId="0" borderId="0" xfId="0" applyFont="1" applyAlignment="1">
      <alignment horizontal="left" vertical="center" wrapText="1" readingOrder="1"/>
    </xf>
    <xf numFmtId="0" fontId="40" fillId="0" borderId="0" xfId="0" applyFont="1" applyAlignment="1">
      <alignment horizontal="right" vertical="top"/>
    </xf>
    <xf numFmtId="0" fontId="40" fillId="0" borderId="0" xfId="0" applyFont="1" applyAlignment="1">
      <alignment vertical="top" wrapText="1"/>
    </xf>
    <xf numFmtId="0" fontId="15" fillId="5" borderId="0" xfId="0" applyFont="1" applyFill="1" applyAlignment="1">
      <alignment horizontal="right" vertical="top"/>
    </xf>
    <xf numFmtId="0" fontId="47" fillId="5" borderId="0" xfId="0" applyFont="1" applyFill="1" applyAlignment="1"/>
    <xf numFmtId="0" fontId="15" fillId="5" borderId="0" xfId="0" applyFont="1" applyFill="1"/>
    <xf numFmtId="0" fontId="48" fillId="0" borderId="0" xfId="2" applyFont="1" applyAlignment="1" applyProtection="1">
      <alignment horizontal="left" indent="1"/>
    </xf>
    <xf numFmtId="0" fontId="48" fillId="0" borderId="0" xfId="0" applyFont="1" applyAlignment="1" applyProtection="1">
      <alignment horizontal="left" indent="1"/>
    </xf>
    <xf numFmtId="0" fontId="49" fillId="4" borderId="0" xfId="0" applyFont="1" applyFill="1" applyAlignment="1">
      <alignment horizontal="center"/>
    </xf>
    <xf numFmtId="0" fontId="32" fillId="0" borderId="0" xfId="0" applyFont="1"/>
    <xf numFmtId="0" fontId="41" fillId="0" borderId="0" xfId="2" applyBorder="1" applyAlignment="1" applyProtection="1">
      <alignment horizontal="left"/>
    </xf>
    <xf numFmtId="0" fontId="0" fillId="0" borderId="0" xfId="0" applyAlignment="1">
      <alignment horizontal="right"/>
    </xf>
    <xf numFmtId="0" fontId="33" fillId="0" borderId="0" xfId="0" applyFont="1" applyFill="1" applyAlignment="1">
      <alignment horizontal="right" vertical="center"/>
    </xf>
    <xf numFmtId="0" fontId="15" fillId="0" borderId="0" xfId="0" applyFont="1" applyAlignment="1">
      <alignment vertical="center"/>
    </xf>
    <xf numFmtId="164" fontId="15" fillId="0" borderId="6" xfId="0" applyNumberFormat="1" applyFont="1" applyFill="1" applyBorder="1" applyAlignment="1">
      <alignment horizontal="center" vertical="center"/>
    </xf>
    <xf numFmtId="38" fontId="15" fillId="0" borderId="6" xfId="1" applyNumberFormat="1" applyFont="1" applyFill="1" applyBorder="1" applyAlignment="1">
      <alignment horizontal="right" vertical="center"/>
    </xf>
    <xf numFmtId="43" fontId="15" fillId="0" borderId="6" xfId="1" applyFont="1" applyFill="1" applyBorder="1" applyAlignment="1">
      <alignment horizontal="right" vertical="center"/>
    </xf>
    <xf numFmtId="0" fontId="0" fillId="0" borderId="0" xfId="0" applyAlignment="1">
      <alignment vertical="center"/>
    </xf>
    <xf numFmtId="0" fontId="50" fillId="7" borderId="0" xfId="4" applyFont="1" applyBorder="1" applyAlignment="1">
      <alignment horizontal="left" vertical="center" indent="1"/>
    </xf>
    <xf numFmtId="40" fontId="32" fillId="4" borderId="9" xfId="0" applyNumberFormat="1" applyFont="1" applyFill="1" applyBorder="1" applyAlignment="1">
      <alignment horizontal="right" vertical="center"/>
    </xf>
    <xf numFmtId="165" fontId="32" fillId="4" borderId="9" xfId="0" applyNumberFormat="1" applyFont="1" applyFill="1" applyBorder="1" applyAlignment="1">
      <alignment vertical="center"/>
    </xf>
    <xf numFmtId="0" fontId="15" fillId="0" borderId="9" xfId="0" applyFont="1" applyBorder="1" applyAlignment="1">
      <alignment horizontal="left" vertical="center" indent="1"/>
    </xf>
    <xf numFmtId="0" fontId="15" fillId="0" borderId="9" xfId="0" applyFont="1" applyBorder="1" applyAlignment="1">
      <alignment vertical="center"/>
    </xf>
    <xf numFmtId="165" fontId="32" fillId="4" borderId="11" xfId="0" applyNumberFormat="1" applyFont="1" applyFill="1" applyBorder="1" applyAlignment="1">
      <alignment vertical="center"/>
    </xf>
    <xf numFmtId="0" fontId="15" fillId="0" borderId="11" xfId="0" applyFont="1" applyBorder="1" applyAlignment="1">
      <alignment horizontal="left" vertical="center" indent="1"/>
    </xf>
    <xf numFmtId="0" fontId="15" fillId="0" borderId="11" xfId="0" applyFont="1" applyBorder="1" applyAlignment="1">
      <alignment vertical="center"/>
    </xf>
    <xf numFmtId="0" fontId="15" fillId="0" borderId="13" xfId="0" applyFont="1" applyBorder="1" applyAlignment="1">
      <alignment horizontal="left" vertical="center" indent="1"/>
    </xf>
    <xf numFmtId="0" fontId="15" fillId="0" borderId="13" xfId="0" applyFont="1" applyBorder="1" applyAlignment="1">
      <alignment vertical="center"/>
    </xf>
    <xf numFmtId="0" fontId="51" fillId="0" borderId="0" xfId="0" applyFont="1" applyFill="1" applyBorder="1" applyAlignment="1">
      <alignment vertical="center"/>
    </xf>
    <xf numFmtId="0" fontId="52" fillId="0" borderId="0" xfId="0" applyFont="1" applyFill="1" applyBorder="1" applyAlignment="1">
      <alignment vertical="center"/>
    </xf>
    <xf numFmtId="0" fontId="50" fillId="7" borderId="0" xfId="4" applyFont="1" applyAlignment="1">
      <alignment horizontal="left" vertical="center" indent="1"/>
    </xf>
    <xf numFmtId="0" fontId="50" fillId="7" borderId="0" xfId="4" applyFont="1" applyAlignment="1">
      <alignment horizontal="center" vertical="center" wrapText="1"/>
    </xf>
    <xf numFmtId="38" fontId="27" fillId="2" borderId="7" xfId="1" applyNumberFormat="1" applyFont="1" applyFill="1" applyBorder="1" applyAlignment="1">
      <alignment horizontal="left" vertical="center" indent="1"/>
    </xf>
    <xf numFmtId="38" fontId="27" fillId="4" borderId="7" xfId="1" applyNumberFormat="1" applyFont="1" applyFill="1" applyBorder="1" applyAlignment="1">
      <alignment horizontal="right" vertical="center"/>
    </xf>
    <xf numFmtId="166" fontId="27" fillId="4" borderId="7" xfId="3" applyNumberFormat="1" applyFont="1" applyFill="1" applyBorder="1" applyAlignment="1">
      <alignment horizontal="right" vertical="center"/>
    </xf>
    <xf numFmtId="165" fontId="27" fillId="4" borderId="7" xfId="3" applyNumberFormat="1" applyFont="1" applyFill="1" applyBorder="1" applyAlignment="1">
      <alignment horizontal="right" vertical="center"/>
    </xf>
    <xf numFmtId="38" fontId="27" fillId="10" borderId="7" xfId="1" applyNumberFormat="1" applyFont="1" applyFill="1" applyBorder="1" applyAlignment="1">
      <alignment horizontal="left" vertical="center" indent="1"/>
    </xf>
    <xf numFmtId="38" fontId="27" fillId="10" borderId="7" xfId="1" applyNumberFormat="1" applyFont="1" applyFill="1" applyBorder="1" applyAlignment="1">
      <alignment horizontal="right" vertical="center"/>
    </xf>
    <xf numFmtId="166" fontId="27" fillId="10" borderId="7" xfId="3" applyNumberFormat="1" applyFont="1" applyFill="1" applyBorder="1" applyAlignment="1">
      <alignment horizontal="right" vertical="center"/>
    </xf>
    <xf numFmtId="166" fontId="27" fillId="2" borderId="7" xfId="3" applyNumberFormat="1" applyFont="1" applyFill="1" applyBorder="1" applyAlignment="1">
      <alignment vertical="center"/>
    </xf>
    <xf numFmtId="165" fontId="27" fillId="2" borderId="7" xfId="3" applyNumberFormat="1" applyFont="1" applyFill="1" applyBorder="1" applyAlignment="1">
      <alignment vertical="center"/>
    </xf>
    <xf numFmtId="38" fontId="32" fillId="4" borderId="9" xfId="0" applyNumberFormat="1" applyFont="1" applyFill="1" applyBorder="1" applyAlignment="1">
      <alignment horizontal="right" vertical="center"/>
    </xf>
    <xf numFmtId="165" fontId="32" fillId="4" borderId="9" xfId="3" applyNumberFormat="1" applyFont="1" applyFill="1" applyBorder="1" applyAlignment="1">
      <alignment horizontal="right" vertical="center"/>
    </xf>
    <xf numFmtId="38" fontId="32" fillId="4" borderId="11" xfId="0" applyNumberFormat="1" applyFont="1" applyFill="1" applyBorder="1" applyAlignment="1">
      <alignment horizontal="right" vertical="center"/>
    </xf>
    <xf numFmtId="165" fontId="32" fillId="4" borderId="11" xfId="3" applyNumberFormat="1" applyFont="1" applyFill="1" applyBorder="1" applyAlignment="1">
      <alignment horizontal="right" vertical="center"/>
    </xf>
    <xf numFmtId="40" fontId="32" fillId="4" borderId="11" xfId="0" applyNumberFormat="1" applyFont="1" applyFill="1" applyBorder="1" applyAlignment="1">
      <alignment horizontal="right" vertical="center"/>
    </xf>
    <xf numFmtId="38" fontId="32" fillId="4" borderId="13" xfId="0" applyNumberFormat="1" applyFont="1" applyFill="1" applyBorder="1" applyAlignment="1">
      <alignment horizontal="right" vertical="center"/>
    </xf>
    <xf numFmtId="165" fontId="32" fillId="4" borderId="13" xfId="3" applyNumberFormat="1" applyFont="1" applyFill="1" applyBorder="1" applyAlignment="1">
      <alignment horizontal="right" vertical="center"/>
    </xf>
    <xf numFmtId="40" fontId="32" fillId="4" borderId="13" xfId="0" applyNumberFormat="1" applyFont="1" applyFill="1" applyBorder="1" applyAlignment="1">
      <alignment horizontal="right" vertical="center"/>
    </xf>
    <xf numFmtId="38" fontId="32" fillId="9" borderId="8" xfId="1" applyNumberFormat="1" applyFont="1" applyFill="1" applyBorder="1" applyAlignment="1">
      <alignment horizontal="right" vertical="center"/>
    </xf>
    <xf numFmtId="38" fontId="32" fillId="9" borderId="10" xfId="1" applyNumberFormat="1" applyFont="1" applyFill="1" applyBorder="1" applyAlignment="1">
      <alignment horizontal="right" vertical="center"/>
    </xf>
    <xf numFmtId="38" fontId="32" fillId="9" borderId="12" xfId="1" applyNumberFormat="1" applyFont="1" applyFill="1" applyBorder="1" applyAlignment="1">
      <alignment horizontal="right" vertical="center"/>
    </xf>
    <xf numFmtId="0" fontId="53" fillId="0" borderId="0" xfId="0" applyFont="1" applyAlignment="1">
      <alignment horizontal="center" vertical="top"/>
    </xf>
    <xf numFmtId="0" fontId="20" fillId="0" borderId="5" xfId="0" applyFont="1" applyBorder="1" applyAlignment="1">
      <alignment horizontal="left" wrapText="1"/>
    </xf>
    <xf numFmtId="0" fontId="41" fillId="0" borderId="5" xfId="2" applyBorder="1" applyAlignment="1" applyProtection="1">
      <alignment horizontal="left" wrapText="1"/>
    </xf>
    <xf numFmtId="0" fontId="25" fillId="0" borderId="0" xfId="0" applyFont="1" applyAlignment="1">
      <alignment vertical="center"/>
    </xf>
    <xf numFmtId="0" fontId="54" fillId="0" borderId="0" xfId="0" applyFont="1" applyAlignment="1">
      <alignment vertical="center"/>
    </xf>
  </cellXfs>
  <cellStyles count="5">
    <cellStyle name="Accent1" xfId="4" builtinId="29"/>
    <cellStyle name="Comma" xfId="1" builtinId="3"/>
    <cellStyle name="Hyperlink" xfId="2" builtinId="8" customBuiltin="1"/>
    <cellStyle name="Normal" xfId="0" builtinId="0"/>
    <cellStyle name="Percent" xfId="3" builtinId="5"/>
  </cellStyles>
  <dxfs count="3">
    <dxf>
      <font>
        <condense val="0"/>
        <extend val="0"/>
        <color indexed="12"/>
      </font>
    </dxf>
    <dxf>
      <font>
        <condense val="0"/>
        <extend val="0"/>
        <color indexed="22"/>
      </font>
    </dxf>
    <dxf>
      <font>
        <condense val="0"/>
        <extend val="0"/>
        <color indexed="12"/>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mruColors>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0651620769811189E-2"/>
          <c:y val="4.0037827470692157E-2"/>
          <c:w val="0.87535471305848933"/>
          <c:h val="0.85269731909265556"/>
        </c:manualLayout>
      </c:layout>
      <c:barChart>
        <c:barDir val="col"/>
        <c:grouping val="stacked"/>
        <c:varyColors val="0"/>
        <c:ser>
          <c:idx val="0"/>
          <c:order val="0"/>
          <c:tx>
            <c:strRef>
              <c:f>Account1!$D$21</c:f>
              <c:strCache>
                <c:ptCount val="1"/>
                <c:pt idx="0">
                  <c:v>Total Invested</c:v>
                </c:pt>
              </c:strCache>
            </c:strRef>
          </c:tx>
          <c:spPr>
            <a:solidFill>
              <a:schemeClr val="accent1">
                <a:lumMod val="40000"/>
                <a:lumOff val="60000"/>
              </a:schemeClr>
            </a:solidFill>
            <a:ln w="12700">
              <a:solidFill>
                <a:schemeClr val="accent1">
                  <a:lumMod val="60000"/>
                  <a:lumOff val="40000"/>
                </a:schemeClr>
              </a:solidFill>
              <a:prstDash val="solid"/>
            </a:ln>
          </c:spPr>
          <c:invertIfNegative val="0"/>
          <c:cat>
            <c:numRef>
              <c:f>Account1!$A$22:$A$37</c:f>
              <c:numCache>
                <c:formatCode>[$-409]d\-mmm\-yy;@</c:formatCode>
                <c:ptCount val="16"/>
                <c:pt idx="0">
                  <c:v>42339</c:v>
                </c:pt>
                <c:pt idx="1">
                  <c:v>42370</c:v>
                </c:pt>
                <c:pt idx="2">
                  <c:v>42401</c:v>
                </c:pt>
                <c:pt idx="3">
                  <c:v>42430</c:v>
                </c:pt>
                <c:pt idx="4">
                  <c:v>42461</c:v>
                </c:pt>
                <c:pt idx="5">
                  <c:v>42491</c:v>
                </c:pt>
                <c:pt idx="6">
                  <c:v>42522</c:v>
                </c:pt>
                <c:pt idx="7">
                  <c:v>42552</c:v>
                </c:pt>
                <c:pt idx="8">
                  <c:v>42583</c:v>
                </c:pt>
              </c:numCache>
            </c:numRef>
          </c:cat>
          <c:val>
            <c:numRef>
              <c:f>Account1!$D$22:$D$37</c:f>
              <c:numCache>
                <c:formatCode>#,##0_);[Red]\(#,##0\)</c:formatCode>
                <c:ptCount val="16"/>
                <c:pt idx="0">
                  <c:v>1000</c:v>
                </c:pt>
                <c:pt idx="1">
                  <c:v>1150</c:v>
                </c:pt>
                <c:pt idx="2">
                  <c:v>1300</c:v>
                </c:pt>
                <c:pt idx="3">
                  <c:v>1100</c:v>
                </c:pt>
                <c:pt idx="4">
                  <c:v>1250</c:v>
                </c:pt>
                <c:pt idx="5">
                  <c:v>1400</c:v>
                </c:pt>
                <c:pt idx="6">
                  <c:v>1400</c:v>
                </c:pt>
                <c:pt idx="7">
                  <c:v>1600</c:v>
                </c:pt>
                <c:pt idx="8">
                  <c:v>1750</c:v>
                </c:pt>
                <c:pt idx="9">
                  <c:v>0</c:v>
                </c:pt>
                <c:pt idx="10">
                  <c:v>0</c:v>
                </c:pt>
                <c:pt idx="11">
                  <c:v>0</c:v>
                </c:pt>
                <c:pt idx="12">
                  <c:v>0</c:v>
                </c:pt>
                <c:pt idx="13">
                  <c:v>0</c:v>
                </c:pt>
                <c:pt idx="14">
                  <c:v>0</c:v>
                </c:pt>
              </c:numCache>
            </c:numRef>
          </c:val>
          <c:extLst>
            <c:ext xmlns:c16="http://schemas.microsoft.com/office/drawing/2014/chart" uri="{C3380CC4-5D6E-409C-BE32-E72D297353CC}">
              <c16:uniqueId val="{00000000-2ED9-473E-AFC8-7C6CDBCBE86B}"/>
            </c:ext>
          </c:extLst>
        </c:ser>
        <c:dLbls>
          <c:showLegendKey val="0"/>
          <c:showVal val="0"/>
          <c:showCatName val="0"/>
          <c:showSerName val="0"/>
          <c:showPercent val="0"/>
          <c:showBubbleSize val="0"/>
        </c:dLbls>
        <c:gapWidth val="0"/>
        <c:overlap val="100"/>
        <c:axId val="170857984"/>
        <c:axId val="171193088"/>
      </c:barChart>
      <c:lineChart>
        <c:grouping val="standard"/>
        <c:varyColors val="0"/>
        <c:ser>
          <c:idx val="2"/>
          <c:order val="1"/>
          <c:tx>
            <c:strRef>
              <c:f>Account1!$C$21</c:f>
              <c:strCache>
                <c:ptCount val="1"/>
                <c:pt idx="0">
                  <c:v>Total Value</c:v>
                </c:pt>
              </c:strCache>
            </c:strRef>
          </c:tx>
          <c:spPr>
            <a:ln w="25400">
              <a:solidFill>
                <a:srgbClr val="006500"/>
              </a:solidFill>
              <a:prstDash val="solid"/>
            </a:ln>
          </c:spPr>
          <c:marker>
            <c:symbol val="circle"/>
            <c:size val="7"/>
            <c:spPr>
              <a:solidFill>
                <a:srgbClr val="006500"/>
              </a:solidFill>
              <a:ln>
                <a:solidFill>
                  <a:srgbClr val="006500"/>
                </a:solidFill>
                <a:prstDash val="solid"/>
              </a:ln>
            </c:spPr>
          </c:marker>
          <c:cat>
            <c:numRef>
              <c:f>Account1!$A$22:$A$37</c:f>
              <c:numCache>
                <c:formatCode>[$-409]d\-mmm\-yy;@</c:formatCode>
                <c:ptCount val="16"/>
                <c:pt idx="0">
                  <c:v>42339</c:v>
                </c:pt>
                <c:pt idx="1">
                  <c:v>42370</c:v>
                </c:pt>
                <c:pt idx="2">
                  <c:v>42401</c:v>
                </c:pt>
                <c:pt idx="3">
                  <c:v>42430</c:v>
                </c:pt>
                <c:pt idx="4">
                  <c:v>42461</c:v>
                </c:pt>
                <c:pt idx="5">
                  <c:v>42491</c:v>
                </c:pt>
                <c:pt idx="6">
                  <c:v>42522</c:v>
                </c:pt>
                <c:pt idx="7">
                  <c:v>42552</c:v>
                </c:pt>
                <c:pt idx="8">
                  <c:v>42583</c:v>
                </c:pt>
              </c:numCache>
            </c:numRef>
          </c:cat>
          <c:val>
            <c:numRef>
              <c:f>Account1!$C$22:$C$37</c:f>
              <c:numCache>
                <c:formatCode>#,##0_);[Red]\(#,##0\)</c:formatCode>
                <c:ptCount val="16"/>
                <c:pt idx="0">
                  <c:v>1000</c:v>
                </c:pt>
                <c:pt idx="1">
                  <c:v>1160</c:v>
                </c:pt>
                <c:pt idx="2">
                  <c:v>1298.4000000000001</c:v>
                </c:pt>
                <c:pt idx="3">
                  <c:v>1137.3520000000001</c:v>
                </c:pt>
                <c:pt idx="4">
                  <c:v>1310.0990400000001</c:v>
                </c:pt>
                <c:pt idx="5">
                  <c:v>1420.7960688000001</c:v>
                </c:pt>
                <c:pt idx="6">
                  <c:v>1491.8358722400001</c:v>
                </c:pt>
                <c:pt idx="7">
                  <c:v>1686.5909484072001</c:v>
                </c:pt>
                <c:pt idx="8">
                  <c:v>1819.7250389231281</c:v>
                </c:pt>
                <c:pt idx="15" formatCode="[$-409]d\-mmm\-yy;@">
                  <c:v>0</c:v>
                </c:pt>
              </c:numCache>
            </c:numRef>
          </c:val>
          <c:smooth val="0"/>
          <c:extLst>
            <c:ext xmlns:c16="http://schemas.microsoft.com/office/drawing/2014/chart" uri="{C3380CC4-5D6E-409C-BE32-E72D297353CC}">
              <c16:uniqueId val="{00000002-2ED9-473E-AFC8-7C6CDBCBE86B}"/>
            </c:ext>
          </c:extLst>
        </c:ser>
        <c:dLbls>
          <c:showLegendKey val="0"/>
          <c:showVal val="0"/>
          <c:showCatName val="0"/>
          <c:showSerName val="0"/>
          <c:showPercent val="0"/>
          <c:showBubbleSize val="0"/>
        </c:dLbls>
        <c:marker val="1"/>
        <c:smooth val="0"/>
        <c:axId val="170857984"/>
        <c:axId val="171193088"/>
      </c:lineChart>
      <c:dateAx>
        <c:axId val="170857984"/>
        <c:scaling>
          <c:orientation val="minMax"/>
        </c:scaling>
        <c:delete val="0"/>
        <c:axPos val="b"/>
        <c:numFmt formatCode="mmm\-yy"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71193088"/>
        <c:crosses val="autoZero"/>
        <c:auto val="1"/>
        <c:lblOffset val="100"/>
        <c:baseTimeUnit val="months"/>
      </c:dateAx>
      <c:valAx>
        <c:axId val="171193088"/>
        <c:scaling>
          <c:orientation val="minMax"/>
        </c:scaling>
        <c:delete val="0"/>
        <c:axPos val="l"/>
        <c:majorGridlines>
          <c:spPr>
            <a:ln w="3175">
              <a:solidFill>
                <a:srgbClr val="EAEAEA"/>
              </a:solidFill>
              <a:prstDash val="solid"/>
            </a:ln>
          </c:spPr>
        </c:majorGridlines>
        <c:numFmt formatCode="_(\$* #,##0_);_(\$* \(#,##0\);_(\$* &quot;-&quot;??_);_(@_)"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0857984"/>
        <c:crosses val="autoZero"/>
        <c:crossBetween val="between"/>
      </c:valAx>
      <c:spPr>
        <a:noFill/>
        <a:ln w="25400">
          <a:noFill/>
        </a:ln>
      </c:spPr>
    </c:plotArea>
    <c:legend>
      <c:legendPos val="t"/>
      <c:layout>
        <c:manualLayout>
          <c:xMode val="edge"/>
          <c:yMode val="edge"/>
          <c:x val="0.11493774442485613"/>
          <c:y val="7.4692316322168065E-3"/>
          <c:w val="0.38162842788783663"/>
          <c:h val="0.10045466536083662"/>
        </c:manualLayout>
      </c:layout>
      <c:overlay val="0"/>
      <c:spPr>
        <a:solidFill>
          <a:srgbClr val="FFFFFF"/>
        </a:solidFill>
        <a:ln w="3175">
          <a:solidFill>
            <a:schemeClr val="bg1">
              <a:lumMod val="85000"/>
            </a:schemeClr>
          </a:solidFill>
          <a:prstDash val="solid"/>
        </a:ln>
      </c:spPr>
      <c:txPr>
        <a:bodyPr/>
        <a:lstStyle/>
        <a:p>
          <a:pPr>
            <a:defRPr sz="10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vertex42.com/"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vertex42.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314324</xdr:colOff>
      <xdr:row>4</xdr:row>
      <xdr:rowOff>142876</xdr:rowOff>
    </xdr:from>
    <xdr:to>
      <xdr:col>9</xdr:col>
      <xdr:colOff>638175</xdr:colOff>
      <xdr:row>19</xdr:row>
      <xdr:rowOff>38100</xdr:rowOff>
    </xdr:to>
    <xdr:graphicFrame macro="">
      <xdr:nvGraphicFramePr>
        <xdr:cNvPr id="2" name="Chart 3">
          <a:extLst>
            <a:ext uri="{FF2B5EF4-FFF2-40B4-BE49-F238E27FC236}">
              <a16:creationId xmlns:a16="http://schemas.microsoft.com/office/drawing/2014/main" id="{89CC57B6-D6B0-4573-8D16-FD5195EBD8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123824</xdr:colOff>
      <xdr:row>0</xdr:row>
      <xdr:rowOff>19050</xdr:rowOff>
    </xdr:from>
    <xdr:to>
      <xdr:col>13</xdr:col>
      <xdr:colOff>9524</xdr:colOff>
      <xdr:row>0</xdr:row>
      <xdr:rowOff>354806</xdr:rowOff>
    </xdr:to>
    <xdr:pic>
      <xdr:nvPicPr>
        <xdr:cNvPr id="7" name="Picture 6">
          <a:extLst>
            <a:ext uri="{FF2B5EF4-FFF2-40B4-BE49-F238E27FC236}">
              <a16:creationId xmlns:a16="http://schemas.microsoft.com/office/drawing/2014/main" id="{BE0F18CB-741D-4BB3-88FD-C114167B554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572499" y="19050"/>
          <a:ext cx="1343025" cy="3357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4191000</xdr:colOff>
      <xdr:row>0</xdr:row>
      <xdr:rowOff>47625</xdr:rowOff>
    </xdr:from>
    <xdr:to>
      <xdr:col>2</xdr:col>
      <xdr:colOff>317872</xdr:colOff>
      <xdr:row>0</xdr:row>
      <xdr:rowOff>352451</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2"/>
        <a:stretch>
          <a:fillRect/>
        </a:stretch>
      </xdr:blipFill>
      <xdr:spPr>
        <a:xfrm>
          <a:off x="4899660" y="47625"/>
          <a:ext cx="1514212" cy="3048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4191000</xdr:colOff>
      <xdr:row>0</xdr:row>
      <xdr:rowOff>47625</xdr:rowOff>
    </xdr:from>
    <xdr:to>
      <xdr:col>2</xdr:col>
      <xdr:colOff>317872</xdr:colOff>
      <xdr:row>0</xdr:row>
      <xdr:rowOff>352451</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2"/>
        <a:stretch>
          <a:fillRect/>
        </a:stretch>
      </xdr:blipFill>
      <xdr:spPr>
        <a:xfrm>
          <a:off x="4876800" y="47625"/>
          <a:ext cx="1365622" cy="304826"/>
        </a:xfrm>
        <a:prstGeom prst="rect">
          <a:avLst/>
        </a:prstGeom>
      </xdr:spPr>
    </xdr:pic>
    <xdr:clientData/>
  </xdr:twoCellAnchor>
</xdr:wsDr>
</file>

<file path=xl/theme/theme1.xml><?xml version="1.0" encoding="utf-8"?>
<a:theme xmlns:a="http://schemas.openxmlformats.org/drawingml/2006/main" name="Office Theme">
  <a:themeElements>
    <a:clrScheme name="Vertex42 - Calendar Blue">
      <a:dk1>
        <a:sysClr val="windowText" lastClr="000000"/>
      </a:dk1>
      <a:lt1>
        <a:sysClr val="window" lastClr="FFFFFF"/>
      </a:lt1>
      <a:dk2>
        <a:srgbClr val="2B4575"/>
      </a:dk2>
      <a:lt2>
        <a:srgbClr val="F7F2E9"/>
      </a:lt2>
      <a:accent1>
        <a:srgbClr val="3A5D9C"/>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investment-tracker.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http://www.vertex42.com/ExcelTemplates/personal-budget-spreadsheet.html" TargetMode="External"/><Relationship Id="rId2" Type="http://schemas.openxmlformats.org/officeDocument/2006/relationships/hyperlink" Target="http://www.vertex42.com/ExcelTips/workbook.html" TargetMode="External"/><Relationship Id="rId1" Type="http://schemas.openxmlformats.org/officeDocument/2006/relationships/hyperlink" Target="https://www.vertex42.com/ExcelTemplates/investment-tracker.html" TargetMode="External"/><Relationship Id="rId5" Type="http://schemas.openxmlformats.org/officeDocument/2006/relationships/drawing" Target="../drawings/drawing2.xml"/><Relationship Id="rId4" Type="http://schemas.openxmlformats.org/officeDocument/2006/relationships/hyperlink" Target="https://www.vertex42.com/Calculators/financial-calculators.html"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vertex42.com/licensing/EULA_personaluse.html" TargetMode="External"/><Relationship Id="rId1" Type="http://schemas.openxmlformats.org/officeDocument/2006/relationships/hyperlink" Target="https://www.vertex42.com/ExcelTemplates/investment-tracker.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39"/>
  <sheetViews>
    <sheetView showGridLines="0" tabSelected="1" showRuler="0" zoomScaleNormal="100" workbookViewId="0">
      <selection activeCell="A3" sqref="A3"/>
    </sheetView>
  </sheetViews>
  <sheetFormatPr defaultRowHeight="12.75" x14ac:dyDescent="0.2"/>
  <cols>
    <col min="1" max="1" width="10.5703125" customWidth="1"/>
    <col min="2" max="2" width="9.5703125" customWidth="1"/>
    <col min="3" max="3" width="11.140625" customWidth="1"/>
    <col min="4" max="4" width="10.5703125" customWidth="1"/>
    <col min="5" max="5" width="10" customWidth="1"/>
    <col min="6" max="6" width="10.7109375" customWidth="1"/>
    <col min="7" max="7" width="10.85546875" customWidth="1"/>
    <col min="8" max="8" width="12.28515625" customWidth="1"/>
    <col min="9" max="10" width="10.42578125" customWidth="1"/>
    <col min="11" max="12" width="10.7109375" customWidth="1"/>
    <col min="13" max="13" width="11.140625" customWidth="1"/>
    <col min="14" max="14" width="3.42578125" customWidth="1"/>
    <col min="15" max="17" width="13.5703125" customWidth="1"/>
  </cols>
  <sheetData>
    <row r="1" spans="1:16" ht="30" customHeight="1" x14ac:dyDescent="0.2">
      <c r="A1" s="43" t="s">
        <v>66</v>
      </c>
      <c r="B1" s="44"/>
      <c r="C1" s="44"/>
      <c r="D1" s="44"/>
      <c r="E1" s="44"/>
      <c r="F1" s="44"/>
      <c r="G1" s="44"/>
      <c r="H1" s="44"/>
      <c r="I1" s="44"/>
      <c r="J1" s="44"/>
      <c r="K1" s="44"/>
      <c r="L1" s="44"/>
      <c r="M1" s="44"/>
      <c r="O1" s="62" t="s">
        <v>29</v>
      </c>
      <c r="P1" s="40"/>
    </row>
    <row r="2" spans="1:16" ht="15" thickBot="1" x14ac:dyDescent="0.25">
      <c r="A2" s="60"/>
      <c r="B2" s="8"/>
      <c r="C2" s="8"/>
      <c r="D2" s="8"/>
      <c r="E2" s="8"/>
      <c r="F2" s="8"/>
      <c r="G2" s="8"/>
      <c r="H2" s="8"/>
      <c r="I2" s="8"/>
      <c r="J2" s="8"/>
      <c r="K2" s="8"/>
      <c r="L2" s="8"/>
      <c r="M2" s="50" t="s">
        <v>23</v>
      </c>
      <c r="O2" s="39" t="s">
        <v>16</v>
      </c>
      <c r="P2" s="51"/>
    </row>
    <row r="3" spans="1:16" ht="15.75" thickBot="1" x14ac:dyDescent="0.25">
      <c r="A3" s="60"/>
      <c r="B3" s="87" t="s">
        <v>20</v>
      </c>
      <c r="C3" s="49">
        <f>VLOOKUP(9.99E+100,$D$21:$D$37,1)</f>
        <v>1750</v>
      </c>
      <c r="D3" s="8"/>
      <c r="E3" s="87" t="s">
        <v>21</v>
      </c>
      <c r="F3" s="49">
        <f>C4-C3</f>
        <v>69.725038923128068</v>
      </c>
      <c r="H3" s="87" t="s">
        <v>39</v>
      </c>
      <c r="I3" s="115">
        <f>XIRR(B22:B38,A22:A38)</f>
        <v>8.3109268546104453E-2</v>
      </c>
      <c r="J3" s="8"/>
      <c r="O3" s="51"/>
      <c r="P3" s="51"/>
    </row>
    <row r="4" spans="1:16" ht="15.75" thickBot="1" x14ac:dyDescent="0.25">
      <c r="A4" s="60"/>
      <c r="B4" s="87" t="s">
        <v>71</v>
      </c>
      <c r="C4" s="56">
        <f>VLOOKUP(9.99E+100,$C$21:$C$37,1)</f>
        <v>1819.7250389231281</v>
      </c>
      <c r="D4" s="8"/>
      <c r="E4" s="87" t="s">
        <v>22</v>
      </c>
      <c r="F4" s="114">
        <f>(C4-C3)/C3</f>
        <v>3.9842879384644612E-2</v>
      </c>
      <c r="H4" s="86"/>
      <c r="I4" s="127" t="s">
        <v>40</v>
      </c>
      <c r="J4" s="8"/>
      <c r="K4" s="93" t="s">
        <v>43</v>
      </c>
      <c r="L4" s="65"/>
      <c r="M4" s="66">
        <v>0</v>
      </c>
      <c r="O4" s="51"/>
      <c r="P4" s="51"/>
    </row>
    <row r="5" spans="1:16" ht="14.25" x14ac:dyDescent="0.2">
      <c r="A5" s="60"/>
      <c r="D5" s="8"/>
      <c r="H5" s="8"/>
      <c r="I5" s="8"/>
      <c r="J5" s="8"/>
      <c r="K5" s="8"/>
      <c r="L5" s="8"/>
      <c r="M5" s="8"/>
      <c r="O5" s="51"/>
      <c r="P5" s="51"/>
    </row>
    <row r="6" spans="1:16" ht="14.25" x14ac:dyDescent="0.2">
      <c r="A6" s="60"/>
      <c r="D6" s="8"/>
      <c r="H6" s="8"/>
      <c r="I6" s="8"/>
      <c r="J6" s="8"/>
      <c r="K6" s="67" t="s">
        <v>30</v>
      </c>
      <c r="L6" s="68"/>
      <c r="M6" s="68"/>
      <c r="O6" s="51" t="s">
        <v>74</v>
      </c>
      <c r="P6" s="51"/>
    </row>
    <row r="7" spans="1:16" ht="14.25" x14ac:dyDescent="0.2">
      <c r="A7" s="63"/>
      <c r="D7" s="8"/>
      <c r="E7" s="8"/>
      <c r="F7" s="8"/>
      <c r="G7" s="8"/>
      <c r="H7" s="8"/>
      <c r="I7" s="8"/>
      <c r="J7" s="8"/>
      <c r="O7" s="51"/>
      <c r="P7" s="51"/>
    </row>
    <row r="8" spans="1:16" ht="14.25" x14ac:dyDescent="0.2">
      <c r="A8" s="63"/>
      <c r="E8" s="8"/>
      <c r="F8" s="8"/>
      <c r="G8" s="8"/>
      <c r="H8" s="8"/>
      <c r="I8" s="8"/>
      <c r="J8" s="8"/>
      <c r="O8" s="51"/>
      <c r="P8" s="51"/>
    </row>
    <row r="9" spans="1:16" ht="14.25" x14ac:dyDescent="0.2">
      <c r="A9" s="63"/>
      <c r="B9" s="48"/>
      <c r="C9" s="8"/>
      <c r="D9" s="8"/>
      <c r="E9" s="8"/>
      <c r="F9" s="8"/>
      <c r="G9" s="8"/>
      <c r="H9" s="8"/>
      <c r="I9" s="8"/>
      <c r="J9" s="8"/>
      <c r="O9" s="51"/>
      <c r="P9" s="51"/>
    </row>
    <row r="10" spans="1:16" ht="14.25" x14ac:dyDescent="0.2">
      <c r="A10" s="63"/>
      <c r="D10" s="8"/>
      <c r="E10" s="8"/>
      <c r="F10" s="8"/>
      <c r="G10" s="8"/>
      <c r="H10" s="8"/>
      <c r="I10" s="8"/>
      <c r="J10" s="8"/>
      <c r="O10" s="51"/>
      <c r="P10" s="51"/>
    </row>
    <row r="11" spans="1:16" ht="14.25" x14ac:dyDescent="0.2">
      <c r="A11" s="63"/>
      <c r="D11" s="8"/>
      <c r="E11" s="8"/>
      <c r="F11" s="8"/>
      <c r="G11" s="8"/>
      <c r="H11" s="8"/>
      <c r="I11" s="8"/>
      <c r="J11" s="8"/>
      <c r="O11" s="51"/>
      <c r="P11" s="51"/>
    </row>
    <row r="12" spans="1:16" ht="14.25" x14ac:dyDescent="0.2">
      <c r="A12" s="60"/>
      <c r="B12" s="8"/>
      <c r="D12" s="8"/>
      <c r="E12" s="8"/>
      <c r="F12" s="8"/>
      <c r="G12" s="8"/>
      <c r="H12" s="8"/>
      <c r="I12" s="8"/>
      <c r="J12" s="8"/>
      <c r="O12" s="51"/>
      <c r="P12" s="51"/>
    </row>
    <row r="13" spans="1:16" ht="14.25" x14ac:dyDescent="0.2">
      <c r="A13" s="63"/>
      <c r="D13" s="8"/>
      <c r="E13" s="8"/>
      <c r="F13" s="8"/>
      <c r="G13" s="8"/>
      <c r="H13" s="8"/>
      <c r="I13" s="8"/>
      <c r="J13" s="8"/>
      <c r="O13" s="51"/>
      <c r="P13" s="51"/>
    </row>
    <row r="14" spans="1:16" ht="14.25" x14ac:dyDescent="0.2">
      <c r="A14" s="63"/>
      <c r="D14" s="8"/>
      <c r="E14" s="8"/>
      <c r="F14" s="8"/>
      <c r="G14" s="8"/>
      <c r="H14" s="8"/>
      <c r="I14" s="8"/>
      <c r="J14" s="8"/>
      <c r="O14" s="51"/>
      <c r="P14" s="51"/>
    </row>
    <row r="15" spans="1:16" ht="14.25" x14ac:dyDescent="0.2">
      <c r="A15" s="63"/>
      <c r="C15" s="8"/>
      <c r="D15" s="8"/>
      <c r="E15" s="8"/>
      <c r="F15" s="8"/>
      <c r="G15" s="8"/>
      <c r="H15" s="8"/>
      <c r="I15" s="8"/>
      <c r="J15" s="8"/>
      <c r="O15" s="51"/>
      <c r="P15" s="51"/>
    </row>
    <row r="16" spans="1:16" ht="14.25" x14ac:dyDescent="0.2">
      <c r="A16" s="60"/>
      <c r="B16" s="8"/>
      <c r="C16" s="8"/>
      <c r="D16" s="8"/>
      <c r="E16" s="8"/>
      <c r="F16" s="8"/>
      <c r="G16" s="8"/>
      <c r="H16" s="8"/>
      <c r="I16" s="8"/>
      <c r="J16" s="8"/>
      <c r="O16" s="51"/>
      <c r="P16" s="51"/>
    </row>
    <row r="17" spans="1:17" ht="15" x14ac:dyDescent="0.25">
      <c r="A17" s="41"/>
      <c r="B17" s="8"/>
      <c r="C17" s="8"/>
      <c r="D17" s="8"/>
      <c r="E17" s="41"/>
      <c r="F17" s="41"/>
      <c r="G17" s="41"/>
      <c r="H17" s="8"/>
      <c r="I17" s="8"/>
      <c r="J17" s="8"/>
      <c r="O17" s="51"/>
      <c r="P17" s="51"/>
    </row>
    <row r="18" spans="1:17" ht="15" x14ac:dyDescent="0.25">
      <c r="A18" s="41"/>
      <c r="B18" s="8"/>
      <c r="C18" s="8"/>
      <c r="D18" s="8"/>
      <c r="E18" s="41"/>
      <c r="F18" s="41"/>
      <c r="G18" s="41"/>
      <c r="H18" s="8"/>
      <c r="I18" s="8"/>
      <c r="J18" s="8"/>
      <c r="N18" s="57"/>
      <c r="O18" s="51"/>
      <c r="P18" s="51"/>
    </row>
    <row r="19" spans="1:17" ht="15" x14ac:dyDescent="0.25">
      <c r="A19" s="41"/>
      <c r="B19" s="8"/>
      <c r="C19" s="8"/>
      <c r="D19" s="8"/>
      <c r="E19" s="41"/>
      <c r="F19" s="41"/>
      <c r="G19" s="41"/>
      <c r="H19" s="8"/>
      <c r="I19" s="8"/>
      <c r="J19" s="8"/>
      <c r="K19" s="8"/>
      <c r="L19" s="8"/>
      <c r="M19" s="58"/>
      <c r="N19" s="58"/>
      <c r="O19" s="51"/>
      <c r="P19" s="51"/>
    </row>
    <row r="20" spans="1:17" ht="14.25" x14ac:dyDescent="0.2">
      <c r="A20" s="59"/>
      <c r="B20" s="60"/>
      <c r="C20" s="60"/>
      <c r="D20" s="60"/>
      <c r="E20" s="61"/>
      <c r="F20" s="61"/>
      <c r="G20" s="61"/>
      <c r="H20" s="59"/>
      <c r="I20" s="8"/>
      <c r="J20" s="8"/>
      <c r="K20" s="58"/>
      <c r="L20" s="58"/>
      <c r="M20" s="58"/>
      <c r="N20" s="8"/>
      <c r="O20" s="51" t="s">
        <v>42</v>
      </c>
      <c r="P20" s="8"/>
    </row>
    <row r="21" spans="1:17" ht="28.5" customHeight="1" x14ac:dyDescent="0.2">
      <c r="A21" s="42" t="s">
        <v>0</v>
      </c>
      <c r="B21" s="42" t="s">
        <v>18</v>
      </c>
      <c r="C21" s="42" t="s">
        <v>72</v>
      </c>
      <c r="D21" s="45" t="s">
        <v>19</v>
      </c>
      <c r="E21" s="46" t="s">
        <v>1</v>
      </c>
      <c r="F21" s="46" t="s">
        <v>17</v>
      </c>
      <c r="G21" s="46" t="s">
        <v>2</v>
      </c>
      <c r="H21" s="46" t="s">
        <v>27</v>
      </c>
      <c r="I21" s="46" t="s">
        <v>44</v>
      </c>
      <c r="J21" s="46" t="s">
        <v>28</v>
      </c>
      <c r="K21" s="64" t="s">
        <v>41</v>
      </c>
      <c r="L21" s="42"/>
      <c r="M21" s="42"/>
      <c r="N21" s="8"/>
      <c r="O21" s="42" t="s">
        <v>63</v>
      </c>
      <c r="P21" s="42" t="s">
        <v>63</v>
      </c>
      <c r="Q21" s="42" t="s">
        <v>63</v>
      </c>
    </row>
    <row r="22" spans="1:17" s="92" customFormat="1" x14ac:dyDescent="0.2">
      <c r="A22" s="89">
        <v>42339</v>
      </c>
      <c r="B22" s="90">
        <v>1000</v>
      </c>
      <c r="C22" s="90">
        <v>1000</v>
      </c>
      <c r="D22" s="124">
        <f>IF(A22=""," - ",SUM(B$21:B22))</f>
        <v>1000</v>
      </c>
      <c r="E22" s="116">
        <f t="shared" ref="E22:E36" si="0">IF(A22=""," - ",C22-D22)</f>
        <v>0</v>
      </c>
      <c r="F22" s="117">
        <f t="shared" ref="F22:F36" si="1">IF(A22=""," - ",E22/D22)</f>
        <v>0</v>
      </c>
      <c r="G22" s="94"/>
      <c r="H22" s="95"/>
      <c r="I22" s="95"/>
      <c r="J22" s="95"/>
      <c r="K22" s="96"/>
      <c r="L22" s="96"/>
      <c r="M22" s="97"/>
      <c r="N22" s="88"/>
      <c r="O22" s="91"/>
      <c r="P22" s="91"/>
      <c r="Q22" s="91"/>
    </row>
    <row r="23" spans="1:17" s="92" customFormat="1" x14ac:dyDescent="0.2">
      <c r="A23" s="89">
        <v>42370</v>
      </c>
      <c r="B23" s="90">
        <v>150</v>
      </c>
      <c r="C23" s="90">
        <v>1160</v>
      </c>
      <c r="D23" s="125">
        <f>IF(A23=""," - ",SUM(B$21:B23))</f>
        <v>1150</v>
      </c>
      <c r="E23" s="118">
        <f>IF(A23=""," - ",C23-D23)</f>
        <v>10</v>
      </c>
      <c r="F23" s="119">
        <f>IF(A23=""," - ",E23/D23)</f>
        <v>8.6956521739130436E-3</v>
      </c>
      <c r="G23" s="120">
        <f ca="1">IF($A23=""," - ",E23-OFFSET(E23,-1,0,1,1))</f>
        <v>10</v>
      </c>
      <c r="H23" s="119">
        <f ca="1">IF($A23=""," - ",G23/OFFSET(C23,-1,0,1,1))</f>
        <v>0.01</v>
      </c>
      <c r="I23" s="119">
        <f t="array" ref="I23">IF($A23=""," - ",XIRR(IF($A$22:$A23=$A23,-($C23-$B23),$B$22:$B23),$A$22:$A23,0.1))</f>
        <v>0.12429606318473815</v>
      </c>
      <c r="J23" s="98"/>
      <c r="K23" s="99"/>
      <c r="L23" s="99"/>
      <c r="M23" s="100"/>
      <c r="N23" s="88"/>
      <c r="O23" s="91"/>
      <c r="P23" s="91"/>
      <c r="Q23" s="91"/>
    </row>
    <row r="24" spans="1:17" s="92" customFormat="1" x14ac:dyDescent="0.2">
      <c r="A24" s="89">
        <v>42401</v>
      </c>
      <c r="B24" s="90">
        <v>150</v>
      </c>
      <c r="C24" s="90">
        <v>1298.4000000000001</v>
      </c>
      <c r="D24" s="125">
        <f>IF(A24=""," - ",SUM(B$21:B24))</f>
        <v>1300</v>
      </c>
      <c r="E24" s="118">
        <f t="shared" si="0"/>
        <v>-1.5999999999999091</v>
      </c>
      <c r="F24" s="119">
        <f t="shared" si="1"/>
        <v>-1.2307692307691608E-3</v>
      </c>
      <c r="G24" s="120">
        <f t="shared" ref="G24:G36" ca="1" si="2">IF($A24=""," - ",E24-OFFSET(E24,-1,0,1,1))</f>
        <v>-11.599999999999909</v>
      </c>
      <c r="H24" s="119">
        <f t="shared" ref="H24:H36" ca="1" si="3">IF($A24=""," - ",G24/OFFSET(C24,-1,0,1,1))</f>
        <v>-9.9999999999999221E-3</v>
      </c>
      <c r="I24" s="119">
        <f t="array" ref="I24">IF($A24=""," - ",XIRR(IF($A$22:$A24=$A24,-($C24-$B24),$B$22:$B24),$A$22:$A24,0.1))</f>
        <v>-8.7301582098007202E-3</v>
      </c>
      <c r="J24" s="98"/>
      <c r="K24" s="99"/>
      <c r="L24" s="99"/>
      <c r="M24" s="100"/>
      <c r="N24" s="88"/>
      <c r="O24" s="91"/>
      <c r="P24" s="91"/>
      <c r="Q24" s="91"/>
    </row>
    <row r="25" spans="1:17" s="92" customFormat="1" x14ac:dyDescent="0.2">
      <c r="A25" s="89">
        <v>42430</v>
      </c>
      <c r="B25" s="90">
        <v>-200</v>
      </c>
      <c r="C25" s="90">
        <v>1137.3520000000001</v>
      </c>
      <c r="D25" s="125">
        <f>IF(A25=""," - ",SUM(B$21:B25))</f>
        <v>1100</v>
      </c>
      <c r="E25" s="118">
        <f>IF(A25=""," - ",C25-D25)</f>
        <v>37.352000000000089</v>
      </c>
      <c r="F25" s="119">
        <f>IF(A25=""," - ",E25/D25)</f>
        <v>3.3956363636363715E-2</v>
      </c>
      <c r="G25" s="120">
        <f t="shared" ca="1" si="2"/>
        <v>38.951999999999998</v>
      </c>
      <c r="H25" s="119">
        <f t="shared" ca="1" si="3"/>
        <v>2.9999999999999995E-2</v>
      </c>
      <c r="I25" s="119">
        <f t="array" ref="I25">IF($A25=""," - ",XIRR(IF($A$22:$A25=$A25,-($C25-$B25),$B$22:$B25),$A$22:$A25,0.1))</f>
        <v>0.13733302950859069</v>
      </c>
      <c r="J25" s="98"/>
      <c r="K25" s="99"/>
      <c r="L25" s="99"/>
      <c r="M25" s="100"/>
      <c r="N25" s="88"/>
      <c r="O25" s="91"/>
      <c r="P25" s="91"/>
      <c r="Q25" s="91"/>
    </row>
    <row r="26" spans="1:17" s="92" customFormat="1" x14ac:dyDescent="0.2">
      <c r="A26" s="89">
        <v>42461</v>
      </c>
      <c r="B26" s="90">
        <v>150</v>
      </c>
      <c r="C26" s="90">
        <v>1310.0990400000001</v>
      </c>
      <c r="D26" s="125">
        <f>IF(A26=""," - ",SUM(B$21:B26))</f>
        <v>1250</v>
      </c>
      <c r="E26" s="118">
        <f t="shared" si="0"/>
        <v>60.099040000000059</v>
      </c>
      <c r="F26" s="119">
        <f t="shared" si="1"/>
        <v>4.8079232000000048E-2</v>
      </c>
      <c r="G26" s="120">
        <f t="shared" ca="1" si="2"/>
        <v>22.74703999999997</v>
      </c>
      <c r="H26" s="119">
        <f t="shared" ca="1" si="3"/>
        <v>1.9999999999999973E-2</v>
      </c>
      <c r="I26" s="119">
        <f t="array" ref="I26">IF($A26=""," - ",XIRR(IF($A$22:$A26=$A26,-($C26-$B26),$B$22:$B26),$A$22:$A26,0.1))</f>
        <v>0.16705669760704042</v>
      </c>
      <c r="J26" s="98"/>
      <c r="K26" s="99"/>
      <c r="L26" s="99"/>
      <c r="M26" s="100"/>
      <c r="N26" s="88"/>
      <c r="O26" s="91"/>
      <c r="P26" s="91"/>
      <c r="Q26" s="91"/>
    </row>
    <row r="27" spans="1:17" s="92" customFormat="1" x14ac:dyDescent="0.2">
      <c r="A27" s="89">
        <v>42491</v>
      </c>
      <c r="B27" s="90">
        <v>150</v>
      </c>
      <c r="C27" s="90">
        <v>1420.7960688000001</v>
      </c>
      <c r="D27" s="125">
        <f>IF(A27=""," - ",SUM(B$21:B27))</f>
        <v>1400</v>
      </c>
      <c r="E27" s="118">
        <f t="shared" si="0"/>
        <v>20.796068800000057</v>
      </c>
      <c r="F27" s="119">
        <f t="shared" si="1"/>
        <v>1.4854334857142899E-2</v>
      </c>
      <c r="G27" s="120">
        <f t="shared" ca="1" si="2"/>
        <v>-39.302971200000002</v>
      </c>
      <c r="H27" s="119">
        <f t="shared" ca="1" si="3"/>
        <v>-0.03</v>
      </c>
      <c r="I27" s="119">
        <f t="array" ref="I27">IF($A27=""," - ",XIRR(IF($A$22:$A27=$A27,-($C27-$B27),$B$22:$B27),$A$22:$A27,0.1))</f>
        <v>4.3697169423103338E-2</v>
      </c>
      <c r="J27" s="119">
        <f t="array" aca="1" ref="J27" ca="1">IF($A27=""," - ",XIRR(IF(OFFSET($A27,-5,0,1,1):$A27=$A27,-($C27-$B27),IF(OFFSET($A27,-5,0,1,1):$A27=OFFSET($A27,-5,0,1,1),OFFSET($C27,-5,0,1,1),OFFSET($B27,-5,0,1,1):$B27)),OFFSET($A27,-5,0,1,1):$A27,0.1))</f>
        <v>4.3697169423103338E-2</v>
      </c>
      <c r="K27" s="99"/>
      <c r="L27" s="99"/>
      <c r="M27" s="100"/>
      <c r="N27" s="88"/>
      <c r="O27" s="91"/>
      <c r="P27" s="91"/>
      <c r="Q27" s="91"/>
    </row>
    <row r="28" spans="1:17" s="92" customFormat="1" x14ac:dyDescent="0.2">
      <c r="A28" s="89">
        <v>42522</v>
      </c>
      <c r="B28" s="90"/>
      <c r="C28" s="90">
        <v>1491.8358722400001</v>
      </c>
      <c r="D28" s="125">
        <f>IF(A28=""," - ",SUM(B$21:B28))</f>
        <v>1400</v>
      </c>
      <c r="E28" s="118">
        <f>IF(A28=""," - ",C28-D28)</f>
        <v>91.835872240000072</v>
      </c>
      <c r="F28" s="119">
        <f>IF(A28=""," - ",E28/D28)</f>
        <v>6.5597051600000053E-2</v>
      </c>
      <c r="G28" s="120">
        <f ca="1">IF($A28=""," - ",E28-OFFSET(E28,-1,0,1,1))</f>
        <v>71.039803440000014</v>
      </c>
      <c r="H28" s="119">
        <f ca="1">IF($A28=""," - ",G28/OFFSET(C28,-1,0,1,1))</f>
        <v>5.000000000000001E-2</v>
      </c>
      <c r="I28" s="119">
        <f t="array" ref="I28">IF($A28=""," - ",XIRR(IF($A$22:$A28=$A28,-($C28-$B28),$B$22:$B28),$A$22:$A28,0.1))</f>
        <v>0.15893750786781316</v>
      </c>
      <c r="J28" s="119">
        <f t="array" aca="1" ref="J28" ca="1">IF($A28=""," - ",XIRR(IF(OFFSET($A28,-5,0,1,1):$A28=$A28,-($C28-$B28),IF(OFFSET($A28,-5,0,1,1):$A28=OFFSET($A28,-5,0,1,1),OFFSET($C28,-5,0,1,1),OFFSET($B28,-5,0,1,1):$B28)),OFFSET($A28,-5,0,1,1):$A28,0.1))</f>
        <v>0.16476359963417056</v>
      </c>
      <c r="K28" s="99"/>
      <c r="L28" s="99"/>
      <c r="M28" s="100"/>
      <c r="N28" s="88"/>
      <c r="O28" s="91"/>
      <c r="P28" s="91"/>
      <c r="Q28" s="91"/>
    </row>
    <row r="29" spans="1:17" s="92" customFormat="1" x14ac:dyDescent="0.2">
      <c r="A29" s="89">
        <v>42552</v>
      </c>
      <c r="B29" s="90">
        <v>200</v>
      </c>
      <c r="C29" s="90">
        <v>1686.5909484072001</v>
      </c>
      <c r="D29" s="125">
        <f>IF(A29=""," - ",SUM(B$21:B29))</f>
        <v>1600</v>
      </c>
      <c r="E29" s="118">
        <f t="shared" si="0"/>
        <v>86.590948407200131</v>
      </c>
      <c r="F29" s="119">
        <f t="shared" si="1"/>
        <v>5.4119342754500081E-2</v>
      </c>
      <c r="G29" s="120">
        <f t="shared" ca="1" si="2"/>
        <v>-5.244923832799941</v>
      </c>
      <c r="H29" s="119">
        <f t="shared" ca="1" si="3"/>
        <v>-3.5157512501188606E-3</v>
      </c>
      <c r="I29" s="119">
        <f t="array" ref="I29">IF($A29=""," - ",XIRR(IF($A$22:$A29=$A29,-($C29-$B29),$B$22:$B29),$A$22:$A29,0.1))</f>
        <v>0.12419844269752503</v>
      </c>
      <c r="J29" s="119">
        <f t="array" aca="1" ref="J29" ca="1">IF($A29=""," - ",XIRR(IF(OFFSET($A29,-5,0,1,1):$A29=$A29,-($C29-$B29),IF(OFFSET($A29,-5,0,1,1):$A29=OFFSET($A29,-5,0,1,1),OFFSET($C29,-5,0,1,1),OFFSET($B29,-5,0,1,1):$B29)),OFFSET($A29,-5,0,1,1):$A29,0.1))</f>
        <v>0.17383491396903991</v>
      </c>
      <c r="K29" s="99"/>
      <c r="L29" s="99"/>
      <c r="M29" s="100"/>
      <c r="N29" s="88"/>
      <c r="O29" s="91"/>
      <c r="P29" s="91"/>
      <c r="Q29" s="91"/>
    </row>
    <row r="30" spans="1:17" s="92" customFormat="1" x14ac:dyDescent="0.2">
      <c r="A30" s="89">
        <v>42583</v>
      </c>
      <c r="B30" s="90">
        <v>150</v>
      </c>
      <c r="C30" s="90">
        <v>1819.7250389231281</v>
      </c>
      <c r="D30" s="125">
        <f>IF(A30=""," - ",SUM(B$21:B30))</f>
        <v>1750</v>
      </c>
      <c r="E30" s="118">
        <f t="shared" si="0"/>
        <v>69.725038923128068</v>
      </c>
      <c r="F30" s="119">
        <f t="shared" si="1"/>
        <v>3.9842879384644612E-2</v>
      </c>
      <c r="G30" s="120">
        <f t="shared" ca="1" si="2"/>
        <v>-16.865909484072063</v>
      </c>
      <c r="H30" s="119">
        <f t="shared" ca="1" si="3"/>
        <v>-1.0000000000000037E-2</v>
      </c>
      <c r="I30" s="119">
        <f t="array" ref="I30">IF($A30=""," - ",XIRR(IF($A$22:$A30=$A30,-($C30-$B30),$B$22:$B30),$A$22:$A30,0.1))</f>
        <v>8.3109268546104453E-2</v>
      </c>
      <c r="J30" s="119">
        <f t="array" aca="1" ref="J30" ca="1">IF($A30=""," - ",XIRR(IF(OFFSET($A30,-5,0,1,1):$A30=$A30,-($C30-$B30),IF(OFFSET($A30,-5,0,1,1):$A30=OFFSET($A30,-5,0,1,1),OFFSET($C30,-5,0,1,1),OFFSET($B30,-5,0,1,1):$B30)),OFFSET($A30,-5,0,1,1):$A30,0.1))</f>
        <v>5.6600382924079901E-2</v>
      </c>
      <c r="K30" s="99"/>
      <c r="L30" s="99"/>
      <c r="M30" s="100"/>
      <c r="N30" s="88"/>
      <c r="O30" s="91"/>
      <c r="P30" s="91"/>
      <c r="Q30" s="91"/>
    </row>
    <row r="31" spans="1:17" s="92" customFormat="1" x14ac:dyDescent="0.2">
      <c r="A31" s="89"/>
      <c r="B31" s="90"/>
      <c r="C31" s="90"/>
      <c r="D31" s="125" t="str">
        <f>IF(A31=""," - ",SUM(B$21:B31))</f>
        <v xml:space="preserve"> - </v>
      </c>
      <c r="E31" s="118" t="str">
        <f t="shared" si="0"/>
        <v xml:space="preserve"> - </v>
      </c>
      <c r="F31" s="119" t="str">
        <f t="shared" si="1"/>
        <v xml:space="preserve"> - </v>
      </c>
      <c r="G31" s="120" t="str">
        <f t="shared" ca="1" si="2"/>
        <v xml:space="preserve"> - </v>
      </c>
      <c r="H31" s="119" t="str">
        <f t="shared" ca="1" si="3"/>
        <v xml:space="preserve"> - </v>
      </c>
      <c r="I31" s="119" t="str">
        <f t="array" ref="I31">IF($A31=""," - ",XIRR(IF($A$22:$A31=$A31,-($C31-$B31),$B$22:$B31),$A$22:$A31,0.1))</f>
        <v xml:space="preserve"> - </v>
      </c>
      <c r="J31" s="119" t="str">
        <f t="array" aca="1" ref="J31" ca="1">IF($A31=""," - ",XIRR(IF(OFFSET($A31,-5,0,1,1):$A31=$A31,-($C31-$B31),IF(OFFSET($A31,-5,0,1,1):$A31=OFFSET($A31,-5,0,1,1),OFFSET($C31,-5,0,1,1),OFFSET($B31,-5,0,1,1):$B31)),OFFSET($A31,-5,0,1,1):$A31,0.1))</f>
        <v xml:space="preserve"> - </v>
      </c>
      <c r="K31" s="99"/>
      <c r="L31" s="99"/>
      <c r="M31" s="100"/>
      <c r="N31" s="88"/>
      <c r="O31" s="91"/>
      <c r="P31" s="91"/>
      <c r="Q31" s="91"/>
    </row>
    <row r="32" spans="1:17" s="92" customFormat="1" x14ac:dyDescent="0.2">
      <c r="A32" s="89"/>
      <c r="B32" s="90"/>
      <c r="C32" s="90"/>
      <c r="D32" s="125" t="str">
        <f>IF(A32=""," - ",SUM(B$21:B32))</f>
        <v xml:space="preserve"> - </v>
      </c>
      <c r="E32" s="118" t="str">
        <f t="shared" si="0"/>
        <v xml:space="preserve"> - </v>
      </c>
      <c r="F32" s="119" t="str">
        <f t="shared" si="1"/>
        <v xml:space="preserve"> - </v>
      </c>
      <c r="G32" s="120" t="str">
        <f t="shared" ca="1" si="2"/>
        <v xml:space="preserve"> - </v>
      </c>
      <c r="H32" s="119" t="str">
        <f t="shared" ca="1" si="3"/>
        <v xml:space="preserve"> - </v>
      </c>
      <c r="I32" s="119" t="str">
        <f t="array" ref="I32">IF($A32=""," - ",XIRR(IF($A$22:$A32=$A32,-($C32-$B32),$B$22:$B32),$A$22:$A32,0.1))</f>
        <v xml:space="preserve"> - </v>
      </c>
      <c r="J32" s="119" t="str">
        <f t="array" aca="1" ref="J32" ca="1">IF($A32=""," - ",XIRR(IF(OFFSET($A32,-5,0,1,1):$A32=$A32,-($C32-$B32),IF(OFFSET($A32,-5,0,1,1):$A32=OFFSET($A32,-5,0,1,1),OFFSET($C32,-5,0,1,1),OFFSET($B32,-5,0,1,1):$B32)),OFFSET($A32,-5,0,1,1):$A32,0.1))</f>
        <v xml:space="preserve"> - </v>
      </c>
      <c r="K32" s="99"/>
      <c r="L32" s="99"/>
      <c r="M32" s="100"/>
      <c r="N32" s="88"/>
      <c r="O32" s="91"/>
      <c r="P32" s="91"/>
      <c r="Q32" s="91"/>
    </row>
    <row r="33" spans="1:17" s="92" customFormat="1" x14ac:dyDescent="0.2">
      <c r="A33" s="89"/>
      <c r="B33" s="90"/>
      <c r="C33" s="90"/>
      <c r="D33" s="125" t="str">
        <f>IF(A33=""," - ",SUM(B$21:B33))</f>
        <v xml:space="preserve"> - </v>
      </c>
      <c r="E33" s="118" t="str">
        <f t="shared" si="0"/>
        <v xml:space="preserve"> - </v>
      </c>
      <c r="F33" s="119" t="str">
        <f t="shared" si="1"/>
        <v xml:space="preserve"> - </v>
      </c>
      <c r="G33" s="120" t="str">
        <f t="shared" ca="1" si="2"/>
        <v xml:space="preserve"> - </v>
      </c>
      <c r="H33" s="119" t="str">
        <f t="shared" ca="1" si="3"/>
        <v xml:space="preserve"> - </v>
      </c>
      <c r="I33" s="119" t="str">
        <f t="array" ref="I33">IF($A33=""," - ",XIRR(IF($A$22:$A33=$A33,-($C33-$B33),$B$22:$B33),$A$22:$A33,0.1))</f>
        <v xml:space="preserve"> - </v>
      </c>
      <c r="J33" s="119" t="str">
        <f t="array" aca="1" ref="J33" ca="1">IF($A33=""," - ",XIRR(IF(OFFSET($A33,-5,0,1,1):$A33=$A33,-($C33-$B33),IF(OFFSET($A33,-5,0,1,1):$A33=OFFSET($A33,-5,0,1,1),OFFSET($C33,-5,0,1,1),OFFSET($B33,-5,0,1,1):$B33)),OFFSET($A33,-5,0,1,1):$A33,0.1))</f>
        <v xml:space="preserve"> - </v>
      </c>
      <c r="K33" s="99"/>
      <c r="L33" s="99"/>
      <c r="M33" s="100"/>
      <c r="N33" s="88"/>
      <c r="O33" s="91"/>
      <c r="P33" s="91"/>
      <c r="Q33" s="91"/>
    </row>
    <row r="34" spans="1:17" s="92" customFormat="1" x14ac:dyDescent="0.2">
      <c r="A34" s="89"/>
      <c r="B34" s="90"/>
      <c r="C34" s="90"/>
      <c r="D34" s="125" t="str">
        <f>IF(A34=""," - ",SUM(B$21:B34))</f>
        <v xml:space="preserve"> - </v>
      </c>
      <c r="E34" s="118" t="str">
        <f t="shared" si="0"/>
        <v xml:space="preserve"> - </v>
      </c>
      <c r="F34" s="119" t="str">
        <f t="shared" si="1"/>
        <v xml:space="preserve"> - </v>
      </c>
      <c r="G34" s="120" t="str">
        <f t="shared" ca="1" si="2"/>
        <v xml:space="preserve"> - </v>
      </c>
      <c r="H34" s="119" t="str">
        <f t="shared" ca="1" si="3"/>
        <v xml:space="preserve"> - </v>
      </c>
      <c r="I34" s="119" t="str">
        <f t="array" ref="I34">IF($A34=""," - ",XIRR(IF($A$22:$A34=$A34,-($C34-$B34),$B$22:$B34),$A$22:$A34,0.1))</f>
        <v xml:space="preserve"> - </v>
      </c>
      <c r="J34" s="119" t="str">
        <f t="array" aca="1" ref="J34" ca="1">IF($A34=""," - ",XIRR(IF(OFFSET($A34,-5,0,1,1):$A34=$A34,-($C34-$B34),IF(OFFSET($A34,-5,0,1,1):$A34=OFFSET($A34,-5,0,1,1),OFFSET($C34,-5,0,1,1),OFFSET($B34,-5,0,1,1):$B34)),OFFSET($A34,-5,0,1,1):$A34,0.1))</f>
        <v xml:space="preserve"> - </v>
      </c>
      <c r="K34" s="99"/>
      <c r="L34" s="99"/>
      <c r="M34" s="100"/>
      <c r="N34" s="88"/>
      <c r="O34" s="91"/>
      <c r="P34" s="91"/>
      <c r="Q34" s="91"/>
    </row>
    <row r="35" spans="1:17" s="92" customFormat="1" x14ac:dyDescent="0.2">
      <c r="A35" s="89"/>
      <c r="B35" s="90"/>
      <c r="C35" s="90"/>
      <c r="D35" s="125" t="str">
        <f>IF(A35=""," - ",SUM(B$21:B35))</f>
        <v xml:space="preserve"> - </v>
      </c>
      <c r="E35" s="118" t="str">
        <f t="shared" si="0"/>
        <v xml:space="preserve"> - </v>
      </c>
      <c r="F35" s="119" t="str">
        <f t="shared" si="1"/>
        <v xml:space="preserve"> - </v>
      </c>
      <c r="G35" s="120" t="str">
        <f t="shared" ca="1" si="2"/>
        <v xml:space="preserve"> - </v>
      </c>
      <c r="H35" s="119" t="str">
        <f t="shared" ca="1" si="3"/>
        <v xml:space="preserve"> - </v>
      </c>
      <c r="I35" s="119" t="str">
        <f t="array" ref="I35">IF($A35=""," - ",XIRR(IF($A$22:$A35=$A35,-($C35-$B35),$B$22:$B35),$A$22:$A35,0.1))</f>
        <v xml:space="preserve"> - </v>
      </c>
      <c r="J35" s="119" t="str">
        <f t="array" aca="1" ref="J35" ca="1">IF($A35=""," - ",XIRR(IF(OFFSET($A35,-5,0,1,1):$A35=$A35,-($C35-$B35),IF(OFFSET($A35,-5,0,1,1):$A35=OFFSET($A35,-5,0,1,1),OFFSET($C35,-5,0,1,1),OFFSET($B35,-5,0,1,1):$B35)),OFFSET($A35,-5,0,1,1):$A35,0.1))</f>
        <v xml:space="preserve"> - </v>
      </c>
      <c r="K35" s="99"/>
      <c r="L35" s="99"/>
      <c r="M35" s="100"/>
      <c r="N35" s="88"/>
      <c r="O35" s="91"/>
      <c r="P35" s="91"/>
      <c r="Q35" s="91"/>
    </row>
    <row r="36" spans="1:17" s="92" customFormat="1" x14ac:dyDescent="0.2">
      <c r="A36" s="89"/>
      <c r="B36" s="90"/>
      <c r="C36" s="90"/>
      <c r="D36" s="126" t="str">
        <f>IF(A36=""," - ",SUM(B$21:B36))</f>
        <v xml:space="preserve"> - </v>
      </c>
      <c r="E36" s="121" t="str">
        <f t="shared" si="0"/>
        <v xml:space="preserve"> - </v>
      </c>
      <c r="F36" s="122" t="str">
        <f t="shared" si="1"/>
        <v xml:space="preserve"> - </v>
      </c>
      <c r="G36" s="123" t="str">
        <f t="shared" ca="1" si="2"/>
        <v xml:space="preserve"> - </v>
      </c>
      <c r="H36" s="122" t="str">
        <f t="shared" ca="1" si="3"/>
        <v xml:space="preserve"> - </v>
      </c>
      <c r="I36" s="119" t="str">
        <f t="array" ref="I36">IF($A36=""," - ",XIRR(IF($A$22:$A36=$A36,-($C36-$B36),$B$22:$B36),$A$22:$A36,0.1))</f>
        <v xml:space="preserve"> - </v>
      </c>
      <c r="J36" s="119" t="str">
        <f t="array" aca="1" ref="J36" ca="1">IF($A36=""," - ",XIRR(IF(OFFSET($A36,-5,0,1,1):$A36=$A36,-($C36-$B36),IF(OFFSET($A36,-5,0,1,1):$A36=OFFSET($A36,-5,0,1,1),OFFSET($C36,-5,0,1,1),OFFSET($B36,-5,0,1,1):$B36)),OFFSET($A36,-5,0,1,1):$A36,0.1))</f>
        <v xml:space="preserve"> - </v>
      </c>
      <c r="K36" s="101"/>
      <c r="L36" s="101"/>
      <c r="M36" s="102"/>
      <c r="N36" s="88"/>
      <c r="O36" s="91"/>
      <c r="P36" s="91"/>
      <c r="Q36" s="91"/>
    </row>
    <row r="37" spans="1:17" x14ac:dyDescent="0.2">
      <c r="A37" s="55"/>
      <c r="B37" s="47"/>
      <c r="C37" s="55" t="s">
        <v>25</v>
      </c>
      <c r="D37" s="47"/>
      <c r="E37" s="47"/>
      <c r="F37" s="47"/>
      <c r="G37" s="47"/>
      <c r="H37" s="47"/>
      <c r="I37" s="47"/>
      <c r="J37" s="47"/>
      <c r="K37" s="47"/>
      <c r="L37" s="47"/>
      <c r="M37" s="47"/>
      <c r="N37" s="8"/>
      <c r="O37" s="47"/>
      <c r="P37" s="47"/>
      <c r="Q37" s="47"/>
    </row>
    <row r="38" spans="1:17" x14ac:dyDescent="0.2">
      <c r="A38" s="52">
        <f>MAX(A21:A37)</f>
        <v>42583</v>
      </c>
      <c r="B38" s="53">
        <f>-C4</f>
        <v>-1819.7250389231281</v>
      </c>
      <c r="C38" s="40" t="s">
        <v>26</v>
      </c>
    </row>
    <row r="39" spans="1:17" x14ac:dyDescent="0.2">
      <c r="B39" s="54"/>
    </row>
  </sheetData>
  <conditionalFormatting sqref="E22:E36 G22:J36">
    <cfRule type="cellIs" dxfId="2" priority="11" stopIfTrue="1" operator="greaterThan">
      <formula>0</formula>
    </cfRule>
  </conditionalFormatting>
  <conditionalFormatting sqref="D22:D36">
    <cfRule type="expression" dxfId="1" priority="12" stopIfTrue="1">
      <formula>ISNA(D22)</formula>
    </cfRule>
  </conditionalFormatting>
  <conditionalFormatting sqref="F22:F36">
    <cfRule type="cellIs" dxfId="0" priority="10" stopIfTrue="1" operator="greaterThan">
      <formula>0</formula>
    </cfRule>
  </conditionalFormatting>
  <hyperlinks>
    <hyperlink ref="O1" r:id="rId1"/>
  </hyperlinks>
  <printOptions horizontalCentered="1"/>
  <pageMargins left="0.35" right="0.35" top="0.35" bottom="0.35" header="0.5" footer="0.25"/>
  <pageSetup scale="98" fitToHeight="0" orientation="landscape" r:id="rId2"/>
  <headerFooter alignWithMargins="0"/>
  <ignoredErrors>
    <ignoredError sqref="J24:J26 J23 I23:I36" formulaRange="1"/>
  </ignoredErrors>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
  <sheetViews>
    <sheetView showGridLines="0" workbookViewId="0">
      <selection activeCell="C5" sqref="C5"/>
    </sheetView>
  </sheetViews>
  <sheetFormatPr defaultRowHeight="12.75" x14ac:dyDescent="0.2"/>
  <cols>
    <col min="1" max="1" width="14.85546875" customWidth="1"/>
    <col min="2" max="3" width="13.5703125" customWidth="1"/>
    <col min="4" max="6" width="12" customWidth="1"/>
  </cols>
  <sheetData>
    <row r="1" spans="1:8" ht="30.75" customHeight="1" x14ac:dyDescent="0.2">
      <c r="A1" s="103" t="s">
        <v>48</v>
      </c>
      <c r="B1" s="104"/>
      <c r="C1" s="104"/>
      <c r="D1" s="104"/>
      <c r="E1" s="104"/>
      <c r="F1" s="104"/>
    </row>
    <row r="2" spans="1:8" ht="14.25" x14ac:dyDescent="0.2">
      <c r="A2" s="60"/>
      <c r="B2" s="8"/>
      <c r="C2" s="8"/>
      <c r="D2" s="8"/>
      <c r="E2" s="8"/>
      <c r="F2" s="8"/>
    </row>
    <row r="3" spans="1:8" s="92" customFormat="1" ht="34.5" customHeight="1" thickBot="1" x14ac:dyDescent="0.25">
      <c r="A3" s="105" t="s">
        <v>54</v>
      </c>
      <c r="B3" s="106" t="s">
        <v>19</v>
      </c>
      <c r="C3" s="106" t="s">
        <v>72</v>
      </c>
      <c r="D3" s="106" t="s">
        <v>49</v>
      </c>
      <c r="E3" s="106" t="s">
        <v>50</v>
      </c>
      <c r="F3" s="106" t="s">
        <v>51</v>
      </c>
    </row>
    <row r="4" spans="1:8" ht="19.5" customHeight="1" thickBot="1" x14ac:dyDescent="0.25">
      <c r="A4" s="107" t="s">
        <v>53</v>
      </c>
      <c r="B4" s="108">
        <f ca="1">IF($A4="","-",INDIRECT("'"&amp;$A4&amp;"'!C3"))</f>
        <v>1750</v>
      </c>
      <c r="C4" s="108">
        <f ca="1">IF($A4="","-",INDIRECT("'"&amp;$A4&amp;"'!C4"))</f>
        <v>1819.7250389231281</v>
      </c>
      <c r="D4" s="108">
        <f ca="1">IF($A4="","-",INDIRECT("'"&amp;$A4&amp;"'!F3"))</f>
        <v>69.725038923128068</v>
      </c>
      <c r="E4" s="109">
        <f ca="1">IF($A4="","-",INDIRECT("'"&amp;$A4&amp;"'!F4"))</f>
        <v>3.9842879384644612E-2</v>
      </c>
      <c r="F4" s="110">
        <f ca="1">IF($A4="","-",INDIRECT("'"&amp;$A4&amp;"'!I3"))</f>
        <v>8.3109268546104453E-2</v>
      </c>
      <c r="H4" s="131" t="s">
        <v>47</v>
      </c>
    </row>
    <row r="5" spans="1:8" ht="19.5" customHeight="1" thickBot="1" x14ac:dyDescent="0.25">
      <c r="A5" s="107"/>
      <c r="B5" s="108" t="str">
        <f t="shared" ref="B5:B14" ca="1" si="0">IF($A5="","-",INDIRECT("'"&amp;$A5&amp;"'!C3"))</f>
        <v>-</v>
      </c>
      <c r="C5" s="108" t="str">
        <f t="shared" ref="C5:C14" ca="1" si="1">IF($A5="","-",INDIRECT("'"&amp;$A5&amp;"'!C4"))</f>
        <v>-</v>
      </c>
      <c r="D5" s="108" t="str">
        <f t="shared" ref="D5:D14" ca="1" si="2">IF($A5="","-",INDIRECT("'"&amp;$A5&amp;"'!F3"))</f>
        <v>-</v>
      </c>
      <c r="E5" s="109" t="str">
        <f t="shared" ref="E5:E14" ca="1" si="3">IF($A5="","-",INDIRECT("'"&amp;$A5&amp;"'!F4"))</f>
        <v>-</v>
      </c>
      <c r="F5" s="110" t="str">
        <f t="shared" ref="F5:F14" ca="1" si="4">IF($A5="","-",INDIRECT("'"&amp;$A5&amp;"'!I3"))</f>
        <v>-</v>
      </c>
      <c r="H5" s="130" t="s">
        <v>64</v>
      </c>
    </row>
    <row r="6" spans="1:8" ht="19.5" customHeight="1" thickBot="1" x14ac:dyDescent="0.25">
      <c r="A6" s="107"/>
      <c r="B6" s="108" t="str">
        <f t="shared" ca="1" si="0"/>
        <v>-</v>
      </c>
      <c r="C6" s="108" t="str">
        <f t="shared" ca="1" si="1"/>
        <v>-</v>
      </c>
      <c r="D6" s="108" t="str">
        <f t="shared" ca="1" si="2"/>
        <v>-</v>
      </c>
      <c r="E6" s="109" t="str">
        <f t="shared" ca="1" si="3"/>
        <v>-</v>
      </c>
      <c r="F6" s="110" t="str">
        <f t="shared" ca="1" si="4"/>
        <v>-</v>
      </c>
      <c r="H6" s="130" t="s">
        <v>65</v>
      </c>
    </row>
    <row r="7" spans="1:8" ht="19.5" customHeight="1" thickBot="1" x14ac:dyDescent="0.25">
      <c r="A7" s="107"/>
      <c r="B7" s="108" t="str">
        <f t="shared" ca="1" si="0"/>
        <v>-</v>
      </c>
      <c r="C7" s="108" t="str">
        <f t="shared" ca="1" si="1"/>
        <v>-</v>
      </c>
      <c r="D7" s="108" t="str">
        <f t="shared" ca="1" si="2"/>
        <v>-</v>
      </c>
      <c r="E7" s="109" t="str">
        <f t="shared" ca="1" si="3"/>
        <v>-</v>
      </c>
      <c r="F7" s="110" t="str">
        <f t="shared" ca="1" si="4"/>
        <v>-</v>
      </c>
    </row>
    <row r="8" spans="1:8" ht="19.5" customHeight="1" thickBot="1" x14ac:dyDescent="0.25">
      <c r="A8" s="107"/>
      <c r="B8" s="108" t="str">
        <f t="shared" ca="1" si="0"/>
        <v>-</v>
      </c>
      <c r="C8" s="108" t="str">
        <f t="shared" ca="1" si="1"/>
        <v>-</v>
      </c>
      <c r="D8" s="108" t="str">
        <f t="shared" ca="1" si="2"/>
        <v>-</v>
      </c>
      <c r="E8" s="109" t="str">
        <f t="shared" ca="1" si="3"/>
        <v>-</v>
      </c>
      <c r="F8" s="110" t="str">
        <f t="shared" ca="1" si="4"/>
        <v>-</v>
      </c>
    </row>
    <row r="9" spans="1:8" ht="19.5" customHeight="1" thickBot="1" x14ac:dyDescent="0.25">
      <c r="A9" s="107"/>
      <c r="B9" s="108" t="str">
        <f t="shared" ca="1" si="0"/>
        <v>-</v>
      </c>
      <c r="C9" s="108" t="str">
        <f t="shared" ca="1" si="1"/>
        <v>-</v>
      </c>
      <c r="D9" s="108" t="str">
        <f t="shared" ca="1" si="2"/>
        <v>-</v>
      </c>
      <c r="E9" s="109" t="str">
        <f t="shared" ca="1" si="3"/>
        <v>-</v>
      </c>
      <c r="F9" s="110" t="str">
        <f t="shared" ca="1" si="4"/>
        <v>-</v>
      </c>
    </row>
    <row r="10" spans="1:8" ht="19.5" customHeight="1" thickBot="1" x14ac:dyDescent="0.25">
      <c r="A10" s="107"/>
      <c r="B10" s="108" t="str">
        <f t="shared" ca="1" si="0"/>
        <v>-</v>
      </c>
      <c r="C10" s="108" t="str">
        <f t="shared" ca="1" si="1"/>
        <v>-</v>
      </c>
      <c r="D10" s="108" t="str">
        <f t="shared" ca="1" si="2"/>
        <v>-</v>
      </c>
      <c r="E10" s="109" t="str">
        <f t="shared" ca="1" si="3"/>
        <v>-</v>
      </c>
      <c r="F10" s="110" t="str">
        <f t="shared" ca="1" si="4"/>
        <v>-</v>
      </c>
    </row>
    <row r="11" spans="1:8" ht="19.5" customHeight="1" thickBot="1" x14ac:dyDescent="0.25">
      <c r="A11" s="107"/>
      <c r="B11" s="108" t="str">
        <f t="shared" ca="1" si="0"/>
        <v>-</v>
      </c>
      <c r="C11" s="108" t="str">
        <f t="shared" ca="1" si="1"/>
        <v>-</v>
      </c>
      <c r="D11" s="108" t="str">
        <f t="shared" ca="1" si="2"/>
        <v>-</v>
      </c>
      <c r="E11" s="109" t="str">
        <f t="shared" ca="1" si="3"/>
        <v>-</v>
      </c>
      <c r="F11" s="110" t="str">
        <f t="shared" ca="1" si="4"/>
        <v>-</v>
      </c>
    </row>
    <row r="12" spans="1:8" ht="19.5" customHeight="1" thickBot="1" x14ac:dyDescent="0.25">
      <c r="A12" s="107"/>
      <c r="B12" s="108" t="str">
        <f t="shared" ca="1" si="0"/>
        <v>-</v>
      </c>
      <c r="C12" s="108" t="str">
        <f t="shared" ca="1" si="1"/>
        <v>-</v>
      </c>
      <c r="D12" s="108" t="str">
        <f t="shared" ca="1" si="2"/>
        <v>-</v>
      </c>
      <c r="E12" s="109" t="str">
        <f t="shared" ca="1" si="3"/>
        <v>-</v>
      </c>
      <c r="F12" s="110" t="str">
        <f t="shared" ca="1" si="4"/>
        <v>-</v>
      </c>
    </row>
    <row r="13" spans="1:8" ht="19.5" customHeight="1" thickBot="1" x14ac:dyDescent="0.25">
      <c r="A13" s="107"/>
      <c r="B13" s="108" t="str">
        <f t="shared" ca="1" si="0"/>
        <v>-</v>
      </c>
      <c r="C13" s="108" t="str">
        <f t="shared" ca="1" si="1"/>
        <v>-</v>
      </c>
      <c r="D13" s="108" t="str">
        <f t="shared" ca="1" si="2"/>
        <v>-</v>
      </c>
      <c r="E13" s="109" t="str">
        <f t="shared" ca="1" si="3"/>
        <v>-</v>
      </c>
      <c r="F13" s="110" t="str">
        <f t="shared" ca="1" si="4"/>
        <v>-</v>
      </c>
    </row>
    <row r="14" spans="1:8" ht="19.5" customHeight="1" thickBot="1" x14ac:dyDescent="0.25">
      <c r="A14" s="107"/>
      <c r="B14" s="108" t="str">
        <f t="shared" ca="1" si="0"/>
        <v>-</v>
      </c>
      <c r="C14" s="108" t="str">
        <f t="shared" ca="1" si="1"/>
        <v>-</v>
      </c>
      <c r="D14" s="108" t="str">
        <f t="shared" ca="1" si="2"/>
        <v>-</v>
      </c>
      <c r="E14" s="109" t="str">
        <f t="shared" ca="1" si="3"/>
        <v>-</v>
      </c>
      <c r="F14" s="110" t="str">
        <f t="shared" ca="1" si="4"/>
        <v>-</v>
      </c>
    </row>
    <row r="15" spans="1:8" ht="19.5" customHeight="1" thickBot="1" x14ac:dyDescent="0.25">
      <c r="A15" s="111" t="s">
        <v>52</v>
      </c>
      <c r="B15" s="112">
        <f ca="1">SUM(B4:B14)</f>
        <v>1750</v>
      </c>
      <c r="C15" s="112">
        <f ca="1">SUM(C4:C14)</f>
        <v>1819.7250389231281</v>
      </c>
      <c r="D15" s="112">
        <f ca="1">C15-B15</f>
        <v>69.725038923128068</v>
      </c>
      <c r="E15" s="113">
        <f ca="1">D15/B15</f>
        <v>3.9842879384644612E-2</v>
      </c>
      <c r="F15" s="11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election activeCell="A4" sqref="A4"/>
    </sheetView>
  </sheetViews>
  <sheetFormatPr defaultColWidth="9.140625" defaultRowHeight="12.75" x14ac:dyDescent="0.2"/>
  <cols>
    <col min="1" max="1" width="10.28515625" style="35" customWidth="1"/>
    <col min="2" max="2" width="78.5703125" style="35" customWidth="1"/>
    <col min="3" max="3" width="5.28515625" style="35" customWidth="1"/>
    <col min="4" max="4" width="10.28515625" style="35" customWidth="1"/>
    <col min="5" max="16384" width="9.140625" style="35"/>
  </cols>
  <sheetData>
    <row r="1" spans="1:4" ht="31.5" customHeight="1" x14ac:dyDescent="0.2">
      <c r="A1" s="2" t="s">
        <v>3</v>
      </c>
      <c r="B1" s="3"/>
      <c r="C1" s="33"/>
      <c r="D1" s="34"/>
    </row>
    <row r="2" spans="1:4" s="37" customFormat="1" x14ac:dyDescent="0.2">
      <c r="A2" s="85" t="s">
        <v>38</v>
      </c>
      <c r="B2" s="36"/>
      <c r="C2" s="5" t="s">
        <v>23</v>
      </c>
    </row>
    <row r="3" spans="1:4" x14ac:dyDescent="0.2">
      <c r="A3" s="8"/>
      <c r="B3" s="69"/>
      <c r="C3" s="8"/>
    </row>
    <row r="4" spans="1:4" ht="15" x14ac:dyDescent="0.25">
      <c r="A4" s="70" t="s">
        <v>14</v>
      </c>
      <c r="B4" s="71"/>
      <c r="C4" s="72"/>
    </row>
    <row r="5" spans="1:4" ht="57" x14ac:dyDescent="0.2">
      <c r="A5" s="8"/>
      <c r="B5" s="73" t="s">
        <v>55</v>
      </c>
      <c r="C5" s="8"/>
    </row>
    <row r="6" spans="1:4" ht="14.25" x14ac:dyDescent="0.2">
      <c r="A6" s="8"/>
      <c r="B6" s="73"/>
      <c r="C6" s="8"/>
    </row>
    <row r="7" spans="1:4" ht="57" x14ac:dyDescent="0.2">
      <c r="A7" s="8"/>
      <c r="B7" s="73" t="s">
        <v>62</v>
      </c>
      <c r="C7" s="8"/>
    </row>
    <row r="8" spans="1:4" ht="14.25" x14ac:dyDescent="0.2">
      <c r="A8" s="8"/>
      <c r="B8" s="73"/>
      <c r="C8" s="8"/>
    </row>
    <row r="9" spans="1:4" ht="15" x14ac:dyDescent="0.25">
      <c r="A9" s="70" t="s">
        <v>35</v>
      </c>
      <c r="B9" s="71"/>
      <c r="C9" s="72"/>
    </row>
    <row r="10" spans="1:4" x14ac:dyDescent="0.2">
      <c r="A10" s="8"/>
      <c r="B10" s="8"/>
      <c r="C10" s="8"/>
    </row>
    <row r="11" spans="1:4" ht="14.25" x14ac:dyDescent="0.2">
      <c r="A11" s="8"/>
      <c r="B11" s="75" t="s">
        <v>45</v>
      </c>
      <c r="C11" s="8"/>
    </row>
    <row r="12" spans="1:4" x14ac:dyDescent="0.2">
      <c r="A12" s="8"/>
      <c r="B12" s="8"/>
      <c r="C12" s="8"/>
    </row>
    <row r="13" spans="1:4" ht="42.75" x14ac:dyDescent="0.2">
      <c r="A13" s="8"/>
      <c r="B13" s="75" t="s">
        <v>46</v>
      </c>
      <c r="C13" s="8"/>
    </row>
    <row r="14" spans="1:4" x14ac:dyDescent="0.2">
      <c r="A14" s="8"/>
      <c r="B14" s="8"/>
      <c r="C14" s="8"/>
    </row>
    <row r="15" spans="1:4" ht="15" x14ac:dyDescent="0.2">
      <c r="A15" s="8"/>
      <c r="B15" s="74" t="s">
        <v>36</v>
      </c>
      <c r="C15" s="8"/>
    </row>
    <row r="16" spans="1:4" ht="42.75" x14ac:dyDescent="0.2">
      <c r="A16" s="8"/>
      <c r="B16" s="75" t="s">
        <v>67</v>
      </c>
      <c r="C16" s="8"/>
    </row>
    <row r="17" spans="1:3" ht="14.25" x14ac:dyDescent="0.2">
      <c r="A17" s="8"/>
      <c r="B17" s="75"/>
      <c r="C17" s="8"/>
    </row>
    <row r="18" spans="1:3" ht="15" x14ac:dyDescent="0.2">
      <c r="A18" s="8"/>
      <c r="B18" s="74" t="s">
        <v>70</v>
      </c>
      <c r="C18" s="8"/>
    </row>
    <row r="19" spans="1:3" ht="28.5" x14ac:dyDescent="0.2">
      <c r="A19" s="8"/>
      <c r="B19" s="75" t="s">
        <v>69</v>
      </c>
      <c r="C19" s="8"/>
    </row>
    <row r="20" spans="1:3" ht="14.25" x14ac:dyDescent="0.2">
      <c r="A20" s="76"/>
      <c r="B20" s="77"/>
      <c r="C20" s="8"/>
    </row>
    <row r="21" spans="1:3" ht="15" x14ac:dyDescent="0.2">
      <c r="A21" s="8"/>
      <c r="B21" s="74" t="s">
        <v>68</v>
      </c>
      <c r="C21" s="8"/>
    </row>
    <row r="22" spans="1:3" ht="57" x14ac:dyDescent="0.2">
      <c r="A22" s="8"/>
      <c r="B22" s="75" t="s">
        <v>73</v>
      </c>
      <c r="C22" s="8"/>
    </row>
    <row r="23" spans="1:3" ht="14.25" x14ac:dyDescent="0.2">
      <c r="A23" s="76"/>
      <c r="B23" s="77"/>
      <c r="C23" s="8"/>
    </row>
    <row r="24" spans="1:3" ht="15" x14ac:dyDescent="0.2">
      <c r="A24" s="8"/>
      <c r="B24" s="74" t="s">
        <v>47</v>
      </c>
      <c r="C24" s="8"/>
    </row>
    <row r="25" spans="1:3" ht="57" x14ac:dyDescent="0.2">
      <c r="A25" s="8"/>
      <c r="B25" s="75" t="s">
        <v>59</v>
      </c>
      <c r="C25" s="8"/>
    </row>
    <row r="26" spans="1:3" ht="14.25" x14ac:dyDescent="0.2">
      <c r="A26" s="8"/>
      <c r="B26" s="75"/>
      <c r="C26" s="8"/>
    </row>
    <row r="27" spans="1:3" ht="28.5" x14ac:dyDescent="0.2">
      <c r="A27" s="8"/>
      <c r="B27" s="75" t="s">
        <v>56</v>
      </c>
      <c r="C27" s="8"/>
    </row>
    <row r="28" spans="1:3" ht="14.25" x14ac:dyDescent="0.2">
      <c r="A28" s="8"/>
      <c r="B28" s="75"/>
      <c r="C28" s="8"/>
    </row>
    <row r="29" spans="1:3" ht="15" x14ac:dyDescent="0.25">
      <c r="A29" s="70" t="s">
        <v>31</v>
      </c>
      <c r="B29" s="71"/>
      <c r="C29" s="72"/>
    </row>
    <row r="30" spans="1:3" x14ac:dyDescent="0.2">
      <c r="A30" s="8"/>
      <c r="B30" s="8"/>
      <c r="C30" s="8"/>
    </row>
    <row r="31" spans="1:3" ht="15" x14ac:dyDescent="0.2">
      <c r="A31" s="8"/>
      <c r="B31" s="74" t="s">
        <v>37</v>
      </c>
      <c r="C31" s="8"/>
    </row>
    <row r="32" spans="1:3" ht="42.75" x14ac:dyDescent="0.2">
      <c r="A32" s="8"/>
      <c r="B32" s="73" t="s">
        <v>60</v>
      </c>
      <c r="C32" s="8"/>
    </row>
    <row r="33" spans="1:5" ht="15.75" x14ac:dyDescent="0.25">
      <c r="A33" s="8"/>
      <c r="B33" s="75"/>
      <c r="C33" s="8"/>
      <c r="E33" s="7"/>
    </row>
    <row r="34" spans="1:5" ht="15" x14ac:dyDescent="0.2">
      <c r="A34" s="8"/>
      <c r="B34" s="74" t="s">
        <v>34</v>
      </c>
      <c r="C34" s="8"/>
    </row>
    <row r="35" spans="1:5" ht="28.5" x14ac:dyDescent="0.2">
      <c r="A35" s="8"/>
      <c r="B35" s="75" t="s">
        <v>32</v>
      </c>
      <c r="C35" s="8"/>
    </row>
    <row r="36" spans="1:5" ht="14.25" x14ac:dyDescent="0.2">
      <c r="A36" s="8"/>
      <c r="B36" s="75"/>
      <c r="C36" s="8"/>
    </row>
    <row r="37" spans="1:5" ht="57" x14ac:dyDescent="0.2">
      <c r="A37" s="8"/>
      <c r="B37" s="75" t="s">
        <v>33</v>
      </c>
      <c r="C37" s="8"/>
    </row>
    <row r="38" spans="1:5" x14ac:dyDescent="0.2">
      <c r="A38" s="8"/>
      <c r="B38" s="8"/>
      <c r="C38" s="8"/>
    </row>
    <row r="39" spans="1:5" ht="15" x14ac:dyDescent="0.25">
      <c r="A39" s="70" t="s">
        <v>4</v>
      </c>
      <c r="B39" s="71"/>
      <c r="C39" s="72"/>
      <c r="E39" s="6"/>
    </row>
    <row r="40" spans="1:5" ht="28.5" x14ac:dyDescent="0.2">
      <c r="A40" s="8"/>
      <c r="B40" s="77" t="s">
        <v>5</v>
      </c>
      <c r="C40" s="8"/>
      <c r="E40" s="6"/>
    </row>
    <row r="41" spans="1:5" ht="14.25" x14ac:dyDescent="0.2">
      <c r="A41" s="8"/>
      <c r="B41" s="77"/>
      <c r="C41" s="8"/>
      <c r="E41" s="6"/>
    </row>
    <row r="42" spans="1:5" ht="15.75" x14ac:dyDescent="0.25">
      <c r="A42" s="78"/>
      <c r="B42" s="79" t="s">
        <v>6</v>
      </c>
      <c r="C42" s="80"/>
      <c r="E42" s="6"/>
    </row>
    <row r="43" spans="1:5" x14ac:dyDescent="0.2">
      <c r="A43" s="8"/>
      <c r="B43" s="8"/>
      <c r="C43" s="8"/>
    </row>
    <row r="44" spans="1:5" ht="14.25" x14ac:dyDescent="0.2">
      <c r="A44" s="83" t="s">
        <v>7</v>
      </c>
      <c r="B44" s="81" t="s">
        <v>61</v>
      </c>
      <c r="C44" s="8"/>
    </row>
    <row r="45" spans="1:5" x14ac:dyDescent="0.2">
      <c r="A45" s="84"/>
      <c r="B45" s="8"/>
      <c r="C45" s="8"/>
      <c r="E45" s="9"/>
    </row>
    <row r="46" spans="1:5" ht="14.25" x14ac:dyDescent="0.2">
      <c r="A46" s="83" t="s">
        <v>7</v>
      </c>
      <c r="B46" s="81" t="s">
        <v>8</v>
      </c>
      <c r="C46" s="8"/>
      <c r="E46" s="9"/>
    </row>
    <row r="47" spans="1:5" x14ac:dyDescent="0.2">
      <c r="A47" s="84"/>
      <c r="B47" s="8"/>
      <c r="C47" s="8"/>
      <c r="E47" s="9"/>
    </row>
    <row r="48" spans="1:5" ht="14.25" x14ac:dyDescent="0.2">
      <c r="A48" s="83" t="s">
        <v>9</v>
      </c>
      <c r="B48" s="82" t="s">
        <v>10</v>
      </c>
      <c r="C48" s="8"/>
      <c r="E48" s="9"/>
    </row>
    <row r="49" spans="1:5" ht="14.25" x14ac:dyDescent="0.2">
      <c r="A49" s="8"/>
      <c r="B49" s="60"/>
      <c r="C49" s="8"/>
      <c r="E49" s="9"/>
    </row>
    <row r="50" spans="1:5" x14ac:dyDescent="0.2">
      <c r="E50" s="38"/>
    </row>
    <row r="51" spans="1:5" x14ac:dyDescent="0.2">
      <c r="E51" s="9"/>
    </row>
  </sheetData>
  <hyperlinks>
    <hyperlink ref="A2" r:id="rId1"/>
    <hyperlink ref="B48" r:id="rId2" display="Spreadsheet Tips Workbook"/>
    <hyperlink ref="B46" r:id="rId3"/>
    <hyperlink ref="B44" r:id="rId4"/>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32"/>
  <sheetViews>
    <sheetView showGridLines="0" workbookViewId="0">
      <selection activeCell="A2" sqref="A2"/>
    </sheetView>
  </sheetViews>
  <sheetFormatPr defaultColWidth="9.140625" defaultRowHeight="12.75" x14ac:dyDescent="0.2"/>
  <cols>
    <col min="1" max="1" width="6" customWidth="1"/>
    <col min="2" max="2" width="78.5703125" customWidth="1"/>
    <col min="3" max="3" width="5.28515625" customWidth="1"/>
    <col min="4" max="4" width="10.28515625" customWidth="1"/>
  </cols>
  <sheetData>
    <row r="1" spans="1:4" s="1" customFormat="1" ht="31.5" customHeight="1" x14ac:dyDescent="0.2">
      <c r="A1" s="10" t="s">
        <v>24</v>
      </c>
      <c r="B1" s="10"/>
      <c r="C1" s="10"/>
      <c r="D1" s="11"/>
    </row>
    <row r="2" spans="1:4" ht="16.5" x14ac:dyDescent="0.2">
      <c r="A2" s="4"/>
      <c r="B2" s="12"/>
      <c r="C2" s="4"/>
    </row>
    <row r="3" spans="1:4" s="15" customFormat="1" ht="14.25" x14ac:dyDescent="0.2">
      <c r="A3" s="13"/>
      <c r="B3" s="14" t="s">
        <v>11</v>
      </c>
      <c r="C3" s="13"/>
    </row>
    <row r="4" spans="1:4" s="15" customFormat="1" x14ac:dyDescent="0.2">
      <c r="A4" s="13"/>
      <c r="B4" s="16" t="s">
        <v>38</v>
      </c>
      <c r="C4" s="13"/>
    </row>
    <row r="5" spans="1:4" s="15" customFormat="1" ht="15" x14ac:dyDescent="0.2">
      <c r="A5" s="13"/>
      <c r="B5" s="17"/>
      <c r="C5" s="13"/>
    </row>
    <row r="6" spans="1:4" s="15" customFormat="1" ht="15.75" x14ac:dyDescent="0.25">
      <c r="A6" s="13"/>
      <c r="B6" s="18" t="s">
        <v>23</v>
      </c>
      <c r="C6" s="13"/>
    </row>
    <row r="7" spans="1:4" s="15" customFormat="1" ht="15.75" x14ac:dyDescent="0.25">
      <c r="A7" s="19"/>
      <c r="B7" s="20"/>
      <c r="C7" s="21"/>
    </row>
    <row r="8" spans="1:4" s="15" customFormat="1" ht="30" x14ac:dyDescent="0.2">
      <c r="A8" s="22"/>
      <c r="B8" s="20" t="s">
        <v>15</v>
      </c>
      <c r="C8" s="13"/>
    </row>
    <row r="9" spans="1:4" s="15" customFormat="1" ht="15" x14ac:dyDescent="0.2">
      <c r="A9" s="22"/>
      <c r="B9" s="20"/>
      <c r="C9" s="13"/>
    </row>
    <row r="10" spans="1:4" s="15" customFormat="1" ht="30" x14ac:dyDescent="0.2">
      <c r="A10" s="22"/>
      <c r="B10" s="20" t="s">
        <v>12</v>
      </c>
      <c r="C10" s="13"/>
    </row>
    <row r="11" spans="1:4" s="15" customFormat="1" ht="15" x14ac:dyDescent="0.2">
      <c r="A11" s="22"/>
      <c r="B11" s="20"/>
      <c r="C11" s="13"/>
    </row>
    <row r="12" spans="1:4" s="15" customFormat="1" ht="30" x14ac:dyDescent="0.2">
      <c r="A12" s="22"/>
      <c r="B12" s="20" t="s">
        <v>13</v>
      </c>
      <c r="C12" s="13"/>
    </row>
    <row r="13" spans="1:4" s="15" customFormat="1" ht="15" x14ac:dyDescent="0.2">
      <c r="A13" s="22"/>
      <c r="B13" s="20"/>
      <c r="C13" s="13"/>
    </row>
    <row r="14" spans="1:4" s="15" customFormat="1" ht="14.25" x14ac:dyDescent="0.2">
      <c r="A14" s="22"/>
      <c r="B14" s="129" t="s">
        <v>58</v>
      </c>
      <c r="C14" s="13"/>
    </row>
    <row r="15" spans="1:4" s="15" customFormat="1" ht="15" x14ac:dyDescent="0.2">
      <c r="A15" s="22"/>
      <c r="B15" s="23"/>
      <c r="C15" s="13"/>
    </row>
    <row r="16" spans="1:4" s="15" customFormat="1" ht="15.75" x14ac:dyDescent="0.25">
      <c r="A16" s="22"/>
      <c r="B16" s="128" t="s">
        <v>57</v>
      </c>
      <c r="C16" s="13"/>
    </row>
    <row r="17" spans="1:3" s="15" customFormat="1" ht="16.5" x14ac:dyDescent="0.2">
      <c r="A17" s="22"/>
      <c r="B17" s="24"/>
      <c r="C17" s="13"/>
    </row>
    <row r="18" spans="1:3" s="15" customFormat="1" ht="16.5" x14ac:dyDescent="0.2">
      <c r="A18" s="22"/>
      <c r="B18" s="24"/>
      <c r="C18" s="13"/>
    </row>
    <row r="19" spans="1:3" s="15" customFormat="1" ht="14.25" x14ac:dyDescent="0.2">
      <c r="A19" s="22"/>
      <c r="B19" s="25"/>
      <c r="C19" s="13"/>
    </row>
    <row r="20" spans="1:3" s="15" customFormat="1" ht="15" x14ac:dyDescent="0.25">
      <c r="A20" s="19"/>
      <c r="B20" s="25"/>
      <c r="C20" s="21"/>
    </row>
    <row r="21" spans="1:3" s="15" customFormat="1" ht="14.25" x14ac:dyDescent="0.2">
      <c r="A21" s="13"/>
      <c r="B21" s="26"/>
      <c r="C21" s="13"/>
    </row>
    <row r="22" spans="1:3" s="15" customFormat="1" ht="14.25" x14ac:dyDescent="0.2">
      <c r="A22" s="13"/>
      <c r="B22" s="26"/>
      <c r="C22" s="13"/>
    </row>
    <row r="23" spans="1:3" s="15" customFormat="1" ht="15.75" x14ac:dyDescent="0.25">
      <c r="A23" s="27"/>
      <c r="B23" s="28"/>
    </row>
    <row r="24" spans="1:3" s="15" customFormat="1" x14ac:dyDescent="0.2"/>
    <row r="25" spans="1:3" s="15" customFormat="1" ht="15" x14ac:dyDescent="0.25">
      <c r="A25" s="29"/>
      <c r="B25" s="30"/>
    </row>
    <row r="26" spans="1:3" s="15" customFormat="1" x14ac:dyDescent="0.2"/>
    <row r="27" spans="1:3" s="15" customFormat="1" ht="15" x14ac:dyDescent="0.25">
      <c r="A27" s="29"/>
      <c r="B27" s="30"/>
    </row>
    <row r="28" spans="1:3" s="15" customFormat="1" x14ac:dyDescent="0.2"/>
    <row r="29" spans="1:3" s="15" customFormat="1" ht="15" x14ac:dyDescent="0.25">
      <c r="A29" s="29"/>
      <c r="B29" s="31"/>
    </row>
    <row r="30" spans="1:3" s="15" customFormat="1" ht="14.25" x14ac:dyDescent="0.2">
      <c r="B30" s="32"/>
    </row>
    <row r="31" spans="1:3" s="15" customFormat="1" x14ac:dyDescent="0.2"/>
    <row r="32" spans="1:3" s="15" customFormat="1" x14ac:dyDescent="0.2"/>
  </sheetData>
  <hyperlinks>
    <hyperlink ref="B4" r:id="rId1"/>
    <hyperlink ref="B14"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Account1</vt:lpstr>
      <vt:lpstr>Summary</vt:lpstr>
      <vt:lpstr>Help</vt:lpstr>
      <vt:lpstr>©</vt:lpstr>
      <vt:lpstr>Account1!Print_Area</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Investment Tracker</dc:title>
  <dc:creator>Vertex42.com</dc:creator>
  <dc:description>(c) 2017 Vertex42 LLC. All Rights Reserved.</dc:description>
  <cp:lastModifiedBy>Vertex42.com Templates</cp:lastModifiedBy>
  <cp:lastPrinted>2017-03-27T17:37:20Z</cp:lastPrinted>
  <dcterms:created xsi:type="dcterms:W3CDTF">2005-04-02T20:59:36Z</dcterms:created>
  <dcterms:modified xsi:type="dcterms:W3CDTF">2017-04-08T21:28:48Z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2017 Vertex42 LLC</vt:lpwstr>
  </property>
  <property fmtid="{D5CDD505-2E9C-101B-9397-08002B2CF9AE}" pid="3" name="Version">
    <vt:lpwstr>1.0.0</vt:lpwstr>
  </property>
  <property fmtid="{D5CDD505-2E9C-101B-9397-08002B2CF9AE}" pid="4" name="Source">
    <vt:lpwstr>https://www.vertex42.com/ExcelTemplates/investment-tracker.html</vt:lpwstr>
  </property>
</Properties>
</file>