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uraj\etc\etc\NIFTY\"/>
    </mc:Choice>
  </mc:AlternateContent>
  <bookViews>
    <workbookView xWindow="0" yWindow="0" windowWidth="28800" windowHeight="12300" activeTab="4"/>
  </bookViews>
  <sheets>
    <sheet name="financial statment" sheetId="1" r:id="rId1"/>
    <sheet name="Cash-flow" sheetId="2" r:id="rId2"/>
    <sheet name="Intrinsic" sheetId="3" r:id="rId3"/>
    <sheet name="Sheet1" sheetId="4" r:id="rId4"/>
    <sheet name="Sheet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C16" i="5"/>
  <c r="C3" i="5"/>
  <c r="C4" i="5"/>
  <c r="C5" i="5"/>
  <c r="C6" i="5"/>
  <c r="C7" i="5"/>
  <c r="C8" i="5"/>
  <c r="C9" i="5"/>
  <c r="C10" i="5"/>
  <c r="C11" i="5"/>
  <c r="C12" i="5"/>
  <c r="C13" i="5"/>
  <c r="C15" i="5"/>
  <c r="C2" i="5"/>
  <c r="C2" i="4"/>
  <c r="H2" i="4" s="1"/>
  <c r="F2" i="3" l="1"/>
  <c r="A7" i="3" s="1"/>
  <c r="A8" i="3" s="1"/>
  <c r="G43" i="1" l="1"/>
  <c r="G42" i="1"/>
  <c r="G41" i="1"/>
  <c r="G40" i="1"/>
  <c r="G39" i="1"/>
  <c r="G38" i="1"/>
  <c r="G37" i="1"/>
  <c r="G36" i="1"/>
  <c r="G35" i="1"/>
  <c r="G44" i="1"/>
  <c r="G32" i="1"/>
  <c r="G31" i="1"/>
  <c r="G30" i="1"/>
  <c r="G29" i="1"/>
  <c r="G28" i="1"/>
  <c r="G27" i="1"/>
  <c r="G26" i="1"/>
  <c r="G33" i="1"/>
  <c r="C19" i="1"/>
  <c r="C20" i="1"/>
  <c r="C21" i="1"/>
  <c r="C22" i="1"/>
  <c r="C23" i="1"/>
  <c r="C24" i="1"/>
  <c r="C25" i="1"/>
  <c r="C26" i="1"/>
  <c r="C27" i="1"/>
  <c r="C28" i="1"/>
  <c r="C18" i="1"/>
  <c r="G22" i="1" l="1"/>
  <c r="G21" i="1"/>
  <c r="G18" i="1"/>
  <c r="G16" i="1"/>
  <c r="G11" i="1"/>
  <c r="G10" i="1"/>
  <c r="G7" i="1" l="1"/>
  <c r="C14" i="1" l="1"/>
  <c r="C13" i="1"/>
  <c r="C12" i="1"/>
  <c r="C10" i="1"/>
  <c r="C6" i="1"/>
</calcChain>
</file>

<file path=xl/sharedStrings.xml><?xml version="1.0" encoding="utf-8"?>
<sst xmlns="http://schemas.openxmlformats.org/spreadsheetml/2006/main" count="91" uniqueCount="56">
  <si>
    <t>Sale</t>
  </si>
  <si>
    <t>Cost of good</t>
  </si>
  <si>
    <t>Gross profit</t>
  </si>
  <si>
    <t>Selling and G&amp;A expenses</t>
  </si>
  <si>
    <t>Fixed Expenses</t>
  </si>
  <si>
    <t>Depriciation</t>
  </si>
  <si>
    <t>EBIT</t>
  </si>
  <si>
    <t>Interest expense</t>
  </si>
  <si>
    <t>Earning befor Taxes</t>
  </si>
  <si>
    <t xml:space="preserve">Taxes </t>
  </si>
  <si>
    <t>Net Income</t>
  </si>
  <si>
    <t>INCOME STATEMENT</t>
  </si>
  <si>
    <t>BALANCE SHEET</t>
  </si>
  <si>
    <t>Assets</t>
  </si>
  <si>
    <t>Cash and cash equivalent</t>
  </si>
  <si>
    <t>Account recievable</t>
  </si>
  <si>
    <t>Inventory</t>
  </si>
  <si>
    <t>Total current Assets</t>
  </si>
  <si>
    <t>Plant &amp; Equipment</t>
  </si>
  <si>
    <t>Accumulated Depreciations</t>
  </si>
  <si>
    <t>Net fixed assets</t>
  </si>
  <si>
    <t>Tota Assets</t>
  </si>
  <si>
    <t>LIABILITY AND OWNER EQUITY</t>
  </si>
  <si>
    <t>Account paybale</t>
  </si>
  <si>
    <t>Short-term notes paybale</t>
  </si>
  <si>
    <t>Other current liabilities</t>
  </si>
  <si>
    <t>Total current liabilities</t>
  </si>
  <si>
    <t>Long-term debt</t>
  </si>
  <si>
    <t>Total liabilities</t>
  </si>
  <si>
    <t>Common stock</t>
  </si>
  <si>
    <t>Retained earning</t>
  </si>
  <si>
    <t>Total shareholder equity</t>
  </si>
  <si>
    <t>Total liabilities and owner equity</t>
  </si>
  <si>
    <t>1+2=3</t>
  </si>
  <si>
    <t>3-(4+5+6)=7</t>
  </si>
  <si>
    <t>7-8=9</t>
  </si>
  <si>
    <t>9-10=11</t>
  </si>
  <si>
    <t>1+2+3=4</t>
  </si>
  <si>
    <t>5+6=7</t>
  </si>
  <si>
    <t>4+7=8</t>
  </si>
  <si>
    <t>5+4=6</t>
  </si>
  <si>
    <t>7+8=9</t>
  </si>
  <si>
    <t>9+6=10</t>
  </si>
  <si>
    <t>CMP</t>
  </si>
  <si>
    <t>1st  div</t>
  </si>
  <si>
    <t>2st  div</t>
  </si>
  <si>
    <t>3st  div</t>
  </si>
  <si>
    <t>intrinsic value</t>
  </si>
  <si>
    <t>expected return</t>
  </si>
  <si>
    <t>Amount</t>
  </si>
  <si>
    <t>Principle</t>
  </si>
  <si>
    <t>Rate</t>
  </si>
  <si>
    <t>Time</t>
  </si>
  <si>
    <t>Power</t>
  </si>
  <si>
    <t>time</t>
  </si>
  <si>
    <t>amoutX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</si>
</sst>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2F363F"/>
      <name val="Graphik-regula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43" fontId="0" fillId="2" borderId="1" xfId="1" applyFont="1" applyFill="1" applyBorder="1"/>
    <xf numFmtId="0" fontId="0" fillId="0" borderId="0" xfId="0" applyAlignment="1">
      <alignment horizontal="center"/>
    </xf>
    <xf numFmtId="9" fontId="0" fillId="0" borderId="0" xfId="2" applyFont="1"/>
    <xf numFmtId="10" fontId="0" fillId="0" borderId="0" xfId="2" applyNumberFormat="1" applyFont="1"/>
    <xf numFmtId="164" fontId="0" fillId="0" borderId="0" xfId="2" applyNumberFormat="1" applyFont="1"/>
    <xf numFmtId="10" fontId="0" fillId="2" borderId="1" xfId="2" applyNumberFormat="1" applyFont="1" applyFill="1" applyBorder="1"/>
    <xf numFmtId="0" fontId="3" fillId="0" borderId="0" xfId="0" applyFont="1"/>
    <xf numFmtId="4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B10" zoomScale="145" zoomScaleNormal="145" workbookViewId="0">
      <selection activeCell="C20" sqref="C20"/>
    </sheetView>
  </sheetViews>
  <sheetFormatPr defaultRowHeight="15"/>
  <cols>
    <col min="1" max="1" width="18.140625" style="6" customWidth="1"/>
    <col min="2" max="2" width="24.42578125" bestFit="1" customWidth="1"/>
    <col min="3" max="3" width="13.140625" bestFit="1" customWidth="1"/>
    <col min="5" max="5" width="15.5703125" style="6" customWidth="1"/>
    <col min="6" max="6" width="30.85546875" bestFit="1" customWidth="1"/>
    <col min="7" max="7" width="19.28515625" customWidth="1"/>
    <col min="9" max="9" width="31.42578125" bestFit="1" customWidth="1"/>
    <col min="10" max="10" width="14.85546875" bestFit="1" customWidth="1"/>
  </cols>
  <sheetData>
    <row r="1" spans="1:7" ht="15.75" thickBot="1"/>
    <row r="2" spans="1:7" ht="15.75" thickBot="1">
      <c r="F2" s="3" t="s">
        <v>12</v>
      </c>
      <c r="G2" s="3"/>
    </row>
    <row r="3" spans="1:7" ht="15.75" thickBot="1">
      <c r="B3" s="3" t="s">
        <v>11</v>
      </c>
      <c r="C3" s="4"/>
      <c r="F3" s="3" t="s">
        <v>13</v>
      </c>
      <c r="G3" s="3"/>
    </row>
    <row r="4" spans="1:7">
      <c r="A4" s="6">
        <v>1</v>
      </c>
      <c r="B4" t="s">
        <v>0</v>
      </c>
      <c r="C4" s="1">
        <v>3850000</v>
      </c>
      <c r="E4" s="6">
        <v>1</v>
      </c>
      <c r="F4" t="s">
        <v>14</v>
      </c>
      <c r="G4" s="1">
        <v>52000</v>
      </c>
    </row>
    <row r="5" spans="1:7">
      <c r="A5" s="6">
        <v>2</v>
      </c>
      <c r="B5" t="s">
        <v>1</v>
      </c>
      <c r="C5" s="1">
        <v>3250000</v>
      </c>
      <c r="E5" s="6">
        <v>2</v>
      </c>
      <c r="F5" t="s">
        <v>15</v>
      </c>
      <c r="G5" s="1">
        <v>402000</v>
      </c>
    </row>
    <row r="6" spans="1:7">
      <c r="A6" s="6" t="s">
        <v>33</v>
      </c>
      <c r="B6" s="2" t="s">
        <v>2</v>
      </c>
      <c r="C6" s="1">
        <f>+C4-C5</f>
        <v>600000</v>
      </c>
      <c r="E6" s="6">
        <v>3</v>
      </c>
      <c r="F6" t="s">
        <v>16</v>
      </c>
      <c r="G6" s="1">
        <v>836000</v>
      </c>
    </row>
    <row r="7" spans="1:7">
      <c r="A7" s="6">
        <v>4</v>
      </c>
      <c r="B7" t="s">
        <v>3</v>
      </c>
      <c r="C7" s="1">
        <v>330300</v>
      </c>
      <c r="E7" s="6" t="s">
        <v>37</v>
      </c>
      <c r="F7" s="2" t="s">
        <v>17</v>
      </c>
      <c r="G7" s="1">
        <f>SUM(G4:G6)</f>
        <v>1290000</v>
      </c>
    </row>
    <row r="8" spans="1:7">
      <c r="A8" s="6">
        <v>5</v>
      </c>
      <c r="B8" t="s">
        <v>4</v>
      </c>
      <c r="C8" s="1">
        <v>100000</v>
      </c>
      <c r="E8" s="6">
        <v>5</v>
      </c>
      <c r="F8" t="s">
        <v>18</v>
      </c>
      <c r="G8" s="1">
        <v>527000</v>
      </c>
    </row>
    <row r="9" spans="1:7">
      <c r="A9" s="6">
        <v>6</v>
      </c>
      <c r="B9" t="s">
        <v>5</v>
      </c>
      <c r="C9" s="1">
        <v>20000</v>
      </c>
      <c r="E9" s="6">
        <v>6</v>
      </c>
      <c r="F9" t="s">
        <v>19</v>
      </c>
      <c r="G9" s="1">
        <v>-166200</v>
      </c>
    </row>
    <row r="10" spans="1:7">
      <c r="A10" s="6" t="s">
        <v>34</v>
      </c>
      <c r="B10" s="2" t="s">
        <v>6</v>
      </c>
      <c r="C10" s="1">
        <f>C6-C7-C8-C9</f>
        <v>149700</v>
      </c>
      <c r="E10" s="6" t="s">
        <v>38</v>
      </c>
      <c r="F10" s="2" t="s">
        <v>20</v>
      </c>
      <c r="G10" s="1">
        <f>SUM(G8:G9)</f>
        <v>360800</v>
      </c>
    </row>
    <row r="11" spans="1:7" ht="15.75" thickBot="1">
      <c r="A11" s="6">
        <v>8</v>
      </c>
      <c r="B11" t="s">
        <v>7</v>
      </c>
      <c r="C11" s="1">
        <v>76000</v>
      </c>
      <c r="E11" s="6" t="s">
        <v>39</v>
      </c>
      <c r="F11" s="2" t="s">
        <v>21</v>
      </c>
      <c r="G11" s="1">
        <f>G10+G7</f>
        <v>1650800</v>
      </c>
    </row>
    <row r="12" spans="1:7" ht="15.75" thickBot="1">
      <c r="A12" s="6" t="s">
        <v>35</v>
      </c>
      <c r="B12" s="2" t="s">
        <v>8</v>
      </c>
      <c r="C12" s="1">
        <f>C10-C11</f>
        <v>73700</v>
      </c>
      <c r="F12" s="3" t="s">
        <v>22</v>
      </c>
      <c r="G12" s="5"/>
    </row>
    <row r="13" spans="1:7">
      <c r="A13" s="6">
        <v>10</v>
      </c>
      <c r="B13" t="s">
        <v>9</v>
      </c>
      <c r="C13" s="1">
        <f>C12*0.4</f>
        <v>29480</v>
      </c>
      <c r="E13" s="6">
        <v>1</v>
      </c>
      <c r="F13" t="s">
        <v>23</v>
      </c>
      <c r="G13" s="1">
        <v>175200</v>
      </c>
    </row>
    <row r="14" spans="1:7">
      <c r="A14" s="6" t="s">
        <v>36</v>
      </c>
      <c r="B14" s="2" t="s">
        <v>10</v>
      </c>
      <c r="C14" s="1">
        <f>C12-C13</f>
        <v>44220</v>
      </c>
      <c r="E14" s="6">
        <v>2</v>
      </c>
      <c r="F14" t="s">
        <v>24</v>
      </c>
      <c r="G14" s="1">
        <v>225000</v>
      </c>
    </row>
    <row r="15" spans="1:7">
      <c r="E15" s="6">
        <v>3</v>
      </c>
      <c r="F15" t="s">
        <v>25</v>
      </c>
      <c r="G15" s="1">
        <v>140000</v>
      </c>
    </row>
    <row r="16" spans="1:7" ht="15.75" thickBot="1">
      <c r="E16" s="6" t="s">
        <v>37</v>
      </c>
      <c r="F16" s="2" t="s">
        <v>26</v>
      </c>
      <c r="G16" s="1">
        <f>+SUM(G13:G15)</f>
        <v>540200</v>
      </c>
    </row>
    <row r="17" spans="2:7" ht="15.75" thickBot="1">
      <c r="B17" s="3" t="s">
        <v>11</v>
      </c>
      <c r="C17" s="4"/>
      <c r="E17" s="6">
        <v>5</v>
      </c>
      <c r="F17" t="s">
        <v>27</v>
      </c>
      <c r="G17" s="1">
        <v>424612</v>
      </c>
    </row>
    <row r="18" spans="2:7">
      <c r="B18" t="s">
        <v>0</v>
      </c>
      <c r="C18" s="9">
        <f>C4/$C$4</f>
        <v>1</v>
      </c>
      <c r="D18" s="7"/>
      <c r="E18" s="6" t="s">
        <v>40</v>
      </c>
      <c r="F18" s="2" t="s">
        <v>28</v>
      </c>
      <c r="G18" s="1">
        <f>+SUM(G16:G17)</f>
        <v>964812</v>
      </c>
    </row>
    <row r="19" spans="2:7">
      <c r="B19" t="s">
        <v>1</v>
      </c>
      <c r="C19" s="9">
        <f t="shared" ref="C19:C28" si="0">C5/$C$4</f>
        <v>0.8441558441558441</v>
      </c>
      <c r="D19" s="7"/>
      <c r="E19" s="6">
        <v>7</v>
      </c>
      <c r="F19" t="s">
        <v>29</v>
      </c>
      <c r="G19" s="1">
        <v>460000</v>
      </c>
    </row>
    <row r="20" spans="2:7">
      <c r="B20" s="2" t="s">
        <v>2</v>
      </c>
      <c r="C20" s="9">
        <f t="shared" si="0"/>
        <v>0.15584415584415584</v>
      </c>
      <c r="D20" s="7"/>
      <c r="E20" s="6">
        <v>8</v>
      </c>
      <c r="F20" t="s">
        <v>30</v>
      </c>
      <c r="G20" s="1">
        <v>225988</v>
      </c>
    </row>
    <row r="21" spans="2:7">
      <c r="B21" t="s">
        <v>3</v>
      </c>
      <c r="C21" s="9">
        <f t="shared" si="0"/>
        <v>8.5792207792207795E-2</v>
      </c>
      <c r="D21" s="7"/>
      <c r="E21" s="6" t="s">
        <v>41</v>
      </c>
      <c r="F21" s="2" t="s">
        <v>31</v>
      </c>
      <c r="G21" s="1">
        <f>SUM(G19:G20)</f>
        <v>685988</v>
      </c>
    </row>
    <row r="22" spans="2:7">
      <c r="B22" t="s">
        <v>4</v>
      </c>
      <c r="C22" s="9">
        <f t="shared" si="0"/>
        <v>2.5974025974025976E-2</v>
      </c>
      <c r="D22" s="7"/>
      <c r="E22" s="6" t="s">
        <v>42</v>
      </c>
      <c r="F22" s="2" t="s">
        <v>32</v>
      </c>
      <c r="G22" s="1">
        <f>SUM(G21,G18)</f>
        <v>1650800</v>
      </c>
    </row>
    <row r="23" spans="2:7" ht="15.75" thickBot="1">
      <c r="B23" t="s">
        <v>5</v>
      </c>
      <c r="C23" s="9">
        <f t="shared" si="0"/>
        <v>5.1948051948051948E-3</v>
      </c>
      <c r="D23" s="7"/>
    </row>
    <row r="24" spans="2:7" ht="15.75" thickBot="1">
      <c r="B24" s="2" t="s">
        <v>6</v>
      </c>
      <c r="C24" s="9">
        <f t="shared" si="0"/>
        <v>3.8883116883116881E-2</v>
      </c>
      <c r="D24" s="7"/>
      <c r="F24" s="3" t="s">
        <v>12</v>
      </c>
      <c r="G24" s="3"/>
    </row>
    <row r="25" spans="2:7" ht="15.75" thickBot="1">
      <c r="B25" t="s">
        <v>7</v>
      </c>
      <c r="C25" s="9">
        <f t="shared" si="0"/>
        <v>1.9740259740259742E-2</v>
      </c>
      <c r="D25" s="7"/>
      <c r="F25" s="3" t="s">
        <v>13</v>
      </c>
      <c r="G25" s="3"/>
    </row>
    <row r="26" spans="2:7">
      <c r="B26" s="2" t="s">
        <v>8</v>
      </c>
      <c r="C26" s="9">
        <f t="shared" si="0"/>
        <v>1.9142857142857142E-2</v>
      </c>
      <c r="D26" s="7"/>
      <c r="F26" t="s">
        <v>14</v>
      </c>
      <c r="G26" s="8">
        <f t="shared" ref="G26:G33" si="1">G4/$G$11</f>
        <v>3.1499878846619818E-2</v>
      </c>
    </row>
    <row r="27" spans="2:7">
      <c r="B27" t="s">
        <v>9</v>
      </c>
      <c r="C27" s="9">
        <f t="shared" si="0"/>
        <v>7.6571428571428572E-3</v>
      </c>
      <c r="D27" s="7"/>
      <c r="F27" t="s">
        <v>15</v>
      </c>
      <c r="G27" s="8">
        <f t="shared" si="1"/>
        <v>0.24351829416040707</v>
      </c>
    </row>
    <row r="28" spans="2:7">
      <c r="B28" s="2" t="s">
        <v>10</v>
      </c>
      <c r="C28" s="9">
        <f t="shared" si="0"/>
        <v>1.1485714285714285E-2</v>
      </c>
      <c r="D28" s="7"/>
      <c r="F28" t="s">
        <v>16</v>
      </c>
      <c r="G28" s="8">
        <f t="shared" si="1"/>
        <v>0.50642112914950332</v>
      </c>
    </row>
    <row r="29" spans="2:7">
      <c r="F29" s="2" t="s">
        <v>17</v>
      </c>
      <c r="G29" s="8">
        <f t="shared" si="1"/>
        <v>0.78143930215653012</v>
      </c>
    </row>
    <row r="30" spans="2:7">
      <c r="F30" t="s">
        <v>18</v>
      </c>
      <c r="G30" s="8">
        <f t="shared" si="1"/>
        <v>0.31923915677247394</v>
      </c>
    </row>
    <row r="31" spans="2:7">
      <c r="F31" t="s">
        <v>19</v>
      </c>
      <c r="G31" s="8">
        <f t="shared" si="1"/>
        <v>-0.10067845892900412</v>
      </c>
    </row>
    <row r="32" spans="2:7">
      <c r="F32" s="2" t="s">
        <v>20</v>
      </c>
      <c r="G32" s="8">
        <f t="shared" si="1"/>
        <v>0.21856069784346982</v>
      </c>
    </row>
    <row r="33" spans="6:7" ht="15.75" thickBot="1">
      <c r="F33" s="2" t="s">
        <v>21</v>
      </c>
      <c r="G33" s="8">
        <f t="shared" si="1"/>
        <v>1</v>
      </c>
    </row>
    <row r="34" spans="6:7" ht="15.75" thickBot="1">
      <c r="F34" s="3" t="s">
        <v>22</v>
      </c>
      <c r="G34" s="10"/>
    </row>
    <row r="35" spans="6:7">
      <c r="F35" t="s">
        <v>23</v>
      </c>
      <c r="G35" s="8">
        <f t="shared" ref="G35:G44" si="2">G13/$G$22</f>
        <v>0.10613036103707293</v>
      </c>
    </row>
    <row r="36" spans="6:7">
      <c r="F36" t="s">
        <v>24</v>
      </c>
      <c r="G36" s="8">
        <f t="shared" si="2"/>
        <v>0.13629755270172036</v>
      </c>
    </row>
    <row r="37" spans="6:7">
      <c r="F37" t="s">
        <v>25</v>
      </c>
      <c r="G37" s="8">
        <f t="shared" si="2"/>
        <v>8.4807366125514899E-2</v>
      </c>
    </row>
    <row r="38" spans="6:7">
      <c r="F38" s="2" t="s">
        <v>26</v>
      </c>
      <c r="G38" s="8">
        <f t="shared" si="2"/>
        <v>0.32723527986430823</v>
      </c>
    </row>
    <row r="39" spans="6:7">
      <c r="F39" t="s">
        <v>27</v>
      </c>
      <c r="G39" s="8">
        <f t="shared" si="2"/>
        <v>0.25721589532347955</v>
      </c>
    </row>
    <row r="40" spans="6:7">
      <c r="F40" s="2" t="s">
        <v>28</v>
      </c>
      <c r="G40" s="8">
        <f t="shared" si="2"/>
        <v>0.58445117518778777</v>
      </c>
    </row>
    <row r="41" spans="6:7">
      <c r="F41" t="s">
        <v>29</v>
      </c>
      <c r="G41" s="8">
        <f t="shared" si="2"/>
        <v>0.2786527744124061</v>
      </c>
    </row>
    <row r="42" spans="6:7">
      <c r="F42" t="s">
        <v>30</v>
      </c>
      <c r="G42" s="8">
        <f t="shared" si="2"/>
        <v>0.13689605039980615</v>
      </c>
    </row>
    <row r="43" spans="6:7">
      <c r="F43" s="2" t="s">
        <v>31</v>
      </c>
      <c r="G43" s="8">
        <f t="shared" si="2"/>
        <v>0.41554882481221228</v>
      </c>
    </row>
    <row r="44" spans="6:7">
      <c r="F44" s="2" t="s">
        <v>32</v>
      </c>
      <c r="G44" s="8">
        <f t="shared" si="2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1" sqref="F3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7" sqref="D17"/>
    </sheetView>
  </sheetViews>
  <sheetFormatPr defaultRowHeight="15"/>
  <cols>
    <col min="1" max="1" width="13.5703125" bestFit="1" customWidth="1"/>
  </cols>
  <sheetData>
    <row r="1" spans="1:6">
      <c r="A1" t="s">
        <v>44</v>
      </c>
      <c r="B1" t="s">
        <v>45</v>
      </c>
      <c r="C1" t="s">
        <v>46</v>
      </c>
      <c r="D1" t="s">
        <v>43</v>
      </c>
      <c r="E1" t="s">
        <v>48</v>
      </c>
    </row>
    <row r="2" spans="1:6">
      <c r="A2" s="11">
        <v>6</v>
      </c>
      <c r="B2" s="11">
        <v>6</v>
      </c>
      <c r="C2" s="11">
        <v>6</v>
      </c>
      <c r="D2" s="12">
        <v>2356.4499999999998</v>
      </c>
      <c r="E2">
        <v>8</v>
      </c>
      <c r="F2">
        <f>E2/100+1</f>
        <v>1.08</v>
      </c>
    </row>
    <row r="6" spans="1:6">
      <c r="A6" t="s">
        <v>47</v>
      </c>
    </row>
    <row r="7" spans="1:6">
      <c r="A7">
        <f>(A2/F2)+(B2/(F2*F2))+(C2+D2)/(F2*F2*F2)</f>
        <v>1886.0885662754656</v>
      </c>
    </row>
    <row r="8" spans="1:6">
      <c r="A8" t="str">
        <f>IF(D2&gt;A7,"OverValue","UnderValue")</f>
        <v>OverValue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L9" sqref="L9:N9"/>
    </sheetView>
  </sheetViews>
  <sheetFormatPr defaultRowHeight="15"/>
  <sheetData>
    <row r="1" spans="1:8">
      <c r="A1" t="s">
        <v>50</v>
      </c>
      <c r="B1" t="s">
        <v>49</v>
      </c>
      <c r="C1" t="s">
        <v>51</v>
      </c>
      <c r="D1" t="s">
        <v>52</v>
      </c>
      <c r="H1" t="s">
        <v>53</v>
      </c>
    </row>
    <row r="2" spans="1:8">
      <c r="A2">
        <v>10</v>
      </c>
      <c r="B2">
        <v>11</v>
      </c>
      <c r="C2">
        <f>100*(POWER(B2/A2,1/D2))</f>
        <v>110.00000000000001</v>
      </c>
      <c r="D2">
        <v>1</v>
      </c>
      <c r="H2">
        <f>POWER((1+C2/100),D2)</f>
        <v>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view="pageBreakPreview" zoomScale="60" zoomScaleNormal="100" workbookViewId="0">
      <selection activeCell="L8" sqref="L8"/>
    </sheetView>
  </sheetViews>
  <sheetFormatPr defaultRowHeight="15"/>
  <sheetData>
    <row r="1" spans="1:3">
      <c r="A1" t="s">
        <v>54</v>
      </c>
      <c r="B1" t="s">
        <v>55</v>
      </c>
      <c r="C1" t="s">
        <v>51</v>
      </c>
    </row>
    <row r="2" spans="1:3">
      <c r="A2">
        <v>1</v>
      </c>
      <c r="B2">
        <v>2</v>
      </c>
      <c r="C2">
        <f>100*(POWER(B2,1/A2)-1)</f>
        <v>100</v>
      </c>
    </row>
    <row r="3" spans="1:3" ht="12" customHeight="1">
      <c r="A3">
        <v>2</v>
      </c>
      <c r="B3">
        <v>2</v>
      </c>
      <c r="C3">
        <f t="shared" ref="C3:C15" si="0">100*(POWER(B3,1/A3)-1)</f>
        <v>41.421356237309517</v>
      </c>
    </row>
    <row r="4" spans="1:3">
      <c r="A4">
        <v>3</v>
      </c>
      <c r="B4">
        <v>2</v>
      </c>
      <c r="C4">
        <f t="shared" si="0"/>
        <v>25.99210498948732</v>
      </c>
    </row>
    <row r="5" spans="1:3">
      <c r="A5">
        <v>4</v>
      </c>
      <c r="B5">
        <v>3</v>
      </c>
      <c r="C5">
        <f t="shared" si="0"/>
        <v>31.607401295249261</v>
      </c>
    </row>
    <row r="6" spans="1:3">
      <c r="A6">
        <v>5</v>
      </c>
      <c r="B6">
        <v>3</v>
      </c>
      <c r="C6">
        <f t="shared" si="0"/>
        <v>24.573093961551741</v>
      </c>
    </row>
    <row r="7" spans="1:3">
      <c r="A7">
        <v>6</v>
      </c>
      <c r="B7">
        <v>4</v>
      </c>
      <c r="C7">
        <f t="shared" si="0"/>
        <v>25.99210498948732</v>
      </c>
    </row>
    <row r="8" spans="1:3">
      <c r="A8">
        <v>7</v>
      </c>
      <c r="B8">
        <v>4</v>
      </c>
      <c r="C8">
        <f t="shared" si="0"/>
        <v>21.90136542044754</v>
      </c>
    </row>
    <row r="9" spans="1:3">
      <c r="A9">
        <v>8</v>
      </c>
      <c r="B9">
        <v>4</v>
      </c>
      <c r="C9">
        <f t="shared" si="0"/>
        <v>18.920711500272102</v>
      </c>
    </row>
    <row r="10" spans="1:3">
      <c r="A10">
        <v>9</v>
      </c>
      <c r="B10">
        <v>5</v>
      </c>
      <c r="C10">
        <f t="shared" si="0"/>
        <v>19.581317450040192</v>
      </c>
    </row>
    <row r="11" spans="1:3">
      <c r="A11">
        <v>10</v>
      </c>
      <c r="B11">
        <v>5</v>
      </c>
      <c r="C11">
        <f t="shared" si="0"/>
        <v>17.461894308801895</v>
      </c>
    </row>
    <row r="12" spans="1:3">
      <c r="A12">
        <v>11</v>
      </c>
      <c r="B12">
        <v>5</v>
      </c>
      <c r="C12">
        <f t="shared" si="0"/>
        <v>15.755791177065447</v>
      </c>
    </row>
    <row r="13" spans="1:3">
      <c r="A13">
        <v>12</v>
      </c>
      <c r="B13">
        <v>5</v>
      </c>
      <c r="C13">
        <f t="shared" si="0"/>
        <v>14.352983608292025</v>
      </c>
    </row>
    <row r="14" spans="1:3">
      <c r="A14">
        <v>13</v>
      </c>
      <c r="B14">
        <v>6</v>
      </c>
      <c r="C14">
        <f>100*(POWER(B14,1/A14)-1)</f>
        <v>14.777771543479856</v>
      </c>
    </row>
    <row r="15" spans="1:3">
      <c r="A15">
        <v>14</v>
      </c>
      <c r="B15">
        <v>7</v>
      </c>
      <c r="C15">
        <f t="shared" si="0"/>
        <v>14.911672503541773</v>
      </c>
    </row>
    <row r="16" spans="1:3">
      <c r="A16">
        <v>15</v>
      </c>
      <c r="B16">
        <v>8</v>
      </c>
      <c r="C16">
        <f t="shared" ref="C16" si="1">100*(POWER(B16,1/A16)-1)</f>
        <v>14.869835499703509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statment</vt:lpstr>
      <vt:lpstr>Cash-flow</vt:lpstr>
      <vt:lpstr>Intrinsic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Pandit</dc:creator>
  <cp:lastModifiedBy>Suraj Pandit</cp:lastModifiedBy>
  <dcterms:created xsi:type="dcterms:W3CDTF">2023-11-07T11:17:33Z</dcterms:created>
  <dcterms:modified xsi:type="dcterms:W3CDTF">2023-11-27T16:25:29Z</dcterms:modified>
</cp:coreProperties>
</file>