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Q1 to Q10" sheetId="2" r:id="rId5"/>
    <sheet state="visible" name="Q11 to Q18" sheetId="3" r:id="rId6"/>
    <sheet state="visible" name="Q19" sheetId="4" r:id="rId7"/>
  </sheets>
  <definedNames>
    <definedName hidden="1" localSheetId="1" name="_xlnm._FilterDatabase">'Q1 to Q10'!$A$99:$B$249</definedName>
  </definedNames>
  <calcPr/>
</workbook>
</file>

<file path=xl/sharedStrings.xml><?xml version="1.0" encoding="utf-8"?>
<sst xmlns="http://schemas.openxmlformats.org/spreadsheetml/2006/main" count="619" uniqueCount="369">
  <si>
    <t>Instructions:</t>
  </si>
  <si>
    <t>1. In "Assignment 1" there are 19 questions.</t>
  </si>
  <si>
    <t>2. Write a formula in the yellow highlighted space only.</t>
  </si>
  <si>
    <t>3. Do not copy and paste the formula in values.</t>
  </si>
  <si>
    <t>4. Note down your queries if you have in first assignment.</t>
  </si>
  <si>
    <t>Q1.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</si>
  <si>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</si>
  <si>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</si>
  <si>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</si>
  <si>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</si>
  <si>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</si>
  <si>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</si>
  <si>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</si>
  <si>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</si>
  <si>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</si>
  <si>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</si>
  <si>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</si>
  <si>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Q2.</t>
  </si>
  <si>
    <t>Birth date :</t>
  </si>
  <si>
    <t>Years lived :</t>
  </si>
  <si>
    <t>and the months :</t>
  </si>
  <si>
    <t>and the days :</t>
  </si>
  <si>
    <t>Write the age in the following format:-</t>
  </si>
  <si>
    <t>The Age is 5 Years 26 Months and 2 days.</t>
  </si>
  <si>
    <t>Q3.</t>
  </si>
  <si>
    <t>a). Count the numeric value from data 1</t>
  </si>
  <si>
    <t>b). Count all the values from the data 2 except blank.</t>
  </si>
  <si>
    <t>c). Count only the blank cell from data3.</t>
  </si>
  <si>
    <t>d). Count the blank cells and the values from data4.</t>
  </si>
  <si>
    <t>Data1</t>
  </si>
  <si>
    <t>Data2</t>
  </si>
  <si>
    <t>Data3</t>
  </si>
  <si>
    <t>Data4</t>
  </si>
  <si>
    <t>Hello</t>
  </si>
  <si>
    <t>Q4.</t>
  </si>
  <si>
    <t>S No.</t>
  </si>
  <si>
    <t>First Name</t>
  </si>
  <si>
    <t>Middle Name</t>
  </si>
  <si>
    <t>Last Name</t>
  </si>
  <si>
    <t>Full Name</t>
  </si>
  <si>
    <t>rohit</t>
  </si>
  <si>
    <t>KuMar</t>
  </si>
  <si>
    <t>Gupta</t>
  </si>
  <si>
    <t>1. Write a full name in proper case.</t>
  </si>
  <si>
    <t>CHANDAN</t>
  </si>
  <si>
    <t>SINGH</t>
  </si>
  <si>
    <t>NEGI</t>
  </si>
  <si>
    <t>2. Write a full name in lower case.</t>
  </si>
  <si>
    <t>neha</t>
  </si>
  <si>
    <t>Kushwaha</t>
  </si>
  <si>
    <t>3. Write a full name in upper case.</t>
  </si>
  <si>
    <t>Sunny</t>
  </si>
  <si>
    <t>4. Write a full name from S No. 4 to 9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</si>
  <si>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</si>
  <si>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</si>
  <si>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</si>
  <si>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</si>
  <si>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</si>
  <si>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</si>
  <si>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</si>
  <si>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</si>
  <si>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</si>
  <si>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</si>
  <si>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</si>
  <si>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Q5.</t>
  </si>
  <si>
    <t>Calculate your age:</t>
  </si>
  <si>
    <t>Date of Birth</t>
  </si>
  <si>
    <t>Years</t>
  </si>
  <si>
    <t>Months</t>
  </si>
  <si>
    <t>Days</t>
  </si>
  <si>
    <t>Q6.</t>
  </si>
  <si>
    <t>Remove the extra spaces from the below Sentence.</t>
  </si>
  <si>
    <t>The following table     was used by a school to   keep    track of the    examinations taken by each pupil.</t>
  </si>
  <si>
    <t>Q7.</t>
  </si>
  <si>
    <t>Find out the duplicate vendor code from the below vendor list</t>
  </si>
  <si>
    <t>Vendor Code</t>
  </si>
  <si>
    <t>Duplicate ID</t>
  </si>
  <si>
    <t>Count How many times value appear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</si>
  <si>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</si>
  <si>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</si>
  <si>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</si>
  <si>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</si>
  <si>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</si>
  <si>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</si>
  <si>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</si>
  <si>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</si>
  <si>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</si>
  <si>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</si>
  <si>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</si>
  <si>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</si>
  <si>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</si>
  <si>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</si>
  <si>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</si>
  <si>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</si>
  <si>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</si>
  <si>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</si>
  <si>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</si>
  <si>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</si>
  <si>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</si>
  <si>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</si>
  <si>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</si>
  <si>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</si>
  <si>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</si>
  <si>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</si>
  <si>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</si>
  <si>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</si>
  <si>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</si>
  <si>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</si>
  <si>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</si>
  <si>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</si>
  <si>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</si>
  <si>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</si>
  <si>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</si>
  <si>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</si>
  <si>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</si>
  <si>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</si>
  <si>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</si>
  <si>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</si>
  <si>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</si>
  <si>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</si>
  <si>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</si>
  <si>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</si>
  <si>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</si>
  <si>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</si>
  <si>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</si>
  <si>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</si>
  <si>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</si>
  <si>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</si>
  <si>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</si>
  <si>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</si>
  <si>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</si>
  <si>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</si>
  <si>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</si>
  <si>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</si>
  <si>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</si>
  <si>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</si>
  <si>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</si>
  <si>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</si>
  <si>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</si>
  <si>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</si>
  <si>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</si>
  <si>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</si>
  <si>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</si>
  <si>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</si>
  <si>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</si>
  <si>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</si>
  <si>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</si>
  <si>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</si>
  <si>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</si>
  <si>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</si>
  <si>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</si>
  <si>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</si>
  <si>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</si>
  <si>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</si>
  <si>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</si>
  <si>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</si>
  <si>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</si>
  <si>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</si>
  <si>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</si>
  <si>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</si>
  <si>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</si>
  <si>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</si>
  <si>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</si>
  <si>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</si>
  <si>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</si>
  <si>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</si>
  <si>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</si>
  <si>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</si>
  <si>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</si>
  <si>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</si>
  <si>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</si>
  <si>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</si>
  <si>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</si>
  <si>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</si>
  <si>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</si>
  <si>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</si>
  <si>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</si>
  <si>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</si>
  <si>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</si>
  <si>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</si>
  <si>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</si>
  <si>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</si>
  <si>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</si>
  <si>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</si>
  <si>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</si>
  <si>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</si>
  <si>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</si>
  <si>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</si>
  <si>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</si>
  <si>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</si>
  <si>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</si>
  <si>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</si>
  <si>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</si>
  <si>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</si>
  <si>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</si>
  <si>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</si>
  <si>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</si>
  <si>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</si>
  <si>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</si>
  <si>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</si>
  <si>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</si>
  <si>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</si>
  <si>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</si>
  <si>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</si>
  <si>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</si>
  <si>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</si>
  <si>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</si>
  <si>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</si>
  <si>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</si>
  <si>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</si>
  <si>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</si>
  <si>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</si>
  <si>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</si>
  <si>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</si>
  <si>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</si>
  <si>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</si>
  <si>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</si>
  <si>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Q8.</t>
  </si>
  <si>
    <t>Find out the Duplicate row from the below data</t>
  </si>
  <si>
    <t>Country</t>
  </si>
  <si>
    <t>Salesperson</t>
  </si>
  <si>
    <t>Order Date</t>
  </si>
  <si>
    <t>OrderID</t>
  </si>
  <si>
    <t>Order Amount</t>
  </si>
  <si>
    <t>Duplicate Row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</si>
  <si>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</si>
  <si>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</si>
  <si>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</si>
  <si>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</si>
  <si>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</si>
  <si>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</si>
  <si>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</si>
  <si>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</si>
  <si>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</si>
  <si>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</si>
  <si>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</si>
  <si>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Q9.</t>
  </si>
  <si>
    <t>Calculate the months from the below data.</t>
  </si>
  <si>
    <t>Date of Joining</t>
  </si>
  <si>
    <t>Q10.</t>
  </si>
  <si>
    <t>Check in the below cell values is it  a text, error, blank or number</t>
  </si>
  <si>
    <t>Values</t>
  </si>
  <si>
    <t>Output</t>
  </si>
  <si>
    <t xml:space="preserve">   </t>
  </si>
  <si>
    <t>#Value</t>
  </si>
  <si>
    <t>fn doesn't support in this version</t>
  </si>
  <si>
    <t>R$</t>
  </si>
  <si>
    <t>R5555</t>
  </si>
  <si>
    <t>121</t>
  </si>
  <si>
    <t>qwqwq</t>
  </si>
  <si>
    <t>Q11.</t>
  </si>
  <si>
    <t>Calculate ageing in Years and Days i.e Output should be 25 Years 233 Days</t>
  </si>
  <si>
    <t>function not supported in 2013 version.</t>
  </si>
  <si>
    <t>=CONCATENATE(DATEDIF(A6,TODAY(),"Y"), " Years and  ", DATEDIF(A6,TODAY(),"YD"), " Days")</t>
  </si>
  <si>
    <t>Q12.</t>
  </si>
  <si>
    <t>Calculate Total Days</t>
  </si>
  <si>
    <t>Start Date</t>
  </si>
  <si>
    <t>End Date</t>
  </si>
  <si>
    <t>Q13.</t>
  </si>
  <si>
    <t>Count File Name with extn xls, xlsx, xlsb</t>
  </si>
  <si>
    <t>File Name</t>
  </si>
  <si>
    <t>Extn</t>
  </si>
  <si>
    <t>112066.xls</t>
  </si>
  <si>
    <t>xls</t>
  </si>
  <si>
    <t>184593.xls</t>
  </si>
  <si>
    <t>xlsx</t>
  </si>
  <si>
    <t>112457.xlsx</t>
  </si>
  <si>
    <t>xlsb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</si>
  <si>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</si>
  <si>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</si>
  <si>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</si>
  <si>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</si>
  <si>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</si>
  <si>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</si>
  <si>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</si>
  <si>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</si>
  <si>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</si>
  <si>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</si>
  <si>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</si>
  <si>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</si>
  <si>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</si>
  <si>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</si>
  <si>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</si>
  <si>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</si>
  <si>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</si>
  <si>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</si>
  <si>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</si>
  <si>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</si>
  <si>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</si>
  <si>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Q14.</t>
  </si>
  <si>
    <t>Order no.</t>
  </si>
  <si>
    <t>Driver's name</t>
  </si>
  <si>
    <t>Number of items</t>
  </si>
  <si>
    <t>Transport</t>
  </si>
  <si>
    <t>Destination</t>
  </si>
  <si>
    <t>Questions</t>
  </si>
  <si>
    <t>Answers</t>
  </si>
  <si>
    <t>John May</t>
  </si>
  <si>
    <t>TV</t>
  </si>
  <si>
    <t>truck 4</t>
  </si>
  <si>
    <t>Boston</t>
  </si>
  <si>
    <t>number of orders in Boston :</t>
  </si>
  <si>
    <t>Peter White</t>
  </si>
  <si>
    <t>washing machine</t>
  </si>
  <si>
    <t>truck 3</t>
  </si>
  <si>
    <t>NY</t>
  </si>
  <si>
    <t>number of microwave orders  :</t>
  </si>
  <si>
    <t>Carl Nowak</t>
  </si>
  <si>
    <t>Philadelphia</t>
  </si>
  <si>
    <t>number of journeys with truck 3:</t>
  </si>
  <si>
    <t>number of Peter White journeys:</t>
  </si>
  <si>
    <t>George Ramsay</t>
  </si>
  <si>
    <t>refrigerator</t>
  </si>
  <si>
    <t>how many times are no. of items less than 20:</t>
  </si>
  <si>
    <t>truck 1</t>
  </si>
  <si>
    <t>Baltimore</t>
  </si>
  <si>
    <t>truck 2</t>
  </si>
  <si>
    <t>Pittsburgh</t>
  </si>
  <si>
    <t>Mertl Pavel</t>
  </si>
  <si>
    <t>microwave</t>
  </si>
  <si>
    <t>airplane</t>
  </si>
  <si>
    <t>Q15.</t>
  </si>
  <si>
    <t>Count Male and Female Candidates</t>
  </si>
  <si>
    <t>Name</t>
  </si>
  <si>
    <t>Male</t>
  </si>
  <si>
    <t>Mr. Ram Kumar Yadav</t>
  </si>
  <si>
    <t>Female</t>
  </si>
  <si>
    <t>Mr. Vaid Prakash Sharma</t>
  </si>
  <si>
    <t>Mr. Naresh singh walia</t>
  </si>
  <si>
    <t>Mr. Jitnder Pal Bhatia</t>
  </si>
  <si>
    <t>Mr. Neil Arm strong</t>
  </si>
  <si>
    <t>Mrs. Nisha Mishra</t>
  </si>
  <si>
    <t>Mrs. Anita Yadav</t>
  </si>
  <si>
    <t>Mrs. Sita Kumari</t>
  </si>
  <si>
    <t>Mr. Vijay Yadav</t>
  </si>
  <si>
    <t>Mr. Anil Bajpayee</t>
  </si>
  <si>
    <t>Q16.</t>
  </si>
  <si>
    <t>Count Blank and Non Blank Cells</t>
  </si>
  <si>
    <t>Product</t>
  </si>
  <si>
    <t>Delivery Date</t>
  </si>
  <si>
    <t>Non Blanks</t>
  </si>
  <si>
    <t>Product 1</t>
  </si>
  <si>
    <t>Blanks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</si>
  <si>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</si>
  <si>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</si>
  <si>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</si>
  <si>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</si>
  <si>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</si>
  <si>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</si>
  <si>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</si>
  <si>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</si>
  <si>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</si>
  <si>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</si>
  <si>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</si>
  <si>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</si>
  <si>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Q17.</t>
  </si>
  <si>
    <t>Count Qty. &gt; 5 and &lt;15 using Countif</t>
  </si>
  <si>
    <t>Qty.</t>
  </si>
  <si>
    <t>Q18.</t>
  </si>
  <si>
    <t>Count No. of weeks between Start Date and End date</t>
  </si>
  <si>
    <t>Employee ID</t>
  </si>
  <si>
    <t>Total Years</t>
  </si>
  <si>
    <t>Total Months</t>
  </si>
  <si>
    <t>Total Days</t>
  </si>
  <si>
    <t>Year Between Months</t>
  </si>
  <si>
    <t>Months Between Days</t>
  </si>
  <si>
    <t>Year Between Days</t>
  </si>
  <si>
    <t>24 Years 90 Days</t>
  </si>
  <si>
    <t>Age is 30 Years 9 Months and 23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</si>
</sst>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;[Red]0.00"/>
    <numFmt numFmtId="165" formatCode="_ * #,##0_ ;_ * \-#,##0_ ;_ * &quot;-&quot;??_ ;_ @_ "/>
  </numFmts>
  <fonts count="14">
    <font>
      <sz val="11.0"/>
      <color theme="1"/>
      <name val="Calibri"/>
      <scheme val="minor"/>
    </font>
    <font>
      <b/>
      <u/>
      <sz val="11.0"/>
      <color theme="0"/>
      <name val="Calibri"/>
    </font>
    <font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0.0"/>
      <color theme="0"/>
      <name val="Arial"/>
    </font>
    <font>
      <sz val="10.0"/>
      <color theme="1"/>
      <name val="Arial"/>
    </font>
    <font>
      <sz val="10.0"/>
      <color rgb="FF0000FF"/>
      <name val="Arial"/>
    </font>
    <font>
      <sz val="10.0"/>
      <color rgb="FF800080"/>
      <name val="Arial"/>
    </font>
    <font/>
    <font>
      <b/>
      <sz val="10.0"/>
      <color rgb="FF0000FF"/>
      <name val="Arial"/>
    </font>
    <font>
      <b/>
      <sz val="11.0"/>
      <color theme="0"/>
      <name val="Calibri"/>
    </font>
    <font>
      <b/>
      <sz val="12.0"/>
      <color theme="1"/>
      <name val="Calibri"/>
    </font>
    <font>
      <b/>
      <sz val="18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632423"/>
        <bgColor rgb="FF632423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DBE5F1"/>
        <bgColor rgb="FFDBE5F1"/>
      </patternFill>
    </fill>
  </fills>
  <borders count="14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2" fontId="2" numFmtId="0" xfId="0" applyBorder="1" applyFont="1"/>
    <xf borderId="7" fillId="2" fontId="2" numFmtId="0" xfId="0" applyBorder="1" applyFont="1"/>
    <xf borderId="8" fillId="2" fontId="2" numFmtId="0" xfId="0" applyBorder="1" applyFont="1"/>
    <xf borderId="9" fillId="2" fontId="2" numFmtId="0" xfId="0" applyBorder="1" applyFont="1"/>
    <xf borderId="10" fillId="0" fontId="3" numFmtId="0" xfId="0" applyBorder="1" applyFont="1"/>
    <xf borderId="10" fillId="0" fontId="4" numFmtId="0" xfId="0" applyBorder="1" applyFont="1"/>
    <xf borderId="10" fillId="2" fontId="5" numFmtId="0" xfId="0" applyAlignment="1" applyBorder="1" applyFont="1">
      <alignment horizontal="center"/>
    </xf>
    <xf borderId="10" fillId="0" fontId="6" numFmtId="0" xfId="0" applyAlignment="1" applyBorder="1" applyFont="1">
      <alignment horizontal="center"/>
    </xf>
    <xf borderId="10" fillId="0" fontId="6" numFmtId="15" xfId="0" applyAlignment="1" applyBorder="1" applyFont="1" applyNumberFormat="1">
      <alignment horizontal="center"/>
    </xf>
    <xf borderId="10" fillId="2" fontId="5" numFmtId="0" xfId="0" applyBorder="1" applyFont="1"/>
    <xf borderId="10" fillId="3" fontId="7" numFmtId="0" xfId="0" applyAlignment="1" applyBorder="1" applyFill="1" applyFont="1">
      <alignment horizontal="center"/>
    </xf>
    <xf borderId="10" fillId="0" fontId="7" numFmtId="0" xfId="0" applyAlignment="1" applyBorder="1" applyFont="1">
      <alignment horizontal="left"/>
    </xf>
    <xf borderId="10" fillId="4" fontId="8" numFmtId="15" xfId="0" applyAlignment="1" applyBorder="1" applyFill="1" applyFont="1" applyNumberFormat="1">
      <alignment readingOrder="0"/>
    </xf>
    <xf borderId="10" fillId="0" fontId="4" numFmtId="1" xfId="0" applyBorder="1" applyFont="1" applyNumberFormat="1"/>
    <xf borderId="11" fillId="5" fontId="4" numFmtId="0" xfId="0" applyBorder="1" applyFill="1" applyFont="1"/>
    <xf borderId="12" fillId="0" fontId="9" numFmtId="0" xfId="0" applyBorder="1" applyFont="1"/>
    <xf borderId="13" fillId="0" fontId="9" numFmtId="0" xfId="0" applyBorder="1" applyFont="1"/>
    <xf borderId="11" fillId="3" fontId="10" numFmtId="0" xfId="0" applyAlignment="1" applyBorder="1" applyFont="1">
      <alignment horizontal="center"/>
    </xf>
    <xf borderId="10" fillId="0" fontId="6" numFmtId="20" xfId="0" applyAlignment="1" applyBorder="1" applyFont="1" applyNumberFormat="1">
      <alignment horizontal="center"/>
    </xf>
    <xf borderId="10" fillId="3" fontId="4" numFmtId="0" xfId="0" applyBorder="1" applyFont="1"/>
    <xf borderId="10" fillId="5" fontId="4" numFmtId="14" xfId="0" applyAlignment="1" applyBorder="1" applyFont="1" applyNumberFormat="1">
      <alignment readingOrder="0"/>
    </xf>
    <xf borderId="10" fillId="2" fontId="11" numFmtId="0" xfId="0" applyBorder="1" applyFont="1"/>
    <xf borderId="10" fillId="5" fontId="4" numFmtId="0" xfId="0" applyBorder="1" applyFont="1"/>
    <xf borderId="11" fillId="3" fontId="4" numFmtId="0" xfId="0" applyAlignment="1" applyBorder="1" applyFont="1">
      <alignment horizontal="center"/>
    </xf>
    <xf borderId="10" fillId="0" fontId="4" numFmtId="164" xfId="0" applyBorder="1" applyFont="1" applyNumberFormat="1"/>
    <xf borderId="10" fillId="0" fontId="12" numFmtId="0" xfId="0" applyBorder="1" applyFont="1"/>
    <xf borderId="10" fillId="3" fontId="13" numFmtId="0" xfId="0" applyBorder="1" applyFont="1"/>
    <xf borderId="10" fillId="0" fontId="4" numFmtId="15" xfId="0" applyBorder="1" applyFont="1" applyNumberFormat="1"/>
    <xf borderId="10" fillId="0" fontId="3" numFmtId="15" xfId="0" applyBorder="1" applyFont="1" applyNumberFormat="1"/>
    <xf borderId="10" fillId="2" fontId="11" numFmtId="15" xfId="0" applyBorder="1" applyFont="1" applyNumberFormat="1"/>
    <xf borderId="10" fillId="0" fontId="4" numFmtId="165" xfId="0" applyBorder="1" applyFont="1" applyNumberFormat="1"/>
    <xf borderId="10" fillId="0" fontId="4" numFmtId="9" xfId="0" applyBorder="1" applyFont="1" applyNumberFormat="1"/>
    <xf quotePrefix="1" borderId="10" fillId="0" fontId="4" numFmtId="9" xfId="0" applyBorder="1" applyFont="1" applyNumberFormat="1"/>
    <xf borderId="10" fillId="0" fontId="4" numFmtId="14" xfId="0" applyBorder="1" applyFont="1" applyNumberFormat="1"/>
    <xf borderId="10" fillId="0" fontId="4" numFmtId="0" xfId="0" applyAlignment="1" applyBorder="1" applyFont="1">
      <alignment horizontal="left"/>
    </xf>
    <xf borderId="10" fillId="0" fontId="4" numFmtId="0" xfId="0" applyAlignment="1" applyBorder="1" applyFont="1">
      <alignment shrinkToFit="0" wrapText="1"/>
    </xf>
    <xf borderId="10" fillId="3" fontId="4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3" width="9.29"/>
    <col customWidth="1" min="4" max="15" width="9.29"/>
    <col customWidth="1" min="16" max="26" width="8.71"/>
  </cols>
  <sheetData>
    <row r="7">
      <c r="G7" s="1" t="s">
        <v>0</v>
      </c>
      <c r="H7" s="2"/>
      <c r="I7" s="2"/>
      <c r="J7" s="2"/>
      <c r="K7" s="2"/>
      <c r="L7" s="2"/>
      <c r="M7" s="2"/>
      <c r="N7" s="2"/>
      <c r="O7" s="3"/>
    </row>
    <row r="8">
      <c r="G8" s="4" t="s">
        <v>1</v>
      </c>
      <c r="H8" s="5"/>
      <c r="I8" s="5"/>
      <c r="J8" s="5"/>
      <c r="K8" s="5"/>
      <c r="L8" s="5"/>
      <c r="M8" s="5"/>
      <c r="N8" s="5"/>
      <c r="O8" s="6"/>
    </row>
    <row r="9">
      <c r="G9" s="4" t="s">
        <v>2</v>
      </c>
      <c r="H9" s="5"/>
      <c r="I9" s="5"/>
      <c r="J9" s="5"/>
      <c r="K9" s="5"/>
      <c r="L9" s="5"/>
      <c r="M9" s="5"/>
      <c r="N9" s="5"/>
      <c r="O9" s="6"/>
    </row>
    <row r="10">
      <c r="G10" s="4" t="s">
        <v>3</v>
      </c>
      <c r="H10" s="5"/>
      <c r="I10" s="5"/>
      <c r="J10" s="5"/>
      <c r="K10" s="5"/>
      <c r="L10" s="5"/>
      <c r="M10" s="5"/>
      <c r="N10" s="5"/>
      <c r="O10" s="6"/>
    </row>
    <row r="11">
      <c r="G11" s="4" t="s">
        <v>4</v>
      </c>
      <c r="H11" s="5"/>
      <c r="I11" s="5"/>
      <c r="J11" s="5"/>
      <c r="K11" s="5"/>
      <c r="L11" s="5"/>
      <c r="M11" s="5"/>
      <c r="N11" s="5"/>
      <c r="O11" s="6"/>
    </row>
    <row r="12">
      <c r="G12" s="4"/>
      <c r="H12" s="5"/>
      <c r="I12" s="5"/>
      <c r="J12" s="5"/>
      <c r="K12" s="5"/>
      <c r="L12" s="5"/>
      <c r="M12" s="5"/>
      <c r="N12" s="5"/>
      <c r="O12" s="6"/>
    </row>
    <row r="13">
      <c r="G13" s="4"/>
      <c r="H13" s="5"/>
      <c r="I13" s="5"/>
      <c r="J13" s="5"/>
      <c r="K13" s="5"/>
      <c r="L13" s="5"/>
      <c r="M13" s="5"/>
      <c r="N13" s="5"/>
      <c r="O13" s="6"/>
    </row>
    <row r="14">
      <c r="G14" s="4"/>
      <c r="H14" s="5"/>
      <c r="I14" s="5"/>
      <c r="J14" s="5"/>
      <c r="K14" s="5"/>
      <c r="L14" s="5"/>
      <c r="M14" s="5"/>
      <c r="N14" s="5"/>
      <c r="O14" s="6"/>
    </row>
    <row r="15">
      <c r="G15" s="4"/>
      <c r="H15" s="5"/>
      <c r="I15" s="5"/>
      <c r="J15" s="5"/>
      <c r="K15" s="5"/>
      <c r="L15" s="5"/>
      <c r="M15" s="5"/>
      <c r="N15" s="5"/>
      <c r="O15" s="6"/>
    </row>
    <row r="16">
      <c r="G16" s="7"/>
      <c r="H16" s="8"/>
      <c r="I16" s="8"/>
      <c r="J16" s="8"/>
      <c r="K16" s="8"/>
      <c r="L16" s="8"/>
      <c r="M16" s="8"/>
      <c r="N16" s="8"/>
      <c r="O16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71"/>
    <col customWidth="1" min="2" max="4" width="16.29"/>
    <col customWidth="1" min="5" max="5" width="23.29"/>
    <col customWidth="1" min="6" max="6" width="23.57"/>
    <col customWidth="1" min="7" max="26" width="16.29"/>
  </cols>
  <sheetData>
    <row r="1">
      <c r="A1" s="10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6</v>
      </c>
      <c r="B3" s="12" t="s">
        <v>7</v>
      </c>
      <c r="C3" s="12" t="s">
        <v>8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9</v>
      </c>
      <c r="B4" s="14">
        <v>35796.0</v>
      </c>
      <c r="C4" s="13">
        <v>80.0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3" t="s">
        <v>10</v>
      </c>
      <c r="B5" s="14">
        <v>35855.0</v>
      </c>
      <c r="C5" s="13">
        <v>25.0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9</v>
      </c>
      <c r="B6" s="14">
        <v>35796.0</v>
      </c>
      <c r="C6" s="13">
        <v>80.0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3" t="s">
        <v>9</v>
      </c>
      <c r="B7" s="14">
        <v>35855.0</v>
      </c>
      <c r="C7" s="13">
        <v>150.0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11</v>
      </c>
      <c r="B8" s="14">
        <v>35800.0</v>
      </c>
      <c r="C8" s="13">
        <v>300.0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3" t="s">
        <v>12</v>
      </c>
      <c r="B9" s="14">
        <v>35947.0</v>
      </c>
      <c r="C9" s="13">
        <v>8.0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10</v>
      </c>
      <c r="B10" s="14">
        <v>35886.0</v>
      </c>
      <c r="C10" s="13">
        <v>200.0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3" t="s">
        <v>10</v>
      </c>
      <c r="B11" s="14">
        <v>35855.0</v>
      </c>
      <c r="C11" s="13">
        <v>100.0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3" t="s">
        <v>13</v>
      </c>
      <c r="B12" s="14">
        <v>35916.0</v>
      </c>
      <c r="C12" s="13">
        <v>250.0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 t="s">
        <v>14</v>
      </c>
      <c r="B14" s="15"/>
      <c r="C14" s="15"/>
      <c r="D14" s="15"/>
      <c r="E14" s="16">
        <f>COUNTIF(A4:A12,"Brakes")</f>
        <v>3</v>
      </c>
      <c r="F14" s="17">
        <f>COUNTIF(A4:A12,"Brakes")</f>
        <v>3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15</v>
      </c>
      <c r="B15" s="15"/>
      <c r="C15" s="15"/>
      <c r="D15" s="15"/>
      <c r="E15" s="16">
        <f>COUNTIF(A4:B12,"Tyres")</f>
        <v>3</v>
      </c>
      <c r="F15" s="17">
        <f>COUNTIF(A4:B12,"Tyres")</f>
        <v>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5" t="s">
        <v>16</v>
      </c>
      <c r="B16" s="15"/>
      <c r="C16" s="15"/>
      <c r="D16" s="15"/>
      <c r="E16" s="16">
        <f>COUNTIF(C4:C12, "&gt;=100")</f>
        <v>5</v>
      </c>
      <c r="F16" s="17">
        <f>COUNTIF(C4:C12, "&gt;=100")</f>
        <v>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0" t="s">
        <v>17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5" t="s">
        <v>18</v>
      </c>
      <c r="B23" s="18">
        <v>32995.0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5" t="s">
        <v>19</v>
      </c>
      <c r="B25" s="16">
        <f>DATEDIF(B23,TODAY(),"Y")</f>
        <v>34</v>
      </c>
      <c r="C25" s="11">
        <f>DATEDIF(B23,TODAY(),"Y")</f>
        <v>34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5" t="s">
        <v>20</v>
      </c>
      <c r="B26" s="16">
        <f>DATEDIF(B23,TODAY(),"M")</f>
        <v>419</v>
      </c>
      <c r="C26" s="11">
        <f>DATEDIF(B23,TODAY(),"M")</f>
        <v>419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5" t="s">
        <v>21</v>
      </c>
      <c r="B27" s="16">
        <f>DATEDIF(B23,TODAY(),"D")</f>
        <v>12781</v>
      </c>
      <c r="C27" s="11">
        <f>DATEDIF(B23, TODAY(), "YD")</f>
        <v>362</v>
      </c>
      <c r="D27" s="11">
        <f>DATEDIF(B23,TODAY(),"D")</f>
        <v>12781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5" t="s">
        <v>22</v>
      </c>
      <c r="B30" s="15"/>
      <c r="C30" s="15"/>
      <c r="D30" s="15"/>
      <c r="E30" s="20" t="s">
        <v>23</v>
      </c>
      <c r="F30" s="21"/>
      <c r="G30" s="22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23" t="str">
        <f>CONCATENATE(B25&amp;" "&amp;A25&amp;" "&amp;B26&amp;" "&amp;A26&amp;" "&amp;B27&amp;" "&amp;A27)</f>
        <v>34 Years lived : 419 and the months : 12781 and the days :</v>
      </c>
      <c r="F33" s="21"/>
      <c r="G33" s="22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0" t="s">
        <v>24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0" t="s">
        <v>25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0" t="s">
        <v>26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0" t="s">
        <v>27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0" t="s">
        <v>28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5" t="s">
        <v>29</v>
      </c>
      <c r="B44" s="15" t="s">
        <v>30</v>
      </c>
      <c r="C44" s="15" t="s">
        <v>31</v>
      </c>
      <c r="D44" s="15" t="s">
        <v>32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3">
        <v>10.0</v>
      </c>
      <c r="B45" s="13">
        <v>20.0</v>
      </c>
      <c r="C45" s="13">
        <v>30.0</v>
      </c>
      <c r="D45" s="13">
        <v>3.0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3">
        <v>10.0</v>
      </c>
      <c r="B46" s="13">
        <v>0.0</v>
      </c>
      <c r="C46" s="13">
        <v>30.0</v>
      </c>
      <c r="D46" s="13">
        <v>3.0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3">
        <v>10.0</v>
      </c>
      <c r="B47" s="13">
        <v>-20.0</v>
      </c>
      <c r="C47" s="13"/>
      <c r="D47" s="13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3">
        <v>10.0</v>
      </c>
      <c r="B48" s="14">
        <v>32143.0</v>
      </c>
      <c r="C48" s="13">
        <v>30.0</v>
      </c>
      <c r="D48" s="13">
        <v>3.0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3">
        <v>10.0</v>
      </c>
      <c r="B49" s="24">
        <v>0.8958333333333334</v>
      </c>
      <c r="C49" s="13"/>
      <c r="D49" s="13">
        <v>3.0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3">
        <v>10.0</v>
      </c>
      <c r="B50" s="13">
        <v>0.0038173441968334387</v>
      </c>
      <c r="C50" s="13">
        <v>30.0</v>
      </c>
      <c r="D50" s="1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3">
        <v>10.0</v>
      </c>
      <c r="B51" s="13"/>
      <c r="C51" s="13"/>
      <c r="D51" s="1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3">
        <v>10.0</v>
      </c>
      <c r="B52" s="13" t="s">
        <v>33</v>
      </c>
      <c r="C52" s="13">
        <v>30.0</v>
      </c>
      <c r="D52" s="13">
        <v>3.0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3">
        <v>10.0</v>
      </c>
      <c r="B53" s="13" t="e">
        <v>#DIV/0!</v>
      </c>
      <c r="C53" s="13">
        <v>30.0</v>
      </c>
      <c r="D53" s="13">
        <v>3.0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6">
        <f>COUNT(A45:A53)</f>
        <v>9</v>
      </c>
      <c r="B54" s="16">
        <f>COUNTA(B45:B53)</f>
        <v>8</v>
      </c>
      <c r="C54" s="16">
        <f>COUNTBLANK(C45:C53)</f>
        <v>3</v>
      </c>
      <c r="D54" s="16">
        <f>COUNT(D45:D53)</f>
        <v>6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>
        <f>COUNT(A45:A53)</f>
        <v>9</v>
      </c>
      <c r="B55" s="11"/>
      <c r="C55" s="11">
        <f>COUNTBLANK(C45:C53)</f>
        <v>3</v>
      </c>
      <c r="D55" s="11">
        <f>COUNT(D45:D53)</f>
        <v>6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0" t="s">
        <v>34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5" t="s">
        <v>35</v>
      </c>
      <c r="B59" s="15" t="s">
        <v>36</v>
      </c>
      <c r="C59" s="15" t="s">
        <v>37</v>
      </c>
      <c r="D59" s="15" t="s">
        <v>38</v>
      </c>
      <c r="E59" s="15" t="s">
        <v>39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>
        <v>1.0</v>
      </c>
      <c r="B60" s="11" t="s">
        <v>40</v>
      </c>
      <c r="C60" s="11" t="s">
        <v>41</v>
      </c>
      <c r="D60" s="11" t="s">
        <v>42</v>
      </c>
      <c r="E60" s="25" t="str">
        <f>PROPER(CONCATENATE(B60&amp;" "&amp;C60&amp;" "&amp;D60))</f>
        <v>Rohit Kumar Gupta</v>
      </c>
      <c r="F60" s="11" t="str">
        <f>PROPER(CONCATENATE(B60&amp;" "&amp;C60&amp;" "&amp;D60))</f>
        <v>Rohit Kumar Gupta</v>
      </c>
      <c r="G60" s="11" t="s">
        <v>43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>
        <f t="shared" ref="A61:A68" si="1">A60+1</f>
        <v>2</v>
      </c>
      <c r="B61" s="11" t="s">
        <v>44</v>
      </c>
      <c r="C61" s="11" t="s">
        <v>45</v>
      </c>
      <c r="D61" s="11" t="s">
        <v>46</v>
      </c>
      <c r="E61" s="25" t="str">
        <f>LOWER(CONCATENATE(B61&amp;" "&amp;C61&amp;" "&amp;D61))</f>
        <v>chandan singh negi</v>
      </c>
      <c r="F61" s="11" t="str">
        <f>LOWER(CONCATENATE(B61&amp;" "&amp;C61&amp;" "&amp;D61))</f>
        <v>chandan singh negi</v>
      </c>
      <c r="G61" s="11" t="s">
        <v>47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>
        <f t="shared" si="1"/>
        <v>3</v>
      </c>
      <c r="B62" s="11" t="s">
        <v>48</v>
      </c>
      <c r="C62" s="11" t="s">
        <v>45</v>
      </c>
      <c r="D62" s="11" t="s">
        <v>49</v>
      </c>
      <c r="E62" s="25" t="str">
        <f>UPPER(CONCATENATE(B62&amp;" "&amp;C62&amp;" "&amp;D62))</f>
        <v>NEHA SINGH KUSHWAHA</v>
      </c>
      <c r="F62" s="11" t="str">
        <f>UPPER(CONCATENATE(B62&amp;" "&amp;C62&amp;" "&amp;D62))</f>
        <v>NEHA SINGH KUSHWAHA</v>
      </c>
      <c r="G62" s="11" t="s">
        <v>50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>
        <f t="shared" si="1"/>
        <v>4</v>
      </c>
      <c r="B63" s="11" t="s">
        <v>51</v>
      </c>
      <c r="C63" s="11"/>
      <c r="D63" s="11" t="s">
        <v>42</v>
      </c>
      <c r="E63" s="25" t="str">
        <f t="shared" ref="E63:E64" si="2">CONCATENATE(B63&amp;" "&amp;D63)</f>
        <v>Sunny Gupta</v>
      </c>
      <c r="F63" s="11" t="str">
        <f t="shared" ref="F63:F64" si="3">CONCATENATE(B63&amp;" "&amp;D63)</f>
        <v>Sunny Gupta</v>
      </c>
      <c r="G63" s="11" t="s">
        <v>52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>
        <f t="shared" si="1"/>
        <v>5</v>
      </c>
      <c r="B64" s="11" t="s">
        <v>53</v>
      </c>
      <c r="C64" s="11"/>
      <c r="D64" s="11" t="s">
        <v>54</v>
      </c>
      <c r="E64" s="25" t="str">
        <f t="shared" si="2"/>
        <v>Kshitiz Srivastava</v>
      </c>
      <c r="F64" s="11" t="str">
        <f t="shared" si="3"/>
        <v>Kshitiz Srivastava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>
        <f t="shared" si="1"/>
        <v>6</v>
      </c>
      <c r="B65" s="11" t="s">
        <v>55</v>
      </c>
      <c r="C65" s="11" t="s">
        <v>56</v>
      </c>
      <c r="D65" s="11" t="s">
        <v>57</v>
      </c>
      <c r="E65" s="25" t="str">
        <f>CONCATENATE(B65&amp;" "&amp;C65&amp;" "&amp;D65)</f>
        <v>Jitender Pal  Singh Bhatia</v>
      </c>
      <c r="F65" s="11" t="str">
        <f t="shared" ref="F65:F68" si="4">CONCATENATE(B65&amp;" "&amp;C65&amp;" "&amp;D65)</f>
        <v>Jitender Pal  Singh Bhatia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>
        <f t="shared" si="1"/>
        <v>7</v>
      </c>
      <c r="B66" s="11" t="s">
        <v>58</v>
      </c>
      <c r="C66" s="11"/>
      <c r="D66" s="11" t="s">
        <v>59</v>
      </c>
      <c r="E66" s="25" t="str">
        <f>CONCATENATE(B66&amp;" "&amp;D66)</f>
        <v>Bharat    Arora</v>
      </c>
      <c r="F66" s="11" t="str">
        <f t="shared" si="4"/>
        <v>Bharat     Arora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>
        <f t="shared" si="1"/>
        <v>8</v>
      </c>
      <c r="B67" s="11" t="s">
        <v>60</v>
      </c>
      <c r="C67" s="11" t="s">
        <v>41</v>
      </c>
      <c r="D67" s="11" t="s">
        <v>61</v>
      </c>
      <c r="E67" s="25" t="str">
        <f>CONCATENATE(B67&amp;" "&amp;C67&amp;" "&amp;D67)</f>
        <v>  Bhavana KuMar Singh</v>
      </c>
      <c r="F67" s="11" t="str">
        <f t="shared" si="4"/>
        <v>  Bhavana KuMar Singh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>
        <f t="shared" si="1"/>
        <v>9</v>
      </c>
      <c r="B68" s="11" t="s">
        <v>62</v>
      </c>
      <c r="C68" s="11"/>
      <c r="D68" s="11" t="s">
        <v>63</v>
      </c>
      <c r="E68" s="25" t="str">
        <f>CONCATENATE(B68&amp;" "&amp;D68)</f>
        <v>Monika Sharma</v>
      </c>
      <c r="F68" s="11" t="str">
        <f t="shared" si="4"/>
        <v>Monika  Sharma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0" t="s">
        <v>64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5" t="s">
        <v>65</v>
      </c>
      <c r="B73" s="15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5" t="s">
        <v>66</v>
      </c>
      <c r="B75" s="26">
        <v>32740.0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5" t="s">
        <v>67</v>
      </c>
      <c r="B77" s="25">
        <f>DATEDIF(B75,TODAY(),"Y")</f>
        <v>35</v>
      </c>
      <c r="C77" s="11">
        <f>DATEDIF(B75,TODAY(),"Y")</f>
        <v>35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5" t="s">
        <v>68</v>
      </c>
      <c r="B79" s="25">
        <f>DATEDIF(B75,TODAY(),"M")</f>
        <v>428</v>
      </c>
      <c r="C79" s="11">
        <f>DATEDIF(B75,TODAY(),"M")</f>
        <v>428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5" t="s">
        <v>69</v>
      </c>
      <c r="B81" s="25">
        <f>DATEDIF(B75,TODAY(),"D")</f>
        <v>13036</v>
      </c>
      <c r="C81" s="11">
        <f>DATEDIF(B75,TODAY(),"D")</f>
        <v>13036</v>
      </c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0" t="s">
        <v>70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27" t="s">
        <v>71</v>
      </c>
      <c r="B86" s="27"/>
      <c r="C86" s="27"/>
      <c r="D86" s="27"/>
      <c r="E86" s="27"/>
      <c r="F86" s="27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28" t="s">
        <v>72</v>
      </c>
      <c r="B89" s="28"/>
      <c r="C89" s="28"/>
      <c r="D89" s="28"/>
      <c r="E89" s="28"/>
      <c r="F89" s="28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29" t="str">
        <f>TRIM(A89:E89)</f>
        <v>The following table was used by a school to keep track of the examinations taken by each pupil.</v>
      </c>
      <c r="B92" s="21"/>
      <c r="C92" s="21"/>
      <c r="D92" s="21"/>
      <c r="E92" s="21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 t="str">
        <f>TRIM(A89:F89)</f>
        <v/>
      </c>
      <c r="D93" s="11" t="str">
        <f>TRIM(A89:E89)</f>
        <v/>
      </c>
      <c r="E93" s="11"/>
      <c r="F93" s="11"/>
      <c r="G93" s="11"/>
      <c r="H93" s="11"/>
      <c r="I93" s="30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0" t="s">
        <v>73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0" t="s">
        <v>74</v>
      </c>
      <c r="B97" s="11"/>
      <c r="C97" s="11"/>
      <c r="D97" s="11"/>
      <c r="E97" s="11"/>
      <c r="F97" s="3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3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27" t="s">
        <v>75</v>
      </c>
      <c r="B99" s="27" t="s">
        <v>76</v>
      </c>
      <c r="C99" s="11" t="s">
        <v>77</v>
      </c>
      <c r="D99" s="11"/>
      <c r="E99" s="11"/>
      <c r="F99" s="3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 t="s">
        <v>78</v>
      </c>
      <c r="B100" s="32" t="str">
        <f t="shared" ref="B100:B249" si="5">IF(C100=1,"unique","duplicate")</f>
        <v>unique</v>
      </c>
      <c r="C100" s="32">
        <f t="shared" ref="C100:C249" si="6">COUNTIF(A100:A249,A100)</f>
        <v>1</v>
      </c>
      <c r="D100" s="11">
        <f t="shared" ref="D100:D249" si="7">COUNTIF(A100:A249,A100)</f>
        <v>1</v>
      </c>
      <c r="E100" s="11"/>
      <c r="F100" s="3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 t="s">
        <v>79</v>
      </c>
      <c r="B101" s="32" t="str">
        <f t="shared" si="5"/>
        <v>unique</v>
      </c>
      <c r="C101" s="32">
        <f t="shared" si="6"/>
        <v>1</v>
      </c>
      <c r="D101" s="11">
        <f t="shared" si="7"/>
        <v>1</v>
      </c>
      <c r="E101" s="11"/>
      <c r="F101" s="3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 t="s">
        <v>80</v>
      </c>
      <c r="B102" s="32" t="str">
        <f t="shared" si="5"/>
        <v>unique</v>
      </c>
      <c r="C102" s="32">
        <f t="shared" si="6"/>
        <v>1</v>
      </c>
      <c r="D102" s="11">
        <f t="shared" si="7"/>
        <v>1</v>
      </c>
      <c r="E102" s="11"/>
      <c r="F102" s="3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 t="s">
        <v>81</v>
      </c>
      <c r="B103" s="32" t="str">
        <f t="shared" si="5"/>
        <v>unique</v>
      </c>
      <c r="C103" s="32">
        <f t="shared" si="6"/>
        <v>1</v>
      </c>
      <c r="D103" s="11">
        <f t="shared" si="7"/>
        <v>1</v>
      </c>
      <c r="E103" s="11"/>
      <c r="F103" s="3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 t="s">
        <v>82</v>
      </c>
      <c r="B104" s="32" t="str">
        <f t="shared" si="5"/>
        <v>unique</v>
      </c>
      <c r="C104" s="32">
        <f t="shared" si="6"/>
        <v>1</v>
      </c>
      <c r="D104" s="11">
        <f t="shared" si="7"/>
        <v>1</v>
      </c>
      <c r="E104" s="11"/>
      <c r="F104" s="3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 t="s">
        <v>83</v>
      </c>
      <c r="B105" s="32" t="str">
        <f t="shared" si="5"/>
        <v>unique</v>
      </c>
      <c r="C105" s="32">
        <f t="shared" si="6"/>
        <v>1</v>
      </c>
      <c r="D105" s="11">
        <f t="shared" si="7"/>
        <v>1</v>
      </c>
      <c r="E105" s="11"/>
      <c r="F105" s="3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 t="s">
        <v>84</v>
      </c>
      <c r="B106" s="32" t="str">
        <f t="shared" si="5"/>
        <v>unique</v>
      </c>
      <c r="C106" s="32">
        <f t="shared" si="6"/>
        <v>1</v>
      </c>
      <c r="D106" s="11">
        <f t="shared" si="7"/>
        <v>1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 t="s">
        <v>85</v>
      </c>
      <c r="B107" s="32" t="str">
        <f t="shared" si="5"/>
        <v>unique</v>
      </c>
      <c r="C107" s="32">
        <f t="shared" si="6"/>
        <v>1</v>
      </c>
      <c r="D107" s="11">
        <f t="shared" si="7"/>
        <v>1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 t="s">
        <v>86</v>
      </c>
      <c r="B108" s="32" t="str">
        <f t="shared" si="5"/>
        <v>unique</v>
      </c>
      <c r="C108" s="32">
        <f t="shared" si="6"/>
        <v>1</v>
      </c>
      <c r="D108" s="11">
        <f t="shared" si="7"/>
        <v>1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 t="s">
        <v>87</v>
      </c>
      <c r="B109" s="32" t="str">
        <f t="shared" si="5"/>
        <v>duplicate</v>
      </c>
      <c r="C109" s="32">
        <f t="shared" si="6"/>
        <v>2</v>
      </c>
      <c r="D109" s="11">
        <f t="shared" si="7"/>
        <v>2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 t="s">
        <v>88</v>
      </c>
      <c r="B110" s="32" t="str">
        <f t="shared" si="5"/>
        <v>unique</v>
      </c>
      <c r="C110" s="32">
        <f t="shared" si="6"/>
        <v>1</v>
      </c>
      <c r="D110" s="11">
        <f t="shared" si="7"/>
        <v>1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 t="s">
        <v>89</v>
      </c>
      <c r="B111" s="32" t="str">
        <f t="shared" si="5"/>
        <v>unique</v>
      </c>
      <c r="C111" s="32">
        <f t="shared" si="6"/>
        <v>1</v>
      </c>
      <c r="D111" s="11">
        <f t="shared" si="7"/>
        <v>1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 t="s">
        <v>90</v>
      </c>
      <c r="B112" s="32" t="str">
        <f t="shared" si="5"/>
        <v>unique</v>
      </c>
      <c r="C112" s="32">
        <f t="shared" si="6"/>
        <v>1</v>
      </c>
      <c r="D112" s="11">
        <f t="shared" si="7"/>
        <v>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 t="s">
        <v>91</v>
      </c>
      <c r="B113" s="32" t="str">
        <f t="shared" si="5"/>
        <v>unique</v>
      </c>
      <c r="C113" s="32">
        <f t="shared" si="6"/>
        <v>1</v>
      </c>
      <c r="D113" s="11">
        <f t="shared" si="7"/>
        <v>1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 t="s">
        <v>92</v>
      </c>
      <c r="B114" s="32" t="str">
        <f t="shared" si="5"/>
        <v>unique</v>
      </c>
      <c r="C114" s="32">
        <f t="shared" si="6"/>
        <v>1</v>
      </c>
      <c r="D114" s="11">
        <f t="shared" si="7"/>
        <v>1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 t="s">
        <v>93</v>
      </c>
      <c r="B115" s="32" t="str">
        <f t="shared" si="5"/>
        <v>unique</v>
      </c>
      <c r="C115" s="32">
        <f t="shared" si="6"/>
        <v>1</v>
      </c>
      <c r="D115" s="11">
        <f t="shared" si="7"/>
        <v>1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 t="s">
        <v>94</v>
      </c>
      <c r="B116" s="32" t="str">
        <f t="shared" si="5"/>
        <v>unique</v>
      </c>
      <c r="C116" s="32">
        <f t="shared" si="6"/>
        <v>1</v>
      </c>
      <c r="D116" s="11">
        <f t="shared" si="7"/>
        <v>1</v>
      </c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 t="s">
        <v>95</v>
      </c>
      <c r="B117" s="32" t="str">
        <f t="shared" si="5"/>
        <v>unique</v>
      </c>
      <c r="C117" s="32">
        <f t="shared" si="6"/>
        <v>1</v>
      </c>
      <c r="D117" s="11">
        <f t="shared" si="7"/>
        <v>1</v>
      </c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 t="s">
        <v>96</v>
      </c>
      <c r="B118" s="32" t="str">
        <f t="shared" si="5"/>
        <v>unique</v>
      </c>
      <c r="C118" s="32">
        <f t="shared" si="6"/>
        <v>1</v>
      </c>
      <c r="D118" s="11">
        <f t="shared" si="7"/>
        <v>1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 t="s">
        <v>97</v>
      </c>
      <c r="B119" s="32" t="str">
        <f t="shared" si="5"/>
        <v>unique</v>
      </c>
      <c r="C119" s="32">
        <f t="shared" si="6"/>
        <v>1</v>
      </c>
      <c r="D119" s="11">
        <f t="shared" si="7"/>
        <v>1</v>
      </c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 t="s">
        <v>98</v>
      </c>
      <c r="B120" s="32" t="str">
        <f t="shared" si="5"/>
        <v>unique</v>
      </c>
      <c r="C120" s="32">
        <f t="shared" si="6"/>
        <v>1</v>
      </c>
      <c r="D120" s="11">
        <f t="shared" si="7"/>
        <v>1</v>
      </c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 t="s">
        <v>99</v>
      </c>
      <c r="B121" s="32" t="str">
        <f t="shared" si="5"/>
        <v>unique</v>
      </c>
      <c r="C121" s="32">
        <f t="shared" si="6"/>
        <v>1</v>
      </c>
      <c r="D121" s="11">
        <f t="shared" si="7"/>
        <v>1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 t="s">
        <v>100</v>
      </c>
      <c r="B122" s="32" t="str">
        <f t="shared" si="5"/>
        <v>duplicate</v>
      </c>
      <c r="C122" s="32">
        <f t="shared" si="6"/>
        <v>2</v>
      </c>
      <c r="D122" s="11">
        <f t="shared" si="7"/>
        <v>2</v>
      </c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 t="s">
        <v>101</v>
      </c>
      <c r="B123" s="32" t="str">
        <f t="shared" si="5"/>
        <v>duplicate</v>
      </c>
      <c r="C123" s="32">
        <f t="shared" si="6"/>
        <v>2</v>
      </c>
      <c r="D123" s="11">
        <f t="shared" si="7"/>
        <v>2</v>
      </c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 t="s">
        <v>102</v>
      </c>
      <c r="B124" s="32" t="str">
        <f t="shared" si="5"/>
        <v>unique</v>
      </c>
      <c r="C124" s="32">
        <f t="shared" si="6"/>
        <v>1</v>
      </c>
      <c r="D124" s="11">
        <f t="shared" si="7"/>
        <v>1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 t="s">
        <v>103</v>
      </c>
      <c r="B125" s="32" t="str">
        <f t="shared" si="5"/>
        <v>unique</v>
      </c>
      <c r="C125" s="32">
        <f t="shared" si="6"/>
        <v>1</v>
      </c>
      <c r="D125" s="11">
        <f t="shared" si="7"/>
        <v>1</v>
      </c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 t="s">
        <v>104</v>
      </c>
      <c r="B126" s="32" t="str">
        <f t="shared" si="5"/>
        <v>unique</v>
      </c>
      <c r="C126" s="32">
        <f t="shared" si="6"/>
        <v>1</v>
      </c>
      <c r="D126" s="11">
        <f t="shared" si="7"/>
        <v>1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 t="s">
        <v>105</v>
      </c>
      <c r="B127" s="32" t="str">
        <f t="shared" si="5"/>
        <v>duplicate</v>
      </c>
      <c r="C127" s="32">
        <f t="shared" si="6"/>
        <v>2</v>
      </c>
      <c r="D127" s="11">
        <f t="shared" si="7"/>
        <v>2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 t="s">
        <v>106</v>
      </c>
      <c r="B128" s="32" t="str">
        <f t="shared" si="5"/>
        <v>unique</v>
      </c>
      <c r="C128" s="32">
        <f t="shared" si="6"/>
        <v>1</v>
      </c>
      <c r="D128" s="11">
        <f t="shared" si="7"/>
        <v>1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 t="s">
        <v>107</v>
      </c>
      <c r="B129" s="32" t="str">
        <f t="shared" si="5"/>
        <v>unique</v>
      </c>
      <c r="C129" s="32">
        <f t="shared" si="6"/>
        <v>1</v>
      </c>
      <c r="D129" s="11">
        <f t="shared" si="7"/>
        <v>1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 t="s">
        <v>108</v>
      </c>
      <c r="B130" s="32" t="str">
        <f t="shared" si="5"/>
        <v>unique</v>
      </c>
      <c r="C130" s="32">
        <f t="shared" si="6"/>
        <v>1</v>
      </c>
      <c r="D130" s="11">
        <f t="shared" si="7"/>
        <v>1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 t="s">
        <v>109</v>
      </c>
      <c r="B131" s="32" t="str">
        <f t="shared" si="5"/>
        <v>unique</v>
      </c>
      <c r="C131" s="32">
        <f t="shared" si="6"/>
        <v>1</v>
      </c>
      <c r="D131" s="11">
        <f t="shared" si="7"/>
        <v>1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 t="s">
        <v>110</v>
      </c>
      <c r="B132" s="32" t="str">
        <f t="shared" si="5"/>
        <v>duplicate</v>
      </c>
      <c r="C132" s="32">
        <f t="shared" si="6"/>
        <v>2</v>
      </c>
      <c r="D132" s="11">
        <f t="shared" si="7"/>
        <v>2</v>
      </c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 t="s">
        <v>111</v>
      </c>
      <c r="B133" s="32" t="str">
        <f t="shared" si="5"/>
        <v>duplicate</v>
      </c>
      <c r="C133" s="32">
        <f t="shared" si="6"/>
        <v>3</v>
      </c>
      <c r="D133" s="11">
        <f t="shared" si="7"/>
        <v>3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 t="s">
        <v>112</v>
      </c>
      <c r="B134" s="32" t="str">
        <f t="shared" si="5"/>
        <v>unique</v>
      </c>
      <c r="C134" s="32">
        <f t="shared" si="6"/>
        <v>1</v>
      </c>
      <c r="D134" s="11">
        <f t="shared" si="7"/>
        <v>1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 t="s">
        <v>113</v>
      </c>
      <c r="B135" s="32" t="str">
        <f t="shared" si="5"/>
        <v>unique</v>
      </c>
      <c r="C135" s="32">
        <f t="shared" si="6"/>
        <v>1</v>
      </c>
      <c r="D135" s="11">
        <f t="shared" si="7"/>
        <v>1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 t="s">
        <v>105</v>
      </c>
      <c r="B136" s="32" t="str">
        <f t="shared" si="5"/>
        <v>unique</v>
      </c>
      <c r="C136" s="32">
        <f t="shared" si="6"/>
        <v>1</v>
      </c>
      <c r="D136" s="11">
        <f t="shared" si="7"/>
        <v>1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 t="s">
        <v>114</v>
      </c>
      <c r="B137" s="32" t="str">
        <f t="shared" si="5"/>
        <v>unique</v>
      </c>
      <c r="C137" s="32">
        <f t="shared" si="6"/>
        <v>1</v>
      </c>
      <c r="D137" s="11">
        <f t="shared" si="7"/>
        <v>1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 t="s">
        <v>115</v>
      </c>
      <c r="B138" s="32" t="str">
        <f t="shared" si="5"/>
        <v>unique</v>
      </c>
      <c r="C138" s="32">
        <f t="shared" si="6"/>
        <v>1</v>
      </c>
      <c r="D138" s="11">
        <f t="shared" si="7"/>
        <v>1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 t="s">
        <v>116</v>
      </c>
      <c r="B139" s="32" t="str">
        <f t="shared" si="5"/>
        <v>duplicate</v>
      </c>
      <c r="C139" s="32">
        <f t="shared" si="6"/>
        <v>2</v>
      </c>
      <c r="D139" s="11">
        <f t="shared" si="7"/>
        <v>2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 t="s">
        <v>117</v>
      </c>
      <c r="B140" s="32" t="str">
        <f t="shared" si="5"/>
        <v>unique</v>
      </c>
      <c r="C140" s="32">
        <f t="shared" si="6"/>
        <v>1</v>
      </c>
      <c r="D140" s="11">
        <f t="shared" si="7"/>
        <v>1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 t="s">
        <v>118</v>
      </c>
      <c r="B141" s="32" t="str">
        <f t="shared" si="5"/>
        <v>unique</v>
      </c>
      <c r="C141" s="32">
        <f t="shared" si="6"/>
        <v>1</v>
      </c>
      <c r="D141" s="11">
        <f t="shared" si="7"/>
        <v>1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 t="s">
        <v>119</v>
      </c>
      <c r="B142" s="32" t="str">
        <f t="shared" si="5"/>
        <v>unique</v>
      </c>
      <c r="C142" s="32">
        <f t="shared" si="6"/>
        <v>1</v>
      </c>
      <c r="D142" s="11">
        <f t="shared" si="7"/>
        <v>1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 t="s">
        <v>120</v>
      </c>
      <c r="B143" s="32" t="str">
        <f t="shared" si="5"/>
        <v>unique</v>
      </c>
      <c r="C143" s="32">
        <f t="shared" si="6"/>
        <v>1</v>
      </c>
      <c r="D143" s="11">
        <f t="shared" si="7"/>
        <v>1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 t="s">
        <v>121</v>
      </c>
      <c r="B144" s="32" t="str">
        <f t="shared" si="5"/>
        <v>unique</v>
      </c>
      <c r="C144" s="32">
        <f t="shared" si="6"/>
        <v>1</v>
      </c>
      <c r="D144" s="11">
        <f t="shared" si="7"/>
        <v>1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 t="s">
        <v>122</v>
      </c>
      <c r="B145" s="32" t="str">
        <f t="shared" si="5"/>
        <v>unique</v>
      </c>
      <c r="C145" s="32">
        <f t="shared" si="6"/>
        <v>1</v>
      </c>
      <c r="D145" s="11">
        <f t="shared" si="7"/>
        <v>1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 t="s">
        <v>110</v>
      </c>
      <c r="B146" s="32" t="str">
        <f t="shared" si="5"/>
        <v>unique</v>
      </c>
      <c r="C146" s="32">
        <f t="shared" si="6"/>
        <v>1</v>
      </c>
      <c r="D146" s="11">
        <f t="shared" si="7"/>
        <v>1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 t="s">
        <v>123</v>
      </c>
      <c r="B147" s="32" t="str">
        <f t="shared" si="5"/>
        <v>unique</v>
      </c>
      <c r="C147" s="32">
        <f t="shared" si="6"/>
        <v>1</v>
      </c>
      <c r="D147" s="11">
        <f t="shared" si="7"/>
        <v>1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 t="s">
        <v>124</v>
      </c>
      <c r="B148" s="32" t="str">
        <f t="shared" si="5"/>
        <v>duplicate</v>
      </c>
      <c r="C148" s="32">
        <f t="shared" si="6"/>
        <v>2</v>
      </c>
      <c r="D148" s="11">
        <f t="shared" si="7"/>
        <v>2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 t="s">
        <v>125</v>
      </c>
      <c r="B149" s="32" t="str">
        <f t="shared" si="5"/>
        <v>unique</v>
      </c>
      <c r="C149" s="32">
        <f t="shared" si="6"/>
        <v>1</v>
      </c>
      <c r="D149" s="11">
        <f t="shared" si="7"/>
        <v>1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 t="s">
        <v>126</v>
      </c>
      <c r="B150" s="32" t="str">
        <f t="shared" si="5"/>
        <v>unique</v>
      </c>
      <c r="C150" s="32">
        <f t="shared" si="6"/>
        <v>1</v>
      </c>
      <c r="D150" s="11">
        <f t="shared" si="7"/>
        <v>1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 t="s">
        <v>127</v>
      </c>
      <c r="B151" s="32" t="str">
        <f t="shared" si="5"/>
        <v>unique</v>
      </c>
      <c r="C151" s="32">
        <f t="shared" si="6"/>
        <v>1</v>
      </c>
      <c r="D151" s="11">
        <f t="shared" si="7"/>
        <v>1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 t="s">
        <v>128</v>
      </c>
      <c r="B152" s="32" t="str">
        <f t="shared" si="5"/>
        <v>unique</v>
      </c>
      <c r="C152" s="32">
        <f t="shared" si="6"/>
        <v>1</v>
      </c>
      <c r="D152" s="11">
        <f t="shared" si="7"/>
        <v>1</v>
      </c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 t="s">
        <v>129</v>
      </c>
      <c r="B153" s="32" t="str">
        <f t="shared" si="5"/>
        <v>unique</v>
      </c>
      <c r="C153" s="32">
        <f t="shared" si="6"/>
        <v>1</v>
      </c>
      <c r="D153" s="11">
        <f t="shared" si="7"/>
        <v>1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 t="s">
        <v>130</v>
      </c>
      <c r="B154" s="32" t="str">
        <f t="shared" si="5"/>
        <v>unique</v>
      </c>
      <c r="C154" s="32">
        <f t="shared" si="6"/>
        <v>1</v>
      </c>
      <c r="D154" s="11">
        <f t="shared" si="7"/>
        <v>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 t="s">
        <v>131</v>
      </c>
      <c r="B155" s="32" t="str">
        <f t="shared" si="5"/>
        <v>unique</v>
      </c>
      <c r="C155" s="32">
        <f t="shared" si="6"/>
        <v>1</v>
      </c>
      <c r="D155" s="11">
        <f t="shared" si="7"/>
        <v>1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 t="s">
        <v>132</v>
      </c>
      <c r="B156" s="32" t="str">
        <f t="shared" si="5"/>
        <v>unique</v>
      </c>
      <c r="C156" s="32">
        <f t="shared" si="6"/>
        <v>1</v>
      </c>
      <c r="D156" s="11">
        <f t="shared" si="7"/>
        <v>1</v>
      </c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 t="s">
        <v>133</v>
      </c>
      <c r="B157" s="32" t="str">
        <f t="shared" si="5"/>
        <v>unique</v>
      </c>
      <c r="C157" s="32">
        <f t="shared" si="6"/>
        <v>1</v>
      </c>
      <c r="D157" s="11">
        <f t="shared" si="7"/>
        <v>1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 t="s">
        <v>111</v>
      </c>
      <c r="B158" s="32" t="str">
        <f t="shared" si="5"/>
        <v>duplicate</v>
      </c>
      <c r="C158" s="32">
        <f t="shared" si="6"/>
        <v>2</v>
      </c>
      <c r="D158" s="11">
        <f t="shared" si="7"/>
        <v>2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 t="s">
        <v>134</v>
      </c>
      <c r="B159" s="32" t="str">
        <f t="shared" si="5"/>
        <v>unique</v>
      </c>
      <c r="C159" s="32">
        <f t="shared" si="6"/>
        <v>1</v>
      </c>
      <c r="D159" s="11">
        <f t="shared" si="7"/>
        <v>1</v>
      </c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 t="s">
        <v>135</v>
      </c>
      <c r="B160" s="32" t="str">
        <f t="shared" si="5"/>
        <v>unique</v>
      </c>
      <c r="C160" s="32">
        <f t="shared" si="6"/>
        <v>1</v>
      </c>
      <c r="D160" s="11">
        <f t="shared" si="7"/>
        <v>1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 t="s">
        <v>136</v>
      </c>
      <c r="B161" s="32" t="str">
        <f t="shared" si="5"/>
        <v>unique</v>
      </c>
      <c r="C161" s="32">
        <f t="shared" si="6"/>
        <v>1</v>
      </c>
      <c r="D161" s="11">
        <f t="shared" si="7"/>
        <v>1</v>
      </c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 t="s">
        <v>137</v>
      </c>
      <c r="B162" s="32" t="str">
        <f t="shared" si="5"/>
        <v>unique</v>
      </c>
      <c r="C162" s="32">
        <f t="shared" si="6"/>
        <v>1</v>
      </c>
      <c r="D162" s="11">
        <f t="shared" si="7"/>
        <v>1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 t="s">
        <v>138</v>
      </c>
      <c r="B163" s="32" t="str">
        <f t="shared" si="5"/>
        <v>unique</v>
      </c>
      <c r="C163" s="32">
        <f t="shared" si="6"/>
        <v>1</v>
      </c>
      <c r="D163" s="11">
        <f t="shared" si="7"/>
        <v>1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 t="s">
        <v>139</v>
      </c>
      <c r="B164" s="32" t="str">
        <f t="shared" si="5"/>
        <v>unique</v>
      </c>
      <c r="C164" s="32">
        <f t="shared" si="6"/>
        <v>1</v>
      </c>
      <c r="D164" s="11">
        <f t="shared" si="7"/>
        <v>1</v>
      </c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 t="s">
        <v>140</v>
      </c>
      <c r="B165" s="32" t="str">
        <f t="shared" si="5"/>
        <v>unique</v>
      </c>
      <c r="C165" s="32">
        <f t="shared" si="6"/>
        <v>1</v>
      </c>
      <c r="D165" s="11">
        <f t="shared" si="7"/>
        <v>1</v>
      </c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 t="s">
        <v>141</v>
      </c>
      <c r="B166" s="32" t="str">
        <f t="shared" si="5"/>
        <v>duplicate</v>
      </c>
      <c r="C166" s="32">
        <f t="shared" si="6"/>
        <v>2</v>
      </c>
      <c r="D166" s="11">
        <f t="shared" si="7"/>
        <v>2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 t="s">
        <v>142</v>
      </c>
      <c r="B167" s="32" t="str">
        <f t="shared" si="5"/>
        <v>unique</v>
      </c>
      <c r="C167" s="32">
        <f t="shared" si="6"/>
        <v>1</v>
      </c>
      <c r="D167" s="11">
        <f t="shared" si="7"/>
        <v>1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 t="s">
        <v>143</v>
      </c>
      <c r="B168" s="32" t="str">
        <f t="shared" si="5"/>
        <v>unique</v>
      </c>
      <c r="C168" s="32">
        <f t="shared" si="6"/>
        <v>1</v>
      </c>
      <c r="D168" s="11">
        <f t="shared" si="7"/>
        <v>1</v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 t="s">
        <v>144</v>
      </c>
      <c r="B169" s="32" t="str">
        <f t="shared" si="5"/>
        <v>unique</v>
      </c>
      <c r="C169" s="32">
        <f t="shared" si="6"/>
        <v>1</v>
      </c>
      <c r="D169" s="11">
        <f t="shared" si="7"/>
        <v>1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 t="s">
        <v>145</v>
      </c>
      <c r="B170" s="32" t="str">
        <f t="shared" si="5"/>
        <v>unique</v>
      </c>
      <c r="C170" s="32">
        <f t="shared" si="6"/>
        <v>1</v>
      </c>
      <c r="D170" s="11">
        <f t="shared" si="7"/>
        <v>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 t="s">
        <v>146</v>
      </c>
      <c r="B171" s="32" t="str">
        <f t="shared" si="5"/>
        <v>unique</v>
      </c>
      <c r="C171" s="32">
        <f t="shared" si="6"/>
        <v>1</v>
      </c>
      <c r="D171" s="11">
        <f t="shared" si="7"/>
        <v>1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 t="s">
        <v>147</v>
      </c>
      <c r="B172" s="32" t="str">
        <f t="shared" si="5"/>
        <v>unique</v>
      </c>
      <c r="C172" s="32">
        <f t="shared" si="6"/>
        <v>1</v>
      </c>
      <c r="D172" s="11">
        <f t="shared" si="7"/>
        <v>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 t="s">
        <v>148</v>
      </c>
      <c r="B173" s="32" t="str">
        <f t="shared" si="5"/>
        <v>unique</v>
      </c>
      <c r="C173" s="32">
        <f t="shared" si="6"/>
        <v>1</v>
      </c>
      <c r="D173" s="11">
        <f t="shared" si="7"/>
        <v>1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 t="s">
        <v>149</v>
      </c>
      <c r="B174" s="32" t="str">
        <f t="shared" si="5"/>
        <v>unique</v>
      </c>
      <c r="C174" s="32">
        <f t="shared" si="6"/>
        <v>1</v>
      </c>
      <c r="D174" s="11">
        <f t="shared" si="7"/>
        <v>1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 t="s">
        <v>150</v>
      </c>
      <c r="B175" s="32" t="str">
        <f t="shared" si="5"/>
        <v>unique</v>
      </c>
      <c r="C175" s="32">
        <f t="shared" si="6"/>
        <v>1</v>
      </c>
      <c r="D175" s="11">
        <f t="shared" si="7"/>
        <v>1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 t="s">
        <v>87</v>
      </c>
      <c r="B176" s="32" t="str">
        <f t="shared" si="5"/>
        <v>unique</v>
      </c>
      <c r="C176" s="32">
        <f t="shared" si="6"/>
        <v>1</v>
      </c>
      <c r="D176" s="11">
        <f t="shared" si="7"/>
        <v>1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 t="s">
        <v>111</v>
      </c>
      <c r="B177" s="32" t="str">
        <f t="shared" si="5"/>
        <v>unique</v>
      </c>
      <c r="C177" s="32">
        <f t="shared" si="6"/>
        <v>1</v>
      </c>
      <c r="D177" s="11">
        <f t="shared" si="7"/>
        <v>1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 t="s">
        <v>151</v>
      </c>
      <c r="B178" s="32" t="str">
        <f t="shared" si="5"/>
        <v>unique</v>
      </c>
      <c r="C178" s="32">
        <f t="shared" si="6"/>
        <v>1</v>
      </c>
      <c r="D178" s="11">
        <f t="shared" si="7"/>
        <v>1</v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 t="s">
        <v>152</v>
      </c>
      <c r="B179" s="32" t="str">
        <f t="shared" si="5"/>
        <v>unique</v>
      </c>
      <c r="C179" s="32">
        <f t="shared" si="6"/>
        <v>1</v>
      </c>
      <c r="D179" s="11">
        <f t="shared" si="7"/>
        <v>1</v>
      </c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 t="s">
        <v>153</v>
      </c>
      <c r="B180" s="32" t="str">
        <f t="shared" si="5"/>
        <v>unique</v>
      </c>
      <c r="C180" s="32">
        <f t="shared" si="6"/>
        <v>1</v>
      </c>
      <c r="D180" s="11">
        <f t="shared" si="7"/>
        <v>1</v>
      </c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 t="s">
        <v>154</v>
      </c>
      <c r="B181" s="32" t="str">
        <f t="shared" si="5"/>
        <v>unique</v>
      </c>
      <c r="C181" s="32">
        <f t="shared" si="6"/>
        <v>1</v>
      </c>
      <c r="D181" s="11">
        <f t="shared" si="7"/>
        <v>1</v>
      </c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 t="s">
        <v>155</v>
      </c>
      <c r="B182" s="32" t="str">
        <f t="shared" si="5"/>
        <v>unique</v>
      </c>
      <c r="C182" s="32">
        <f t="shared" si="6"/>
        <v>1</v>
      </c>
      <c r="D182" s="11">
        <f t="shared" si="7"/>
        <v>1</v>
      </c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 t="s">
        <v>156</v>
      </c>
      <c r="B183" s="32" t="str">
        <f t="shared" si="5"/>
        <v>unique</v>
      </c>
      <c r="C183" s="32">
        <f t="shared" si="6"/>
        <v>1</v>
      </c>
      <c r="D183" s="11">
        <f t="shared" si="7"/>
        <v>1</v>
      </c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 t="s">
        <v>157</v>
      </c>
      <c r="B184" s="32" t="str">
        <f t="shared" si="5"/>
        <v>unique</v>
      </c>
      <c r="C184" s="32">
        <f t="shared" si="6"/>
        <v>1</v>
      </c>
      <c r="D184" s="11">
        <f t="shared" si="7"/>
        <v>1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 t="s">
        <v>158</v>
      </c>
      <c r="B185" s="32" t="str">
        <f t="shared" si="5"/>
        <v>unique</v>
      </c>
      <c r="C185" s="32">
        <f t="shared" si="6"/>
        <v>1</v>
      </c>
      <c r="D185" s="11">
        <f t="shared" si="7"/>
        <v>1</v>
      </c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 t="s">
        <v>159</v>
      </c>
      <c r="B186" s="32" t="str">
        <f t="shared" si="5"/>
        <v>unique</v>
      </c>
      <c r="C186" s="32">
        <f t="shared" si="6"/>
        <v>1</v>
      </c>
      <c r="D186" s="11">
        <f t="shared" si="7"/>
        <v>1</v>
      </c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 t="s">
        <v>160</v>
      </c>
      <c r="B187" s="32" t="str">
        <f t="shared" si="5"/>
        <v>unique</v>
      </c>
      <c r="C187" s="32">
        <f t="shared" si="6"/>
        <v>1</v>
      </c>
      <c r="D187" s="11">
        <f t="shared" si="7"/>
        <v>1</v>
      </c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 t="s">
        <v>124</v>
      </c>
      <c r="B188" s="32" t="str">
        <f t="shared" si="5"/>
        <v>unique</v>
      </c>
      <c r="C188" s="32">
        <f t="shared" si="6"/>
        <v>1</v>
      </c>
      <c r="D188" s="11">
        <f t="shared" si="7"/>
        <v>1</v>
      </c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 t="s">
        <v>161</v>
      </c>
      <c r="B189" s="32" t="str">
        <f t="shared" si="5"/>
        <v>unique</v>
      </c>
      <c r="C189" s="32">
        <f t="shared" si="6"/>
        <v>1</v>
      </c>
      <c r="D189" s="11">
        <f t="shared" si="7"/>
        <v>1</v>
      </c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 t="s">
        <v>141</v>
      </c>
      <c r="B190" s="32" t="str">
        <f t="shared" si="5"/>
        <v>unique</v>
      </c>
      <c r="C190" s="32">
        <f t="shared" si="6"/>
        <v>1</v>
      </c>
      <c r="D190" s="11">
        <f t="shared" si="7"/>
        <v>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 t="s">
        <v>162</v>
      </c>
      <c r="B191" s="32" t="str">
        <f t="shared" si="5"/>
        <v>unique</v>
      </c>
      <c r="C191" s="32">
        <f t="shared" si="6"/>
        <v>1</v>
      </c>
      <c r="D191" s="11">
        <f t="shared" si="7"/>
        <v>1</v>
      </c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 t="s">
        <v>163</v>
      </c>
      <c r="B192" s="32" t="str">
        <f t="shared" si="5"/>
        <v>unique</v>
      </c>
      <c r="C192" s="32">
        <f t="shared" si="6"/>
        <v>1</v>
      </c>
      <c r="D192" s="11">
        <f t="shared" si="7"/>
        <v>1</v>
      </c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 t="s">
        <v>164</v>
      </c>
      <c r="B193" s="32" t="str">
        <f t="shared" si="5"/>
        <v>duplicate</v>
      </c>
      <c r="C193" s="32">
        <f t="shared" si="6"/>
        <v>2</v>
      </c>
      <c r="D193" s="11">
        <f t="shared" si="7"/>
        <v>2</v>
      </c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 t="s">
        <v>165</v>
      </c>
      <c r="B194" s="32" t="str">
        <f t="shared" si="5"/>
        <v>unique</v>
      </c>
      <c r="C194" s="32">
        <f t="shared" si="6"/>
        <v>1</v>
      </c>
      <c r="D194" s="11">
        <f t="shared" si="7"/>
        <v>1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 t="s">
        <v>166</v>
      </c>
      <c r="B195" s="32" t="str">
        <f t="shared" si="5"/>
        <v>unique</v>
      </c>
      <c r="C195" s="32">
        <f t="shared" si="6"/>
        <v>1</v>
      </c>
      <c r="D195" s="11">
        <f t="shared" si="7"/>
        <v>1</v>
      </c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 t="s">
        <v>167</v>
      </c>
      <c r="B196" s="32" t="str">
        <f t="shared" si="5"/>
        <v>unique</v>
      </c>
      <c r="C196" s="32">
        <f t="shared" si="6"/>
        <v>1</v>
      </c>
      <c r="D196" s="11">
        <f t="shared" si="7"/>
        <v>1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 t="s">
        <v>168</v>
      </c>
      <c r="B197" s="32" t="str">
        <f t="shared" si="5"/>
        <v>unique</v>
      </c>
      <c r="C197" s="32">
        <f t="shared" si="6"/>
        <v>1</v>
      </c>
      <c r="D197" s="11">
        <f t="shared" si="7"/>
        <v>1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 t="s">
        <v>169</v>
      </c>
      <c r="B198" s="32" t="str">
        <f t="shared" si="5"/>
        <v>unique</v>
      </c>
      <c r="C198" s="32">
        <f t="shared" si="6"/>
        <v>1</v>
      </c>
      <c r="D198" s="11">
        <f t="shared" si="7"/>
        <v>1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 t="s">
        <v>170</v>
      </c>
      <c r="B199" s="32" t="str">
        <f t="shared" si="5"/>
        <v>unique</v>
      </c>
      <c r="C199" s="32">
        <f t="shared" si="6"/>
        <v>1</v>
      </c>
      <c r="D199" s="11">
        <f t="shared" si="7"/>
        <v>1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 t="s">
        <v>171</v>
      </c>
      <c r="B200" s="32" t="str">
        <f t="shared" si="5"/>
        <v>unique</v>
      </c>
      <c r="C200" s="32">
        <f t="shared" si="6"/>
        <v>1</v>
      </c>
      <c r="D200" s="11">
        <f t="shared" si="7"/>
        <v>1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 t="s">
        <v>172</v>
      </c>
      <c r="B201" s="32" t="str">
        <f t="shared" si="5"/>
        <v>unique</v>
      </c>
      <c r="C201" s="32">
        <f t="shared" si="6"/>
        <v>1</v>
      </c>
      <c r="D201" s="11">
        <f t="shared" si="7"/>
        <v>1</v>
      </c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 t="s">
        <v>173</v>
      </c>
      <c r="B202" s="32" t="str">
        <f t="shared" si="5"/>
        <v>unique</v>
      </c>
      <c r="C202" s="32">
        <f t="shared" si="6"/>
        <v>1</v>
      </c>
      <c r="D202" s="11">
        <f t="shared" si="7"/>
        <v>1</v>
      </c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 t="s">
        <v>174</v>
      </c>
      <c r="B203" s="32" t="str">
        <f t="shared" si="5"/>
        <v>unique</v>
      </c>
      <c r="C203" s="32">
        <f t="shared" si="6"/>
        <v>1</v>
      </c>
      <c r="D203" s="11">
        <f t="shared" si="7"/>
        <v>1</v>
      </c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 t="s">
        <v>175</v>
      </c>
      <c r="B204" s="32" t="str">
        <f t="shared" si="5"/>
        <v>unique</v>
      </c>
      <c r="C204" s="32">
        <f t="shared" si="6"/>
        <v>1</v>
      </c>
      <c r="D204" s="11">
        <f t="shared" si="7"/>
        <v>1</v>
      </c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 t="s">
        <v>176</v>
      </c>
      <c r="B205" s="32" t="str">
        <f t="shared" si="5"/>
        <v>unique</v>
      </c>
      <c r="C205" s="32">
        <f t="shared" si="6"/>
        <v>1</v>
      </c>
      <c r="D205" s="11">
        <f t="shared" si="7"/>
        <v>1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 t="s">
        <v>177</v>
      </c>
      <c r="B206" s="32" t="str">
        <f t="shared" si="5"/>
        <v>unique</v>
      </c>
      <c r="C206" s="32">
        <f t="shared" si="6"/>
        <v>1</v>
      </c>
      <c r="D206" s="11">
        <f t="shared" si="7"/>
        <v>1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 t="s">
        <v>178</v>
      </c>
      <c r="B207" s="32" t="str">
        <f t="shared" si="5"/>
        <v>unique</v>
      </c>
      <c r="C207" s="32">
        <f t="shared" si="6"/>
        <v>1</v>
      </c>
      <c r="D207" s="11">
        <f t="shared" si="7"/>
        <v>1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 t="s">
        <v>179</v>
      </c>
      <c r="B208" s="32" t="str">
        <f t="shared" si="5"/>
        <v>unique</v>
      </c>
      <c r="C208" s="32">
        <f t="shared" si="6"/>
        <v>1</v>
      </c>
      <c r="D208" s="11">
        <f t="shared" si="7"/>
        <v>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 t="s">
        <v>180</v>
      </c>
      <c r="B209" s="32" t="str">
        <f t="shared" si="5"/>
        <v>unique</v>
      </c>
      <c r="C209" s="32">
        <f t="shared" si="6"/>
        <v>1</v>
      </c>
      <c r="D209" s="11">
        <f t="shared" si="7"/>
        <v>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 t="s">
        <v>181</v>
      </c>
      <c r="B210" s="32" t="str">
        <f t="shared" si="5"/>
        <v>unique</v>
      </c>
      <c r="C210" s="32">
        <f t="shared" si="6"/>
        <v>1</v>
      </c>
      <c r="D210" s="11">
        <f t="shared" si="7"/>
        <v>1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 t="s">
        <v>182</v>
      </c>
      <c r="B211" s="32" t="str">
        <f t="shared" si="5"/>
        <v>unique</v>
      </c>
      <c r="C211" s="32">
        <f t="shared" si="6"/>
        <v>1</v>
      </c>
      <c r="D211" s="11">
        <f t="shared" si="7"/>
        <v>1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 t="s">
        <v>183</v>
      </c>
      <c r="B212" s="32" t="str">
        <f t="shared" si="5"/>
        <v>unique</v>
      </c>
      <c r="C212" s="32">
        <f t="shared" si="6"/>
        <v>1</v>
      </c>
      <c r="D212" s="11">
        <f t="shared" si="7"/>
        <v>1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 t="s">
        <v>184</v>
      </c>
      <c r="B213" s="32" t="str">
        <f t="shared" si="5"/>
        <v>unique</v>
      </c>
      <c r="C213" s="32">
        <f t="shared" si="6"/>
        <v>1</v>
      </c>
      <c r="D213" s="11">
        <f t="shared" si="7"/>
        <v>1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 t="s">
        <v>100</v>
      </c>
      <c r="B214" s="32" t="str">
        <f t="shared" si="5"/>
        <v>unique</v>
      </c>
      <c r="C214" s="32">
        <f t="shared" si="6"/>
        <v>1</v>
      </c>
      <c r="D214" s="11">
        <f t="shared" si="7"/>
        <v>1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 t="s">
        <v>101</v>
      </c>
      <c r="B215" s="32" t="str">
        <f t="shared" si="5"/>
        <v>unique</v>
      </c>
      <c r="C215" s="32">
        <f t="shared" si="6"/>
        <v>1</v>
      </c>
      <c r="D215" s="11">
        <f t="shared" si="7"/>
        <v>1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 t="s">
        <v>185</v>
      </c>
      <c r="B216" s="32" t="str">
        <f t="shared" si="5"/>
        <v>unique</v>
      </c>
      <c r="C216" s="32">
        <f t="shared" si="6"/>
        <v>1</v>
      </c>
      <c r="D216" s="11">
        <f t="shared" si="7"/>
        <v>1</v>
      </c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 t="s">
        <v>186</v>
      </c>
      <c r="B217" s="32" t="str">
        <f t="shared" si="5"/>
        <v>unique</v>
      </c>
      <c r="C217" s="32">
        <f t="shared" si="6"/>
        <v>1</v>
      </c>
      <c r="D217" s="11">
        <f t="shared" si="7"/>
        <v>1</v>
      </c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 t="s">
        <v>187</v>
      </c>
      <c r="B218" s="32" t="str">
        <f t="shared" si="5"/>
        <v>unique</v>
      </c>
      <c r="C218" s="32">
        <f t="shared" si="6"/>
        <v>1</v>
      </c>
      <c r="D218" s="11">
        <f t="shared" si="7"/>
        <v>1</v>
      </c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 t="s">
        <v>116</v>
      </c>
      <c r="B219" s="32" t="str">
        <f t="shared" si="5"/>
        <v>unique</v>
      </c>
      <c r="C219" s="32">
        <f t="shared" si="6"/>
        <v>1</v>
      </c>
      <c r="D219" s="11">
        <f t="shared" si="7"/>
        <v>1</v>
      </c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 t="s">
        <v>188</v>
      </c>
      <c r="B220" s="32" t="str">
        <f t="shared" si="5"/>
        <v>unique</v>
      </c>
      <c r="C220" s="32">
        <f t="shared" si="6"/>
        <v>1</v>
      </c>
      <c r="D220" s="11">
        <f t="shared" si="7"/>
        <v>1</v>
      </c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 t="s">
        <v>189</v>
      </c>
      <c r="B221" s="32" t="str">
        <f t="shared" si="5"/>
        <v>unique</v>
      </c>
      <c r="C221" s="32">
        <f t="shared" si="6"/>
        <v>1</v>
      </c>
      <c r="D221" s="11">
        <f t="shared" si="7"/>
        <v>1</v>
      </c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 t="s">
        <v>190</v>
      </c>
      <c r="B222" s="32" t="str">
        <f t="shared" si="5"/>
        <v>unique</v>
      </c>
      <c r="C222" s="32">
        <f t="shared" si="6"/>
        <v>1</v>
      </c>
      <c r="D222" s="11">
        <f t="shared" si="7"/>
        <v>1</v>
      </c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 t="s">
        <v>191</v>
      </c>
      <c r="B223" s="32" t="str">
        <f t="shared" si="5"/>
        <v>unique</v>
      </c>
      <c r="C223" s="32">
        <f t="shared" si="6"/>
        <v>1</v>
      </c>
      <c r="D223" s="11">
        <f t="shared" si="7"/>
        <v>1</v>
      </c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 t="s">
        <v>192</v>
      </c>
      <c r="B224" s="32" t="str">
        <f t="shared" si="5"/>
        <v>unique</v>
      </c>
      <c r="C224" s="32">
        <f t="shared" si="6"/>
        <v>1</v>
      </c>
      <c r="D224" s="11">
        <f t="shared" si="7"/>
        <v>1</v>
      </c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 t="s">
        <v>193</v>
      </c>
      <c r="B225" s="32" t="str">
        <f t="shared" si="5"/>
        <v>unique</v>
      </c>
      <c r="C225" s="32">
        <f t="shared" si="6"/>
        <v>1</v>
      </c>
      <c r="D225" s="11">
        <f t="shared" si="7"/>
        <v>1</v>
      </c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 t="s">
        <v>194</v>
      </c>
      <c r="B226" s="32" t="str">
        <f t="shared" si="5"/>
        <v>unique</v>
      </c>
      <c r="C226" s="32">
        <f t="shared" si="6"/>
        <v>1</v>
      </c>
      <c r="D226" s="11">
        <f t="shared" si="7"/>
        <v>1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 t="s">
        <v>195</v>
      </c>
      <c r="B227" s="32" t="str">
        <f t="shared" si="5"/>
        <v>unique</v>
      </c>
      <c r="C227" s="32">
        <f t="shared" si="6"/>
        <v>1</v>
      </c>
      <c r="D227" s="11">
        <f t="shared" si="7"/>
        <v>1</v>
      </c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 t="s">
        <v>196</v>
      </c>
      <c r="B228" s="32" t="str">
        <f t="shared" si="5"/>
        <v>unique</v>
      </c>
      <c r="C228" s="32">
        <f t="shared" si="6"/>
        <v>1</v>
      </c>
      <c r="D228" s="11">
        <f t="shared" si="7"/>
        <v>1</v>
      </c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 t="s">
        <v>197</v>
      </c>
      <c r="B229" s="32" t="str">
        <f t="shared" si="5"/>
        <v>unique</v>
      </c>
      <c r="C229" s="32">
        <f t="shared" si="6"/>
        <v>1</v>
      </c>
      <c r="D229" s="11">
        <f t="shared" si="7"/>
        <v>1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 t="s">
        <v>198</v>
      </c>
      <c r="B230" s="32" t="str">
        <f t="shared" si="5"/>
        <v>unique</v>
      </c>
      <c r="C230" s="32">
        <f t="shared" si="6"/>
        <v>1</v>
      </c>
      <c r="D230" s="11">
        <f t="shared" si="7"/>
        <v>1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 t="s">
        <v>199</v>
      </c>
      <c r="B231" s="32" t="str">
        <f t="shared" si="5"/>
        <v>unique</v>
      </c>
      <c r="C231" s="32">
        <f t="shared" si="6"/>
        <v>1</v>
      </c>
      <c r="D231" s="11">
        <f t="shared" si="7"/>
        <v>1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 t="s">
        <v>200</v>
      </c>
      <c r="B232" s="32" t="str">
        <f t="shared" si="5"/>
        <v>unique</v>
      </c>
      <c r="C232" s="32">
        <f t="shared" si="6"/>
        <v>1</v>
      </c>
      <c r="D232" s="11">
        <f t="shared" si="7"/>
        <v>1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 t="s">
        <v>201</v>
      </c>
      <c r="B233" s="32" t="str">
        <f t="shared" si="5"/>
        <v>unique</v>
      </c>
      <c r="C233" s="32">
        <f t="shared" si="6"/>
        <v>1</v>
      </c>
      <c r="D233" s="11">
        <f t="shared" si="7"/>
        <v>1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 t="s">
        <v>202</v>
      </c>
      <c r="B234" s="32" t="str">
        <f t="shared" si="5"/>
        <v>unique</v>
      </c>
      <c r="C234" s="32">
        <f t="shared" si="6"/>
        <v>1</v>
      </c>
      <c r="D234" s="11">
        <f t="shared" si="7"/>
        <v>1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 t="s">
        <v>203</v>
      </c>
      <c r="B235" s="32" t="str">
        <f t="shared" si="5"/>
        <v>unique</v>
      </c>
      <c r="C235" s="32">
        <f t="shared" si="6"/>
        <v>1</v>
      </c>
      <c r="D235" s="11">
        <f t="shared" si="7"/>
        <v>1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 t="s">
        <v>204</v>
      </c>
      <c r="B236" s="32" t="str">
        <f t="shared" si="5"/>
        <v>unique</v>
      </c>
      <c r="C236" s="32">
        <f t="shared" si="6"/>
        <v>1</v>
      </c>
      <c r="D236" s="11">
        <f t="shared" si="7"/>
        <v>1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 t="s">
        <v>205</v>
      </c>
      <c r="B237" s="32" t="str">
        <f t="shared" si="5"/>
        <v>unique</v>
      </c>
      <c r="C237" s="32">
        <f t="shared" si="6"/>
        <v>1</v>
      </c>
      <c r="D237" s="11">
        <f t="shared" si="7"/>
        <v>1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 t="s">
        <v>206</v>
      </c>
      <c r="B238" s="32" t="str">
        <f t="shared" si="5"/>
        <v>unique</v>
      </c>
      <c r="C238" s="32">
        <f t="shared" si="6"/>
        <v>1</v>
      </c>
      <c r="D238" s="11">
        <f t="shared" si="7"/>
        <v>1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 t="s">
        <v>207</v>
      </c>
      <c r="B239" s="32" t="str">
        <f t="shared" si="5"/>
        <v>unique</v>
      </c>
      <c r="C239" s="32">
        <f t="shared" si="6"/>
        <v>1</v>
      </c>
      <c r="D239" s="11">
        <f t="shared" si="7"/>
        <v>1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 t="s">
        <v>208</v>
      </c>
      <c r="B240" s="32" t="str">
        <f t="shared" si="5"/>
        <v>unique</v>
      </c>
      <c r="C240" s="32">
        <f t="shared" si="6"/>
        <v>1</v>
      </c>
      <c r="D240" s="11">
        <f t="shared" si="7"/>
        <v>1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 t="s">
        <v>209</v>
      </c>
      <c r="B241" s="32" t="str">
        <f t="shared" si="5"/>
        <v>unique</v>
      </c>
      <c r="C241" s="32">
        <f t="shared" si="6"/>
        <v>1</v>
      </c>
      <c r="D241" s="11">
        <f t="shared" si="7"/>
        <v>1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 t="s">
        <v>210</v>
      </c>
      <c r="B242" s="32" t="str">
        <f t="shared" si="5"/>
        <v>unique</v>
      </c>
      <c r="C242" s="32">
        <f t="shared" si="6"/>
        <v>1</v>
      </c>
      <c r="D242" s="11">
        <f t="shared" si="7"/>
        <v>1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 t="s">
        <v>211</v>
      </c>
      <c r="B243" s="32" t="str">
        <f t="shared" si="5"/>
        <v>unique</v>
      </c>
      <c r="C243" s="32">
        <f t="shared" si="6"/>
        <v>1</v>
      </c>
      <c r="D243" s="11">
        <f t="shared" si="7"/>
        <v>1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 t="s">
        <v>212</v>
      </c>
      <c r="B244" s="32" t="str">
        <f t="shared" si="5"/>
        <v>unique</v>
      </c>
      <c r="C244" s="32">
        <f t="shared" si="6"/>
        <v>1</v>
      </c>
      <c r="D244" s="11">
        <f t="shared" si="7"/>
        <v>1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 t="s">
        <v>213</v>
      </c>
      <c r="B245" s="32" t="str">
        <f t="shared" si="5"/>
        <v>unique</v>
      </c>
      <c r="C245" s="32">
        <f t="shared" si="6"/>
        <v>1</v>
      </c>
      <c r="D245" s="11">
        <f t="shared" si="7"/>
        <v>1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 t="s">
        <v>164</v>
      </c>
      <c r="B246" s="32" t="str">
        <f t="shared" si="5"/>
        <v>unique</v>
      </c>
      <c r="C246" s="32">
        <f t="shared" si="6"/>
        <v>1</v>
      </c>
      <c r="D246" s="11">
        <f t="shared" si="7"/>
        <v>1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 t="s">
        <v>214</v>
      </c>
      <c r="B247" s="32" t="str">
        <f t="shared" si="5"/>
        <v>unique</v>
      </c>
      <c r="C247" s="32">
        <f t="shared" si="6"/>
        <v>1</v>
      </c>
      <c r="D247" s="11">
        <f t="shared" si="7"/>
        <v>1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 t="s">
        <v>215</v>
      </c>
      <c r="B248" s="32" t="str">
        <f t="shared" si="5"/>
        <v>unique</v>
      </c>
      <c r="C248" s="32">
        <f t="shared" si="6"/>
        <v>1</v>
      </c>
      <c r="D248" s="11">
        <f t="shared" si="7"/>
        <v>1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 t="s">
        <v>216</v>
      </c>
      <c r="B249" s="32" t="str">
        <f t="shared" si="5"/>
        <v>unique</v>
      </c>
      <c r="C249" s="32">
        <f t="shared" si="6"/>
        <v>1</v>
      </c>
      <c r="D249" s="11">
        <f t="shared" si="7"/>
        <v>1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0" t="s">
        <v>217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0" t="s">
        <v>218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27" t="s">
        <v>219</v>
      </c>
      <c r="B255" s="27" t="s">
        <v>220</v>
      </c>
      <c r="C255" s="27" t="s">
        <v>221</v>
      </c>
      <c r="D255" s="27" t="s">
        <v>222</v>
      </c>
      <c r="E255" s="27" t="s">
        <v>223</v>
      </c>
      <c r="F255" s="27" t="s">
        <v>224</v>
      </c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 t="s">
        <v>225</v>
      </c>
      <c r="B256" s="11" t="s">
        <v>226</v>
      </c>
      <c r="C256" s="11">
        <v>37818.0</v>
      </c>
      <c r="D256" s="11">
        <v>10248.0</v>
      </c>
      <c r="E256" s="11">
        <v>440.0</v>
      </c>
      <c r="F256" s="25" t="str">
        <f t="shared" ref="F256:F325" si="8">IF(COUNTIFS(E256:E325,E256,A256:A325,A256,B256:B325,B256)=1,"unique","duplicate")</f>
        <v>unique</v>
      </c>
      <c r="G256" s="11" t="str">
        <f t="shared" ref="G256:G325" si="9">IF(COUNTIFS(A256:A325,A256,B256:B325,B256,E256:E325,E256)=1,"unique","duplicate")</f>
        <v>unique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 t="s">
        <v>225</v>
      </c>
      <c r="B257" s="11" t="s">
        <v>227</v>
      </c>
      <c r="C257" s="11">
        <v>37812.0</v>
      </c>
      <c r="D257" s="11">
        <v>10249.0</v>
      </c>
      <c r="E257" s="11">
        <v>1863.4</v>
      </c>
      <c r="F257" s="25" t="str">
        <f t="shared" si="8"/>
        <v>unique</v>
      </c>
      <c r="G257" s="11" t="str">
        <f t="shared" si="9"/>
        <v>unique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 t="s">
        <v>228</v>
      </c>
      <c r="B258" s="11" t="s">
        <v>229</v>
      </c>
      <c r="C258" s="11">
        <v>37814.0</v>
      </c>
      <c r="D258" s="11">
        <v>10250.0</v>
      </c>
      <c r="E258" s="11">
        <v>1552.6</v>
      </c>
      <c r="F258" s="25" t="str">
        <f t="shared" si="8"/>
        <v>unique</v>
      </c>
      <c r="G258" s="11" t="str">
        <f t="shared" si="9"/>
        <v>unique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 t="s">
        <v>228</v>
      </c>
      <c r="B259" s="11" t="s">
        <v>230</v>
      </c>
      <c r="C259" s="11">
        <v>37817.0</v>
      </c>
      <c r="D259" s="11">
        <v>10251.0</v>
      </c>
      <c r="E259" s="11">
        <v>654.06</v>
      </c>
      <c r="F259" s="25" t="str">
        <f t="shared" si="8"/>
        <v>unique</v>
      </c>
      <c r="G259" s="11" t="str">
        <f t="shared" si="9"/>
        <v>unique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 t="s">
        <v>228</v>
      </c>
      <c r="B260" s="11" t="s">
        <v>229</v>
      </c>
      <c r="C260" s="11">
        <v>37813.0</v>
      </c>
      <c r="D260" s="11">
        <v>10252.0</v>
      </c>
      <c r="E260" s="11">
        <v>3597.9</v>
      </c>
      <c r="F260" s="25" t="str">
        <f t="shared" si="8"/>
        <v>unique</v>
      </c>
      <c r="G260" s="11" t="str">
        <f t="shared" si="9"/>
        <v>unique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 t="s">
        <v>228</v>
      </c>
      <c r="B261" s="11" t="s">
        <v>230</v>
      </c>
      <c r="C261" s="11">
        <v>37818.0</v>
      </c>
      <c r="D261" s="11">
        <v>10253.0</v>
      </c>
      <c r="E261" s="11">
        <v>1444.8</v>
      </c>
      <c r="F261" s="25" t="str">
        <f t="shared" si="8"/>
        <v>unique</v>
      </c>
      <c r="G261" s="11" t="str">
        <f t="shared" si="9"/>
        <v>unique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 t="s">
        <v>225</v>
      </c>
      <c r="B262" s="11" t="s">
        <v>226</v>
      </c>
      <c r="C262" s="11">
        <v>37825.0</v>
      </c>
      <c r="D262" s="11">
        <v>10254.0</v>
      </c>
      <c r="E262" s="11">
        <v>556.62</v>
      </c>
      <c r="F262" s="25" t="str">
        <f t="shared" si="8"/>
        <v>unique</v>
      </c>
      <c r="G262" s="11" t="str">
        <f t="shared" si="9"/>
        <v>unique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 t="s">
        <v>225</v>
      </c>
      <c r="B263" s="11" t="s">
        <v>231</v>
      </c>
      <c r="C263" s="11">
        <v>37817.0</v>
      </c>
      <c r="D263" s="11">
        <v>10255.0</v>
      </c>
      <c r="E263" s="11">
        <v>2490.5</v>
      </c>
      <c r="F263" s="25" t="str">
        <f t="shared" si="8"/>
        <v>unique</v>
      </c>
      <c r="G263" s="11" t="str">
        <f t="shared" si="9"/>
        <v>unique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 t="s">
        <v>228</v>
      </c>
      <c r="B264" s="11" t="s">
        <v>230</v>
      </c>
      <c r="C264" s="11">
        <v>37819.0</v>
      </c>
      <c r="D264" s="11">
        <v>10256.0</v>
      </c>
      <c r="E264" s="11">
        <v>517.8</v>
      </c>
      <c r="F264" s="25" t="str">
        <f t="shared" si="8"/>
        <v>unique</v>
      </c>
      <c r="G264" s="11" t="str">
        <f t="shared" si="9"/>
        <v>unique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 t="s">
        <v>228</v>
      </c>
      <c r="B265" s="11" t="s">
        <v>229</v>
      </c>
      <c r="C265" s="11">
        <v>37824.0</v>
      </c>
      <c r="D265" s="11">
        <v>10257.0</v>
      </c>
      <c r="E265" s="11">
        <v>1119.9</v>
      </c>
      <c r="F265" s="25" t="str">
        <f t="shared" si="8"/>
        <v>unique</v>
      </c>
      <c r="G265" s="11" t="str">
        <f t="shared" si="9"/>
        <v>unique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 t="s">
        <v>228</v>
      </c>
      <c r="B266" s="11" t="s">
        <v>232</v>
      </c>
      <c r="C266" s="11">
        <v>37825.0</v>
      </c>
      <c r="D266" s="11">
        <v>10258.0</v>
      </c>
      <c r="E266" s="11">
        <v>1614.88</v>
      </c>
      <c r="F266" s="25" t="str">
        <f t="shared" si="8"/>
        <v>unique</v>
      </c>
      <c r="G266" s="11" t="str">
        <f t="shared" si="9"/>
        <v>unique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 t="s">
        <v>228</v>
      </c>
      <c r="B267" s="11" t="s">
        <v>229</v>
      </c>
      <c r="C267" s="11">
        <v>37827.0</v>
      </c>
      <c r="D267" s="11">
        <v>10259.0</v>
      </c>
      <c r="E267" s="11">
        <v>100.8</v>
      </c>
      <c r="F267" s="25" t="str">
        <f t="shared" si="8"/>
        <v>duplicate</v>
      </c>
      <c r="G267" s="11" t="str">
        <f t="shared" si="9"/>
        <v>duplicate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 t="s">
        <v>228</v>
      </c>
      <c r="B268" s="11" t="s">
        <v>229</v>
      </c>
      <c r="C268" s="11">
        <v>37827.0</v>
      </c>
      <c r="D268" s="11">
        <v>10259.0</v>
      </c>
      <c r="E268" s="11">
        <v>100.8</v>
      </c>
      <c r="F268" s="25" t="str">
        <f t="shared" si="8"/>
        <v>unique</v>
      </c>
      <c r="G268" s="11" t="str">
        <f t="shared" si="9"/>
        <v>unique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 t="s">
        <v>228</v>
      </c>
      <c r="B269" s="11" t="s">
        <v>229</v>
      </c>
      <c r="C269" s="11">
        <v>37832.0</v>
      </c>
      <c r="D269" s="11">
        <v>10261.0</v>
      </c>
      <c r="E269" s="11">
        <v>448.0</v>
      </c>
      <c r="F269" s="25" t="str">
        <f t="shared" si="8"/>
        <v>unique</v>
      </c>
      <c r="G269" s="11" t="str">
        <f t="shared" si="9"/>
        <v>unique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 t="s">
        <v>228</v>
      </c>
      <c r="B270" s="11" t="s">
        <v>233</v>
      </c>
      <c r="C270" s="11">
        <v>37827.0</v>
      </c>
      <c r="D270" s="11">
        <v>10262.0</v>
      </c>
      <c r="E270" s="11">
        <v>584.0</v>
      </c>
      <c r="F270" s="25" t="str">
        <f t="shared" si="8"/>
        <v>unique</v>
      </c>
      <c r="G270" s="11" t="str">
        <f t="shared" si="9"/>
        <v>unique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 t="s">
        <v>225</v>
      </c>
      <c r="B271" s="11" t="s">
        <v>231</v>
      </c>
      <c r="C271" s="11">
        <v>37833.0</v>
      </c>
      <c r="D271" s="11">
        <v>10263.0</v>
      </c>
      <c r="E271" s="11">
        <v>1873.8</v>
      </c>
      <c r="F271" s="25" t="str">
        <f t="shared" si="8"/>
        <v>unique</v>
      </c>
      <c r="G271" s="11" t="str">
        <f t="shared" si="9"/>
        <v>unique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 t="s">
        <v>225</v>
      </c>
      <c r="B272" s="11" t="s">
        <v>227</v>
      </c>
      <c r="C272" s="11">
        <v>37856.0</v>
      </c>
      <c r="D272" s="11">
        <v>10264.0</v>
      </c>
      <c r="E272" s="11">
        <v>695.62</v>
      </c>
      <c r="F272" s="25" t="str">
        <f t="shared" si="8"/>
        <v>unique</v>
      </c>
      <c r="G272" s="11" t="str">
        <f t="shared" si="9"/>
        <v>unique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 t="s">
        <v>228</v>
      </c>
      <c r="B273" s="11" t="s">
        <v>234</v>
      </c>
      <c r="C273" s="11">
        <v>37845.0</v>
      </c>
      <c r="D273" s="11">
        <v>10265.0</v>
      </c>
      <c r="E273" s="11">
        <v>1176.0</v>
      </c>
      <c r="F273" s="25" t="str">
        <f t="shared" si="8"/>
        <v>unique</v>
      </c>
      <c r="G273" s="11" t="str">
        <f t="shared" si="9"/>
        <v>unique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 t="s">
        <v>228</v>
      </c>
      <c r="B274" s="11" t="s">
        <v>230</v>
      </c>
      <c r="C274" s="11">
        <v>37833.0</v>
      </c>
      <c r="D274" s="11">
        <v>10266.0</v>
      </c>
      <c r="E274" s="11">
        <v>346.56</v>
      </c>
      <c r="F274" s="25" t="str">
        <f t="shared" si="8"/>
        <v>unique</v>
      </c>
      <c r="G274" s="11" t="str">
        <f t="shared" si="9"/>
        <v>unique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 t="s">
        <v>228</v>
      </c>
      <c r="B275" s="11" t="s">
        <v>229</v>
      </c>
      <c r="C275" s="11">
        <v>37839.0</v>
      </c>
      <c r="D275" s="11">
        <v>10267.0</v>
      </c>
      <c r="E275" s="11">
        <v>3536.6</v>
      </c>
      <c r="F275" s="25" t="str">
        <f t="shared" si="8"/>
        <v>unique</v>
      </c>
      <c r="G275" s="11" t="str">
        <f t="shared" si="9"/>
        <v>unique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 t="s">
        <v>228</v>
      </c>
      <c r="B276" s="11" t="s">
        <v>233</v>
      </c>
      <c r="C276" s="11">
        <v>37835.0</v>
      </c>
      <c r="D276" s="11">
        <v>10268.0</v>
      </c>
      <c r="E276" s="11">
        <v>1101.2</v>
      </c>
      <c r="F276" s="25" t="str">
        <f t="shared" si="8"/>
        <v>unique</v>
      </c>
      <c r="G276" s="11" t="str">
        <f t="shared" si="9"/>
        <v>unique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 t="s">
        <v>225</v>
      </c>
      <c r="B277" s="11" t="s">
        <v>226</v>
      </c>
      <c r="C277" s="11">
        <v>37842.0</v>
      </c>
      <c r="D277" s="11">
        <v>10269.0</v>
      </c>
      <c r="E277" s="11">
        <v>642.2</v>
      </c>
      <c r="F277" s="25" t="str">
        <f t="shared" si="8"/>
        <v>unique</v>
      </c>
      <c r="G277" s="11" t="str">
        <f t="shared" si="9"/>
        <v>unique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 t="s">
        <v>228</v>
      </c>
      <c r="B278" s="11" t="s">
        <v>232</v>
      </c>
      <c r="C278" s="11">
        <v>37835.0</v>
      </c>
      <c r="D278" s="11">
        <v>10270.0</v>
      </c>
      <c r="E278" s="11">
        <v>1376.0</v>
      </c>
      <c r="F278" s="25" t="str">
        <f t="shared" si="8"/>
        <v>unique</v>
      </c>
      <c r="G278" s="11" t="str">
        <f t="shared" si="9"/>
        <v>unique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 t="s">
        <v>225</v>
      </c>
      <c r="B279" s="11" t="s">
        <v>227</v>
      </c>
      <c r="C279" s="11">
        <v>37863.0</v>
      </c>
      <c r="D279" s="11">
        <v>10271.0</v>
      </c>
      <c r="E279" s="11">
        <v>48.0</v>
      </c>
      <c r="F279" s="25" t="str">
        <f t="shared" si="8"/>
        <v>unique</v>
      </c>
      <c r="G279" s="11" t="str">
        <f t="shared" si="9"/>
        <v>unique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 t="s">
        <v>225</v>
      </c>
      <c r="B280" s="11" t="s">
        <v>227</v>
      </c>
      <c r="C280" s="11">
        <v>37839.0</v>
      </c>
      <c r="D280" s="11">
        <v>10272.0</v>
      </c>
      <c r="E280" s="11">
        <v>1456.0</v>
      </c>
      <c r="F280" s="25" t="str">
        <f t="shared" si="8"/>
        <v>unique</v>
      </c>
      <c r="G280" s="11" t="str">
        <f t="shared" si="9"/>
        <v>unique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 t="s">
        <v>228</v>
      </c>
      <c r="B281" s="11" t="s">
        <v>230</v>
      </c>
      <c r="C281" s="11">
        <v>37845.0</v>
      </c>
      <c r="D281" s="11">
        <v>10273.0</v>
      </c>
      <c r="E281" s="11">
        <v>2037.28</v>
      </c>
      <c r="F281" s="25" t="str">
        <f t="shared" si="8"/>
        <v>unique</v>
      </c>
      <c r="G281" s="11" t="str">
        <f t="shared" si="9"/>
        <v>unique</v>
      </c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 t="s">
        <v>225</v>
      </c>
      <c r="B282" s="11" t="s">
        <v>227</v>
      </c>
      <c r="C282" s="11">
        <v>37849.0</v>
      </c>
      <c r="D282" s="11">
        <v>10274.0</v>
      </c>
      <c r="E282" s="11">
        <v>538.6</v>
      </c>
      <c r="F282" s="25" t="str">
        <f t="shared" si="8"/>
        <v>unique</v>
      </c>
      <c r="G282" s="11" t="str">
        <f t="shared" si="9"/>
        <v>unique</v>
      </c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 t="s">
        <v>228</v>
      </c>
      <c r="B283" s="11" t="s">
        <v>232</v>
      </c>
      <c r="C283" s="11">
        <v>37842.0</v>
      </c>
      <c r="D283" s="11">
        <v>10275.0</v>
      </c>
      <c r="E283" s="11">
        <v>291.84</v>
      </c>
      <c r="F283" s="25" t="str">
        <f t="shared" si="8"/>
        <v>unique</v>
      </c>
      <c r="G283" s="11" t="str">
        <f t="shared" si="9"/>
        <v>unique</v>
      </c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 t="s">
        <v>228</v>
      </c>
      <c r="B284" s="11" t="s">
        <v>233</v>
      </c>
      <c r="C284" s="11">
        <v>37847.0</v>
      </c>
      <c r="D284" s="11">
        <v>10276.0</v>
      </c>
      <c r="E284" s="11">
        <v>420.0</v>
      </c>
      <c r="F284" s="25" t="str">
        <f t="shared" si="8"/>
        <v>unique</v>
      </c>
      <c r="G284" s="11" t="str">
        <f t="shared" si="9"/>
        <v>unique</v>
      </c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 t="s">
        <v>228</v>
      </c>
      <c r="B285" s="11" t="s">
        <v>234</v>
      </c>
      <c r="C285" s="11">
        <v>37846.0</v>
      </c>
      <c r="D285" s="11">
        <v>10277.0</v>
      </c>
      <c r="E285" s="11">
        <v>1200.8</v>
      </c>
      <c r="F285" s="25" t="str">
        <f t="shared" si="8"/>
        <v>unique</v>
      </c>
      <c r="G285" s="11" t="str">
        <f t="shared" si="9"/>
        <v>unique</v>
      </c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 t="s">
        <v>228</v>
      </c>
      <c r="B286" s="11" t="s">
        <v>233</v>
      </c>
      <c r="C286" s="11">
        <v>37849.0</v>
      </c>
      <c r="D286" s="11">
        <v>10278.0</v>
      </c>
      <c r="E286" s="11">
        <v>1488.8</v>
      </c>
      <c r="F286" s="25" t="str">
        <f t="shared" si="8"/>
        <v>unique</v>
      </c>
      <c r="G286" s="11" t="str">
        <f t="shared" si="9"/>
        <v>unique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 t="s">
        <v>228</v>
      </c>
      <c r="B287" s="11" t="s">
        <v>233</v>
      </c>
      <c r="C287" s="11">
        <v>37849.0</v>
      </c>
      <c r="D287" s="11">
        <v>10279.0</v>
      </c>
      <c r="E287" s="11">
        <v>351.0</v>
      </c>
      <c r="F287" s="25" t="str">
        <f t="shared" si="8"/>
        <v>unique</v>
      </c>
      <c r="G287" s="11" t="str">
        <f t="shared" si="9"/>
        <v>unique</v>
      </c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 t="s">
        <v>228</v>
      </c>
      <c r="B288" s="11" t="s">
        <v>234</v>
      </c>
      <c r="C288" s="11">
        <v>37876.0</v>
      </c>
      <c r="D288" s="11">
        <v>10280.0</v>
      </c>
      <c r="E288" s="11">
        <v>613.2</v>
      </c>
      <c r="F288" s="25" t="str">
        <f t="shared" si="8"/>
        <v>unique</v>
      </c>
      <c r="G288" s="11" t="str">
        <f t="shared" si="9"/>
        <v>unique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 t="s">
        <v>228</v>
      </c>
      <c r="B289" s="11" t="s">
        <v>229</v>
      </c>
      <c r="C289" s="11">
        <v>37854.0</v>
      </c>
      <c r="D289" s="11">
        <v>10281.0</v>
      </c>
      <c r="E289" s="11">
        <v>86.5</v>
      </c>
      <c r="F289" s="25" t="str">
        <f t="shared" si="8"/>
        <v>unique</v>
      </c>
      <c r="G289" s="11" t="str">
        <f t="shared" si="9"/>
        <v>unique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 t="s">
        <v>228</v>
      </c>
      <c r="B290" s="11" t="s">
        <v>229</v>
      </c>
      <c r="C290" s="11">
        <v>37854.0</v>
      </c>
      <c r="D290" s="11">
        <v>10282.0</v>
      </c>
      <c r="E290" s="11">
        <v>155.4</v>
      </c>
      <c r="F290" s="25" t="str">
        <f t="shared" si="8"/>
        <v>unique</v>
      </c>
      <c r="G290" s="11" t="str">
        <f t="shared" si="9"/>
        <v>unique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 t="s">
        <v>228</v>
      </c>
      <c r="B291" s="11" t="s">
        <v>230</v>
      </c>
      <c r="C291" s="11">
        <v>37856.0</v>
      </c>
      <c r="D291" s="11">
        <v>10283.0</v>
      </c>
      <c r="E291" s="11">
        <v>1414.8</v>
      </c>
      <c r="F291" s="25" t="str">
        <f t="shared" si="8"/>
        <v>duplicate</v>
      </c>
      <c r="G291" s="11" t="str">
        <f t="shared" si="9"/>
        <v>duplicate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 t="s">
        <v>228</v>
      </c>
      <c r="B292" s="11" t="s">
        <v>230</v>
      </c>
      <c r="C292" s="11">
        <v>37856.0</v>
      </c>
      <c r="D292" s="11">
        <v>10283.0</v>
      </c>
      <c r="E292" s="11">
        <v>1414.8</v>
      </c>
      <c r="F292" s="25" t="str">
        <f t="shared" si="8"/>
        <v>unique</v>
      </c>
      <c r="G292" s="11" t="str">
        <f t="shared" si="9"/>
        <v>unique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 t="s">
        <v>228</v>
      </c>
      <c r="B293" s="11" t="s">
        <v>232</v>
      </c>
      <c r="C293" s="11">
        <v>37859.0</v>
      </c>
      <c r="D293" s="11">
        <v>10285.0</v>
      </c>
      <c r="E293" s="11">
        <v>1743.36</v>
      </c>
      <c r="F293" s="25" t="str">
        <f t="shared" si="8"/>
        <v>unique</v>
      </c>
      <c r="G293" s="11" t="str">
        <f t="shared" si="9"/>
        <v>unique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 t="s">
        <v>228</v>
      </c>
      <c r="B294" s="11" t="s">
        <v>233</v>
      </c>
      <c r="C294" s="11">
        <v>37863.0</v>
      </c>
      <c r="D294" s="11">
        <v>10286.0</v>
      </c>
      <c r="E294" s="11">
        <v>3016.0</v>
      </c>
      <c r="F294" s="25" t="str">
        <f t="shared" si="8"/>
        <v>unique</v>
      </c>
      <c r="G294" s="11" t="str">
        <f t="shared" si="9"/>
        <v>unique</v>
      </c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 t="s">
        <v>228</v>
      </c>
      <c r="B295" s="11" t="s">
        <v>233</v>
      </c>
      <c r="C295" s="11">
        <v>37861.0</v>
      </c>
      <c r="D295" s="11">
        <v>10287.0</v>
      </c>
      <c r="E295" s="11">
        <v>819.0</v>
      </c>
      <c r="F295" s="25" t="str">
        <f t="shared" si="8"/>
        <v>unique</v>
      </c>
      <c r="G295" s="11" t="str">
        <f t="shared" si="9"/>
        <v>unique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 t="s">
        <v>228</v>
      </c>
      <c r="B296" s="11" t="s">
        <v>229</v>
      </c>
      <c r="C296" s="11">
        <v>37867.0</v>
      </c>
      <c r="D296" s="11">
        <v>10288.0</v>
      </c>
      <c r="E296" s="11">
        <v>80.1</v>
      </c>
      <c r="F296" s="25" t="str">
        <f t="shared" si="8"/>
        <v>unique</v>
      </c>
      <c r="G296" s="11" t="str">
        <f t="shared" si="9"/>
        <v>unique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 t="s">
        <v>225</v>
      </c>
      <c r="B297" s="11" t="s">
        <v>235</v>
      </c>
      <c r="C297" s="11">
        <v>37861.0</v>
      </c>
      <c r="D297" s="11">
        <v>10289.0</v>
      </c>
      <c r="E297" s="11">
        <v>479.4</v>
      </c>
      <c r="F297" s="25" t="str">
        <f t="shared" si="8"/>
        <v>unique</v>
      </c>
      <c r="G297" s="11" t="str">
        <f t="shared" si="9"/>
        <v>unique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 t="s">
        <v>228</v>
      </c>
      <c r="B298" s="11" t="s">
        <v>233</v>
      </c>
      <c r="C298" s="11">
        <v>37867.0</v>
      </c>
      <c r="D298" s="11">
        <v>10290.0</v>
      </c>
      <c r="E298" s="11">
        <v>2169.0</v>
      </c>
      <c r="F298" s="25" t="str">
        <f t="shared" si="8"/>
        <v>unique</v>
      </c>
      <c r="G298" s="11" t="str">
        <f t="shared" si="9"/>
        <v>unique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 t="s">
        <v>225</v>
      </c>
      <c r="B299" s="11" t="s">
        <v>227</v>
      </c>
      <c r="C299" s="11">
        <v>37868.0</v>
      </c>
      <c r="D299" s="11">
        <v>10291.0</v>
      </c>
      <c r="E299" s="11">
        <v>497.52</v>
      </c>
      <c r="F299" s="25" t="str">
        <f t="shared" si="8"/>
        <v>unique</v>
      </c>
      <c r="G299" s="11" t="str">
        <f t="shared" si="9"/>
        <v>unique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 t="s">
        <v>228</v>
      </c>
      <c r="B300" s="11" t="s">
        <v>232</v>
      </c>
      <c r="C300" s="11">
        <v>37866.0</v>
      </c>
      <c r="D300" s="11">
        <v>10292.0</v>
      </c>
      <c r="E300" s="11">
        <v>1296.0</v>
      </c>
      <c r="F300" s="25" t="str">
        <f t="shared" si="8"/>
        <v>unique</v>
      </c>
      <c r="G300" s="11" t="str">
        <f t="shared" si="9"/>
        <v>unique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 t="s">
        <v>228</v>
      </c>
      <c r="B301" s="11" t="s">
        <v>232</v>
      </c>
      <c r="C301" s="11">
        <v>37875.0</v>
      </c>
      <c r="D301" s="11">
        <v>10293.0</v>
      </c>
      <c r="E301" s="11">
        <v>848.7</v>
      </c>
      <c r="F301" s="25" t="str">
        <f t="shared" si="8"/>
        <v>unique</v>
      </c>
      <c r="G301" s="11" t="str">
        <f t="shared" si="9"/>
        <v>unique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 t="s">
        <v>228</v>
      </c>
      <c r="B302" s="11" t="s">
        <v>229</v>
      </c>
      <c r="C302" s="11">
        <v>37869.0</v>
      </c>
      <c r="D302" s="11">
        <v>10294.0</v>
      </c>
      <c r="E302" s="11">
        <v>1887.6</v>
      </c>
      <c r="F302" s="25" t="str">
        <f t="shared" si="8"/>
        <v>unique</v>
      </c>
      <c r="G302" s="11" t="str">
        <f t="shared" si="9"/>
        <v>unique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 t="s">
        <v>228</v>
      </c>
      <c r="B303" s="11" t="s">
        <v>234</v>
      </c>
      <c r="C303" s="11">
        <v>37874.0</v>
      </c>
      <c r="D303" s="11">
        <v>10295.0</v>
      </c>
      <c r="E303" s="11">
        <v>121.6</v>
      </c>
      <c r="F303" s="25" t="str">
        <f t="shared" si="8"/>
        <v>unique</v>
      </c>
      <c r="G303" s="11" t="str">
        <f t="shared" si="9"/>
        <v>unique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 t="s">
        <v>225</v>
      </c>
      <c r="B304" s="11" t="s">
        <v>227</v>
      </c>
      <c r="C304" s="11">
        <v>37875.0</v>
      </c>
      <c r="D304" s="11">
        <v>10296.0</v>
      </c>
      <c r="E304" s="11">
        <v>1050.6</v>
      </c>
      <c r="F304" s="25" t="str">
        <f t="shared" si="8"/>
        <v>unique</v>
      </c>
      <c r="G304" s="11" t="str">
        <f t="shared" si="9"/>
        <v>unique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 t="s">
        <v>225</v>
      </c>
      <c r="B305" s="11" t="s">
        <v>226</v>
      </c>
      <c r="C305" s="11">
        <v>37874.0</v>
      </c>
      <c r="D305" s="11">
        <v>10297.0</v>
      </c>
      <c r="E305" s="11">
        <v>1420.0</v>
      </c>
      <c r="F305" s="25" t="str">
        <f t="shared" si="8"/>
        <v>unique</v>
      </c>
      <c r="G305" s="11" t="str">
        <f t="shared" si="9"/>
        <v>unique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 t="s">
        <v>225</v>
      </c>
      <c r="B306" s="11" t="s">
        <v>227</v>
      </c>
      <c r="C306" s="11">
        <v>37875.0</v>
      </c>
      <c r="D306" s="11">
        <v>10298.0</v>
      </c>
      <c r="E306" s="11">
        <v>2645.0</v>
      </c>
      <c r="F306" s="25" t="str">
        <f t="shared" si="8"/>
        <v>unique</v>
      </c>
      <c r="G306" s="11" t="str">
        <f t="shared" si="9"/>
        <v>unique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 t="s">
        <v>228</v>
      </c>
      <c r="B307" s="11" t="s">
        <v>229</v>
      </c>
      <c r="C307" s="11">
        <v>37877.0</v>
      </c>
      <c r="D307" s="11">
        <v>10299.0</v>
      </c>
      <c r="E307" s="11">
        <v>349.5</v>
      </c>
      <c r="F307" s="25" t="str">
        <f t="shared" si="8"/>
        <v>unique</v>
      </c>
      <c r="G307" s="11" t="str">
        <f t="shared" si="9"/>
        <v>unique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 t="s">
        <v>228</v>
      </c>
      <c r="B308" s="11" t="s">
        <v>234</v>
      </c>
      <c r="C308" s="11">
        <v>37882.0</v>
      </c>
      <c r="D308" s="11">
        <v>10300.0</v>
      </c>
      <c r="E308" s="11">
        <v>608.0</v>
      </c>
      <c r="F308" s="25" t="str">
        <f t="shared" si="8"/>
        <v>unique</v>
      </c>
      <c r="G308" s="11" t="str">
        <f t="shared" si="9"/>
        <v>unique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 t="s">
        <v>228</v>
      </c>
      <c r="B309" s="11" t="s">
        <v>233</v>
      </c>
      <c r="C309" s="11">
        <v>37881.0</v>
      </c>
      <c r="D309" s="11">
        <v>10301.0</v>
      </c>
      <c r="E309" s="11">
        <v>755.0</v>
      </c>
      <c r="F309" s="25" t="str">
        <f t="shared" si="8"/>
        <v>unique</v>
      </c>
      <c r="G309" s="11" t="str">
        <f t="shared" si="9"/>
        <v>unique</v>
      </c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 t="s">
        <v>228</v>
      </c>
      <c r="B310" s="11" t="s">
        <v>229</v>
      </c>
      <c r="C310" s="11">
        <v>37903.0</v>
      </c>
      <c r="D310" s="11">
        <v>10302.0</v>
      </c>
      <c r="E310" s="11">
        <v>2708.8</v>
      </c>
      <c r="F310" s="25" t="str">
        <f t="shared" si="8"/>
        <v>unique</v>
      </c>
      <c r="G310" s="11" t="str">
        <f t="shared" si="9"/>
        <v>unique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 t="s">
        <v>225</v>
      </c>
      <c r="B311" s="11" t="s">
        <v>235</v>
      </c>
      <c r="C311" s="11">
        <v>37882.0</v>
      </c>
      <c r="D311" s="11">
        <v>10303.0</v>
      </c>
      <c r="E311" s="11">
        <v>1117.8</v>
      </c>
      <c r="F311" s="25" t="str">
        <f t="shared" si="8"/>
        <v>unique</v>
      </c>
      <c r="G311" s="11" t="str">
        <f t="shared" si="9"/>
        <v>unique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 t="s">
        <v>228</v>
      </c>
      <c r="B312" s="11" t="s">
        <v>232</v>
      </c>
      <c r="C312" s="11">
        <v>37881.0</v>
      </c>
      <c r="D312" s="11">
        <v>10304.0</v>
      </c>
      <c r="E312" s="11">
        <v>954.4</v>
      </c>
      <c r="F312" s="25" t="str">
        <f t="shared" si="8"/>
        <v>unique</v>
      </c>
      <c r="G312" s="11" t="str">
        <f t="shared" si="9"/>
        <v>unique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 t="s">
        <v>228</v>
      </c>
      <c r="B313" s="11" t="s">
        <v>233</v>
      </c>
      <c r="C313" s="11">
        <v>37903.0</v>
      </c>
      <c r="D313" s="11">
        <v>10305.0</v>
      </c>
      <c r="E313" s="11">
        <v>3741.3</v>
      </c>
      <c r="F313" s="25" t="str">
        <f t="shared" si="8"/>
        <v>unique</v>
      </c>
      <c r="G313" s="11" t="str">
        <f t="shared" si="9"/>
        <v>unique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 t="s">
        <v>228</v>
      </c>
      <c r="B314" s="11" t="s">
        <v>232</v>
      </c>
      <c r="C314" s="11">
        <v>37887.0</v>
      </c>
      <c r="D314" s="11">
        <v>10306.0</v>
      </c>
      <c r="E314" s="11">
        <v>498.5</v>
      </c>
      <c r="F314" s="25" t="str">
        <f t="shared" si="8"/>
        <v>unique</v>
      </c>
      <c r="G314" s="11" t="str">
        <f t="shared" si="9"/>
        <v>unique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 t="s">
        <v>228</v>
      </c>
      <c r="B315" s="11" t="s">
        <v>234</v>
      </c>
      <c r="C315" s="11">
        <v>37889.0</v>
      </c>
      <c r="D315" s="11">
        <v>10307.0</v>
      </c>
      <c r="E315" s="11">
        <v>424.0</v>
      </c>
      <c r="F315" s="25" t="str">
        <f t="shared" si="8"/>
        <v>unique</v>
      </c>
      <c r="G315" s="11" t="str">
        <f t="shared" si="9"/>
        <v>unique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 t="s">
        <v>225</v>
      </c>
      <c r="B316" s="11" t="s">
        <v>235</v>
      </c>
      <c r="C316" s="11">
        <v>37888.0</v>
      </c>
      <c r="D316" s="11">
        <v>10308.0</v>
      </c>
      <c r="E316" s="11">
        <v>88.8</v>
      </c>
      <c r="F316" s="25" t="str">
        <f t="shared" si="8"/>
        <v>unique</v>
      </c>
      <c r="G316" s="11" t="str">
        <f t="shared" si="9"/>
        <v>unique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 t="s">
        <v>228</v>
      </c>
      <c r="B317" s="11" t="s">
        <v>230</v>
      </c>
      <c r="C317" s="11">
        <v>37917.0</v>
      </c>
      <c r="D317" s="11">
        <v>10309.0</v>
      </c>
      <c r="E317" s="11">
        <v>1762.0</v>
      </c>
      <c r="F317" s="25" t="str">
        <f t="shared" si="8"/>
        <v>unique</v>
      </c>
      <c r="G317" s="11" t="str">
        <f t="shared" si="9"/>
        <v>unique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 t="s">
        <v>228</v>
      </c>
      <c r="B318" s="11" t="s">
        <v>233</v>
      </c>
      <c r="C318" s="11">
        <v>37891.0</v>
      </c>
      <c r="D318" s="11">
        <v>10310.0</v>
      </c>
      <c r="E318" s="11">
        <v>336.0</v>
      </c>
      <c r="F318" s="25" t="str">
        <f t="shared" si="8"/>
        <v>unique</v>
      </c>
      <c r="G318" s="11" t="str">
        <f t="shared" si="9"/>
        <v>unique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 t="s">
        <v>228</v>
      </c>
      <c r="B319" s="11" t="s">
        <v>232</v>
      </c>
      <c r="C319" s="11">
        <v>37890.0</v>
      </c>
      <c r="D319" s="11">
        <v>10311.0</v>
      </c>
      <c r="E319" s="11">
        <v>268.8</v>
      </c>
      <c r="F319" s="25" t="str">
        <f t="shared" si="8"/>
        <v>unique</v>
      </c>
      <c r="G319" s="11" t="str">
        <f t="shared" si="9"/>
        <v>unique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 t="s">
        <v>228</v>
      </c>
      <c r="B320" s="11" t="s">
        <v>234</v>
      </c>
      <c r="C320" s="11">
        <v>37897.0</v>
      </c>
      <c r="D320" s="11">
        <v>10312.0</v>
      </c>
      <c r="E320" s="11">
        <v>1614.8</v>
      </c>
      <c r="F320" s="25" t="str">
        <f t="shared" si="8"/>
        <v>unique</v>
      </c>
      <c r="G320" s="11" t="str">
        <f t="shared" si="9"/>
        <v>unique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 t="s">
        <v>228</v>
      </c>
      <c r="B321" s="11" t="s">
        <v>234</v>
      </c>
      <c r="C321" s="11">
        <v>37898.0</v>
      </c>
      <c r="D321" s="11">
        <v>10313.0</v>
      </c>
      <c r="E321" s="11">
        <v>182.4</v>
      </c>
      <c r="F321" s="25" t="str">
        <f t="shared" si="8"/>
        <v>unique</v>
      </c>
      <c r="G321" s="11" t="str">
        <f t="shared" si="9"/>
        <v>unique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 t="s">
        <v>228</v>
      </c>
      <c r="B322" s="11" t="s">
        <v>232</v>
      </c>
      <c r="C322" s="11">
        <v>37898.0</v>
      </c>
      <c r="D322" s="11">
        <v>10314.0</v>
      </c>
      <c r="E322" s="11">
        <v>2094.3</v>
      </c>
      <c r="F322" s="25" t="str">
        <f t="shared" si="8"/>
        <v>unique</v>
      </c>
      <c r="G322" s="11" t="str">
        <f t="shared" si="9"/>
        <v>unique</v>
      </c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 t="s">
        <v>228</v>
      </c>
      <c r="B323" s="11" t="s">
        <v>229</v>
      </c>
      <c r="C323" s="11">
        <v>37897.0</v>
      </c>
      <c r="D323" s="11">
        <v>10315.0</v>
      </c>
      <c r="E323" s="11">
        <v>516.8</v>
      </c>
      <c r="F323" s="25" t="str">
        <f t="shared" si="8"/>
        <v>unique</v>
      </c>
      <c r="G323" s="11" t="str">
        <f t="shared" si="9"/>
        <v>unique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 t="s">
        <v>228</v>
      </c>
      <c r="B324" s="11" t="s">
        <v>232</v>
      </c>
      <c r="C324" s="11">
        <v>37902.0</v>
      </c>
      <c r="D324" s="11">
        <v>10316.0</v>
      </c>
      <c r="E324" s="11">
        <v>2835.0</v>
      </c>
      <c r="F324" s="25" t="str">
        <f t="shared" si="8"/>
        <v>duplicate</v>
      </c>
      <c r="G324" s="11" t="str">
        <f t="shared" si="9"/>
        <v>duplicate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 t="s">
        <v>228</v>
      </c>
      <c r="B325" s="11" t="s">
        <v>232</v>
      </c>
      <c r="C325" s="11">
        <v>37902.0</v>
      </c>
      <c r="D325" s="11">
        <v>10316.0</v>
      </c>
      <c r="E325" s="11">
        <v>2835.0</v>
      </c>
      <c r="F325" s="25" t="str">
        <f t="shared" si="8"/>
        <v>unique</v>
      </c>
      <c r="G325" s="11" t="str">
        <f t="shared" si="9"/>
        <v>unique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0" t="s">
        <v>236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0" t="s">
        <v>237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27" t="s">
        <v>238</v>
      </c>
      <c r="B332" s="27" t="s">
        <v>68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33">
        <v>36573.0</v>
      </c>
      <c r="B333" s="25">
        <f t="shared" ref="B333:B365" si="10">DATEDIF(A333,TODAY(),"M")</f>
        <v>302</v>
      </c>
      <c r="C333" s="11">
        <f t="shared" ref="C333:C365" si="11">DATEDIF(A333,TODAY(),"M")</f>
        <v>302</v>
      </c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33">
        <v>35895.0</v>
      </c>
      <c r="B334" s="25">
        <f t="shared" si="10"/>
        <v>324</v>
      </c>
      <c r="C334" s="11">
        <f t="shared" si="11"/>
        <v>324</v>
      </c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33">
        <v>35217.0</v>
      </c>
      <c r="B335" s="25">
        <f t="shared" si="10"/>
        <v>346</v>
      </c>
      <c r="C335" s="11">
        <f t="shared" si="11"/>
        <v>346</v>
      </c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33">
        <v>34539.0</v>
      </c>
      <c r="B336" s="25">
        <f t="shared" si="10"/>
        <v>369</v>
      </c>
      <c r="C336" s="11">
        <f t="shared" si="11"/>
        <v>369</v>
      </c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33">
        <v>33861.0</v>
      </c>
      <c r="B337" s="25">
        <f t="shared" si="10"/>
        <v>391</v>
      </c>
      <c r="C337" s="11">
        <f t="shared" si="11"/>
        <v>391</v>
      </c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33">
        <v>33183.0</v>
      </c>
      <c r="B338" s="25">
        <f t="shared" si="10"/>
        <v>413</v>
      </c>
      <c r="C338" s="11">
        <f t="shared" si="11"/>
        <v>413</v>
      </c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33">
        <v>32505.0</v>
      </c>
      <c r="B339" s="25">
        <f t="shared" si="10"/>
        <v>436</v>
      </c>
      <c r="C339" s="11">
        <f t="shared" si="11"/>
        <v>436</v>
      </c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33">
        <v>31827.0</v>
      </c>
      <c r="B340" s="25">
        <f t="shared" si="10"/>
        <v>458</v>
      </c>
      <c r="C340" s="11">
        <f t="shared" si="11"/>
        <v>458</v>
      </c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33">
        <v>31149.0</v>
      </c>
      <c r="B341" s="25">
        <f t="shared" si="10"/>
        <v>480</v>
      </c>
      <c r="C341" s="11">
        <f t="shared" si="11"/>
        <v>480</v>
      </c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33">
        <v>30471.0</v>
      </c>
      <c r="B342" s="25">
        <f t="shared" si="10"/>
        <v>502</v>
      </c>
      <c r="C342" s="11">
        <f t="shared" si="11"/>
        <v>502</v>
      </c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33">
        <v>29793.0</v>
      </c>
      <c r="B343" s="25">
        <f t="shared" si="10"/>
        <v>525</v>
      </c>
      <c r="C343" s="11">
        <f t="shared" si="11"/>
        <v>525</v>
      </c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33">
        <v>29115.0</v>
      </c>
      <c r="B344" s="25">
        <f t="shared" si="10"/>
        <v>547</v>
      </c>
      <c r="C344" s="11">
        <f t="shared" si="11"/>
        <v>547</v>
      </c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33">
        <v>28437.0</v>
      </c>
      <c r="B345" s="25">
        <f t="shared" si="10"/>
        <v>569</v>
      </c>
      <c r="C345" s="11">
        <f t="shared" si="11"/>
        <v>569</v>
      </c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33">
        <v>27759.0</v>
      </c>
      <c r="B346" s="25">
        <f t="shared" si="10"/>
        <v>591</v>
      </c>
      <c r="C346" s="11">
        <f t="shared" si="11"/>
        <v>591</v>
      </c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33">
        <v>27081.0</v>
      </c>
      <c r="B347" s="25">
        <f t="shared" si="10"/>
        <v>614</v>
      </c>
      <c r="C347" s="11">
        <f t="shared" si="11"/>
        <v>614</v>
      </c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33">
        <v>26403.0</v>
      </c>
      <c r="B348" s="25">
        <f t="shared" si="10"/>
        <v>636</v>
      </c>
      <c r="C348" s="11">
        <f t="shared" si="11"/>
        <v>636</v>
      </c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33">
        <v>25725.0</v>
      </c>
      <c r="B349" s="25">
        <f t="shared" si="10"/>
        <v>658</v>
      </c>
      <c r="C349" s="11">
        <f t="shared" si="11"/>
        <v>658</v>
      </c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33">
        <v>26625.0</v>
      </c>
      <c r="B350" s="25">
        <f t="shared" si="10"/>
        <v>629</v>
      </c>
      <c r="C350" s="11">
        <f t="shared" si="11"/>
        <v>629</v>
      </c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33">
        <v>27525.0</v>
      </c>
      <c r="B351" s="25">
        <f t="shared" si="10"/>
        <v>599</v>
      </c>
      <c r="C351" s="11">
        <f t="shared" si="11"/>
        <v>599</v>
      </c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33">
        <v>28425.0</v>
      </c>
      <c r="B352" s="25">
        <f t="shared" si="10"/>
        <v>570</v>
      </c>
      <c r="C352" s="11">
        <f t="shared" si="11"/>
        <v>570</v>
      </c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33">
        <v>29325.0</v>
      </c>
      <c r="B353" s="25">
        <f t="shared" si="10"/>
        <v>540</v>
      </c>
      <c r="C353" s="11">
        <f t="shared" si="11"/>
        <v>540</v>
      </c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33">
        <v>30225.0</v>
      </c>
      <c r="B354" s="25">
        <f t="shared" si="10"/>
        <v>510</v>
      </c>
      <c r="C354" s="11">
        <f t="shared" si="11"/>
        <v>510</v>
      </c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33">
        <v>31125.0</v>
      </c>
      <c r="B355" s="25">
        <f t="shared" si="10"/>
        <v>481</v>
      </c>
      <c r="C355" s="11">
        <f t="shared" si="11"/>
        <v>481</v>
      </c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33">
        <v>32025.0</v>
      </c>
      <c r="B356" s="25">
        <f t="shared" si="10"/>
        <v>451</v>
      </c>
      <c r="C356" s="11">
        <f t="shared" si="11"/>
        <v>451</v>
      </c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33">
        <v>32925.0</v>
      </c>
      <c r="B357" s="25">
        <f t="shared" si="10"/>
        <v>422</v>
      </c>
      <c r="C357" s="11">
        <f t="shared" si="11"/>
        <v>422</v>
      </c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33">
        <v>33825.0</v>
      </c>
      <c r="B358" s="25">
        <f t="shared" si="10"/>
        <v>392</v>
      </c>
      <c r="C358" s="11">
        <f t="shared" si="11"/>
        <v>392</v>
      </c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33">
        <v>34725.0</v>
      </c>
      <c r="B359" s="25">
        <f t="shared" si="10"/>
        <v>363</v>
      </c>
      <c r="C359" s="11">
        <f t="shared" si="11"/>
        <v>363</v>
      </c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33">
        <v>35625.0</v>
      </c>
      <c r="B360" s="25">
        <f t="shared" si="10"/>
        <v>333</v>
      </c>
      <c r="C360" s="11">
        <f t="shared" si="11"/>
        <v>333</v>
      </c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33">
        <v>36525.0</v>
      </c>
      <c r="B361" s="25">
        <f t="shared" si="10"/>
        <v>303</v>
      </c>
      <c r="C361" s="11">
        <f t="shared" si="11"/>
        <v>303</v>
      </c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33">
        <v>37425.0</v>
      </c>
      <c r="B362" s="25">
        <f t="shared" si="10"/>
        <v>274</v>
      </c>
      <c r="C362" s="11">
        <f t="shared" si="11"/>
        <v>274</v>
      </c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33">
        <v>38325.0</v>
      </c>
      <c r="B363" s="25">
        <f t="shared" si="10"/>
        <v>244</v>
      </c>
      <c r="C363" s="11">
        <f t="shared" si="11"/>
        <v>244</v>
      </c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33">
        <v>39225.0</v>
      </c>
      <c r="B364" s="25">
        <f t="shared" si="10"/>
        <v>215</v>
      </c>
      <c r="C364" s="11">
        <f t="shared" si="11"/>
        <v>215</v>
      </c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33">
        <v>40125.0</v>
      </c>
      <c r="B365" s="25">
        <f t="shared" si="10"/>
        <v>185</v>
      </c>
      <c r="C365" s="11">
        <f t="shared" si="11"/>
        <v>185</v>
      </c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3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3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34" t="s">
        <v>239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3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34" t="s">
        <v>240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3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35" t="s">
        <v>35</v>
      </c>
      <c r="B372" s="27" t="s">
        <v>241</v>
      </c>
      <c r="C372" s="27" t="s">
        <v>242</v>
      </c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36">
        <v>1.0</v>
      </c>
      <c r="B373" s="11">
        <v>1232.0</v>
      </c>
      <c r="C373" s="25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36">
        <f t="shared" ref="A374:A385" si="12">A373+1</f>
        <v>2</v>
      </c>
      <c r="B374" s="11">
        <v>40000.0</v>
      </c>
      <c r="C374" s="25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36">
        <f t="shared" si="12"/>
        <v>3</v>
      </c>
      <c r="B375" s="11" t="s">
        <v>243</v>
      </c>
      <c r="C375" s="25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36">
        <f t="shared" si="12"/>
        <v>4</v>
      </c>
      <c r="B376" s="11" t="s">
        <v>244</v>
      </c>
      <c r="C376" s="25"/>
      <c r="D376" s="11" t="s">
        <v>245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36">
        <f t="shared" si="12"/>
        <v>5</v>
      </c>
      <c r="B377" s="11" t="s">
        <v>246</v>
      </c>
      <c r="C377" s="25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36">
        <f t="shared" si="12"/>
        <v>6</v>
      </c>
      <c r="B378" s="11" t="s">
        <v>247</v>
      </c>
      <c r="C378" s="25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36">
        <f t="shared" si="12"/>
        <v>7</v>
      </c>
      <c r="B379" s="11">
        <v>12.0</v>
      </c>
      <c r="C379" s="25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36">
        <f t="shared" si="12"/>
        <v>8</v>
      </c>
      <c r="B380" s="11" t="e">
        <v>#N/A</v>
      </c>
      <c r="C380" s="25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36">
        <f t="shared" si="12"/>
        <v>9</v>
      </c>
      <c r="B381" s="11"/>
      <c r="C381" s="25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36">
        <f t="shared" si="12"/>
        <v>10</v>
      </c>
      <c r="B382" s="11" t="e">
        <v>#DIV/0!</v>
      </c>
      <c r="C382" s="25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36">
        <f t="shared" si="12"/>
        <v>11</v>
      </c>
      <c r="B383" s="37">
        <v>1.23</v>
      </c>
      <c r="C383" s="25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36">
        <f t="shared" si="12"/>
        <v>12</v>
      </c>
      <c r="B384" s="38" t="s">
        <v>248</v>
      </c>
      <c r="C384" s="25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36">
        <f t="shared" si="12"/>
        <v>13</v>
      </c>
      <c r="B385" s="38" t="s">
        <v>249</v>
      </c>
      <c r="C385" s="25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99:$B$249"/>
  <mergeCells count="3">
    <mergeCell ref="E30:G30"/>
    <mergeCell ref="E33:G33"/>
    <mergeCell ref="A92:F9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29"/>
    <col customWidth="1" min="2" max="2" width="20.43"/>
    <col customWidth="1" min="3" max="3" width="14.71"/>
    <col customWidth="1" min="4" max="4" width="16.43"/>
    <col customWidth="1" min="5" max="5" width="15.57"/>
    <col customWidth="1" min="6" max="6" width="9.43"/>
    <col customWidth="1" min="7" max="7" width="12.29"/>
    <col customWidth="1" min="8" max="9" width="8.71"/>
    <col customWidth="1" min="10" max="10" width="41.0"/>
    <col customWidth="1" min="11" max="11" width="8.57"/>
    <col customWidth="1" min="12" max="26" width="8.71"/>
  </cols>
  <sheetData>
    <row r="1">
      <c r="A1" s="10" t="s">
        <v>250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>
        <f>DATEDIF('Q11 to Q18'!H86,TODAY(),"Y")</f>
        <v>125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251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27" t="s">
        <v>238</v>
      </c>
      <c r="B5" s="27" t="s">
        <v>242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33">
        <v>37288.0</v>
      </c>
      <c r="B6" s="25" t="str">
        <f t="shared" ref="B6:B18" si="1">CONCATENATE(DATEDIF(A6,TODAY(),"Y"), " Years and  ", DATEDIF(A6,TODAY(),"YD")," days")</f>
        <v>23 Years and  87 days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33">
        <v>37188.0</v>
      </c>
      <c r="B7" s="25" t="str">
        <f t="shared" si="1"/>
        <v>23 Years and  187 days</v>
      </c>
      <c r="C7" s="11"/>
      <c r="D7" s="11" t="s">
        <v>252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33">
        <v>37088.0</v>
      </c>
      <c r="B8" s="25" t="str">
        <f t="shared" si="1"/>
        <v>23 Years and  287 days</v>
      </c>
      <c r="C8" s="11"/>
      <c r="D8" s="11" t="s">
        <v>253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33">
        <v>37321.0</v>
      </c>
      <c r="B9" s="25" t="str">
        <f t="shared" si="1"/>
        <v>23 Years and  54 days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33">
        <v>37554.0</v>
      </c>
      <c r="B10" s="25" t="str">
        <f t="shared" si="1"/>
        <v>22 Years and  186 days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33">
        <v>37787.0</v>
      </c>
      <c r="B11" s="25" t="str">
        <f t="shared" si="1"/>
        <v>21 Years and  319 days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33">
        <v>38020.0</v>
      </c>
      <c r="B12" s="25" t="str">
        <f t="shared" si="1"/>
        <v>21 Years and  86 days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33">
        <v>38253.0</v>
      </c>
      <c r="B13" s="25" t="str">
        <f t="shared" si="1"/>
        <v>20 Years and  218 days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33">
        <v>38486.0</v>
      </c>
      <c r="B14" s="25" t="str">
        <f t="shared" si="1"/>
        <v>19 Years and  350 days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33">
        <v>38719.0</v>
      </c>
      <c r="B15" s="25" t="str">
        <f t="shared" si="1"/>
        <v>19 Years and  117 days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33">
        <v>38952.0</v>
      </c>
      <c r="B16" s="25" t="str">
        <f t="shared" si="1"/>
        <v>18 Years and  249 days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33">
        <v>39185.0</v>
      </c>
      <c r="B17" s="25" t="str">
        <f t="shared" si="1"/>
        <v>18 Years and  16 days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33">
        <v>39418.0</v>
      </c>
      <c r="B18" s="25" t="str">
        <f t="shared" si="1"/>
        <v>17 Years and  149 days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 t="s">
        <v>254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0" t="s">
        <v>255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27" t="s">
        <v>256</v>
      </c>
      <c r="B24" s="27" t="s">
        <v>257</v>
      </c>
      <c r="C24" s="27" t="s">
        <v>242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33">
        <v>37288.0</v>
      </c>
      <c r="B25" s="33">
        <v>37850.0</v>
      </c>
      <c r="C25" s="25">
        <f t="shared" ref="C25:C37" si="2">DATEDIF(A25,B25,"D")</f>
        <v>562</v>
      </c>
      <c r="D25" s="11">
        <f t="shared" ref="D25:D37" si="3">DATEDIF(A25,B25,"D")</f>
        <v>562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33">
        <v>37188.0</v>
      </c>
      <c r="B26" s="33">
        <v>37601.0</v>
      </c>
      <c r="C26" s="25">
        <f t="shared" si="2"/>
        <v>413</v>
      </c>
      <c r="D26" s="11">
        <f t="shared" si="3"/>
        <v>413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33">
        <v>37088.0</v>
      </c>
      <c r="B27" s="33">
        <v>37632.0</v>
      </c>
      <c r="C27" s="25">
        <f t="shared" si="2"/>
        <v>544</v>
      </c>
      <c r="D27" s="11">
        <f t="shared" si="3"/>
        <v>544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33">
        <v>37321.0</v>
      </c>
      <c r="B28" s="33">
        <v>37745.0</v>
      </c>
      <c r="C28" s="25">
        <f t="shared" si="2"/>
        <v>424</v>
      </c>
      <c r="D28" s="11">
        <f t="shared" si="3"/>
        <v>424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33">
        <v>37554.0</v>
      </c>
      <c r="B29" s="33">
        <v>38028.0</v>
      </c>
      <c r="C29" s="25">
        <f t="shared" si="2"/>
        <v>474</v>
      </c>
      <c r="D29" s="11">
        <f t="shared" si="3"/>
        <v>474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33">
        <v>37787.0</v>
      </c>
      <c r="B30" s="33">
        <v>38229.0</v>
      </c>
      <c r="C30" s="25">
        <f t="shared" si="2"/>
        <v>442</v>
      </c>
      <c r="D30" s="11">
        <f t="shared" si="3"/>
        <v>442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33">
        <v>38020.0</v>
      </c>
      <c r="B31" s="33">
        <v>38571.0</v>
      </c>
      <c r="C31" s="25">
        <f t="shared" si="2"/>
        <v>551</v>
      </c>
      <c r="D31" s="11">
        <f t="shared" si="3"/>
        <v>551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33">
        <v>38253.0</v>
      </c>
      <c r="B32" s="33">
        <v>38715.0</v>
      </c>
      <c r="C32" s="25">
        <f t="shared" si="2"/>
        <v>462</v>
      </c>
      <c r="D32" s="11">
        <f t="shared" si="3"/>
        <v>462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33">
        <v>38486.0</v>
      </c>
      <c r="B33" s="33">
        <v>38892.0</v>
      </c>
      <c r="C33" s="25">
        <f t="shared" si="2"/>
        <v>406</v>
      </c>
      <c r="D33" s="11">
        <f t="shared" si="3"/>
        <v>406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33">
        <v>38719.0</v>
      </c>
      <c r="B34" s="33">
        <v>39255.0</v>
      </c>
      <c r="C34" s="25">
        <f t="shared" si="2"/>
        <v>536</v>
      </c>
      <c r="D34" s="11">
        <f t="shared" si="3"/>
        <v>536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33">
        <v>38952.0</v>
      </c>
      <c r="B35" s="33">
        <v>39383.0</v>
      </c>
      <c r="C35" s="25">
        <f t="shared" si="2"/>
        <v>431</v>
      </c>
      <c r="D35" s="11">
        <f t="shared" si="3"/>
        <v>431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33">
        <v>39185.0</v>
      </c>
      <c r="B36" s="33">
        <v>39685.0</v>
      </c>
      <c r="C36" s="25">
        <f t="shared" si="2"/>
        <v>500</v>
      </c>
      <c r="D36" s="11">
        <f t="shared" si="3"/>
        <v>500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33">
        <v>39418.0</v>
      </c>
      <c r="B37" s="33">
        <v>39803.0</v>
      </c>
      <c r="C37" s="25">
        <f t="shared" si="2"/>
        <v>385</v>
      </c>
      <c r="D37" s="11">
        <f t="shared" si="3"/>
        <v>385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0"/>
      <c r="B42" s="11"/>
      <c r="C42" s="11"/>
      <c r="D42" s="11"/>
      <c r="E42" s="10"/>
      <c r="F42" s="11"/>
      <c r="G42" s="11"/>
      <c r="H42" s="11"/>
      <c r="I42" s="11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0" t="s">
        <v>258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0" t="s">
        <v>259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27" t="s">
        <v>260</v>
      </c>
      <c r="B50" s="11"/>
      <c r="C50" s="27" t="s">
        <v>261</v>
      </c>
      <c r="D50" s="27" t="s">
        <v>242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 t="s">
        <v>262</v>
      </c>
      <c r="B51" s="11"/>
      <c r="C51" s="11" t="s">
        <v>263</v>
      </c>
      <c r="D51" s="25">
        <f>COUNTIF(A51:A74,"*xls")</f>
        <v>8</v>
      </c>
      <c r="E51" s="11">
        <f>COUNTIFS(A51:A74,"*xls")</f>
        <v>8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 t="s">
        <v>264</v>
      </c>
      <c r="B52" s="11"/>
      <c r="C52" s="11" t="s">
        <v>265</v>
      </c>
      <c r="D52" s="25">
        <f>COUNTIF(A51:A74,"*xlsx")</f>
        <v>7</v>
      </c>
      <c r="E52" s="11">
        <f>COUNTIFS(A51:A74,"*xlsx")</f>
        <v>7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 t="s">
        <v>266</v>
      </c>
      <c r="B53" s="11"/>
      <c r="C53" s="11" t="s">
        <v>267</v>
      </c>
      <c r="D53" s="25">
        <f>COUNTIF(A51:A74,"*xlsb")</f>
        <v>9</v>
      </c>
      <c r="E53" s="11">
        <f>COUNTIFS(A51:A74,"*xlsb")</f>
        <v>9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 t="s">
        <v>268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 t="s">
        <v>269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 t="s">
        <v>270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 t="s">
        <v>271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 t="s">
        <v>272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 t="s">
        <v>273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 t="s">
        <v>274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 t="s">
        <v>275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 t="s">
        <v>276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 t="s">
        <v>277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 t="s">
        <v>278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 t="s">
        <v>279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 t="s">
        <v>280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 t="s">
        <v>281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 t="s">
        <v>282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 t="s">
        <v>283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 t="s">
        <v>284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 t="s">
        <v>285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 t="s">
        <v>286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 t="s">
        <v>287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 t="s">
        <v>288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0" t="s">
        <v>289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27" t="s">
        <v>290</v>
      </c>
      <c r="B78" s="27" t="s">
        <v>7</v>
      </c>
      <c r="C78" s="27" t="s">
        <v>291</v>
      </c>
      <c r="D78" s="27" t="s">
        <v>6</v>
      </c>
      <c r="E78" s="27" t="s">
        <v>292</v>
      </c>
      <c r="F78" s="27" t="s">
        <v>293</v>
      </c>
      <c r="G78" s="27" t="s">
        <v>294</v>
      </c>
      <c r="H78" s="11"/>
      <c r="I78" s="11"/>
      <c r="J78" s="27" t="s">
        <v>295</v>
      </c>
      <c r="K78" s="27" t="s">
        <v>296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>
        <v>100001.0</v>
      </c>
      <c r="B79" s="39">
        <v>41306.0</v>
      </c>
      <c r="C79" s="11" t="s">
        <v>297</v>
      </c>
      <c r="D79" s="11" t="s">
        <v>298</v>
      </c>
      <c r="E79" s="11">
        <v>25.0</v>
      </c>
      <c r="F79" s="11" t="s">
        <v>299</v>
      </c>
      <c r="G79" s="11" t="s">
        <v>300</v>
      </c>
      <c r="H79" s="11"/>
      <c r="I79" s="11"/>
      <c r="J79" s="40" t="s">
        <v>301</v>
      </c>
      <c r="K79" s="25">
        <f>COUNTIF(A79:G102,"Boston")</f>
        <v>4</v>
      </c>
      <c r="L79" s="11">
        <f>COUNTIF(A79:G102,"Boston")</f>
        <v>4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>
        <v>100002.0</v>
      </c>
      <c r="B80" s="39">
        <v>41306.0</v>
      </c>
      <c r="C80" s="11" t="s">
        <v>302</v>
      </c>
      <c r="D80" s="11" t="s">
        <v>303</v>
      </c>
      <c r="E80" s="11">
        <v>30.0</v>
      </c>
      <c r="F80" s="11" t="s">
        <v>304</v>
      </c>
      <c r="G80" s="11" t="s">
        <v>305</v>
      </c>
      <c r="H80" s="11"/>
      <c r="I80" s="11"/>
      <c r="J80" s="40" t="s">
        <v>306</v>
      </c>
      <c r="K80" s="25">
        <f>COUNTIF(A79:G102,"microwave")</f>
        <v>5</v>
      </c>
      <c r="L80" s="11">
        <f>COUNTIF(A79:G102,"microwave")</f>
        <v>5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>
        <v>100003.0</v>
      </c>
      <c r="B81" s="39">
        <v>41307.0</v>
      </c>
      <c r="C81" s="11" t="s">
        <v>307</v>
      </c>
      <c r="D81" s="11" t="s">
        <v>303</v>
      </c>
      <c r="E81" s="11">
        <v>15.0</v>
      </c>
      <c r="F81" s="11" t="s">
        <v>304</v>
      </c>
      <c r="G81" s="11" t="s">
        <v>308</v>
      </c>
      <c r="H81" s="11"/>
      <c r="I81" s="11"/>
      <c r="J81" s="40" t="s">
        <v>309</v>
      </c>
      <c r="K81" s="25">
        <f>COUNTIF(A79:G102,"truck 3")</f>
        <v>8</v>
      </c>
      <c r="L81" s="11">
        <f>COUNTIF(A79:G102,"truck 3")</f>
        <v>8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>
        <v>100004.0</v>
      </c>
      <c r="B82" s="39">
        <v>41308.0</v>
      </c>
      <c r="C82" s="11" t="s">
        <v>302</v>
      </c>
      <c r="D82" s="11" t="s">
        <v>298</v>
      </c>
      <c r="E82" s="11">
        <v>32.0</v>
      </c>
      <c r="F82" s="11" t="s">
        <v>299</v>
      </c>
      <c r="G82" s="11" t="s">
        <v>305</v>
      </c>
      <c r="H82" s="11"/>
      <c r="I82" s="11"/>
      <c r="J82" s="40" t="s">
        <v>310</v>
      </c>
      <c r="K82" s="25">
        <f>COUNTIF(A79:G102,"Peter White")</f>
        <v>6</v>
      </c>
      <c r="L82" s="11">
        <f>COUNTIF(A79:G102,"Peter White")</f>
        <v>6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>
        <v>100005.0</v>
      </c>
      <c r="B83" s="39">
        <v>41308.0</v>
      </c>
      <c r="C83" s="11" t="s">
        <v>311</v>
      </c>
      <c r="D83" s="11" t="s">
        <v>312</v>
      </c>
      <c r="E83" s="11">
        <v>25.0</v>
      </c>
      <c r="F83" s="11" t="s">
        <v>304</v>
      </c>
      <c r="G83" s="11" t="s">
        <v>300</v>
      </c>
      <c r="H83" s="11"/>
      <c r="I83" s="11"/>
      <c r="J83" s="40" t="s">
        <v>313</v>
      </c>
      <c r="K83" s="25">
        <f>COUNTIF(A79:G102,"&lt;20")</f>
        <v>9</v>
      </c>
      <c r="L83" s="11">
        <f>COUNTIF(A79:G102,"&lt;20")</f>
        <v>9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>
        <v>100006.0</v>
      </c>
      <c r="B84" s="39">
        <v>41308.0</v>
      </c>
      <c r="C84" s="11" t="s">
        <v>307</v>
      </c>
      <c r="D84" s="11" t="s">
        <v>303</v>
      </c>
      <c r="E84" s="11">
        <v>18.0</v>
      </c>
      <c r="F84" s="11" t="s">
        <v>314</v>
      </c>
      <c r="G84" s="11" t="s">
        <v>315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>
        <v>100007.0</v>
      </c>
      <c r="B85" s="39">
        <v>41308.0</v>
      </c>
      <c r="C85" s="11" t="s">
        <v>297</v>
      </c>
      <c r="D85" s="11" t="s">
        <v>312</v>
      </c>
      <c r="E85" s="11">
        <v>15.0</v>
      </c>
      <c r="F85" s="11" t="s">
        <v>316</v>
      </c>
      <c r="G85" s="11" t="s">
        <v>308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>
        <v>100008.0</v>
      </c>
      <c r="B86" s="39">
        <v>41309.0</v>
      </c>
      <c r="C86" s="11" t="s">
        <v>307</v>
      </c>
      <c r="D86" s="11" t="s">
        <v>312</v>
      </c>
      <c r="E86" s="11">
        <v>25.0</v>
      </c>
      <c r="F86" s="11" t="s">
        <v>304</v>
      </c>
      <c r="G86" s="11" t="s">
        <v>315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>
        <v>100009.0</v>
      </c>
      <c r="B87" s="39">
        <v>41309.0</v>
      </c>
      <c r="C87" s="11" t="s">
        <v>302</v>
      </c>
      <c r="D87" s="11" t="s">
        <v>298</v>
      </c>
      <c r="E87" s="11">
        <v>30.0</v>
      </c>
      <c r="F87" s="11" t="s">
        <v>314</v>
      </c>
      <c r="G87" s="11" t="s">
        <v>317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>
        <v>100010.0</v>
      </c>
      <c r="B88" s="39">
        <v>41309.0</v>
      </c>
      <c r="C88" s="11" t="s">
        <v>311</v>
      </c>
      <c r="D88" s="11" t="s">
        <v>312</v>
      </c>
      <c r="E88" s="11">
        <v>15.0</v>
      </c>
      <c r="F88" s="11" t="s">
        <v>316</v>
      </c>
      <c r="G88" s="11" t="s">
        <v>305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>
        <v>100011.0</v>
      </c>
      <c r="B89" s="39">
        <v>41309.0</v>
      </c>
      <c r="C89" s="11" t="s">
        <v>318</v>
      </c>
      <c r="D89" s="11" t="s">
        <v>319</v>
      </c>
      <c r="E89" s="11">
        <v>25.0</v>
      </c>
      <c r="F89" s="11" t="s">
        <v>304</v>
      </c>
      <c r="G89" s="11" t="s">
        <v>308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>
        <v>100012.0</v>
      </c>
      <c r="B90" s="39">
        <v>41309.0</v>
      </c>
      <c r="C90" s="11" t="s">
        <v>297</v>
      </c>
      <c r="D90" s="11" t="s">
        <v>303</v>
      </c>
      <c r="E90" s="11">
        <v>14.0</v>
      </c>
      <c r="F90" s="11" t="s">
        <v>299</v>
      </c>
      <c r="G90" s="11" t="s">
        <v>305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>
        <v>100013.0</v>
      </c>
      <c r="B91" s="39">
        <v>41310.0</v>
      </c>
      <c r="C91" s="11" t="s">
        <v>297</v>
      </c>
      <c r="D91" s="11" t="s">
        <v>303</v>
      </c>
      <c r="E91" s="11">
        <v>25.0</v>
      </c>
      <c r="F91" s="41" t="s">
        <v>320</v>
      </c>
      <c r="G91" s="11" t="s">
        <v>315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>
        <v>100014.0</v>
      </c>
      <c r="B92" s="39">
        <v>41310.0</v>
      </c>
      <c r="C92" s="11" t="s">
        <v>307</v>
      </c>
      <c r="D92" s="11" t="s">
        <v>298</v>
      </c>
      <c r="E92" s="11">
        <v>30.0</v>
      </c>
      <c r="F92" s="11" t="s">
        <v>299</v>
      </c>
      <c r="G92" s="11" t="s">
        <v>308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>
        <v>100015.0</v>
      </c>
      <c r="B93" s="39">
        <v>41310.0</v>
      </c>
      <c r="C93" s="11" t="s">
        <v>311</v>
      </c>
      <c r="D93" s="11" t="s">
        <v>319</v>
      </c>
      <c r="E93" s="11">
        <v>15.0</v>
      </c>
      <c r="F93" s="11" t="s">
        <v>304</v>
      </c>
      <c r="G93" s="11" t="s">
        <v>300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>
        <v>100016.0</v>
      </c>
      <c r="B94" s="39">
        <v>41310.0</v>
      </c>
      <c r="C94" s="11" t="s">
        <v>302</v>
      </c>
      <c r="D94" s="11" t="s">
        <v>298</v>
      </c>
      <c r="E94" s="11">
        <v>15.0</v>
      </c>
      <c r="F94" s="11" t="s">
        <v>314</v>
      </c>
      <c r="G94" s="11" t="s">
        <v>317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>
        <v>100017.0</v>
      </c>
      <c r="B95" s="39">
        <v>41311.0</v>
      </c>
      <c r="C95" s="11" t="s">
        <v>297</v>
      </c>
      <c r="D95" s="11" t="s">
        <v>319</v>
      </c>
      <c r="E95" s="11">
        <v>25.0</v>
      </c>
      <c r="F95" s="11" t="s">
        <v>314</v>
      </c>
      <c r="G95" s="11" t="s">
        <v>305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>
        <v>100018.0</v>
      </c>
      <c r="B96" s="39">
        <v>41312.0</v>
      </c>
      <c r="C96" s="11" t="s">
        <v>297</v>
      </c>
      <c r="D96" s="11" t="s">
        <v>298</v>
      </c>
      <c r="E96" s="11">
        <v>30.0</v>
      </c>
      <c r="F96" s="11" t="s">
        <v>299</v>
      </c>
      <c r="G96" s="11" t="s">
        <v>308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>
        <v>100019.0</v>
      </c>
      <c r="B97" s="39">
        <v>41313.0</v>
      </c>
      <c r="C97" s="11" t="s">
        <v>311</v>
      </c>
      <c r="D97" s="11" t="s">
        <v>303</v>
      </c>
      <c r="E97" s="11">
        <v>13.0</v>
      </c>
      <c r="F97" s="11" t="s">
        <v>304</v>
      </c>
      <c r="G97" s="11" t="s">
        <v>315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>
        <v>100020.0</v>
      </c>
      <c r="B98" s="39">
        <v>41313.0</v>
      </c>
      <c r="C98" s="11" t="s">
        <v>302</v>
      </c>
      <c r="D98" s="11" t="s">
        <v>312</v>
      </c>
      <c r="E98" s="11">
        <v>25.0</v>
      </c>
      <c r="F98" s="11" t="s">
        <v>316</v>
      </c>
      <c r="G98" s="11" t="s">
        <v>308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>
        <v>100021.0</v>
      </c>
      <c r="B99" s="39">
        <v>41313.0</v>
      </c>
      <c r="C99" s="11" t="s">
        <v>307</v>
      </c>
      <c r="D99" s="11" t="s">
        <v>319</v>
      </c>
      <c r="E99" s="11">
        <v>30.0</v>
      </c>
      <c r="F99" s="11" t="s">
        <v>314</v>
      </c>
      <c r="G99" s="11" t="s">
        <v>317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>
        <v>100022.0</v>
      </c>
      <c r="B100" s="39">
        <v>41313.0</v>
      </c>
      <c r="C100" s="11" t="s">
        <v>302</v>
      </c>
      <c r="D100" s="11" t="s">
        <v>303</v>
      </c>
      <c r="E100" s="11">
        <v>15.0</v>
      </c>
      <c r="F100" s="11" t="s">
        <v>320</v>
      </c>
      <c r="G100" s="11" t="s">
        <v>305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>
        <v>100023.0</v>
      </c>
      <c r="B101" s="39">
        <v>41313.0</v>
      </c>
      <c r="C101" s="11" t="s">
        <v>297</v>
      </c>
      <c r="D101" s="11" t="s">
        <v>319</v>
      </c>
      <c r="E101" s="11">
        <v>25.0</v>
      </c>
      <c r="F101" s="11" t="s">
        <v>299</v>
      </c>
      <c r="G101" s="11" t="s">
        <v>300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>
        <v>100024.0</v>
      </c>
      <c r="B102" s="39">
        <v>41314.0</v>
      </c>
      <c r="C102" s="11" t="s">
        <v>311</v>
      </c>
      <c r="D102" s="11" t="s">
        <v>303</v>
      </c>
      <c r="E102" s="11">
        <v>34.0</v>
      </c>
      <c r="F102" s="11" t="s">
        <v>304</v>
      </c>
      <c r="G102" s="11" t="s">
        <v>315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0" t="s">
        <v>321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0" t="s">
        <v>322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27" t="s">
        <v>323</v>
      </c>
      <c r="B109" s="11"/>
      <c r="C109" s="11" t="s">
        <v>324</v>
      </c>
      <c r="D109" s="25">
        <f>COUNTIF(A110:A119,"Mr.*")</f>
        <v>7</v>
      </c>
      <c r="E109" s="11">
        <f>COUNTIF(A110:A119,"Mr.*")</f>
        <v>7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 t="s">
        <v>325</v>
      </c>
      <c r="B110" s="11"/>
      <c r="C110" s="11" t="s">
        <v>326</v>
      </c>
      <c r="D110" s="25">
        <f>COUNTIF(A110:A119,"Mrs.*")</f>
        <v>3</v>
      </c>
      <c r="E110" s="11">
        <f>COUNTIF(A110:A119,"Mrs.*")</f>
        <v>3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 t="s">
        <v>327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 t="s">
        <v>328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 t="s">
        <v>329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 t="s">
        <v>330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 t="s">
        <v>331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 t="s">
        <v>332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 t="s">
        <v>333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 t="s">
        <v>334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 t="s">
        <v>335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0" t="s">
        <v>336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0" t="s">
        <v>337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27" t="s">
        <v>338</v>
      </c>
      <c r="B126" s="27" t="s">
        <v>339</v>
      </c>
      <c r="C126" s="11"/>
      <c r="D126" s="10" t="s">
        <v>340</v>
      </c>
      <c r="E126" s="25">
        <f>COUNTA(B127:B139)</f>
        <v>6</v>
      </c>
      <c r="F126" s="11">
        <f>COUNTA(B127:B137)</f>
        <v>6</v>
      </c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 t="s">
        <v>341</v>
      </c>
      <c r="B127" s="33">
        <v>32905.0</v>
      </c>
      <c r="C127" s="11"/>
      <c r="D127" s="10" t="s">
        <v>342</v>
      </c>
      <c r="E127" s="25">
        <f>COUNTBLANK(A127:B139)</f>
        <v>7</v>
      </c>
      <c r="F127" s="11">
        <f>COUNTBLANK(A127:B139)</f>
        <v>7</v>
      </c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 t="s">
        <v>343</v>
      </c>
      <c r="B128" s="33">
        <v>32965.0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 t="s">
        <v>344</v>
      </c>
      <c r="B129" s="33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 t="s">
        <v>345</v>
      </c>
      <c r="B130" s="33">
        <v>33085.0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 t="s">
        <v>346</v>
      </c>
      <c r="B131" s="33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 t="s">
        <v>347</v>
      </c>
      <c r="B132" s="33">
        <v>33205.0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 t="s">
        <v>348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 t="s">
        <v>349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 t="s">
        <v>350</v>
      </c>
      <c r="B135" s="33">
        <v>33265.0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 t="s">
        <v>351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 t="s">
        <v>352</v>
      </c>
      <c r="B137" s="33">
        <v>33315.0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 t="s">
        <v>353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 t="s">
        <v>354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0" t="s">
        <v>355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0" t="s">
        <v>356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27" t="s">
        <v>338</v>
      </c>
      <c r="B146" s="27" t="s">
        <v>357</v>
      </c>
      <c r="C146" s="11"/>
      <c r="D146" s="25">
        <f>COUNTIFS(A147:B159,"&gt;5",A147:B159,"&lt;15")</f>
        <v>4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 t="s">
        <v>341</v>
      </c>
      <c r="B147" s="11">
        <v>13.0</v>
      </c>
      <c r="C147" s="11"/>
      <c r="D147" s="11">
        <f>COUNTIFS(A147:B159,"&gt;5",A147:B159,"&lt;15")</f>
        <v>4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 t="s">
        <v>343</v>
      </c>
      <c r="B148" s="11">
        <v>1.0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 t="s">
        <v>344</v>
      </c>
      <c r="B149" s="11">
        <v>19.0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 t="s">
        <v>345</v>
      </c>
      <c r="B150" s="11">
        <v>2.0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 t="s">
        <v>346</v>
      </c>
      <c r="B151" s="11">
        <v>6.0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 t="s">
        <v>347</v>
      </c>
      <c r="B152" s="11">
        <v>15.0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 t="s">
        <v>348</v>
      </c>
      <c r="B153" s="11">
        <v>11.0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 t="s">
        <v>349</v>
      </c>
      <c r="B154" s="11">
        <v>1.0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 t="s">
        <v>350</v>
      </c>
      <c r="B155" s="11">
        <v>10.0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 t="s">
        <v>351</v>
      </c>
      <c r="B156" s="11">
        <v>1.0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 t="s">
        <v>352</v>
      </c>
      <c r="B157" s="11">
        <v>1.0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 t="s">
        <v>353</v>
      </c>
      <c r="B158" s="11">
        <v>22.0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 t="s">
        <v>354</v>
      </c>
      <c r="B159" s="11">
        <v>19.0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0" t="s">
        <v>358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0" t="s">
        <v>359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27" t="s">
        <v>256</v>
      </c>
      <c r="B165" s="27" t="s">
        <v>257</v>
      </c>
      <c r="C165" s="27" t="s">
        <v>242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33">
        <v>37288.0</v>
      </c>
      <c r="B166" s="33">
        <v>37850.0</v>
      </c>
      <c r="C166" s="42">
        <f t="shared" ref="C166:C178" si="4">(B166-A166)/7</f>
        <v>80.28571429</v>
      </c>
      <c r="D166" s="19">
        <f t="shared" ref="D166:D178" si="5">(B166-A166)/7</f>
        <v>80.28571429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33">
        <v>37188.0</v>
      </c>
      <c r="B167" s="33">
        <v>37601.0</v>
      </c>
      <c r="C167" s="42">
        <f t="shared" si="4"/>
        <v>59</v>
      </c>
      <c r="D167" s="19">
        <f t="shared" si="5"/>
        <v>59</v>
      </c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33">
        <v>37088.0</v>
      </c>
      <c r="B168" s="33">
        <v>37632.0</v>
      </c>
      <c r="C168" s="42">
        <f t="shared" si="4"/>
        <v>77.71428571</v>
      </c>
      <c r="D168" s="19">
        <f t="shared" si="5"/>
        <v>77.71428571</v>
      </c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33">
        <v>37321.0</v>
      </c>
      <c r="B169" s="33">
        <v>37745.0</v>
      </c>
      <c r="C169" s="42">
        <f t="shared" si="4"/>
        <v>60.57142857</v>
      </c>
      <c r="D169" s="19">
        <f t="shared" si="5"/>
        <v>60.57142857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33">
        <v>37554.0</v>
      </c>
      <c r="B170" s="33">
        <v>38028.0</v>
      </c>
      <c r="C170" s="42">
        <f t="shared" si="4"/>
        <v>67.71428571</v>
      </c>
      <c r="D170" s="19">
        <f t="shared" si="5"/>
        <v>67.71428571</v>
      </c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33">
        <v>37787.0</v>
      </c>
      <c r="B171" s="33">
        <v>38229.0</v>
      </c>
      <c r="C171" s="42">
        <f t="shared" si="4"/>
        <v>63.14285714</v>
      </c>
      <c r="D171" s="19">
        <f t="shared" si="5"/>
        <v>63.14285714</v>
      </c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33">
        <v>38020.0</v>
      </c>
      <c r="B172" s="33">
        <v>38571.0</v>
      </c>
      <c r="C172" s="42">
        <f t="shared" si="4"/>
        <v>78.71428571</v>
      </c>
      <c r="D172" s="19">
        <f t="shared" si="5"/>
        <v>78.71428571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33">
        <v>38253.0</v>
      </c>
      <c r="B173" s="33">
        <v>38715.0</v>
      </c>
      <c r="C173" s="42">
        <f t="shared" si="4"/>
        <v>66</v>
      </c>
      <c r="D173" s="19">
        <f t="shared" si="5"/>
        <v>66</v>
      </c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33">
        <v>38486.0</v>
      </c>
      <c r="B174" s="33">
        <v>38892.0</v>
      </c>
      <c r="C174" s="42">
        <f t="shared" si="4"/>
        <v>58</v>
      </c>
      <c r="D174" s="19">
        <f t="shared" si="5"/>
        <v>58</v>
      </c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33">
        <v>38719.0</v>
      </c>
      <c r="B175" s="33">
        <v>39255.0</v>
      </c>
      <c r="C175" s="42">
        <f t="shared" si="4"/>
        <v>76.57142857</v>
      </c>
      <c r="D175" s="19">
        <f t="shared" si="5"/>
        <v>76.57142857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33">
        <v>38952.0</v>
      </c>
      <c r="B176" s="33">
        <v>39383.0</v>
      </c>
      <c r="C176" s="42">
        <f t="shared" si="4"/>
        <v>61.57142857</v>
      </c>
      <c r="D176" s="19">
        <f t="shared" si="5"/>
        <v>61.57142857</v>
      </c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33">
        <v>39185.0</v>
      </c>
      <c r="B177" s="33">
        <v>39685.0</v>
      </c>
      <c r="C177" s="42">
        <f t="shared" si="4"/>
        <v>71.42857143</v>
      </c>
      <c r="D177" s="19">
        <f t="shared" si="5"/>
        <v>71.42857143</v>
      </c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33">
        <v>39418.0</v>
      </c>
      <c r="B178" s="33">
        <v>39803.0</v>
      </c>
      <c r="C178" s="42">
        <f t="shared" si="4"/>
        <v>55</v>
      </c>
      <c r="D178" s="19">
        <f t="shared" si="5"/>
        <v>55</v>
      </c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29"/>
    <col customWidth="1" min="2" max="2" width="17.0"/>
    <col customWidth="1" min="3" max="3" width="11.71"/>
    <col customWidth="1" min="4" max="4" width="12.71"/>
    <col customWidth="1" min="5" max="5" width="10.0"/>
    <col customWidth="1" min="6" max="6" width="21.0"/>
    <col customWidth="1" min="7" max="7" width="21.29"/>
    <col customWidth="1" min="8" max="8" width="18.29"/>
    <col customWidth="1" min="9" max="9" width="28.43"/>
    <col customWidth="1" min="10" max="10" width="34.29"/>
    <col customWidth="1" min="11" max="26" width="8.71"/>
  </cols>
  <sheetData>
    <row r="1">
      <c r="A1" s="27" t="s">
        <v>360</v>
      </c>
      <c r="B1" s="35" t="s">
        <v>238</v>
      </c>
      <c r="C1" s="27" t="s">
        <v>361</v>
      </c>
      <c r="D1" s="27" t="s">
        <v>362</v>
      </c>
      <c r="E1" s="27" t="s">
        <v>363</v>
      </c>
      <c r="F1" s="27" t="s">
        <v>364</v>
      </c>
      <c r="G1" s="27" t="s">
        <v>365</v>
      </c>
      <c r="H1" s="27" t="s">
        <v>366</v>
      </c>
      <c r="I1" s="27" t="s">
        <v>367</v>
      </c>
      <c r="J1" s="27" t="s">
        <v>368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>
        <v>30015.0</v>
      </c>
      <c r="B2" s="33">
        <v>30386.0</v>
      </c>
      <c r="C2" s="25">
        <f t="shared" ref="C2:C20" si="1">DATEDIF(B2,TODAY(),"Y")</f>
        <v>42</v>
      </c>
      <c r="D2" s="25">
        <f t="shared" ref="D2:D20" si="2">DATEDIF(B2,TODAY(),"M")</f>
        <v>505</v>
      </c>
      <c r="E2" s="25">
        <f t="shared" ref="E2:E20" si="3">DATEDIF(B2,TODAY(),"D")</f>
        <v>15390</v>
      </c>
      <c r="F2" s="25">
        <f t="shared" ref="F2:F20" si="4">DATEDIF(B2,TODAY(),"YM")</f>
        <v>1</v>
      </c>
      <c r="G2" s="25">
        <f t="shared" ref="G2:G20" si="5">DATEDIF(B2,TODAY(),"MD")</f>
        <v>18</v>
      </c>
      <c r="H2" s="25">
        <f t="shared" ref="H2:H20" si="6">DATEDIF(B2,TODAY(),"YD")</f>
        <v>49</v>
      </c>
      <c r="I2" s="25" t="str">
        <f>CONCATENATE(C2&amp;"Year "&amp;E2&amp;" Days")</f>
        <v>42Year 15390 Days</v>
      </c>
      <c r="J2" s="25" t="str">
        <f t="shared" ref="J2:J21" si="7">CONCATENATE(C2&amp;" year "&amp;D2&amp;" month "&amp;E2&amp;" days")</f>
        <v>42 year 505 month 15390 days</v>
      </c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>
        <f t="shared" ref="A3:A20" si="8">A2+1</f>
        <v>30016</v>
      </c>
      <c r="B3" s="33">
        <v>30686.0</v>
      </c>
      <c r="C3" s="25">
        <f t="shared" si="1"/>
        <v>41</v>
      </c>
      <c r="D3" s="25">
        <f t="shared" si="2"/>
        <v>495</v>
      </c>
      <c r="E3" s="25">
        <f t="shared" si="3"/>
        <v>15090</v>
      </c>
      <c r="F3" s="25">
        <f t="shared" si="4"/>
        <v>3</v>
      </c>
      <c r="G3" s="25">
        <f t="shared" si="5"/>
        <v>24</v>
      </c>
      <c r="H3" s="25">
        <f t="shared" si="6"/>
        <v>115</v>
      </c>
      <c r="I3" s="25" t="str">
        <f t="shared" ref="I3:I21" si="9">CONCATENATE(C3&amp;"Year "&amp;E3&amp;" "&amp;"days")</f>
        <v>41Year 15090 days</v>
      </c>
      <c r="J3" s="25" t="str">
        <f t="shared" si="7"/>
        <v>41 year 495 month 15090 days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>
        <f t="shared" si="8"/>
        <v>30017</v>
      </c>
      <c r="B4" s="33">
        <v>30986.0</v>
      </c>
      <c r="C4" s="25">
        <f t="shared" si="1"/>
        <v>40</v>
      </c>
      <c r="D4" s="25">
        <f t="shared" si="2"/>
        <v>485</v>
      </c>
      <c r="E4" s="25">
        <f t="shared" si="3"/>
        <v>14790</v>
      </c>
      <c r="F4" s="25">
        <f t="shared" si="4"/>
        <v>5</v>
      </c>
      <c r="G4" s="25">
        <f t="shared" si="5"/>
        <v>29</v>
      </c>
      <c r="H4" s="25">
        <f t="shared" si="6"/>
        <v>180</v>
      </c>
      <c r="I4" s="25" t="str">
        <f t="shared" si="9"/>
        <v>40Year 14790 days</v>
      </c>
      <c r="J4" s="25" t="str">
        <f t="shared" si="7"/>
        <v>40 year 485 month 14790 days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>
        <f t="shared" si="8"/>
        <v>30018</v>
      </c>
      <c r="B5" s="33">
        <v>31286.0</v>
      </c>
      <c r="C5" s="25">
        <f t="shared" si="1"/>
        <v>39</v>
      </c>
      <c r="D5" s="25">
        <f t="shared" si="2"/>
        <v>476</v>
      </c>
      <c r="E5" s="25">
        <f t="shared" si="3"/>
        <v>14490</v>
      </c>
      <c r="F5" s="25">
        <f t="shared" si="4"/>
        <v>8</v>
      </c>
      <c r="G5" s="25">
        <f t="shared" si="5"/>
        <v>2</v>
      </c>
      <c r="H5" s="25">
        <f t="shared" si="6"/>
        <v>245</v>
      </c>
      <c r="I5" s="25" t="str">
        <f t="shared" si="9"/>
        <v>39Year 14490 days</v>
      </c>
      <c r="J5" s="25" t="str">
        <f t="shared" si="7"/>
        <v>39 year 476 month 14490 days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>
        <f t="shared" si="8"/>
        <v>30019</v>
      </c>
      <c r="B6" s="33">
        <v>31586.0</v>
      </c>
      <c r="C6" s="25">
        <f t="shared" si="1"/>
        <v>38</v>
      </c>
      <c r="D6" s="25">
        <f t="shared" si="2"/>
        <v>466</v>
      </c>
      <c r="E6" s="25">
        <f t="shared" si="3"/>
        <v>14190</v>
      </c>
      <c r="F6" s="25">
        <f t="shared" si="4"/>
        <v>10</v>
      </c>
      <c r="G6" s="25">
        <f t="shared" si="5"/>
        <v>6</v>
      </c>
      <c r="H6" s="25">
        <f t="shared" si="6"/>
        <v>310</v>
      </c>
      <c r="I6" s="25" t="str">
        <f t="shared" si="9"/>
        <v>38Year 14190 days</v>
      </c>
      <c r="J6" s="25" t="str">
        <f t="shared" si="7"/>
        <v>38 year 466 month 14190 days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>
        <f t="shared" si="8"/>
        <v>30020</v>
      </c>
      <c r="B7" s="33">
        <v>31886.0</v>
      </c>
      <c r="C7" s="25">
        <f t="shared" si="1"/>
        <v>38</v>
      </c>
      <c r="D7" s="25">
        <f t="shared" si="2"/>
        <v>456</v>
      </c>
      <c r="E7" s="25">
        <f t="shared" si="3"/>
        <v>13890</v>
      </c>
      <c r="F7" s="25">
        <f t="shared" si="4"/>
        <v>0</v>
      </c>
      <c r="G7" s="25">
        <f t="shared" si="5"/>
        <v>10</v>
      </c>
      <c r="H7" s="25">
        <f t="shared" si="6"/>
        <v>10</v>
      </c>
      <c r="I7" s="25" t="str">
        <f t="shared" si="9"/>
        <v>38Year 13890 days</v>
      </c>
      <c r="J7" s="25" t="str">
        <f t="shared" si="7"/>
        <v>38 year 456 month 13890 days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>
        <f t="shared" si="8"/>
        <v>30021</v>
      </c>
      <c r="B8" s="33">
        <v>32186.0</v>
      </c>
      <c r="C8" s="25">
        <f t="shared" si="1"/>
        <v>37</v>
      </c>
      <c r="D8" s="25">
        <f t="shared" si="2"/>
        <v>446</v>
      </c>
      <c r="E8" s="25">
        <f t="shared" si="3"/>
        <v>13590</v>
      </c>
      <c r="F8" s="25">
        <f t="shared" si="4"/>
        <v>2</v>
      </c>
      <c r="G8" s="25">
        <f t="shared" si="5"/>
        <v>16</v>
      </c>
      <c r="H8" s="25">
        <f t="shared" si="6"/>
        <v>76</v>
      </c>
      <c r="I8" s="25" t="str">
        <f t="shared" si="9"/>
        <v>37Year 13590 days</v>
      </c>
      <c r="J8" s="25" t="str">
        <f t="shared" si="7"/>
        <v>37 year 446 month 13590 days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>
        <f t="shared" si="8"/>
        <v>30022</v>
      </c>
      <c r="B9" s="33">
        <v>32486.0</v>
      </c>
      <c r="C9" s="25">
        <f t="shared" si="1"/>
        <v>36</v>
      </c>
      <c r="D9" s="25">
        <f t="shared" si="2"/>
        <v>436</v>
      </c>
      <c r="E9" s="25">
        <f t="shared" si="3"/>
        <v>13290</v>
      </c>
      <c r="F9" s="25">
        <f t="shared" si="4"/>
        <v>4</v>
      </c>
      <c r="G9" s="25">
        <f t="shared" si="5"/>
        <v>20</v>
      </c>
      <c r="H9" s="25">
        <f t="shared" si="6"/>
        <v>141</v>
      </c>
      <c r="I9" s="25" t="str">
        <f t="shared" si="9"/>
        <v>36Year 13290 days</v>
      </c>
      <c r="J9" s="25" t="str">
        <f t="shared" si="7"/>
        <v>36 year 436 month 13290 days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>
        <f t="shared" si="8"/>
        <v>30023</v>
      </c>
      <c r="B10" s="33">
        <v>32786.0</v>
      </c>
      <c r="C10" s="25">
        <f t="shared" si="1"/>
        <v>35</v>
      </c>
      <c r="D10" s="25">
        <f t="shared" si="2"/>
        <v>426</v>
      </c>
      <c r="E10" s="25">
        <f t="shared" si="3"/>
        <v>12990</v>
      </c>
      <c r="F10" s="25">
        <f t="shared" si="4"/>
        <v>6</v>
      </c>
      <c r="G10" s="25">
        <f t="shared" si="5"/>
        <v>24</v>
      </c>
      <c r="H10" s="25">
        <f t="shared" si="6"/>
        <v>206</v>
      </c>
      <c r="I10" s="25" t="str">
        <f t="shared" si="9"/>
        <v>35Year 12990 days</v>
      </c>
      <c r="J10" s="25" t="str">
        <f t="shared" si="7"/>
        <v>35 year 426 month 12990 days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>
        <f t="shared" si="8"/>
        <v>30024</v>
      </c>
      <c r="B11" s="33">
        <v>33086.0</v>
      </c>
      <c r="C11" s="25">
        <f t="shared" si="1"/>
        <v>34</v>
      </c>
      <c r="D11" s="25">
        <f t="shared" si="2"/>
        <v>416</v>
      </c>
      <c r="E11" s="25">
        <f t="shared" si="3"/>
        <v>12690</v>
      </c>
      <c r="F11" s="25">
        <f t="shared" si="4"/>
        <v>8</v>
      </c>
      <c r="G11" s="25">
        <f t="shared" si="5"/>
        <v>28</v>
      </c>
      <c r="H11" s="25">
        <f t="shared" si="6"/>
        <v>271</v>
      </c>
      <c r="I11" s="25" t="str">
        <f t="shared" si="9"/>
        <v>34Year 12690 days</v>
      </c>
      <c r="J11" s="25" t="str">
        <f t="shared" si="7"/>
        <v>34 year 416 month 12690 days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>
        <f t="shared" si="8"/>
        <v>30025</v>
      </c>
      <c r="B12" s="33">
        <v>33386.0</v>
      </c>
      <c r="C12" s="25">
        <f t="shared" si="1"/>
        <v>33</v>
      </c>
      <c r="D12" s="25">
        <f t="shared" si="2"/>
        <v>407</v>
      </c>
      <c r="E12" s="25">
        <f t="shared" si="3"/>
        <v>12390</v>
      </c>
      <c r="F12" s="25">
        <f t="shared" si="4"/>
        <v>11</v>
      </c>
      <c r="G12" s="25">
        <f t="shared" si="5"/>
        <v>1</v>
      </c>
      <c r="H12" s="25">
        <f t="shared" si="6"/>
        <v>337</v>
      </c>
      <c r="I12" s="25" t="str">
        <f t="shared" si="9"/>
        <v>33Year 12390 days</v>
      </c>
      <c r="J12" s="25" t="str">
        <f t="shared" si="7"/>
        <v>33 year 407 month 12390 days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>
        <f t="shared" si="8"/>
        <v>30026</v>
      </c>
      <c r="B13" s="33">
        <f t="shared" ref="B13:B20" si="10">B12-350</f>
        <v>33036</v>
      </c>
      <c r="C13" s="25">
        <f t="shared" si="1"/>
        <v>34</v>
      </c>
      <c r="D13" s="25">
        <f t="shared" si="2"/>
        <v>418</v>
      </c>
      <c r="E13" s="25">
        <f t="shared" si="3"/>
        <v>12740</v>
      </c>
      <c r="F13" s="25">
        <f t="shared" si="4"/>
        <v>10</v>
      </c>
      <c r="G13" s="25">
        <f t="shared" si="5"/>
        <v>17</v>
      </c>
      <c r="H13" s="25">
        <f t="shared" si="6"/>
        <v>321</v>
      </c>
      <c r="I13" s="25" t="str">
        <f t="shared" si="9"/>
        <v>34Year 12740 days</v>
      </c>
      <c r="J13" s="25" t="str">
        <f t="shared" si="7"/>
        <v>34 year 418 month 12740 days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>
        <f t="shared" si="8"/>
        <v>30027</v>
      </c>
      <c r="B14" s="33">
        <f t="shared" si="10"/>
        <v>32686</v>
      </c>
      <c r="C14" s="25">
        <f t="shared" si="1"/>
        <v>35</v>
      </c>
      <c r="D14" s="25">
        <f t="shared" si="2"/>
        <v>430</v>
      </c>
      <c r="E14" s="25">
        <f t="shared" si="3"/>
        <v>13090</v>
      </c>
      <c r="F14" s="25">
        <f t="shared" si="4"/>
        <v>10</v>
      </c>
      <c r="G14" s="25">
        <f t="shared" si="5"/>
        <v>2</v>
      </c>
      <c r="H14" s="25">
        <f t="shared" si="6"/>
        <v>306</v>
      </c>
      <c r="I14" s="25" t="str">
        <f t="shared" si="9"/>
        <v>35Year 13090 days</v>
      </c>
      <c r="J14" s="25" t="str">
        <f t="shared" si="7"/>
        <v>35 year 430 month 13090 days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>
        <f t="shared" si="8"/>
        <v>30028</v>
      </c>
      <c r="B15" s="33">
        <f t="shared" si="10"/>
        <v>32336</v>
      </c>
      <c r="C15" s="25">
        <f t="shared" si="1"/>
        <v>36</v>
      </c>
      <c r="D15" s="25">
        <f t="shared" si="2"/>
        <v>441</v>
      </c>
      <c r="E15" s="25">
        <f t="shared" si="3"/>
        <v>13440</v>
      </c>
      <c r="F15" s="25">
        <f t="shared" si="4"/>
        <v>9</v>
      </c>
      <c r="G15" s="25">
        <f t="shared" si="5"/>
        <v>17</v>
      </c>
      <c r="H15" s="25">
        <f t="shared" si="6"/>
        <v>291</v>
      </c>
      <c r="I15" s="25" t="str">
        <f t="shared" si="9"/>
        <v>36Year 13440 days</v>
      </c>
      <c r="J15" s="25" t="str">
        <f t="shared" si="7"/>
        <v>36 year 441 month 13440 days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>
        <f t="shared" si="8"/>
        <v>30029</v>
      </c>
      <c r="B16" s="33">
        <f t="shared" si="10"/>
        <v>31986</v>
      </c>
      <c r="C16" s="25">
        <f t="shared" si="1"/>
        <v>37</v>
      </c>
      <c r="D16" s="25">
        <f t="shared" si="2"/>
        <v>453</v>
      </c>
      <c r="E16" s="25">
        <f t="shared" si="3"/>
        <v>13790</v>
      </c>
      <c r="F16" s="25">
        <f t="shared" si="4"/>
        <v>9</v>
      </c>
      <c r="G16" s="25">
        <f t="shared" si="5"/>
        <v>1</v>
      </c>
      <c r="H16" s="25">
        <f t="shared" si="6"/>
        <v>276</v>
      </c>
      <c r="I16" s="25" t="str">
        <f t="shared" si="9"/>
        <v>37Year 13790 days</v>
      </c>
      <c r="J16" s="25" t="str">
        <f t="shared" si="7"/>
        <v>37 year 453 month 13790 days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>
        <f t="shared" si="8"/>
        <v>30030</v>
      </c>
      <c r="B17" s="33">
        <f t="shared" si="10"/>
        <v>31636</v>
      </c>
      <c r="C17" s="25">
        <f t="shared" si="1"/>
        <v>38</v>
      </c>
      <c r="D17" s="25">
        <f t="shared" si="2"/>
        <v>464</v>
      </c>
      <c r="E17" s="25">
        <f t="shared" si="3"/>
        <v>14140</v>
      </c>
      <c r="F17" s="25">
        <f t="shared" si="4"/>
        <v>8</v>
      </c>
      <c r="G17" s="25">
        <f t="shared" si="5"/>
        <v>17</v>
      </c>
      <c r="H17" s="25">
        <f t="shared" si="6"/>
        <v>260</v>
      </c>
      <c r="I17" s="25" t="str">
        <f t="shared" si="9"/>
        <v>38Year 14140 days</v>
      </c>
      <c r="J17" s="25" t="str">
        <f t="shared" si="7"/>
        <v>38 year 464 month 14140 days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>
        <f t="shared" si="8"/>
        <v>30031</v>
      </c>
      <c r="B18" s="33">
        <f t="shared" si="10"/>
        <v>31286</v>
      </c>
      <c r="C18" s="25">
        <f t="shared" si="1"/>
        <v>39</v>
      </c>
      <c r="D18" s="25">
        <f t="shared" si="2"/>
        <v>476</v>
      </c>
      <c r="E18" s="25">
        <f t="shared" si="3"/>
        <v>14490</v>
      </c>
      <c r="F18" s="25">
        <f t="shared" si="4"/>
        <v>8</v>
      </c>
      <c r="G18" s="25">
        <f t="shared" si="5"/>
        <v>2</v>
      </c>
      <c r="H18" s="25">
        <f t="shared" si="6"/>
        <v>245</v>
      </c>
      <c r="I18" s="25" t="str">
        <f t="shared" si="9"/>
        <v>39Year 14490 days</v>
      </c>
      <c r="J18" s="25" t="str">
        <f t="shared" si="7"/>
        <v>39 year 476 month 14490 days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>
        <f t="shared" si="8"/>
        <v>30032</v>
      </c>
      <c r="B19" s="33">
        <f t="shared" si="10"/>
        <v>30936</v>
      </c>
      <c r="C19" s="25">
        <f t="shared" si="1"/>
        <v>40</v>
      </c>
      <c r="D19" s="25">
        <f t="shared" si="2"/>
        <v>487</v>
      </c>
      <c r="E19" s="25">
        <f t="shared" si="3"/>
        <v>14840</v>
      </c>
      <c r="F19" s="25">
        <f t="shared" si="4"/>
        <v>7</v>
      </c>
      <c r="G19" s="25">
        <f t="shared" si="5"/>
        <v>18</v>
      </c>
      <c r="H19" s="25">
        <f t="shared" si="6"/>
        <v>230</v>
      </c>
      <c r="I19" s="25" t="str">
        <f t="shared" si="9"/>
        <v>40Year 14840 days</v>
      </c>
      <c r="J19" s="25" t="str">
        <f t="shared" si="7"/>
        <v>40 year 487 month 14840 days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>
        <f t="shared" si="8"/>
        <v>30033</v>
      </c>
      <c r="B20" s="33">
        <f t="shared" si="10"/>
        <v>30586</v>
      </c>
      <c r="C20" s="25">
        <f t="shared" si="1"/>
        <v>41</v>
      </c>
      <c r="D20" s="25">
        <f t="shared" si="2"/>
        <v>499</v>
      </c>
      <c r="E20" s="25">
        <f t="shared" si="3"/>
        <v>15190</v>
      </c>
      <c r="F20" s="25">
        <f t="shared" si="4"/>
        <v>7</v>
      </c>
      <c r="G20" s="25">
        <f t="shared" si="5"/>
        <v>2</v>
      </c>
      <c r="H20" s="25">
        <f t="shared" si="6"/>
        <v>215</v>
      </c>
      <c r="I20" s="25" t="str">
        <f t="shared" si="9"/>
        <v>41Year 15190 days</v>
      </c>
      <c r="J20" s="25" t="str">
        <f t="shared" si="7"/>
        <v>41 year 499 month 15190 days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33"/>
      <c r="C21" s="11">
        <f>DATEDIF(B2,TODAY(),"Y")</f>
        <v>42</v>
      </c>
      <c r="D21" s="11">
        <f>DATEDIF(B2,TODAY(),"M")</f>
        <v>505</v>
      </c>
      <c r="E21" s="11">
        <f>DATEDIF(B2,TODAY(),"D")</f>
        <v>15390</v>
      </c>
      <c r="F21" s="11"/>
      <c r="G21" s="11"/>
      <c r="H21" s="11"/>
      <c r="I21" s="11" t="str">
        <f t="shared" si="9"/>
        <v>42Year 15390 days</v>
      </c>
      <c r="J21" s="11" t="str">
        <f t="shared" si="7"/>
        <v>42 year 505 month 15390 days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33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33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3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33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33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33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33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3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33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3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3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3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3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33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3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33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33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33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33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33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33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3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33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33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33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33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33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33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33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33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33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3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33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33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3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33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33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33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3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3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3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33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33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33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33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33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33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33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33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33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33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33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3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3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3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3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3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3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3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3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3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3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3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3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3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3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33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33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33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33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33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3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33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33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3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33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33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33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33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33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33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33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33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33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33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33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33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33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33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33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33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33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33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33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33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33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33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33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33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33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33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33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33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33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33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33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33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33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33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33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33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33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33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33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33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33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33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33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33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33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33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33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33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33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33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33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33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33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33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33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33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33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33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33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33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33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33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33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33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33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33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33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33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33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33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33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33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33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33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33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33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33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33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33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33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33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33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33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33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33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33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33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33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3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33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33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33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33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33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3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3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33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33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33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33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33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33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33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33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3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33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33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33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3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33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33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33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33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33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33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33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33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33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33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33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33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33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33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33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33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33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33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33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33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33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33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33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33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33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33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33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33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33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33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33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3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33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33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33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33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33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33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3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33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33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33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33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33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3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33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33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33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33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33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33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33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33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33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33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33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33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33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33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33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33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33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33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33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33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33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33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33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33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33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33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33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33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33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33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33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3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33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33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33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33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33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33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33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33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33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33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33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33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33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33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33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33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33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33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33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33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33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33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33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33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33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33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33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33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33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33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33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33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33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33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33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33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33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33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33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33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33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33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33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33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33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33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33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33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33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33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33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33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33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33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33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33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33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33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33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33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33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33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33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33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33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33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33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33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33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33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33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33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33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33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33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33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33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33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33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33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33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33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33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33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33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33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33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33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33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33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33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33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33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33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33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33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33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33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33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33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33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33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33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33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33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33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33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33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33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33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33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33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33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33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33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33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33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33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33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33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33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33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33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33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33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33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33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33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33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33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33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33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33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33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33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33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33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33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33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33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33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33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33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33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33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33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3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3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33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3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3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33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33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33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33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33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33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33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33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33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33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33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33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33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33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33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33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33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33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33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33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33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33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33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33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33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33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33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33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33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33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33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33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33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33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33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33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33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33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33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33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33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33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33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33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33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33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33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33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3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3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3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3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3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3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3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3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3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3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3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3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3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3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3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3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3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3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3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3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3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3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3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3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3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3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3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3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3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3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3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3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3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3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3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3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3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3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3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3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3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3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3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3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3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3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3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3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3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3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3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3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3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3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3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3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3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3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3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3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3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3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3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3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3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3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3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3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3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3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3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3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3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3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3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3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3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3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3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3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3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3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3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3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3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3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3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3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3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3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3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3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3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3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3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3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3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3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3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3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3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3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3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3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3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3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3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3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3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3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3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3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3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3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3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3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3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3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3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3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3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3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3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3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3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3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3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3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3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3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3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3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3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3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3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3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3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3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3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3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3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3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3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3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3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3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3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3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3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3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3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3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3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3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3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3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3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3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3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3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3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3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3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3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3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3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3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3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3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3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3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3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3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3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3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3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3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3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3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3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3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3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3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3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3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3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3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3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3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3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3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3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3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3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3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3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3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3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3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3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3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3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33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33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33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33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33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33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33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33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33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33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33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33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33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33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33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33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33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33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33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33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33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33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33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33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33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33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33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33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33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33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33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33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33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33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33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33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33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33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33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33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33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33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33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33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33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33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33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33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33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33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3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33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33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33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33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33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33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33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3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33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33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33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33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33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33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33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3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33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33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33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33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33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33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33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33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33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33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33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33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33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33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33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33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33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33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33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33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33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33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33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33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33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3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33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33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33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33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33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33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33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33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33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33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33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33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33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33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33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33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33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33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33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33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33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33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33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33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33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33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33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33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3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33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33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33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33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33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33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33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33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33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33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33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33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33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33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33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33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33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33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33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33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33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33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33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33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33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33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33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33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33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33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33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33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33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33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33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33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33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33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33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33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33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33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33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33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33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33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33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33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33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33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33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33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33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33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33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33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33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33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33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33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33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33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33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33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33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33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33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33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33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33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33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33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33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33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33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33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33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33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33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33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33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33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33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33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33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33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33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33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33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33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33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33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33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33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33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33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33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33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33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33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33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33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33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33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33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33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33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33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33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33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33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33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33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33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33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33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33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33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33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33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33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33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33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33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33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33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33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33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33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33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33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33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33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33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33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33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33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33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33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33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33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33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33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33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33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33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33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33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33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33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33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33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33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33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33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33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33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33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33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33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33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33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33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33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33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33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33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33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33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33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33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33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33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33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33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33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33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33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33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33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33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33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33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33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33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33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33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33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33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33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33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33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5.75" customHeight="1">
      <c r="A998" s="11"/>
      <c r="B998" s="33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5.75" customHeight="1">
      <c r="A999" s="11"/>
      <c r="B999" s="33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5.75" customHeight="1">
      <c r="A1000" s="11"/>
      <c r="B1000" s="33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paperSize="9" orientation="portrait"/>
  <drawing r:id="rId1"/>
</worksheet>
</file>