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Red &amp; White\All Projects\Excel\Project.2 Analyzer\"/>
    </mc:Choice>
  </mc:AlternateContent>
  <xr:revisionPtr revIDLastSave="0" documentId="13_ncr:1_{52872B99-EB2F-45A6-A53A-038F2B68FBBF}" xr6:coauthVersionLast="47" xr6:coauthVersionMax="47" xr10:uidLastSave="{00000000-0000-0000-0000-000000000000}"/>
  <bookViews>
    <workbookView xWindow="-108" yWindow="-108" windowWidth="23256" windowHeight="12456" activeTab="2" xr2:uid="{00000000-000D-0000-FFFF-FFFF00000000}"/>
  </bookViews>
  <sheets>
    <sheet name="Project Instructions" sheetId="1" r:id="rId1"/>
    <sheet name="Dataset" sheetId="2" r:id="rId2"/>
    <sheet name="Dashboard" sheetId="15" r:id="rId3"/>
    <sheet name="Task1" sheetId="3" r:id="rId4"/>
    <sheet name="Task2" sheetId="4" r:id="rId5"/>
    <sheet name="Task3" sheetId="5" r:id="rId6"/>
    <sheet name="Task4" sheetId="6" r:id="rId7"/>
    <sheet name="Task5" sheetId="7" r:id="rId8"/>
    <sheet name="Task6" sheetId="8" r:id="rId9"/>
    <sheet name="Task7" sheetId="9" r:id="rId10"/>
    <sheet name="Task8" sheetId="11" r:id="rId11"/>
    <sheet name="Task9" sheetId="19" r:id="rId12"/>
  </sheets>
  <definedNames>
    <definedName name="NativeTimeline_Order_Date">#N/A</definedName>
    <definedName name="Slicer_Customer_Name">#N/A</definedName>
  </definedNames>
  <calcPr calcId="19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7" l="1"/>
  <c r="L2" i="7" s="1"/>
  <c r="K3" i="7"/>
  <c r="L3" i="7" s="1"/>
  <c r="M3" i="7" s="1"/>
  <c r="K4" i="7"/>
  <c r="L4" i="7" s="1"/>
  <c r="M4" i="7" s="1"/>
  <c r="K5" i="7"/>
  <c r="L5" i="7" s="1"/>
  <c r="K6" i="7"/>
  <c r="L6" i="7" s="1"/>
  <c r="K7" i="7"/>
  <c r="L7" i="7" s="1"/>
  <c r="K8" i="7"/>
  <c r="L8" i="7" s="1"/>
  <c r="M8" i="7" s="1"/>
  <c r="K9" i="7"/>
  <c r="L9" i="7" s="1"/>
  <c r="M9" i="7" s="1"/>
  <c r="K10" i="7"/>
  <c r="L10" i="7" s="1"/>
  <c r="M10" i="7" s="1"/>
  <c r="K11" i="7"/>
  <c r="L11" i="7" s="1"/>
  <c r="K12" i="7"/>
  <c r="L12" i="7" s="1"/>
  <c r="K13" i="7"/>
  <c r="K14" i="7"/>
  <c r="L14" i="7" s="1"/>
  <c r="M14" i="7" s="1"/>
  <c r="K15" i="7"/>
  <c r="L15" i="7" s="1"/>
  <c r="K16" i="7"/>
  <c r="L16" i="7" s="1"/>
  <c r="K17" i="7"/>
  <c r="K18" i="7"/>
  <c r="L18" i="7" s="1"/>
  <c r="M18" i="7" s="1"/>
  <c r="K19" i="7"/>
  <c r="L19" i="7" s="1"/>
  <c r="K20" i="7"/>
  <c r="L20" i="7" s="1"/>
  <c r="K21" i="7"/>
  <c r="L21" i="7" s="1"/>
  <c r="M21" i="7" s="1"/>
  <c r="K22" i="7"/>
  <c r="L22" i="7" s="1"/>
  <c r="M22" i="7" s="1"/>
  <c r="K23" i="7"/>
  <c r="L23" i="7" s="1"/>
  <c r="K24" i="7"/>
  <c r="L24" i="7" s="1"/>
  <c r="K25" i="7"/>
  <c r="L25" i="7" s="1"/>
  <c r="K26" i="7"/>
  <c r="L26" i="7" s="1"/>
  <c r="M26" i="7" s="1"/>
  <c r="K27" i="7"/>
  <c r="L27" i="7" s="1"/>
  <c r="K28" i="7"/>
  <c r="L28" i="7" s="1"/>
  <c r="K29" i="7"/>
  <c r="K30" i="7"/>
  <c r="L30" i="7" s="1"/>
  <c r="M30" i="7" s="1"/>
  <c r="K31" i="7"/>
  <c r="L31" i="7" s="1"/>
  <c r="K32" i="7"/>
  <c r="L32" i="7" s="1"/>
  <c r="K33" i="7"/>
  <c r="L33" i="7" s="1"/>
  <c r="M33" i="7" s="1"/>
  <c r="K34" i="7"/>
  <c r="L34" i="7" s="1"/>
  <c r="M34" i="7" s="1"/>
  <c r="K35" i="7"/>
  <c r="L35" i="7" s="1"/>
  <c r="K36" i="7"/>
  <c r="L36" i="7" s="1"/>
  <c r="K37" i="7"/>
  <c r="L37" i="7" s="1"/>
  <c r="M37" i="7" s="1"/>
  <c r="K38" i="7"/>
  <c r="L38" i="7" s="1"/>
  <c r="M38" i="7" s="1"/>
  <c r="K39" i="7"/>
  <c r="L39" i="7" s="1"/>
  <c r="K40" i="7"/>
  <c r="L40" i="7" s="1"/>
  <c r="K41" i="7"/>
  <c r="L41" i="7" s="1"/>
  <c r="K42" i="7"/>
  <c r="L42" i="7" s="1"/>
  <c r="M42" i="7" s="1"/>
  <c r="K43" i="7"/>
  <c r="L43" i="7" s="1"/>
  <c r="K44" i="7"/>
  <c r="L44" i="7" s="1"/>
  <c r="K45" i="7"/>
  <c r="K46" i="7"/>
  <c r="L46" i="7" s="1"/>
  <c r="M46" i="7" s="1"/>
  <c r="K47" i="7"/>
  <c r="L47" i="7" s="1"/>
  <c r="K48" i="7"/>
  <c r="L48" i="7" s="1"/>
  <c r="K49" i="7"/>
  <c r="L49" i="7" s="1"/>
  <c r="M49" i="7" s="1"/>
  <c r="K50" i="7"/>
  <c r="L50" i="7" s="1"/>
  <c r="M50" i="7" s="1"/>
  <c r="K51" i="7"/>
  <c r="L51" i="7" s="1"/>
  <c r="K52" i="7"/>
  <c r="L52" i="7" s="1"/>
  <c r="K53" i="7"/>
  <c r="L53" i="7" s="1"/>
  <c r="M53" i="7" s="1"/>
  <c r="K54" i="7"/>
  <c r="L54" i="7" s="1"/>
  <c r="M54" i="7" s="1"/>
  <c r="K55" i="7"/>
  <c r="L55" i="7" s="1"/>
  <c r="K56" i="7"/>
  <c r="L56" i="7" s="1"/>
  <c r="K57" i="7"/>
  <c r="L57" i="7" s="1"/>
  <c r="K58" i="7"/>
  <c r="L58" i="7" s="1"/>
  <c r="M58" i="7" s="1"/>
  <c r="K59" i="7"/>
  <c r="L59" i="7" s="1"/>
  <c r="K60" i="7"/>
  <c r="L60" i="7" s="1"/>
  <c r="K61" i="7"/>
  <c r="K62" i="7"/>
  <c r="L62" i="7" s="1"/>
  <c r="M62" i="7" s="1"/>
  <c r="K63" i="7"/>
  <c r="L63" i="7" s="1"/>
  <c r="K64" i="7"/>
  <c r="L64" i="7" s="1"/>
  <c r="K65" i="7"/>
  <c r="K66" i="7"/>
  <c r="L66" i="7" s="1"/>
  <c r="M66" i="7" s="1"/>
  <c r="K67" i="7"/>
  <c r="L67" i="7" s="1"/>
  <c r="K68" i="7"/>
  <c r="L68" i="7" s="1"/>
  <c r="K69" i="7"/>
  <c r="L69" i="7" s="1"/>
  <c r="M69" i="7" s="1"/>
  <c r="K70" i="7"/>
  <c r="L70" i="7" s="1"/>
  <c r="M70" i="7" s="1"/>
  <c r="K71" i="7"/>
  <c r="L71" i="7" s="1"/>
  <c r="K72" i="7"/>
  <c r="L72" i="7" s="1"/>
  <c r="K73" i="7"/>
  <c r="L73" i="7" s="1"/>
  <c r="K74" i="7"/>
  <c r="L74" i="7" s="1"/>
  <c r="M74" i="7" s="1"/>
  <c r="K75" i="7"/>
  <c r="L75" i="7" s="1"/>
  <c r="K76" i="7"/>
  <c r="L76" i="7" s="1"/>
  <c r="K77" i="7"/>
  <c r="K78" i="7"/>
  <c r="L78" i="7" s="1"/>
  <c r="K79" i="7"/>
  <c r="K80" i="7"/>
  <c r="L80" i="7" s="1"/>
  <c r="K81" i="7"/>
  <c r="L81" i="7" s="1"/>
  <c r="M81" i="7" s="1"/>
  <c r="K82" i="7"/>
  <c r="L82" i="7" s="1"/>
  <c r="K83" i="7"/>
  <c r="K84" i="7"/>
  <c r="L84" i="7" s="1"/>
  <c r="K85" i="7"/>
  <c r="L85" i="7" s="1"/>
  <c r="K86" i="7"/>
  <c r="L86" i="7" s="1"/>
  <c r="K87" i="7"/>
  <c r="K88" i="7"/>
  <c r="L88" i="7" s="1"/>
  <c r="K89" i="7"/>
  <c r="L89" i="7" s="1"/>
  <c r="K90" i="7"/>
  <c r="L90" i="7" s="1"/>
  <c r="K91" i="7"/>
  <c r="K92" i="7"/>
  <c r="L92" i="7" s="1"/>
  <c r="K93" i="7"/>
  <c r="K94" i="7"/>
  <c r="L94" i="7" s="1"/>
  <c r="K95" i="7"/>
  <c r="K96" i="7"/>
  <c r="L96" i="7" s="1"/>
  <c r="K97" i="7"/>
  <c r="K98" i="7"/>
  <c r="L98" i="7" s="1"/>
  <c r="K99" i="7"/>
  <c r="K100" i="7"/>
  <c r="L100" i="7" s="1"/>
  <c r="K101" i="7"/>
  <c r="L101" i="7" s="1"/>
  <c r="K102" i="7"/>
  <c r="L102" i="7" s="1"/>
  <c r="K103" i="7"/>
  <c r="K104" i="7"/>
  <c r="L104" i="7" s="1"/>
  <c r="K105" i="7"/>
  <c r="L105" i="7" s="1"/>
  <c r="M105" i="7" s="1"/>
  <c r="K106" i="7"/>
  <c r="L106" i="7" s="1"/>
  <c r="K107" i="7"/>
  <c r="L107" i="7" s="1"/>
  <c r="K108" i="7"/>
  <c r="L108" i="7" s="1"/>
  <c r="M108" i="7" s="1"/>
  <c r="K109" i="7"/>
  <c r="L109" i="7" s="1"/>
  <c r="M109" i="7" s="1"/>
  <c r="K110" i="7"/>
  <c r="L110" i="7" s="1"/>
  <c r="K111" i="7"/>
  <c r="L111" i="7" s="1"/>
  <c r="K112" i="7"/>
  <c r="L112" i="7" s="1"/>
  <c r="K113" i="7"/>
  <c r="L113" i="7"/>
  <c r="M113" i="7" s="1"/>
  <c r="K114" i="7"/>
  <c r="L114" i="7" s="1"/>
  <c r="K115" i="7"/>
  <c r="L115" i="7" s="1"/>
  <c r="K116" i="7"/>
  <c r="L116" i="7" s="1"/>
  <c r="M116" i="7" s="1"/>
  <c r="K117" i="7"/>
  <c r="L117" i="7" s="1"/>
  <c r="M117" i="7" s="1"/>
  <c r="K118" i="7"/>
  <c r="L118" i="7" s="1"/>
  <c r="K119" i="7"/>
  <c r="L119" i="7" s="1"/>
  <c r="K120" i="7"/>
  <c r="L120" i="7" s="1"/>
  <c r="K121" i="7"/>
  <c r="L121" i="7" s="1"/>
  <c r="M121" i="7" s="1"/>
  <c r="K122" i="7"/>
  <c r="L122" i="7" s="1"/>
  <c r="K123" i="7"/>
  <c r="L123" i="7" s="1"/>
  <c r="K124" i="7"/>
  <c r="L124" i="7" s="1"/>
  <c r="M124" i="7" s="1"/>
  <c r="K125" i="7"/>
  <c r="L125" i="7" s="1"/>
  <c r="M125" i="7" s="1"/>
  <c r="K126" i="7"/>
  <c r="L126" i="7" s="1"/>
  <c r="K127" i="7"/>
  <c r="L127" i="7" s="1"/>
  <c r="K128" i="7"/>
  <c r="L128" i="7" s="1"/>
  <c r="K129" i="7"/>
  <c r="L129" i="7"/>
  <c r="M129" i="7" s="1"/>
  <c r="K130" i="7"/>
  <c r="L130" i="7" s="1"/>
  <c r="K131" i="7"/>
  <c r="L131" i="7" s="1"/>
  <c r="K132" i="7"/>
  <c r="L132" i="7" s="1"/>
  <c r="M132" i="7" s="1"/>
  <c r="K133" i="7"/>
  <c r="L133" i="7" s="1"/>
  <c r="M133" i="7" s="1"/>
  <c r="K134" i="7"/>
  <c r="L134" i="7" s="1"/>
  <c r="K135" i="7"/>
  <c r="L135" i="7" s="1"/>
  <c r="K136" i="7"/>
  <c r="L136" i="7" s="1"/>
  <c r="K137" i="7"/>
  <c r="L137" i="7" s="1"/>
  <c r="M137" i="7" s="1"/>
  <c r="K138" i="7"/>
  <c r="L138" i="7" s="1"/>
  <c r="K139" i="7"/>
  <c r="L139" i="7" s="1"/>
  <c r="K140" i="7"/>
  <c r="L140" i="7" s="1"/>
  <c r="M140" i="7" s="1"/>
  <c r="K141" i="7"/>
  <c r="L141" i="7" s="1"/>
  <c r="M141" i="7" s="1"/>
  <c r="K142" i="7"/>
  <c r="L142" i="7" s="1"/>
  <c r="K143" i="7"/>
  <c r="L143" i="7" s="1"/>
  <c r="K144" i="7"/>
  <c r="L144" i="7" s="1"/>
  <c r="K145" i="7"/>
  <c r="L145" i="7"/>
  <c r="M145" i="7" s="1"/>
  <c r="K146" i="7"/>
  <c r="L146" i="7" s="1"/>
  <c r="K147" i="7"/>
  <c r="L147" i="7" s="1"/>
  <c r="K148" i="7"/>
  <c r="L148" i="7" s="1"/>
  <c r="M148" i="7" s="1"/>
  <c r="K149" i="7"/>
  <c r="L149" i="7" s="1"/>
  <c r="M149" i="7" s="1"/>
  <c r="K150" i="7"/>
  <c r="L150" i="7" s="1"/>
  <c r="K151" i="7"/>
  <c r="L151" i="7" s="1"/>
  <c r="K152" i="7"/>
  <c r="L152" i="7" s="1"/>
  <c r="K153" i="7"/>
  <c r="L153" i="7" s="1"/>
  <c r="M153" i="7" s="1"/>
  <c r="K154" i="7"/>
  <c r="L154" i="7" s="1"/>
  <c r="K155" i="7"/>
  <c r="L155" i="7" s="1"/>
  <c r="K156" i="7"/>
  <c r="L156" i="7" s="1"/>
  <c r="M156" i="7" s="1"/>
  <c r="K157" i="7"/>
  <c r="L157" i="7" s="1"/>
  <c r="M157" i="7" s="1"/>
  <c r="K158" i="7"/>
  <c r="L158" i="7" s="1"/>
  <c r="K159" i="7"/>
  <c r="L159" i="7" s="1"/>
  <c r="K160" i="7"/>
  <c r="L160" i="7" s="1"/>
  <c r="K161" i="7"/>
  <c r="L161" i="7"/>
  <c r="M161" i="7" s="1"/>
  <c r="K162" i="7"/>
  <c r="L162" i="7" s="1"/>
  <c r="K163" i="7"/>
  <c r="L163" i="7" s="1"/>
  <c r="K164" i="7"/>
  <c r="L164" i="7" s="1"/>
  <c r="M164" i="7" s="1"/>
  <c r="K165" i="7"/>
  <c r="L165" i="7" s="1"/>
  <c r="M165" i="7" s="1"/>
  <c r="K166" i="7"/>
  <c r="L166" i="7" s="1"/>
  <c r="K167" i="7"/>
  <c r="L167" i="7" s="1"/>
  <c r="K168" i="7"/>
  <c r="L168" i="7" s="1"/>
  <c r="K169" i="7"/>
  <c r="L169" i="7" s="1"/>
  <c r="M169" i="7" s="1"/>
  <c r="K170" i="7"/>
  <c r="L170" i="7" s="1"/>
  <c r="K171" i="7"/>
  <c r="L171" i="7" s="1"/>
  <c r="K172" i="7"/>
  <c r="L172" i="7" s="1"/>
  <c r="M172" i="7" s="1"/>
  <c r="K173" i="7"/>
  <c r="L173" i="7" s="1"/>
  <c r="M173" i="7" s="1"/>
  <c r="K174" i="7"/>
  <c r="L174" i="7" s="1"/>
  <c r="K175" i="7"/>
  <c r="L175" i="7" s="1"/>
  <c r="K176" i="7"/>
  <c r="L176" i="7"/>
  <c r="M176" i="7" s="1"/>
  <c r="K177" i="7"/>
  <c r="L177" i="7" s="1"/>
  <c r="M177" i="7" s="1"/>
  <c r="K178" i="7"/>
  <c r="L178" i="7" s="1"/>
  <c r="K179" i="7"/>
  <c r="L179" i="7" s="1"/>
  <c r="K180" i="7"/>
  <c r="L180" i="7" s="1"/>
  <c r="M180" i="7" s="1"/>
  <c r="K181" i="7"/>
  <c r="L181" i="7" s="1"/>
  <c r="M181" i="7" s="1"/>
  <c r="K182" i="7"/>
  <c r="L182" i="7" s="1"/>
  <c r="K183" i="7"/>
  <c r="L183" i="7" s="1"/>
  <c r="K184" i="7"/>
  <c r="L184" i="7"/>
  <c r="M184" i="7" s="1"/>
  <c r="K185" i="7"/>
  <c r="L185" i="7" s="1"/>
  <c r="M185" i="7" s="1"/>
  <c r="K186" i="7"/>
  <c r="L186" i="7" s="1"/>
  <c r="K187" i="7"/>
  <c r="L187" i="7" s="1"/>
  <c r="K188" i="7"/>
  <c r="L188" i="7" s="1"/>
  <c r="M188" i="7" s="1"/>
  <c r="K189" i="7"/>
  <c r="L189" i="7" s="1"/>
  <c r="M189" i="7" s="1"/>
  <c r="K190" i="7"/>
  <c r="L190" i="7" s="1"/>
  <c r="K191" i="7"/>
  <c r="L191" i="7" s="1"/>
  <c r="K192" i="7"/>
  <c r="L192" i="7"/>
  <c r="M192" i="7" s="1"/>
  <c r="K193" i="7"/>
  <c r="L193" i="7" s="1"/>
  <c r="M193" i="7" s="1"/>
  <c r="K194" i="7"/>
  <c r="L194" i="7" s="1"/>
  <c r="K195" i="7"/>
  <c r="L195" i="7" s="1"/>
  <c r="K196" i="7"/>
  <c r="L196" i="7" s="1"/>
  <c r="M196" i="7" s="1"/>
  <c r="K197" i="7"/>
  <c r="L197" i="7" s="1"/>
  <c r="M197" i="7" s="1"/>
  <c r="K198" i="7"/>
  <c r="L198" i="7" s="1"/>
  <c r="K199" i="7"/>
  <c r="L199" i="7" s="1"/>
  <c r="K200" i="7"/>
  <c r="L200" i="7"/>
  <c r="M200" i="7" s="1"/>
  <c r="K201" i="7"/>
  <c r="L201" i="7" s="1"/>
  <c r="M201" i="7" s="1"/>
  <c r="N2" i="9"/>
  <c r="J33" i="9"/>
  <c r="J32" i="9"/>
  <c r="K32" i="9" s="1"/>
  <c r="L32" i="9" s="1"/>
  <c r="J195" i="9"/>
  <c r="J187" i="9"/>
  <c r="J31" i="9"/>
  <c r="K31" i="9" s="1"/>
  <c r="L31" i="9" s="1"/>
  <c r="J194" i="9"/>
  <c r="J58" i="9"/>
  <c r="K58" i="9" s="1"/>
  <c r="J7" i="9"/>
  <c r="J112" i="9"/>
  <c r="K112" i="9" s="1"/>
  <c r="L112" i="9" s="1"/>
  <c r="J64" i="9"/>
  <c r="K64" i="9" s="1"/>
  <c r="L64" i="9" s="1"/>
  <c r="J177" i="9"/>
  <c r="K177" i="9" s="1"/>
  <c r="J176" i="9"/>
  <c r="J169" i="9"/>
  <c r="K169" i="9" s="1"/>
  <c r="L169" i="9" s="1"/>
  <c r="J111" i="9"/>
  <c r="K111" i="9" s="1"/>
  <c r="L111" i="9" s="1"/>
  <c r="J20" i="9"/>
  <c r="K20" i="9" s="1"/>
  <c r="J19" i="9"/>
  <c r="J18" i="9"/>
  <c r="K18" i="9" s="1"/>
  <c r="L18" i="9" s="1"/>
  <c r="J45" i="9"/>
  <c r="J44" i="9"/>
  <c r="J168" i="9"/>
  <c r="J201" i="9"/>
  <c r="K201" i="9" s="1"/>
  <c r="L201" i="9" s="1"/>
  <c r="J121" i="9"/>
  <c r="J157" i="9"/>
  <c r="K157" i="9" s="1"/>
  <c r="J156" i="9"/>
  <c r="J110" i="9"/>
  <c r="K110" i="9" s="1"/>
  <c r="L110" i="9" s="1"/>
  <c r="J163" i="9"/>
  <c r="K163" i="9" s="1"/>
  <c r="L163" i="9" s="1"/>
  <c r="J193" i="9"/>
  <c r="K193" i="9" s="1"/>
  <c r="J155" i="9"/>
  <c r="J17" i="9"/>
  <c r="K17" i="9" s="1"/>
  <c r="L17" i="9" s="1"/>
  <c r="J140" i="9"/>
  <c r="K140" i="9" s="1"/>
  <c r="L140" i="9" s="1"/>
  <c r="J90" i="9"/>
  <c r="K90" i="9" s="1"/>
  <c r="J154" i="9"/>
  <c r="J63" i="9"/>
  <c r="K63" i="9" s="1"/>
  <c r="L63" i="9" s="1"/>
  <c r="J120" i="9"/>
  <c r="J130" i="9"/>
  <c r="J139" i="9"/>
  <c r="J153" i="9"/>
  <c r="K153" i="9" s="1"/>
  <c r="L153" i="9" s="1"/>
  <c r="J192" i="9"/>
  <c r="J129" i="9"/>
  <c r="K129" i="9" s="1"/>
  <c r="J109" i="9"/>
  <c r="J70" i="9"/>
  <c r="K70" i="9" s="1"/>
  <c r="L70" i="9" s="1"/>
  <c r="K152" i="9"/>
  <c r="L152" i="9" s="1"/>
  <c r="J152" i="9"/>
  <c r="J138" i="9"/>
  <c r="J30" i="9"/>
  <c r="J89" i="9"/>
  <c r="K89" i="9" s="1"/>
  <c r="L89" i="9" s="1"/>
  <c r="J186" i="9"/>
  <c r="K186" i="9" s="1"/>
  <c r="L186" i="9" s="1"/>
  <c r="J167" i="9"/>
  <c r="K167" i="9" s="1"/>
  <c r="J119" i="9"/>
  <c r="J69" i="9"/>
  <c r="J88" i="9"/>
  <c r="K88" i="9" s="1"/>
  <c r="L88" i="9" s="1"/>
  <c r="J118" i="9"/>
  <c r="J128" i="9"/>
  <c r="J105" i="9"/>
  <c r="J87" i="9"/>
  <c r="K87" i="9" s="1"/>
  <c r="L87" i="9" s="1"/>
  <c r="J6" i="9"/>
  <c r="J151" i="9"/>
  <c r="J137" i="9"/>
  <c r="J191" i="9"/>
  <c r="K191" i="9" s="1"/>
  <c r="L191" i="9" s="1"/>
  <c r="J50" i="9"/>
  <c r="J117" i="9"/>
  <c r="J175" i="9"/>
  <c r="J57" i="9"/>
  <c r="K57" i="9" s="1"/>
  <c r="L57" i="9" s="1"/>
  <c r="J43" i="9"/>
  <c r="K43" i="9" s="1"/>
  <c r="J5" i="9"/>
  <c r="J42" i="9"/>
  <c r="J190" i="9"/>
  <c r="K190" i="9" s="1"/>
  <c r="L190" i="9" s="1"/>
  <c r="J136" i="9"/>
  <c r="J4" i="9"/>
  <c r="J41" i="9"/>
  <c r="J56" i="9"/>
  <c r="K56" i="9" s="1"/>
  <c r="L56" i="9" s="1"/>
  <c r="J86" i="9"/>
  <c r="J135" i="9"/>
  <c r="J55" i="9"/>
  <c r="J97" i="9"/>
  <c r="K97" i="9" s="1"/>
  <c r="L97" i="9" s="1"/>
  <c r="J85" i="9"/>
  <c r="K85" i="9" s="1"/>
  <c r="J68" i="9"/>
  <c r="J67" i="9"/>
  <c r="J134" i="9"/>
  <c r="K134" i="9" s="1"/>
  <c r="L134" i="9" s="1"/>
  <c r="J96" i="9"/>
  <c r="K96" i="9" s="1"/>
  <c r="J133" i="9"/>
  <c r="J166" i="9"/>
  <c r="K166" i="9" s="1"/>
  <c r="J127" i="9"/>
  <c r="K127" i="9" s="1"/>
  <c r="L127" i="9" s="1"/>
  <c r="J84" i="9"/>
  <c r="K84" i="9" s="1"/>
  <c r="L84" i="9" s="1"/>
  <c r="J116" i="9"/>
  <c r="J16" i="9"/>
  <c r="L104" i="9"/>
  <c r="J104" i="9"/>
  <c r="K104" i="9" s="1"/>
  <c r="J40" i="9"/>
  <c r="K40" i="9" s="1"/>
  <c r="L40" i="9" s="1"/>
  <c r="J3" i="9"/>
  <c r="J83" i="9"/>
  <c r="J49" i="9"/>
  <c r="K49" i="9" s="1"/>
  <c r="L49" i="9" s="1"/>
  <c r="J102" i="9"/>
  <c r="K102" i="9" s="1"/>
  <c r="J48" i="9"/>
  <c r="J82" i="9"/>
  <c r="J81" i="9"/>
  <c r="K81" i="9" s="1"/>
  <c r="L81" i="9" s="1"/>
  <c r="J200" i="9"/>
  <c r="K200" i="9" s="1"/>
  <c r="J162" i="9"/>
  <c r="J126" i="9"/>
  <c r="K126" i="9" s="1"/>
  <c r="J24" i="9"/>
  <c r="K24" i="9" s="1"/>
  <c r="L24" i="9" s="1"/>
  <c r="J174" i="9"/>
  <c r="K174" i="9" s="1"/>
  <c r="L174" i="9" s="1"/>
  <c r="J39" i="9"/>
  <c r="J80" i="9"/>
  <c r="K80" i="9" s="1"/>
  <c r="J199" i="9"/>
  <c r="K199" i="9" s="1"/>
  <c r="J79" i="9"/>
  <c r="K79" i="9" s="1"/>
  <c r="L79" i="9" s="1"/>
  <c r="J54" i="9"/>
  <c r="J66" i="9"/>
  <c r="J161" i="9"/>
  <c r="K161" i="9" s="1"/>
  <c r="L161" i="9" s="1"/>
  <c r="J78" i="9"/>
  <c r="K78" i="9" s="1"/>
  <c r="L78" i="9" s="1"/>
  <c r="J38" i="9"/>
  <c r="J185" i="9"/>
  <c r="K185" i="9" s="1"/>
  <c r="J47" i="9"/>
  <c r="K47" i="9" s="1"/>
  <c r="L47" i="9" s="1"/>
  <c r="J95" i="9"/>
  <c r="K95" i="9" s="1"/>
  <c r="L95" i="9" s="1"/>
  <c r="J77" i="9"/>
  <c r="J198" i="9"/>
  <c r="J15" i="9"/>
  <c r="K15" i="9" s="1"/>
  <c r="L15" i="9" s="1"/>
  <c r="J62" i="9"/>
  <c r="K62" i="9" s="1"/>
  <c r="L62" i="9" s="1"/>
  <c r="J29" i="9"/>
  <c r="J125" i="9"/>
  <c r="K125" i="9" s="1"/>
  <c r="J94" i="9"/>
  <c r="K94" i="9" s="1"/>
  <c r="J101" i="9"/>
  <c r="K101" i="9" s="1"/>
  <c r="L101" i="9" s="1"/>
  <c r="J14" i="9"/>
  <c r="J150" i="9"/>
  <c r="K150" i="9" s="1"/>
  <c r="J115" i="9"/>
  <c r="K115" i="9" s="1"/>
  <c r="L115" i="9" s="1"/>
  <c r="J132" i="9"/>
  <c r="K132" i="9" s="1"/>
  <c r="L132" i="9" s="1"/>
  <c r="J108" i="9"/>
  <c r="J114" i="9"/>
  <c r="K114" i="9" s="1"/>
  <c r="J37" i="9"/>
  <c r="K37" i="9" s="1"/>
  <c r="L37" i="9" s="1"/>
  <c r="J2" i="9"/>
  <c r="K2" i="9" s="1"/>
  <c r="L2" i="9" s="1"/>
  <c r="J13" i="9"/>
  <c r="J103" i="9"/>
  <c r="K103" i="9" s="1"/>
  <c r="J12" i="9"/>
  <c r="K12" i="9" s="1"/>
  <c r="L12" i="9" s="1"/>
  <c r="J61" i="9"/>
  <c r="K61" i="9" s="1"/>
  <c r="L61" i="9" s="1"/>
  <c r="J160" i="9"/>
  <c r="J11" i="9"/>
  <c r="K11" i="9" s="1"/>
  <c r="J149" i="9"/>
  <c r="K149" i="9" s="1"/>
  <c r="J76" i="9"/>
  <c r="K76" i="9" s="1"/>
  <c r="L76" i="9" s="1"/>
  <c r="J53" i="9"/>
  <c r="J60" i="9"/>
  <c r="K60" i="9" s="1"/>
  <c r="J148" i="9"/>
  <c r="K148" i="9" s="1"/>
  <c r="L148" i="9" s="1"/>
  <c r="J10" i="9"/>
  <c r="K10" i="9" s="1"/>
  <c r="L10" i="9" s="1"/>
  <c r="J147" i="9"/>
  <c r="J165" i="9"/>
  <c r="J36" i="9"/>
  <c r="K36" i="9" s="1"/>
  <c r="L36" i="9" s="1"/>
  <c r="J197" i="9"/>
  <c r="K197" i="9" s="1"/>
  <c r="L197" i="9" s="1"/>
  <c r="J46" i="9"/>
  <c r="K184" i="9"/>
  <c r="L184" i="9" s="1"/>
  <c r="J184" i="9"/>
  <c r="J35" i="9"/>
  <c r="K35" i="9" s="1"/>
  <c r="L35" i="9" s="1"/>
  <c r="J124" i="9"/>
  <c r="J196" i="9"/>
  <c r="J75" i="9"/>
  <c r="J100" i="9"/>
  <c r="K100" i="9" s="1"/>
  <c r="L100" i="9" s="1"/>
  <c r="J92" i="9"/>
  <c r="J173" i="9"/>
  <c r="J146" i="9"/>
  <c r="J23" i="9"/>
  <c r="K23" i="9" s="1"/>
  <c r="L23" i="9" s="1"/>
  <c r="J98" i="9"/>
  <c r="J52" i="9"/>
  <c r="J74" i="9"/>
  <c r="J22" i="9"/>
  <c r="K22" i="9" s="1"/>
  <c r="L22" i="9" s="1"/>
  <c r="J73" i="9"/>
  <c r="K73" i="9" s="1"/>
  <c r="J26" i="9"/>
  <c r="J51" i="9"/>
  <c r="J164" i="9"/>
  <c r="K164" i="9" s="1"/>
  <c r="L164" i="9" s="1"/>
  <c r="J123" i="9"/>
  <c r="J9" i="9"/>
  <c r="J172" i="9"/>
  <c r="K172" i="9" s="1"/>
  <c r="J107" i="9"/>
  <c r="K107" i="9" s="1"/>
  <c r="L107" i="9" s="1"/>
  <c r="J189" i="9"/>
  <c r="J159" i="9"/>
  <c r="J21" i="9"/>
  <c r="K21" i="9" s="1"/>
  <c r="J8" i="9"/>
  <c r="K8" i="9" s="1"/>
  <c r="L8" i="9" s="1"/>
  <c r="J72" i="9"/>
  <c r="J106" i="9"/>
  <c r="K106" i="9" s="1"/>
  <c r="L106" i="9" s="1"/>
  <c r="J183" i="9"/>
  <c r="J91" i="9"/>
  <c r="J93" i="9"/>
  <c r="K93" i="9" s="1"/>
  <c r="L93" i="9" s="1"/>
  <c r="J145" i="9"/>
  <c r="K145" i="9" s="1"/>
  <c r="L145" i="9" s="1"/>
  <c r="J144" i="9"/>
  <c r="J143" i="9"/>
  <c r="J182" i="9"/>
  <c r="K182" i="9" s="1"/>
  <c r="L182" i="9" s="1"/>
  <c r="J122" i="9"/>
  <c r="K122" i="9" s="1"/>
  <c r="L122" i="9" s="1"/>
  <c r="J142" i="9"/>
  <c r="K142" i="9" s="1"/>
  <c r="J158" i="9"/>
  <c r="J131" i="9"/>
  <c r="K131" i="9" s="1"/>
  <c r="L131" i="9" s="1"/>
  <c r="J181" i="9"/>
  <c r="K181" i="9" s="1"/>
  <c r="L181" i="9" s="1"/>
  <c r="J188" i="9"/>
  <c r="J25" i="9"/>
  <c r="J180" i="9"/>
  <c r="K180" i="9" s="1"/>
  <c r="L180" i="9" s="1"/>
  <c r="J171" i="9"/>
  <c r="K171" i="9" s="1"/>
  <c r="L171" i="9" s="1"/>
  <c r="J28" i="9"/>
  <c r="K28" i="9" s="1"/>
  <c r="J34" i="9"/>
  <c r="J27" i="9"/>
  <c r="K27" i="9" s="1"/>
  <c r="L27" i="9" s="1"/>
  <c r="J99" i="9"/>
  <c r="K99" i="9" s="1"/>
  <c r="L99" i="9" s="1"/>
  <c r="J141" i="9"/>
  <c r="J113" i="9"/>
  <c r="J170" i="9"/>
  <c r="K170" i="9" s="1"/>
  <c r="L170" i="9" s="1"/>
  <c r="J71" i="9"/>
  <c r="K71" i="9" s="1"/>
  <c r="L71" i="9" s="1"/>
  <c r="J179" i="9"/>
  <c r="K179" i="9" s="1"/>
  <c r="J65" i="9"/>
  <c r="J178" i="9"/>
  <c r="K178" i="9" s="1"/>
  <c r="L178" i="9" s="1"/>
  <c r="J59" i="9"/>
  <c r="K59" i="9" s="1"/>
  <c r="L59" i="9" s="1"/>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 i="8"/>
  <c r="J201" i="8"/>
  <c r="J200" i="8"/>
  <c r="K200" i="8" s="1"/>
  <c r="J199" i="8"/>
  <c r="J198" i="8"/>
  <c r="K198" i="8" s="1"/>
  <c r="L198" i="8" s="1"/>
  <c r="J197" i="8"/>
  <c r="K197" i="8" s="1"/>
  <c r="J196" i="8"/>
  <c r="K196" i="8" s="1"/>
  <c r="J195" i="8"/>
  <c r="J194" i="8"/>
  <c r="K194" i="8" s="1"/>
  <c r="J193" i="8"/>
  <c r="K193" i="8" s="1"/>
  <c r="L193" i="8" s="1"/>
  <c r="J192" i="8"/>
  <c r="K192" i="8" s="1"/>
  <c r="J191" i="8"/>
  <c r="J190" i="8"/>
  <c r="J189" i="8"/>
  <c r="K189" i="8" s="1"/>
  <c r="J188" i="8"/>
  <c r="J187" i="8"/>
  <c r="J186" i="8"/>
  <c r="K186" i="8" s="1"/>
  <c r="L186" i="8" s="1"/>
  <c r="J185" i="8"/>
  <c r="K185" i="8" s="1"/>
  <c r="L185" i="8" s="1"/>
  <c r="J184" i="8"/>
  <c r="K184" i="8" s="1"/>
  <c r="J183" i="8"/>
  <c r="J182" i="8"/>
  <c r="K182" i="8" s="1"/>
  <c r="L182" i="8" s="1"/>
  <c r="K181" i="8"/>
  <c r="J181" i="8"/>
  <c r="J180" i="8"/>
  <c r="J179" i="8"/>
  <c r="J178" i="8"/>
  <c r="K178" i="8" s="1"/>
  <c r="L178" i="8" s="1"/>
  <c r="J177" i="8"/>
  <c r="J176" i="8"/>
  <c r="K176" i="8" s="1"/>
  <c r="J175" i="8"/>
  <c r="J174" i="8"/>
  <c r="K174" i="8" s="1"/>
  <c r="L174" i="8" s="1"/>
  <c r="J173" i="8"/>
  <c r="K173" i="8" s="1"/>
  <c r="L173" i="8" s="1"/>
  <c r="J172" i="8"/>
  <c r="K172" i="8" s="1"/>
  <c r="J171" i="8"/>
  <c r="J170" i="8"/>
  <c r="K170" i="8" s="1"/>
  <c r="L170" i="8" s="1"/>
  <c r="J169" i="8"/>
  <c r="K169" i="8" s="1"/>
  <c r="L169" i="8" s="1"/>
  <c r="J168" i="8"/>
  <c r="K168" i="8" s="1"/>
  <c r="J167" i="8"/>
  <c r="J166" i="8"/>
  <c r="K166" i="8" s="1"/>
  <c r="L166" i="8" s="1"/>
  <c r="J165" i="8"/>
  <c r="J164" i="8"/>
  <c r="J163" i="8"/>
  <c r="J162" i="8"/>
  <c r="K162" i="8" s="1"/>
  <c r="L162" i="8" s="1"/>
  <c r="J161" i="8"/>
  <c r="J160" i="8"/>
  <c r="K160" i="8" s="1"/>
  <c r="J159" i="8"/>
  <c r="J158" i="8"/>
  <c r="K158" i="8" s="1"/>
  <c r="L158" i="8" s="1"/>
  <c r="J157" i="8"/>
  <c r="K157" i="8" s="1"/>
  <c r="J156" i="8"/>
  <c r="J155" i="8"/>
  <c r="J154" i="8"/>
  <c r="K154" i="8" s="1"/>
  <c r="L154" i="8" s="1"/>
  <c r="J153" i="8"/>
  <c r="K153" i="8" s="1"/>
  <c r="L153" i="8" s="1"/>
  <c r="J152" i="8"/>
  <c r="K152" i="8" s="1"/>
  <c r="J151" i="8"/>
  <c r="J150" i="8"/>
  <c r="K150" i="8" s="1"/>
  <c r="L150" i="8" s="1"/>
  <c r="J149" i="8"/>
  <c r="K149" i="8" s="1"/>
  <c r="J148" i="8"/>
  <c r="J147" i="8"/>
  <c r="J146" i="8"/>
  <c r="K146" i="8" s="1"/>
  <c r="L146" i="8" s="1"/>
  <c r="J145" i="8"/>
  <c r="J144" i="8"/>
  <c r="K144" i="8" s="1"/>
  <c r="J143" i="8"/>
  <c r="J142" i="8"/>
  <c r="K142" i="8" s="1"/>
  <c r="L142" i="8" s="1"/>
  <c r="J141" i="8"/>
  <c r="K141" i="8" s="1"/>
  <c r="L141" i="8" s="1"/>
  <c r="J140" i="8"/>
  <c r="K140" i="8" s="1"/>
  <c r="J139" i="8"/>
  <c r="J138" i="8"/>
  <c r="K138" i="8" s="1"/>
  <c r="L138" i="8" s="1"/>
  <c r="J137" i="8"/>
  <c r="K137" i="8" s="1"/>
  <c r="L137" i="8" s="1"/>
  <c r="J136" i="8"/>
  <c r="K136" i="8" s="1"/>
  <c r="J135" i="8"/>
  <c r="J134" i="8"/>
  <c r="K134" i="8" s="1"/>
  <c r="L134" i="8" s="1"/>
  <c r="J133" i="8"/>
  <c r="J132" i="8"/>
  <c r="J131" i="8"/>
  <c r="J130" i="8"/>
  <c r="K130" i="8" s="1"/>
  <c r="L130" i="8" s="1"/>
  <c r="J129" i="8"/>
  <c r="J128" i="8"/>
  <c r="K128" i="8" s="1"/>
  <c r="J127" i="8"/>
  <c r="J126" i="8"/>
  <c r="K126" i="8" s="1"/>
  <c r="L126" i="8" s="1"/>
  <c r="J125" i="8"/>
  <c r="K125" i="8" s="1"/>
  <c r="J124" i="8"/>
  <c r="J123" i="8"/>
  <c r="J122" i="8"/>
  <c r="K122" i="8" s="1"/>
  <c r="L122" i="8" s="1"/>
  <c r="J121" i="8"/>
  <c r="K121" i="8" s="1"/>
  <c r="L121" i="8" s="1"/>
  <c r="J120" i="8"/>
  <c r="K120" i="8" s="1"/>
  <c r="J119" i="8"/>
  <c r="J118" i="8"/>
  <c r="K118" i="8" s="1"/>
  <c r="L118" i="8" s="1"/>
  <c r="J117" i="8"/>
  <c r="K117" i="8" s="1"/>
  <c r="J116" i="8"/>
  <c r="J115" i="8"/>
  <c r="J114" i="8"/>
  <c r="K114" i="8" s="1"/>
  <c r="L114" i="8" s="1"/>
  <c r="J113" i="8"/>
  <c r="J112" i="8"/>
  <c r="K112" i="8" s="1"/>
  <c r="J111" i="8"/>
  <c r="J110" i="8"/>
  <c r="K110" i="8" s="1"/>
  <c r="L110" i="8" s="1"/>
  <c r="J109" i="8"/>
  <c r="K109" i="8" s="1"/>
  <c r="L109" i="8" s="1"/>
  <c r="J108" i="8"/>
  <c r="K108" i="8" s="1"/>
  <c r="J107" i="8"/>
  <c r="J106" i="8"/>
  <c r="K106" i="8" s="1"/>
  <c r="L106" i="8" s="1"/>
  <c r="J105" i="8"/>
  <c r="K105" i="8" s="1"/>
  <c r="L105" i="8" s="1"/>
  <c r="J104" i="8"/>
  <c r="K104" i="8" s="1"/>
  <c r="J103" i="8"/>
  <c r="J102" i="8"/>
  <c r="K102" i="8" s="1"/>
  <c r="L102" i="8" s="1"/>
  <c r="J101" i="8"/>
  <c r="J100" i="8"/>
  <c r="J99" i="8"/>
  <c r="J98" i="8"/>
  <c r="K98" i="8" s="1"/>
  <c r="L98" i="8" s="1"/>
  <c r="J97" i="8"/>
  <c r="J96" i="8"/>
  <c r="K96" i="8" s="1"/>
  <c r="J95" i="8"/>
  <c r="J94" i="8"/>
  <c r="K94" i="8" s="1"/>
  <c r="L94" i="8" s="1"/>
  <c r="J93" i="8"/>
  <c r="K93" i="8" s="1"/>
  <c r="L93" i="8" s="1"/>
  <c r="J92" i="8"/>
  <c r="J91" i="8"/>
  <c r="J90" i="8"/>
  <c r="K90" i="8" s="1"/>
  <c r="L90" i="8" s="1"/>
  <c r="J89" i="8"/>
  <c r="K89" i="8" s="1"/>
  <c r="L89" i="8" s="1"/>
  <c r="J88" i="8"/>
  <c r="K88" i="8" s="1"/>
  <c r="J87" i="8"/>
  <c r="J86" i="8"/>
  <c r="K86" i="8" s="1"/>
  <c r="L86" i="8" s="1"/>
  <c r="J85" i="8"/>
  <c r="K85" i="8" s="1"/>
  <c r="J84" i="8"/>
  <c r="J83" i="8"/>
  <c r="J82" i="8"/>
  <c r="K82" i="8" s="1"/>
  <c r="L82" i="8" s="1"/>
  <c r="J81" i="8"/>
  <c r="J80" i="8"/>
  <c r="K80" i="8" s="1"/>
  <c r="J79" i="8"/>
  <c r="J78" i="8"/>
  <c r="K78" i="8" s="1"/>
  <c r="L78" i="8" s="1"/>
  <c r="J77" i="8"/>
  <c r="K77" i="8" s="1"/>
  <c r="L77" i="8" s="1"/>
  <c r="J76" i="8"/>
  <c r="K76" i="8" s="1"/>
  <c r="J75" i="8"/>
  <c r="J74" i="8"/>
  <c r="K74" i="8" s="1"/>
  <c r="L74" i="8" s="1"/>
  <c r="J73" i="8"/>
  <c r="K73" i="8" s="1"/>
  <c r="L73" i="8" s="1"/>
  <c r="J72" i="8"/>
  <c r="K72" i="8" s="1"/>
  <c r="J71" i="8"/>
  <c r="J70" i="8"/>
  <c r="K70" i="8" s="1"/>
  <c r="L70" i="8" s="1"/>
  <c r="J69" i="8"/>
  <c r="J68" i="8"/>
  <c r="J67" i="8"/>
  <c r="J66" i="8"/>
  <c r="K66" i="8" s="1"/>
  <c r="J65" i="8"/>
  <c r="J64" i="8"/>
  <c r="J63" i="8"/>
  <c r="J62" i="8"/>
  <c r="J61" i="8"/>
  <c r="K61" i="8" s="1"/>
  <c r="L61" i="8" s="1"/>
  <c r="J60" i="8"/>
  <c r="J59" i="8"/>
  <c r="J58" i="8"/>
  <c r="K58" i="8" s="1"/>
  <c r="J57" i="8"/>
  <c r="K57" i="8" s="1"/>
  <c r="L57" i="8" s="1"/>
  <c r="J56" i="8"/>
  <c r="J55" i="8"/>
  <c r="J54" i="8"/>
  <c r="K54" i="8" s="1"/>
  <c r="J53" i="8"/>
  <c r="K53" i="8" s="1"/>
  <c r="J52" i="8"/>
  <c r="J51" i="8"/>
  <c r="J50" i="8"/>
  <c r="K50" i="8" s="1"/>
  <c r="J49" i="8"/>
  <c r="J48" i="8"/>
  <c r="J47" i="8"/>
  <c r="J46" i="8"/>
  <c r="J45" i="8"/>
  <c r="K45" i="8" s="1"/>
  <c r="L45" i="8" s="1"/>
  <c r="J44" i="8"/>
  <c r="J43" i="8"/>
  <c r="J42" i="8"/>
  <c r="K42" i="8" s="1"/>
  <c r="J41" i="8"/>
  <c r="K41" i="8" s="1"/>
  <c r="L41" i="8" s="1"/>
  <c r="J40" i="8"/>
  <c r="J39" i="8"/>
  <c r="J38" i="8"/>
  <c r="K38" i="8" s="1"/>
  <c r="J37" i="8"/>
  <c r="J36" i="8"/>
  <c r="J35" i="8"/>
  <c r="J34" i="8"/>
  <c r="K34" i="8" s="1"/>
  <c r="J33" i="8"/>
  <c r="J32" i="8"/>
  <c r="J31" i="8"/>
  <c r="K31" i="8" s="1"/>
  <c r="J30" i="8"/>
  <c r="J29" i="8"/>
  <c r="K29" i="8" s="1"/>
  <c r="L29" i="8" s="1"/>
  <c r="J28" i="8"/>
  <c r="K28" i="8" s="1"/>
  <c r="L28" i="8" s="1"/>
  <c r="J27" i="8"/>
  <c r="J26" i="8"/>
  <c r="K26" i="8" s="1"/>
  <c r="J25" i="8"/>
  <c r="K25" i="8" s="1"/>
  <c r="L25" i="8" s="1"/>
  <c r="J24" i="8"/>
  <c r="K24" i="8" s="1"/>
  <c r="L24" i="8" s="1"/>
  <c r="J23" i="8"/>
  <c r="J22" i="8"/>
  <c r="J21" i="8"/>
  <c r="K21" i="8" s="1"/>
  <c r="L21" i="8" s="1"/>
  <c r="J20" i="8"/>
  <c r="K20" i="8" s="1"/>
  <c r="L20" i="8" s="1"/>
  <c r="J19" i="8"/>
  <c r="J18" i="8"/>
  <c r="K18" i="8" s="1"/>
  <c r="J17" i="8"/>
  <c r="K17" i="8" s="1"/>
  <c r="L17" i="8" s="1"/>
  <c r="J16" i="8"/>
  <c r="K16" i="8" s="1"/>
  <c r="L16" i="8" s="1"/>
  <c r="J15" i="8"/>
  <c r="J14" i="8"/>
  <c r="J13" i="8"/>
  <c r="K13" i="8" s="1"/>
  <c r="L13" i="8" s="1"/>
  <c r="J12" i="8"/>
  <c r="K12" i="8" s="1"/>
  <c r="L12" i="8" s="1"/>
  <c r="J11" i="8"/>
  <c r="J10" i="8"/>
  <c r="K10" i="8" s="1"/>
  <c r="J9" i="8"/>
  <c r="K9" i="8" s="1"/>
  <c r="L9" i="8" s="1"/>
  <c r="J8" i="8"/>
  <c r="K8" i="8" s="1"/>
  <c r="L8" i="8" s="1"/>
  <c r="J7" i="8"/>
  <c r="J6" i="8"/>
  <c r="K6" i="8" s="1"/>
  <c r="J5" i="8"/>
  <c r="K5" i="8" s="1"/>
  <c r="L5" i="8" s="1"/>
  <c r="J4" i="8"/>
  <c r="K4" i="8" s="1"/>
  <c r="L4" i="8" s="1"/>
  <c r="J3" i="8"/>
  <c r="J2" i="8"/>
  <c r="K2" i="8" s="1"/>
  <c r="J201" i="4"/>
  <c r="J200" i="4"/>
  <c r="K200" i="4" s="1"/>
  <c r="L200" i="4" s="1"/>
  <c r="K199" i="4"/>
  <c r="J199" i="4"/>
  <c r="J198" i="4"/>
  <c r="K197" i="4"/>
  <c r="J197" i="4"/>
  <c r="L197" i="4" s="1"/>
  <c r="L196" i="4"/>
  <c r="J196" i="4"/>
  <c r="K196" i="4" s="1"/>
  <c r="K195" i="4"/>
  <c r="J195" i="4"/>
  <c r="L195" i="4" s="1"/>
  <c r="J194" i="4"/>
  <c r="K193" i="4"/>
  <c r="J193" i="4"/>
  <c r="L193" i="4" s="1"/>
  <c r="L192" i="4"/>
  <c r="J192" i="4"/>
  <c r="K192" i="4" s="1"/>
  <c r="K191" i="4"/>
  <c r="J191" i="4"/>
  <c r="L191" i="4" s="1"/>
  <c r="J190" i="4"/>
  <c r="K189" i="4"/>
  <c r="J189" i="4"/>
  <c r="L189" i="4" s="1"/>
  <c r="J188" i="4"/>
  <c r="K188" i="4" s="1"/>
  <c r="L188" i="4" s="1"/>
  <c r="K187" i="4"/>
  <c r="J187" i="4"/>
  <c r="J186" i="4"/>
  <c r="K185" i="4"/>
  <c r="J185" i="4"/>
  <c r="L185" i="4" s="1"/>
  <c r="J184" i="4"/>
  <c r="K184" i="4" s="1"/>
  <c r="L184" i="4" s="1"/>
  <c r="K183" i="4"/>
  <c r="J183" i="4"/>
  <c r="J182" i="4"/>
  <c r="K181" i="4"/>
  <c r="J181" i="4"/>
  <c r="L181" i="4" s="1"/>
  <c r="L180" i="4"/>
  <c r="J180" i="4"/>
  <c r="K180" i="4" s="1"/>
  <c r="K179" i="4"/>
  <c r="J179" i="4"/>
  <c r="L179" i="4" s="1"/>
  <c r="J178" i="4"/>
  <c r="K177" i="4"/>
  <c r="J177" i="4"/>
  <c r="L177" i="4" s="1"/>
  <c r="L176" i="4"/>
  <c r="J176" i="4"/>
  <c r="K176" i="4" s="1"/>
  <c r="K175" i="4"/>
  <c r="J175" i="4"/>
  <c r="L175" i="4" s="1"/>
  <c r="J174" i="4"/>
  <c r="K173" i="4"/>
  <c r="J173" i="4"/>
  <c r="L173" i="4" s="1"/>
  <c r="J172" i="4"/>
  <c r="K172" i="4" s="1"/>
  <c r="L172" i="4" s="1"/>
  <c r="K171" i="4"/>
  <c r="L171" i="4" s="1"/>
  <c r="J171" i="4"/>
  <c r="J170" i="4"/>
  <c r="J169" i="4"/>
  <c r="J168" i="4"/>
  <c r="K168" i="4" s="1"/>
  <c r="L168" i="4" s="1"/>
  <c r="L167" i="4"/>
  <c r="K167" i="4"/>
  <c r="J167" i="4"/>
  <c r="J166" i="4"/>
  <c r="J165" i="4"/>
  <c r="J164" i="4"/>
  <c r="K164" i="4" s="1"/>
  <c r="L164" i="4" s="1"/>
  <c r="L163" i="4"/>
  <c r="K163" i="4"/>
  <c r="J163" i="4"/>
  <c r="J162" i="4"/>
  <c r="J161" i="4"/>
  <c r="J160" i="4"/>
  <c r="K160" i="4" s="1"/>
  <c r="L160" i="4" s="1"/>
  <c r="L159" i="4"/>
  <c r="K159" i="4"/>
  <c r="J159" i="4"/>
  <c r="J158" i="4"/>
  <c r="J157" i="4"/>
  <c r="J156" i="4"/>
  <c r="K156" i="4" s="1"/>
  <c r="L156" i="4" s="1"/>
  <c r="L155" i="4"/>
  <c r="K155" i="4"/>
  <c r="J155" i="4"/>
  <c r="J154" i="4"/>
  <c r="J153" i="4"/>
  <c r="J152" i="4"/>
  <c r="K152" i="4" s="1"/>
  <c r="L152" i="4" s="1"/>
  <c r="L151" i="4"/>
  <c r="K151" i="4"/>
  <c r="J151" i="4"/>
  <c r="J150" i="4"/>
  <c r="J149" i="4"/>
  <c r="J148" i="4"/>
  <c r="K148" i="4" s="1"/>
  <c r="L148" i="4" s="1"/>
  <c r="L147" i="4"/>
  <c r="K147" i="4"/>
  <c r="J147" i="4"/>
  <c r="J146" i="4"/>
  <c r="J145" i="4"/>
  <c r="L144" i="4"/>
  <c r="K144" i="4"/>
  <c r="J144" i="4"/>
  <c r="L143" i="4"/>
  <c r="K143" i="4"/>
  <c r="J143" i="4"/>
  <c r="K142" i="4"/>
  <c r="J142" i="4"/>
  <c r="J141" i="4"/>
  <c r="L140" i="4"/>
  <c r="K140" i="4"/>
  <c r="J140" i="4"/>
  <c r="K139" i="4"/>
  <c r="L139" i="4" s="1"/>
  <c r="J139" i="4"/>
  <c r="K138" i="4"/>
  <c r="J138" i="4"/>
  <c r="J137" i="4"/>
  <c r="L136" i="4"/>
  <c r="K136" i="4"/>
  <c r="J136" i="4"/>
  <c r="K135" i="4"/>
  <c r="L135" i="4" s="1"/>
  <c r="J135" i="4"/>
  <c r="J134" i="4"/>
  <c r="J133" i="4"/>
  <c r="L132" i="4"/>
  <c r="J132" i="4"/>
  <c r="K132" i="4" s="1"/>
  <c r="K131" i="4"/>
  <c r="L131" i="4" s="1"/>
  <c r="J131" i="4"/>
  <c r="J130" i="4"/>
  <c r="K130" i="4" s="1"/>
  <c r="J129" i="4"/>
  <c r="L128" i="4"/>
  <c r="J128" i="4"/>
  <c r="K128" i="4" s="1"/>
  <c r="K127" i="4"/>
  <c r="L127" i="4" s="1"/>
  <c r="J127" i="4"/>
  <c r="J126" i="4"/>
  <c r="J125" i="4"/>
  <c r="L124" i="4"/>
  <c r="J124" i="4"/>
  <c r="K124" i="4" s="1"/>
  <c r="K123" i="4"/>
  <c r="L123" i="4" s="1"/>
  <c r="J123" i="4"/>
  <c r="J122" i="4"/>
  <c r="J121" i="4"/>
  <c r="L120" i="4"/>
  <c r="J120" i="4"/>
  <c r="K120" i="4" s="1"/>
  <c r="K119" i="4"/>
  <c r="L119" i="4" s="1"/>
  <c r="J119" i="4"/>
  <c r="J118" i="4"/>
  <c r="K118" i="4" s="1"/>
  <c r="J117" i="4"/>
  <c r="L116" i="4"/>
  <c r="J116" i="4"/>
  <c r="K116" i="4" s="1"/>
  <c r="K115" i="4"/>
  <c r="L115" i="4" s="1"/>
  <c r="J115" i="4"/>
  <c r="J114" i="4"/>
  <c r="J113" i="4"/>
  <c r="L112" i="4"/>
  <c r="J112" i="4"/>
  <c r="K112" i="4" s="1"/>
  <c r="K111" i="4"/>
  <c r="L111" i="4" s="1"/>
  <c r="J111" i="4"/>
  <c r="J110" i="4"/>
  <c r="J109" i="4"/>
  <c r="L108" i="4"/>
  <c r="J108" i="4"/>
  <c r="K108" i="4" s="1"/>
  <c r="K107" i="4"/>
  <c r="L107" i="4" s="1"/>
  <c r="J107" i="4"/>
  <c r="J106" i="4"/>
  <c r="K106" i="4" s="1"/>
  <c r="J105" i="4"/>
  <c r="L104" i="4"/>
  <c r="J104" i="4"/>
  <c r="K104" i="4" s="1"/>
  <c r="K103" i="4"/>
  <c r="L103" i="4" s="1"/>
  <c r="J103" i="4"/>
  <c r="J102" i="4"/>
  <c r="J101" i="4"/>
  <c r="L100" i="4"/>
  <c r="J100" i="4"/>
  <c r="K100" i="4" s="1"/>
  <c r="K99" i="4"/>
  <c r="L99" i="4" s="1"/>
  <c r="J99" i="4"/>
  <c r="J98" i="4"/>
  <c r="K98" i="4" s="1"/>
  <c r="J97" i="4"/>
  <c r="L96" i="4"/>
  <c r="J96" i="4"/>
  <c r="K96" i="4" s="1"/>
  <c r="K95" i="4"/>
  <c r="L95" i="4" s="1"/>
  <c r="J95" i="4"/>
  <c r="J94" i="4"/>
  <c r="K94" i="4" s="1"/>
  <c r="J93" i="4"/>
  <c r="L92" i="4"/>
  <c r="J92" i="4"/>
  <c r="K92" i="4" s="1"/>
  <c r="K91" i="4"/>
  <c r="L91" i="4" s="1"/>
  <c r="J91" i="4"/>
  <c r="J90" i="4"/>
  <c r="J89" i="4"/>
  <c r="J88" i="4"/>
  <c r="K88" i="4" s="1"/>
  <c r="L88" i="4" s="1"/>
  <c r="K87" i="4"/>
  <c r="L87" i="4" s="1"/>
  <c r="J87" i="4"/>
  <c r="J86" i="4"/>
  <c r="J85" i="4"/>
  <c r="L84" i="4"/>
  <c r="J84" i="4"/>
  <c r="K84" i="4" s="1"/>
  <c r="K83" i="4"/>
  <c r="L83" i="4" s="1"/>
  <c r="J83" i="4"/>
  <c r="J82" i="4"/>
  <c r="K82" i="4" s="1"/>
  <c r="J81" i="4"/>
  <c r="J80" i="4"/>
  <c r="K80" i="4" s="1"/>
  <c r="L80" i="4" s="1"/>
  <c r="K79" i="4"/>
  <c r="L79" i="4" s="1"/>
  <c r="J79" i="4"/>
  <c r="J78" i="4"/>
  <c r="J77" i="4"/>
  <c r="J76" i="4"/>
  <c r="K76" i="4" s="1"/>
  <c r="L76" i="4" s="1"/>
  <c r="K75" i="4"/>
  <c r="L75" i="4" s="1"/>
  <c r="J75" i="4"/>
  <c r="J74" i="4"/>
  <c r="J73" i="4"/>
  <c r="J72" i="4"/>
  <c r="K72" i="4" s="1"/>
  <c r="L72" i="4" s="1"/>
  <c r="K71" i="4"/>
  <c r="L71" i="4" s="1"/>
  <c r="J71" i="4"/>
  <c r="J70" i="4"/>
  <c r="K70" i="4" s="1"/>
  <c r="J69" i="4"/>
  <c r="J68" i="4"/>
  <c r="K68" i="4" s="1"/>
  <c r="L68" i="4" s="1"/>
  <c r="K67" i="4"/>
  <c r="L67" i="4" s="1"/>
  <c r="J67" i="4"/>
  <c r="J66" i="4"/>
  <c r="J65" i="4"/>
  <c r="J64" i="4"/>
  <c r="K64" i="4" s="1"/>
  <c r="L64" i="4" s="1"/>
  <c r="K63" i="4"/>
  <c r="L63" i="4" s="1"/>
  <c r="J63" i="4"/>
  <c r="J62" i="4"/>
  <c r="J61" i="4"/>
  <c r="J60" i="4"/>
  <c r="K60" i="4" s="1"/>
  <c r="L60" i="4" s="1"/>
  <c r="K59" i="4"/>
  <c r="L59" i="4" s="1"/>
  <c r="J59" i="4"/>
  <c r="J58" i="4"/>
  <c r="K58" i="4" s="1"/>
  <c r="J57" i="4"/>
  <c r="L56" i="4"/>
  <c r="K56" i="4"/>
  <c r="J56" i="4"/>
  <c r="L55" i="4"/>
  <c r="K55" i="4"/>
  <c r="J55" i="4"/>
  <c r="J54" i="4"/>
  <c r="J53" i="4"/>
  <c r="J52" i="4"/>
  <c r="K52" i="4" s="1"/>
  <c r="L52" i="4" s="1"/>
  <c r="L51" i="4"/>
  <c r="K51" i="4"/>
  <c r="J51" i="4"/>
  <c r="J50" i="4"/>
  <c r="J49" i="4"/>
  <c r="J48" i="4"/>
  <c r="K48" i="4" s="1"/>
  <c r="L48" i="4" s="1"/>
  <c r="L47" i="4"/>
  <c r="K47" i="4"/>
  <c r="J47" i="4"/>
  <c r="J46" i="4"/>
  <c r="J45" i="4"/>
  <c r="J44" i="4"/>
  <c r="K44" i="4" s="1"/>
  <c r="L44" i="4" s="1"/>
  <c r="L43" i="4"/>
  <c r="K43" i="4"/>
  <c r="J43" i="4"/>
  <c r="J42" i="4"/>
  <c r="J41" i="4"/>
  <c r="J40" i="4"/>
  <c r="K40" i="4" s="1"/>
  <c r="L40" i="4" s="1"/>
  <c r="L39" i="4"/>
  <c r="K39" i="4"/>
  <c r="J39" i="4"/>
  <c r="J38" i="4"/>
  <c r="J37" i="4"/>
  <c r="J36" i="4"/>
  <c r="K36" i="4" s="1"/>
  <c r="L36" i="4" s="1"/>
  <c r="L35" i="4"/>
  <c r="K35" i="4"/>
  <c r="J35" i="4"/>
  <c r="J34" i="4"/>
  <c r="J33" i="4"/>
  <c r="J32" i="4"/>
  <c r="K32" i="4" s="1"/>
  <c r="L32" i="4" s="1"/>
  <c r="L31" i="4"/>
  <c r="K31" i="4"/>
  <c r="J31" i="4"/>
  <c r="J30" i="4"/>
  <c r="J29" i="4"/>
  <c r="J28" i="4"/>
  <c r="K28" i="4" s="1"/>
  <c r="L28" i="4" s="1"/>
  <c r="L27" i="4"/>
  <c r="K27" i="4"/>
  <c r="J27" i="4"/>
  <c r="J26" i="4"/>
  <c r="J25" i="4"/>
  <c r="J24" i="4"/>
  <c r="J23" i="4"/>
  <c r="L22" i="4"/>
  <c r="K22" i="4"/>
  <c r="J22" i="4"/>
  <c r="K21" i="4"/>
  <c r="L21" i="4" s="1"/>
  <c r="J21" i="4"/>
  <c r="J20" i="4"/>
  <c r="J19" i="4"/>
  <c r="L18" i="4"/>
  <c r="K18" i="4"/>
  <c r="J18" i="4"/>
  <c r="K17" i="4"/>
  <c r="L17" i="4" s="1"/>
  <c r="J17" i="4"/>
  <c r="J16" i="4"/>
  <c r="J15" i="4"/>
  <c r="L14" i="4"/>
  <c r="K14" i="4"/>
  <c r="J14" i="4"/>
  <c r="K13" i="4"/>
  <c r="L13" i="4" s="1"/>
  <c r="J13" i="4"/>
  <c r="J12" i="4"/>
  <c r="J11" i="4"/>
  <c r="L10" i="4"/>
  <c r="K10" i="4"/>
  <c r="J10" i="4"/>
  <c r="L9" i="4"/>
  <c r="K9" i="4"/>
  <c r="J9" i="4"/>
  <c r="J8" i="4"/>
  <c r="K8" i="4" s="1"/>
  <c r="J7" i="4"/>
  <c r="L6" i="4"/>
  <c r="K6" i="4"/>
  <c r="J6" i="4"/>
  <c r="K5" i="4"/>
  <c r="L5" i="4" s="1"/>
  <c r="J5" i="4"/>
  <c r="K4" i="4"/>
  <c r="J4" i="4"/>
  <c r="J3" i="4"/>
  <c r="L2" i="4"/>
  <c r="K2" i="4"/>
  <c r="J2" i="4"/>
  <c r="M97" i="7" l="1"/>
  <c r="M102" i="7"/>
  <c r="M86" i="7"/>
  <c r="M89" i="7"/>
  <c r="M73" i="7"/>
  <c r="M57" i="7"/>
  <c r="M41" i="7"/>
  <c r="M25" i="7"/>
  <c r="L97" i="7"/>
  <c r="M94" i="7"/>
  <c r="M78" i="7"/>
  <c r="L65" i="7"/>
  <c r="M65" i="7" s="1"/>
  <c r="L17" i="7"/>
  <c r="M17" i="7" s="1"/>
  <c r="L93" i="7"/>
  <c r="M93" i="7" s="1"/>
  <c r="M90" i="7"/>
  <c r="L77" i="7"/>
  <c r="M77" i="7" s="1"/>
  <c r="M64" i="7"/>
  <c r="L61" i="7"/>
  <c r="M61" i="7" s="1"/>
  <c r="M48" i="7"/>
  <c r="L45" i="7"/>
  <c r="M45" i="7" s="1"/>
  <c r="M32" i="7"/>
  <c r="L29" i="7"/>
  <c r="M29" i="7" s="1"/>
  <c r="M16" i="7"/>
  <c r="L13" i="7"/>
  <c r="M13" i="7" s="1"/>
  <c r="M198" i="7"/>
  <c r="M190" i="7"/>
  <c r="M182" i="7"/>
  <c r="M174" i="7"/>
  <c r="M101" i="7"/>
  <c r="M85" i="7"/>
  <c r="M68" i="7"/>
  <c r="M52" i="7"/>
  <c r="M36" i="7"/>
  <c r="M20" i="7"/>
  <c r="M5" i="7"/>
  <c r="M98" i="7"/>
  <c r="M82" i="7"/>
  <c r="M72" i="7"/>
  <c r="M56" i="7"/>
  <c r="M40" i="7"/>
  <c r="M24" i="7"/>
  <c r="M194" i="7"/>
  <c r="M186" i="7"/>
  <c r="M178" i="7"/>
  <c r="M76" i="7"/>
  <c r="M60" i="7"/>
  <c r="M44" i="7"/>
  <c r="M28" i="7"/>
  <c r="M12" i="7"/>
  <c r="M170" i="7"/>
  <c r="M162" i="7"/>
  <c r="M154" i="7"/>
  <c r="M146" i="7"/>
  <c r="M138" i="7"/>
  <c r="M130" i="7"/>
  <c r="M122" i="7"/>
  <c r="M114" i="7"/>
  <c r="M106" i="7"/>
  <c r="L103" i="7"/>
  <c r="M103" i="7"/>
  <c r="L99" i="7"/>
  <c r="M99" i="7"/>
  <c r="L95" i="7"/>
  <c r="M95" i="7"/>
  <c r="L91" i="7"/>
  <c r="M91" i="7"/>
  <c r="L87" i="7"/>
  <c r="M87" i="7"/>
  <c r="L83" i="7"/>
  <c r="M83" i="7"/>
  <c r="L79" i="7"/>
  <c r="M79" i="7"/>
  <c r="M199" i="7"/>
  <c r="M195" i="7"/>
  <c r="M191" i="7"/>
  <c r="M187" i="7"/>
  <c r="M183" i="7"/>
  <c r="M179" i="7"/>
  <c r="M175" i="7"/>
  <c r="M171" i="7"/>
  <c r="M168" i="7"/>
  <c r="M167" i="7"/>
  <c r="M160" i="7"/>
  <c r="M159" i="7"/>
  <c r="M152" i="7"/>
  <c r="M151" i="7"/>
  <c r="M144" i="7"/>
  <c r="M143" i="7"/>
  <c r="M136" i="7"/>
  <c r="M135" i="7"/>
  <c r="M128" i="7"/>
  <c r="M127" i="7"/>
  <c r="M120" i="7"/>
  <c r="M119" i="7"/>
  <c r="M112" i="7"/>
  <c r="M111" i="7"/>
  <c r="M104" i="7"/>
  <c r="M166" i="7"/>
  <c r="M158" i="7"/>
  <c r="M150" i="7"/>
  <c r="M142" i="7"/>
  <c r="M134" i="7"/>
  <c r="M126" i="7"/>
  <c r="M118" i="7"/>
  <c r="M110" i="7"/>
  <c r="M163" i="7"/>
  <c r="M155" i="7"/>
  <c r="M147" i="7"/>
  <c r="M139" i="7"/>
  <c r="M131" i="7"/>
  <c r="M123" i="7"/>
  <c r="M115" i="7"/>
  <c r="M107" i="7"/>
  <c r="M100" i="7"/>
  <c r="M96" i="7"/>
  <c r="M92" i="7"/>
  <c r="M88" i="7"/>
  <c r="M84" i="7"/>
  <c r="M80" i="7"/>
  <c r="M6" i="7"/>
  <c r="M2" i="7"/>
  <c r="M75" i="7"/>
  <c r="M71" i="7"/>
  <c r="M67" i="7"/>
  <c r="M63" i="7"/>
  <c r="M59" i="7"/>
  <c r="M55" i="7"/>
  <c r="M51" i="7"/>
  <c r="M47" i="7"/>
  <c r="M43" i="7"/>
  <c r="M39" i="7"/>
  <c r="M35" i="7"/>
  <c r="M31" i="7"/>
  <c r="M27" i="7"/>
  <c r="M23" i="7"/>
  <c r="M19" i="7"/>
  <c r="M15" i="7"/>
  <c r="M11" i="7"/>
  <c r="M7" i="7"/>
  <c r="L172" i="9"/>
  <c r="K75" i="9"/>
  <c r="L75" i="9" s="1"/>
  <c r="L21" i="9"/>
  <c r="K51" i="9"/>
  <c r="L51" i="9" s="1"/>
  <c r="K74" i="9"/>
  <c r="L74" i="9" s="1"/>
  <c r="K146" i="9"/>
  <c r="L146" i="9" s="1"/>
  <c r="L149" i="9"/>
  <c r="K82" i="9"/>
  <c r="L82" i="9" s="1"/>
  <c r="K50" i="9"/>
  <c r="L50" i="9" s="1"/>
  <c r="K138" i="9"/>
  <c r="L138" i="9" s="1"/>
  <c r="K120" i="9"/>
  <c r="L120" i="9" s="1"/>
  <c r="K45" i="9"/>
  <c r="L45" i="9" s="1"/>
  <c r="L103" i="9"/>
  <c r="K165" i="9"/>
  <c r="L165" i="9" s="1"/>
  <c r="L11" i="9"/>
  <c r="L114" i="9"/>
  <c r="L94" i="9"/>
  <c r="K198" i="9"/>
  <c r="L198" i="9" s="1"/>
  <c r="K66" i="9"/>
  <c r="L66" i="9" s="1"/>
  <c r="L126" i="9"/>
  <c r="K16" i="9"/>
  <c r="L16" i="9" s="1"/>
  <c r="K67" i="9"/>
  <c r="L67" i="9" s="1"/>
  <c r="K86" i="9"/>
  <c r="L86" i="9" s="1"/>
  <c r="K6" i="9"/>
  <c r="L6" i="9" s="1"/>
  <c r="K192" i="9"/>
  <c r="L192" i="9" s="1"/>
  <c r="K121" i="9"/>
  <c r="L121" i="9" s="1"/>
  <c r="L44" i="9"/>
  <c r="K194" i="9"/>
  <c r="L194" i="9" s="1"/>
  <c r="L150" i="9"/>
  <c r="L80" i="9"/>
  <c r="L85" i="9"/>
  <c r="L193" i="9"/>
  <c r="L177" i="9"/>
  <c r="L60" i="9"/>
  <c r="L125" i="9"/>
  <c r="L185" i="9"/>
  <c r="L199" i="9"/>
  <c r="L102" i="9"/>
  <c r="K83" i="9"/>
  <c r="L83" i="9" s="1"/>
  <c r="L166" i="9"/>
  <c r="K136" i="9"/>
  <c r="L136" i="9" s="1"/>
  <c r="L43" i="9"/>
  <c r="K118" i="9"/>
  <c r="L118" i="9" s="1"/>
  <c r="L167" i="9"/>
  <c r="L129" i="9"/>
  <c r="K130" i="9"/>
  <c r="L130" i="9" s="1"/>
  <c r="L157" i="9"/>
  <c r="K44" i="9"/>
  <c r="L58" i="9"/>
  <c r="K195" i="9"/>
  <c r="L195" i="9" s="1"/>
  <c r="L141" i="9"/>
  <c r="K173" i="9"/>
  <c r="L173" i="9" s="1"/>
  <c r="K53" i="9"/>
  <c r="L53" i="9" s="1"/>
  <c r="K54" i="9"/>
  <c r="L54" i="9" s="1"/>
  <c r="K7" i="9"/>
  <c r="L7" i="9" s="1"/>
  <c r="K141" i="9"/>
  <c r="K188" i="9"/>
  <c r="L188" i="9" s="1"/>
  <c r="K144" i="9"/>
  <c r="L144" i="9" s="1"/>
  <c r="K183" i="9"/>
  <c r="L183" i="9" s="1"/>
  <c r="K196" i="9"/>
  <c r="L196" i="9" s="1"/>
  <c r="K108" i="9"/>
  <c r="L108" i="9" s="1"/>
  <c r="K38" i="9"/>
  <c r="L38" i="9" s="1"/>
  <c r="K48" i="9"/>
  <c r="L48" i="9" s="1"/>
  <c r="K68" i="9"/>
  <c r="L68" i="9" s="1"/>
  <c r="K117" i="9"/>
  <c r="L117" i="9" s="1"/>
  <c r="K128" i="9"/>
  <c r="L128" i="9" s="1"/>
  <c r="K65" i="9"/>
  <c r="L65" i="9" s="1"/>
  <c r="L179" i="9"/>
  <c r="K113" i="9"/>
  <c r="L113" i="9" s="1"/>
  <c r="K34" i="9"/>
  <c r="L34" i="9" s="1"/>
  <c r="L28" i="9"/>
  <c r="K25" i="9"/>
  <c r="L25" i="9" s="1"/>
  <c r="K158" i="9"/>
  <c r="L158" i="9" s="1"/>
  <c r="L142" i="9"/>
  <c r="K143" i="9"/>
  <c r="L143" i="9" s="1"/>
  <c r="K91" i="9"/>
  <c r="L91" i="9" s="1"/>
  <c r="K26" i="9"/>
  <c r="L26" i="9" s="1"/>
  <c r="K92" i="9"/>
  <c r="L92" i="9" s="1"/>
  <c r="K46" i="9"/>
  <c r="L46" i="9" s="1"/>
  <c r="K13" i="9"/>
  <c r="L13" i="9" s="1"/>
  <c r="K77" i="9"/>
  <c r="L77" i="9" s="1"/>
  <c r="K162" i="9"/>
  <c r="L162" i="9" s="1"/>
  <c r="K133" i="9"/>
  <c r="L133" i="9" s="1"/>
  <c r="K154" i="9"/>
  <c r="L154" i="9" s="1"/>
  <c r="K19" i="9"/>
  <c r="L19" i="9" s="1"/>
  <c r="K14" i="9"/>
  <c r="L14" i="9" s="1"/>
  <c r="K3" i="9"/>
  <c r="L3" i="9" s="1"/>
  <c r="K109" i="9"/>
  <c r="L109" i="9" s="1"/>
  <c r="K156" i="9"/>
  <c r="L156" i="9" s="1"/>
  <c r="K159" i="9"/>
  <c r="L159" i="9" s="1"/>
  <c r="K9" i="9"/>
  <c r="L9" i="9" s="1"/>
  <c r="K98" i="9"/>
  <c r="L98" i="9" s="1"/>
  <c r="K147" i="9"/>
  <c r="L147" i="9" s="1"/>
  <c r="K4" i="9"/>
  <c r="L4" i="9" s="1"/>
  <c r="K30" i="9"/>
  <c r="L30" i="9" s="1"/>
  <c r="K155" i="9"/>
  <c r="L155" i="9" s="1"/>
  <c r="K176" i="9"/>
  <c r="L176" i="9" s="1"/>
  <c r="K72" i="9"/>
  <c r="L72" i="9" s="1"/>
  <c r="K189" i="9"/>
  <c r="L189" i="9" s="1"/>
  <c r="K123" i="9"/>
  <c r="L123" i="9" s="1"/>
  <c r="L73" i="9"/>
  <c r="K52" i="9"/>
  <c r="L52" i="9" s="1"/>
  <c r="K124" i="9"/>
  <c r="L124" i="9" s="1"/>
  <c r="K160" i="9"/>
  <c r="L160" i="9" s="1"/>
  <c r="K29" i="9"/>
  <c r="L29" i="9" s="1"/>
  <c r="K39" i="9"/>
  <c r="L39" i="9" s="1"/>
  <c r="L200" i="9"/>
  <c r="K116" i="9"/>
  <c r="L116" i="9" s="1"/>
  <c r="L96" i="9"/>
  <c r="K135" i="9"/>
  <c r="L135" i="9" s="1"/>
  <c r="L5" i="9"/>
  <c r="K5" i="9"/>
  <c r="K151" i="9"/>
  <c r="L151" i="9" s="1"/>
  <c r="K119" i="9"/>
  <c r="L119" i="9" s="1"/>
  <c r="K139" i="9"/>
  <c r="L139" i="9" s="1"/>
  <c r="L90" i="9"/>
  <c r="K168" i="9"/>
  <c r="L168" i="9" s="1"/>
  <c r="L20" i="9"/>
  <c r="K187" i="9"/>
  <c r="L187" i="9" s="1"/>
  <c r="K55" i="9"/>
  <c r="L55" i="9" s="1"/>
  <c r="K41" i="9"/>
  <c r="L41" i="9" s="1"/>
  <c r="K42" i="9"/>
  <c r="L42" i="9" s="1"/>
  <c r="K175" i="9"/>
  <c r="L175" i="9" s="1"/>
  <c r="K137" i="9"/>
  <c r="L137" i="9" s="1"/>
  <c r="K105" i="9"/>
  <c r="L105" i="9" s="1"/>
  <c r="K69" i="9"/>
  <c r="L69" i="9" s="1"/>
  <c r="K33" i="9"/>
  <c r="L33" i="9" s="1"/>
  <c r="L54" i="8"/>
  <c r="L194" i="8"/>
  <c r="L38" i="8"/>
  <c r="L125" i="8"/>
  <c r="L157" i="8"/>
  <c r="L189" i="8"/>
  <c r="L117" i="8"/>
  <c r="K33" i="8"/>
  <c r="L33" i="8" s="1"/>
  <c r="L50" i="8"/>
  <c r="K65" i="8"/>
  <c r="L65" i="8" s="1"/>
  <c r="K14" i="8"/>
  <c r="L14" i="8" s="1"/>
  <c r="K30" i="8"/>
  <c r="L30" i="8" s="1"/>
  <c r="K62" i="8"/>
  <c r="L62" i="8" s="1"/>
  <c r="K97" i="8"/>
  <c r="L97" i="8" s="1"/>
  <c r="K129" i="8"/>
  <c r="L129" i="8" s="1"/>
  <c r="K161" i="8"/>
  <c r="L161" i="8" s="1"/>
  <c r="K190" i="8"/>
  <c r="L190" i="8" s="1"/>
  <c r="L6" i="8"/>
  <c r="L34" i="8"/>
  <c r="K37" i="8"/>
  <c r="L37" i="8" s="1"/>
  <c r="K49" i="8"/>
  <c r="L49" i="8" s="1"/>
  <c r="L66" i="8"/>
  <c r="K69" i="8"/>
  <c r="L69" i="8" s="1"/>
  <c r="K92" i="8"/>
  <c r="L92" i="8" s="1"/>
  <c r="K101" i="8"/>
  <c r="L101" i="8" s="1"/>
  <c r="K124" i="8"/>
  <c r="L124" i="8" s="1"/>
  <c r="K133" i="8"/>
  <c r="L133" i="8" s="1"/>
  <c r="K156" i="8"/>
  <c r="L156" i="8" s="1"/>
  <c r="K165" i="8"/>
  <c r="L165" i="8" s="1"/>
  <c r="K188" i="8"/>
  <c r="L188" i="8" s="1"/>
  <c r="K22" i="8"/>
  <c r="L22" i="8" s="1"/>
  <c r="K46" i="8"/>
  <c r="L46" i="8" s="1"/>
  <c r="L53" i="8"/>
  <c r="L76" i="8"/>
  <c r="K81" i="8"/>
  <c r="L81" i="8" s="1"/>
  <c r="L85" i="8"/>
  <c r="L108" i="8"/>
  <c r="K113" i="8"/>
  <c r="L113" i="8" s="1"/>
  <c r="L140" i="8"/>
  <c r="K145" i="8"/>
  <c r="L145" i="8" s="1"/>
  <c r="L149" i="8"/>
  <c r="L172" i="8"/>
  <c r="K177" i="8"/>
  <c r="L177" i="8" s="1"/>
  <c r="L181" i="8"/>
  <c r="L197" i="8"/>
  <c r="K201" i="8"/>
  <c r="L201" i="8" s="1"/>
  <c r="L2" i="8"/>
  <c r="L10" i="8"/>
  <c r="L18" i="8"/>
  <c r="L26" i="8"/>
  <c r="L42" i="8"/>
  <c r="L58" i="8"/>
  <c r="K84" i="8"/>
  <c r="L84" i="8" s="1"/>
  <c r="K100" i="8"/>
  <c r="L100" i="8" s="1"/>
  <c r="K116" i="8"/>
  <c r="L116" i="8" s="1"/>
  <c r="K132" i="8"/>
  <c r="L132" i="8" s="1"/>
  <c r="K148" i="8"/>
  <c r="L148" i="8" s="1"/>
  <c r="K164" i="8"/>
  <c r="L164" i="8" s="1"/>
  <c r="K180" i="8"/>
  <c r="L180" i="8" s="1"/>
  <c r="K103" i="8"/>
  <c r="L103" i="8" s="1"/>
  <c r="K119" i="8"/>
  <c r="L119" i="8" s="1"/>
  <c r="K135" i="8"/>
  <c r="L135" i="8" s="1"/>
  <c r="K151" i="8"/>
  <c r="L151" i="8" s="1"/>
  <c r="K3" i="8"/>
  <c r="L3" i="8" s="1"/>
  <c r="K7" i="8"/>
  <c r="L7" i="8" s="1"/>
  <c r="K11" i="8"/>
  <c r="L11" i="8" s="1"/>
  <c r="K15" i="8"/>
  <c r="L15" i="8" s="1"/>
  <c r="K19" i="8"/>
  <c r="L19" i="8" s="1"/>
  <c r="K23" i="8"/>
  <c r="L23" i="8" s="1"/>
  <c r="K27" i="8"/>
  <c r="L27" i="8" s="1"/>
  <c r="K35" i="8"/>
  <c r="L35" i="8" s="1"/>
  <c r="K39" i="8"/>
  <c r="L39" i="8" s="1"/>
  <c r="K43" i="8"/>
  <c r="L43" i="8" s="1"/>
  <c r="K47" i="8"/>
  <c r="L47" i="8" s="1"/>
  <c r="K51" i="8"/>
  <c r="L51" i="8" s="1"/>
  <c r="K55" i="8"/>
  <c r="L55" i="8" s="1"/>
  <c r="K59" i="8"/>
  <c r="L59" i="8" s="1"/>
  <c r="K63" i="8"/>
  <c r="L63" i="8" s="1"/>
  <c r="K67" i="8"/>
  <c r="L67" i="8" s="1"/>
  <c r="L72" i="8"/>
  <c r="K83" i="8"/>
  <c r="L83" i="8" s="1"/>
  <c r="L88" i="8"/>
  <c r="K99" i="8"/>
  <c r="L99" i="8" s="1"/>
  <c r="L104" i="8"/>
  <c r="K115" i="8"/>
  <c r="L115" i="8" s="1"/>
  <c r="L120" i="8"/>
  <c r="K131" i="8"/>
  <c r="L131" i="8" s="1"/>
  <c r="L136" i="8"/>
  <c r="K147" i="8"/>
  <c r="L147" i="8" s="1"/>
  <c r="L152" i="8"/>
  <c r="K163" i="8"/>
  <c r="L163" i="8" s="1"/>
  <c r="L168" i="8"/>
  <c r="K179" i="8"/>
  <c r="L179" i="8" s="1"/>
  <c r="L184" i="8"/>
  <c r="L192" i="8"/>
  <c r="K195" i="8"/>
  <c r="L195" i="8" s="1"/>
  <c r="K183" i="8"/>
  <c r="L183" i="8" s="1"/>
  <c r="K79" i="8"/>
  <c r="L79" i="8" s="1"/>
  <c r="K95" i="8"/>
  <c r="L95" i="8" s="1"/>
  <c r="K111" i="8"/>
  <c r="L111" i="8" s="1"/>
  <c r="K127" i="8"/>
  <c r="L127" i="8" s="1"/>
  <c r="K143" i="8"/>
  <c r="L143" i="8" s="1"/>
  <c r="K159" i="8"/>
  <c r="L159" i="8" s="1"/>
  <c r="K175" i="8"/>
  <c r="L175" i="8" s="1"/>
  <c r="L196" i="8"/>
  <c r="K199" i="8"/>
  <c r="L199" i="8" s="1"/>
  <c r="L31" i="8"/>
  <c r="K71" i="8"/>
  <c r="L71" i="8" s="1"/>
  <c r="K87" i="8"/>
  <c r="L87" i="8" s="1"/>
  <c r="K167" i="8"/>
  <c r="L167" i="8" s="1"/>
  <c r="K191" i="8"/>
  <c r="L191" i="8" s="1"/>
  <c r="K32" i="8"/>
  <c r="L32" i="8" s="1"/>
  <c r="K36" i="8"/>
  <c r="L36" i="8" s="1"/>
  <c r="K40" i="8"/>
  <c r="L40" i="8" s="1"/>
  <c r="K44" i="8"/>
  <c r="L44" i="8" s="1"/>
  <c r="K48" i="8"/>
  <c r="L48" i="8" s="1"/>
  <c r="K52" i="8"/>
  <c r="L52" i="8" s="1"/>
  <c r="K56" i="8"/>
  <c r="L56" i="8" s="1"/>
  <c r="K60" i="8"/>
  <c r="L60" i="8" s="1"/>
  <c r="K64" i="8"/>
  <c r="L64" i="8" s="1"/>
  <c r="K68" i="8"/>
  <c r="L68" i="8" s="1"/>
  <c r="K75" i="8"/>
  <c r="L75" i="8" s="1"/>
  <c r="L80" i="8"/>
  <c r="K91" i="8"/>
  <c r="L91" i="8" s="1"/>
  <c r="L96" i="8"/>
  <c r="K107" i="8"/>
  <c r="L107" i="8" s="1"/>
  <c r="L112" i="8"/>
  <c r="K123" i="8"/>
  <c r="L123" i="8" s="1"/>
  <c r="L128" i="8"/>
  <c r="K139" i="8"/>
  <c r="L139" i="8" s="1"/>
  <c r="L144" i="8"/>
  <c r="K155" i="8"/>
  <c r="L155" i="8" s="1"/>
  <c r="L160" i="8"/>
  <c r="K171" i="8"/>
  <c r="L171" i="8" s="1"/>
  <c r="L176" i="8"/>
  <c r="K187" i="8"/>
  <c r="L187" i="8" s="1"/>
  <c r="L200" i="8"/>
  <c r="K16" i="4"/>
  <c r="L16" i="4" s="1"/>
  <c r="K26" i="4"/>
  <c r="L26" i="4" s="1"/>
  <c r="L101" i="4"/>
  <c r="K101" i="4"/>
  <c r="K117" i="4"/>
  <c r="L117" i="4" s="1"/>
  <c r="K57" i="4"/>
  <c r="L57" i="4" s="1"/>
  <c r="L85" i="4"/>
  <c r="K85" i="4"/>
  <c r="K146" i="4"/>
  <c r="L146" i="4" s="1"/>
  <c r="L154" i="4"/>
  <c r="K154" i="4"/>
  <c r="K162" i="4"/>
  <c r="L162" i="4" s="1"/>
  <c r="L3" i="4"/>
  <c r="K3" i="4"/>
  <c r="K24" i="4"/>
  <c r="L24" i="4" s="1"/>
  <c r="L30" i="4"/>
  <c r="K30" i="4"/>
  <c r="K38" i="4"/>
  <c r="L38" i="4" s="1"/>
  <c r="L46" i="4"/>
  <c r="K46" i="4"/>
  <c r="K54" i="4"/>
  <c r="L54" i="4" s="1"/>
  <c r="L61" i="4"/>
  <c r="K61" i="4"/>
  <c r="K77" i="4"/>
  <c r="L77" i="4" s="1"/>
  <c r="L89" i="4"/>
  <c r="K89" i="4"/>
  <c r="K97" i="4"/>
  <c r="L97" i="4" s="1"/>
  <c r="L105" i="4"/>
  <c r="K105" i="4"/>
  <c r="K113" i="4"/>
  <c r="L113" i="4" s="1"/>
  <c r="L121" i="4"/>
  <c r="K121" i="4"/>
  <c r="K129" i="4"/>
  <c r="L129" i="4" s="1"/>
  <c r="L8" i="4"/>
  <c r="K34" i="4"/>
  <c r="L34" i="4" s="1"/>
  <c r="L42" i="4"/>
  <c r="K42" i="4"/>
  <c r="K50" i="4"/>
  <c r="L50" i="4" s="1"/>
  <c r="L69" i="4"/>
  <c r="K69" i="4"/>
  <c r="K93" i="4"/>
  <c r="L93" i="4" s="1"/>
  <c r="L109" i="4"/>
  <c r="K109" i="4"/>
  <c r="K125" i="4"/>
  <c r="L125" i="4" s="1"/>
  <c r="L133" i="4"/>
  <c r="K133" i="4"/>
  <c r="K12" i="4"/>
  <c r="L12" i="4" s="1"/>
  <c r="L73" i="4"/>
  <c r="K73" i="4"/>
  <c r="K170" i="4"/>
  <c r="L170" i="4" s="1"/>
  <c r="L190" i="4"/>
  <c r="K190" i="4"/>
  <c r="L4" i="4"/>
  <c r="L7" i="4"/>
  <c r="K7" i="4"/>
  <c r="K20" i="4"/>
  <c r="L20" i="4"/>
  <c r="L65" i="4"/>
  <c r="K65" i="4"/>
  <c r="K81" i="4"/>
  <c r="L81" i="4" s="1"/>
  <c r="L150" i="4"/>
  <c r="K150" i="4"/>
  <c r="K158" i="4"/>
  <c r="L158" i="4" s="1"/>
  <c r="L166" i="4"/>
  <c r="K166" i="4"/>
  <c r="K174" i="4"/>
  <c r="L174" i="4" s="1"/>
  <c r="L137" i="4"/>
  <c r="K137" i="4"/>
  <c r="K186" i="4"/>
  <c r="L186" i="4" s="1"/>
  <c r="K11" i="4"/>
  <c r="L11" i="4" s="1"/>
  <c r="K15" i="4"/>
  <c r="L15" i="4" s="1"/>
  <c r="K19" i="4"/>
  <c r="L19" i="4" s="1"/>
  <c r="K23" i="4"/>
  <c r="L23" i="4" s="1"/>
  <c r="K62" i="4"/>
  <c r="L62" i="4" s="1"/>
  <c r="K66" i="4"/>
  <c r="L66" i="4" s="1"/>
  <c r="K74" i="4"/>
  <c r="L74" i="4" s="1"/>
  <c r="K78" i="4"/>
  <c r="L78" i="4" s="1"/>
  <c r="K86" i="4"/>
  <c r="L86" i="4" s="1"/>
  <c r="K90" i="4"/>
  <c r="L90" i="4" s="1"/>
  <c r="K102" i="4"/>
  <c r="L102" i="4" s="1"/>
  <c r="K110" i="4"/>
  <c r="L110" i="4" s="1"/>
  <c r="K114" i="4"/>
  <c r="L114" i="4" s="1"/>
  <c r="K122" i="4"/>
  <c r="L122" i="4" s="1"/>
  <c r="K126" i="4"/>
  <c r="L126" i="4" s="1"/>
  <c r="K134" i="4"/>
  <c r="L134" i="4" s="1"/>
  <c r="L138" i="4"/>
  <c r="K141" i="4"/>
  <c r="L141" i="4" s="1"/>
  <c r="L182" i="4"/>
  <c r="K182" i="4"/>
  <c r="L187" i="4"/>
  <c r="K198" i="4"/>
  <c r="L198" i="4" s="1"/>
  <c r="L58" i="4"/>
  <c r="L70" i="4"/>
  <c r="L82" i="4"/>
  <c r="L94" i="4"/>
  <c r="L98" i="4"/>
  <c r="L106" i="4"/>
  <c r="L118" i="4"/>
  <c r="L130" i="4"/>
  <c r="L25" i="4"/>
  <c r="K25" i="4"/>
  <c r="K29" i="4"/>
  <c r="L29" i="4" s="1"/>
  <c r="L33" i="4"/>
  <c r="K33" i="4"/>
  <c r="K37" i="4"/>
  <c r="L37" i="4" s="1"/>
  <c r="L41" i="4"/>
  <c r="K41" i="4"/>
  <c r="K45" i="4"/>
  <c r="L45" i="4" s="1"/>
  <c r="L49" i="4"/>
  <c r="K49" i="4"/>
  <c r="K53" i="4"/>
  <c r="L53" i="4" s="1"/>
  <c r="L142" i="4"/>
  <c r="K145" i="4"/>
  <c r="L145" i="4" s="1"/>
  <c r="L149" i="4"/>
  <c r="K149" i="4"/>
  <c r="K153" i="4"/>
  <c r="L153" i="4" s="1"/>
  <c r="L157" i="4"/>
  <c r="K157" i="4"/>
  <c r="K161" i="4"/>
  <c r="L161" i="4" s="1"/>
  <c r="L165" i="4"/>
  <c r="K165" i="4"/>
  <c r="K169" i="4"/>
  <c r="L169" i="4" s="1"/>
  <c r="L178" i="4"/>
  <c r="K178" i="4"/>
  <c r="L183" i="4"/>
  <c r="K194" i="4"/>
  <c r="L194" i="4" s="1"/>
  <c r="L199" i="4"/>
  <c r="K201" i="4"/>
  <c r="L201" i="4" s="1"/>
  <c r="N3" i="9" l="1"/>
  <c r="J3" i="3" l="1"/>
  <c r="K3" i="3" s="1"/>
  <c r="J4" i="3"/>
  <c r="K4" i="3" s="1"/>
  <c r="L4" i="3" s="1"/>
  <c r="J5" i="3"/>
  <c r="K5" i="3" s="1"/>
  <c r="J6" i="3"/>
  <c r="K6" i="3" s="1"/>
  <c r="L6" i="3" s="1"/>
  <c r="J7" i="3"/>
  <c r="K7" i="3" s="1"/>
  <c r="J8" i="3"/>
  <c r="K8" i="3" s="1"/>
  <c r="J9" i="3"/>
  <c r="K9" i="3" s="1"/>
  <c r="J10" i="3"/>
  <c r="K10" i="3" s="1"/>
  <c r="L10" i="3" s="1"/>
  <c r="J11" i="3"/>
  <c r="K11" i="3" s="1"/>
  <c r="J12" i="3"/>
  <c r="K12" i="3" s="1"/>
  <c r="L12" i="3" s="1"/>
  <c r="J13" i="3"/>
  <c r="K13" i="3" s="1"/>
  <c r="J14" i="3"/>
  <c r="K14" i="3" s="1"/>
  <c r="L14" i="3" s="1"/>
  <c r="J15" i="3"/>
  <c r="K15" i="3" s="1"/>
  <c r="J16" i="3"/>
  <c r="K16" i="3" s="1"/>
  <c r="J17" i="3"/>
  <c r="K17" i="3" s="1"/>
  <c r="J18" i="3"/>
  <c r="K18" i="3" s="1"/>
  <c r="L18" i="3" s="1"/>
  <c r="J19" i="3"/>
  <c r="K19" i="3" s="1"/>
  <c r="J20" i="3"/>
  <c r="K20" i="3" s="1"/>
  <c r="L20" i="3" s="1"/>
  <c r="J21" i="3"/>
  <c r="K21" i="3" s="1"/>
  <c r="J22" i="3"/>
  <c r="K22" i="3" s="1"/>
  <c r="L22" i="3" s="1"/>
  <c r="J23" i="3"/>
  <c r="K23" i="3" s="1"/>
  <c r="J24" i="3"/>
  <c r="K24" i="3" s="1"/>
  <c r="J25" i="3"/>
  <c r="K25" i="3" s="1"/>
  <c r="J26" i="3"/>
  <c r="K26" i="3" s="1"/>
  <c r="L26" i="3" s="1"/>
  <c r="J27" i="3"/>
  <c r="K27" i="3" s="1"/>
  <c r="J28" i="3"/>
  <c r="K28" i="3" s="1"/>
  <c r="L28" i="3" s="1"/>
  <c r="J29" i="3"/>
  <c r="K29" i="3" s="1"/>
  <c r="J30" i="3"/>
  <c r="K30" i="3" s="1"/>
  <c r="L30" i="3" s="1"/>
  <c r="J31" i="3"/>
  <c r="K31" i="3" s="1"/>
  <c r="J32" i="3"/>
  <c r="K32" i="3" s="1"/>
  <c r="J33" i="3"/>
  <c r="K33" i="3" s="1"/>
  <c r="J34" i="3"/>
  <c r="K34" i="3" s="1"/>
  <c r="L34" i="3" s="1"/>
  <c r="J35" i="3"/>
  <c r="K35" i="3" s="1"/>
  <c r="J36" i="3"/>
  <c r="K36" i="3" s="1"/>
  <c r="L36" i="3" s="1"/>
  <c r="J37" i="3"/>
  <c r="K37" i="3" s="1"/>
  <c r="L37" i="3" s="1"/>
  <c r="J38" i="3"/>
  <c r="K38" i="3" s="1"/>
  <c r="L38" i="3" s="1"/>
  <c r="J39" i="3"/>
  <c r="K39" i="3" s="1"/>
  <c r="J40" i="3"/>
  <c r="K40" i="3" s="1"/>
  <c r="J41" i="3"/>
  <c r="K41" i="3" s="1"/>
  <c r="J42" i="3"/>
  <c r="K42" i="3" s="1"/>
  <c r="L42" i="3" s="1"/>
  <c r="J43" i="3"/>
  <c r="K43" i="3" s="1"/>
  <c r="J44" i="3"/>
  <c r="K44" i="3" s="1"/>
  <c r="L44" i="3" s="1"/>
  <c r="J45" i="3"/>
  <c r="K45" i="3" s="1"/>
  <c r="L45" i="3" s="1"/>
  <c r="J46" i="3"/>
  <c r="K46" i="3" s="1"/>
  <c r="L46" i="3" s="1"/>
  <c r="J47" i="3"/>
  <c r="K47" i="3" s="1"/>
  <c r="J48" i="3"/>
  <c r="K48" i="3" s="1"/>
  <c r="J49" i="3"/>
  <c r="K49" i="3" s="1"/>
  <c r="J50" i="3"/>
  <c r="K50" i="3"/>
  <c r="L50" i="3" s="1"/>
  <c r="J51" i="3"/>
  <c r="K51" i="3" s="1"/>
  <c r="J52" i="3"/>
  <c r="K52" i="3" s="1"/>
  <c r="L52" i="3" s="1"/>
  <c r="J53" i="3"/>
  <c r="K53" i="3" s="1"/>
  <c r="J54" i="3"/>
  <c r="K54" i="3" s="1"/>
  <c r="L54" i="3" s="1"/>
  <c r="J55" i="3"/>
  <c r="K55" i="3" s="1"/>
  <c r="J56" i="3"/>
  <c r="K56" i="3" s="1"/>
  <c r="L56" i="3" s="1"/>
  <c r="J57" i="3"/>
  <c r="K57" i="3" s="1"/>
  <c r="J58" i="3"/>
  <c r="K58" i="3"/>
  <c r="L58" i="3" s="1"/>
  <c r="J59" i="3"/>
  <c r="K59" i="3" s="1"/>
  <c r="J60" i="3"/>
  <c r="K60" i="3" s="1"/>
  <c r="L60" i="3" s="1"/>
  <c r="J61" i="3"/>
  <c r="K61" i="3" s="1"/>
  <c r="L61" i="3" s="1"/>
  <c r="J62" i="3"/>
  <c r="K62" i="3" s="1"/>
  <c r="L62" i="3" s="1"/>
  <c r="J63" i="3"/>
  <c r="K63" i="3" s="1"/>
  <c r="J64" i="3"/>
  <c r="K64" i="3" s="1"/>
  <c r="J65" i="3"/>
  <c r="K65" i="3" s="1"/>
  <c r="J66" i="3"/>
  <c r="K66" i="3" s="1"/>
  <c r="L66" i="3" s="1"/>
  <c r="J67" i="3"/>
  <c r="K67" i="3" s="1"/>
  <c r="J68" i="3"/>
  <c r="K68" i="3" s="1"/>
  <c r="L68" i="3" s="1"/>
  <c r="J69" i="3"/>
  <c r="K69" i="3" s="1"/>
  <c r="L69" i="3" s="1"/>
  <c r="J70" i="3"/>
  <c r="K70" i="3" s="1"/>
  <c r="L70" i="3" s="1"/>
  <c r="J71" i="3"/>
  <c r="K71" i="3" s="1"/>
  <c r="J72" i="3"/>
  <c r="K72" i="3" s="1"/>
  <c r="J73" i="3"/>
  <c r="K73" i="3" s="1"/>
  <c r="J74" i="3"/>
  <c r="K74" i="3"/>
  <c r="L74" i="3" s="1"/>
  <c r="J75" i="3"/>
  <c r="K75" i="3" s="1"/>
  <c r="J76" i="3"/>
  <c r="K76" i="3" s="1"/>
  <c r="L76" i="3" s="1"/>
  <c r="J77" i="3"/>
  <c r="K77" i="3" s="1"/>
  <c r="L77" i="3" s="1"/>
  <c r="J78" i="3"/>
  <c r="K78" i="3" s="1"/>
  <c r="L78" i="3" s="1"/>
  <c r="J79" i="3"/>
  <c r="K79" i="3" s="1"/>
  <c r="J80" i="3"/>
  <c r="K80" i="3" s="1"/>
  <c r="L80" i="3" s="1"/>
  <c r="J81" i="3"/>
  <c r="K81" i="3" s="1"/>
  <c r="J82" i="3"/>
  <c r="K82" i="3"/>
  <c r="L82" i="3" s="1"/>
  <c r="J83" i="3"/>
  <c r="K83" i="3" s="1"/>
  <c r="J84" i="3"/>
  <c r="K84" i="3" s="1"/>
  <c r="L84" i="3" s="1"/>
  <c r="J85" i="3"/>
  <c r="K85" i="3" s="1"/>
  <c r="J86" i="3"/>
  <c r="K86" i="3" s="1"/>
  <c r="L86" i="3" s="1"/>
  <c r="J87" i="3"/>
  <c r="K87" i="3" s="1"/>
  <c r="J88" i="3"/>
  <c r="K88" i="3" s="1"/>
  <c r="J89" i="3"/>
  <c r="K89" i="3" s="1"/>
  <c r="J90" i="3"/>
  <c r="K90" i="3"/>
  <c r="L90" i="3" s="1"/>
  <c r="J91" i="3"/>
  <c r="K91" i="3" s="1"/>
  <c r="J92" i="3"/>
  <c r="K92" i="3" s="1"/>
  <c r="L92" i="3" s="1"/>
  <c r="J93" i="3"/>
  <c r="K93" i="3" s="1"/>
  <c r="L93" i="3" s="1"/>
  <c r="J94" i="3"/>
  <c r="K94" i="3" s="1"/>
  <c r="L94" i="3" s="1"/>
  <c r="J95" i="3"/>
  <c r="K95" i="3" s="1"/>
  <c r="J96" i="3"/>
  <c r="K96" i="3" s="1"/>
  <c r="J97" i="3"/>
  <c r="K97" i="3" s="1"/>
  <c r="J98" i="3"/>
  <c r="K98" i="3" s="1"/>
  <c r="L98" i="3" s="1"/>
  <c r="J99" i="3"/>
  <c r="K99" i="3" s="1"/>
  <c r="J100" i="3"/>
  <c r="K100" i="3" s="1"/>
  <c r="L100" i="3" s="1"/>
  <c r="J101" i="3"/>
  <c r="K101" i="3" s="1"/>
  <c r="L101" i="3" s="1"/>
  <c r="J102" i="3"/>
  <c r="K102" i="3" s="1"/>
  <c r="L102" i="3" s="1"/>
  <c r="J103" i="3"/>
  <c r="K103" i="3" s="1"/>
  <c r="J104" i="3"/>
  <c r="K104" i="3" s="1"/>
  <c r="J105" i="3"/>
  <c r="K105" i="3" s="1"/>
  <c r="J106" i="3"/>
  <c r="K106" i="3" s="1"/>
  <c r="L106" i="3" s="1"/>
  <c r="J107" i="3"/>
  <c r="K107" i="3" s="1"/>
  <c r="J108" i="3"/>
  <c r="K108" i="3" s="1"/>
  <c r="L108" i="3" s="1"/>
  <c r="J109" i="3"/>
  <c r="K109" i="3" s="1"/>
  <c r="L109" i="3" s="1"/>
  <c r="J110" i="3"/>
  <c r="K110" i="3" s="1"/>
  <c r="L110" i="3" s="1"/>
  <c r="J111" i="3"/>
  <c r="K111" i="3" s="1"/>
  <c r="J112" i="3"/>
  <c r="K112" i="3" s="1"/>
  <c r="J113" i="3"/>
  <c r="K113" i="3" s="1"/>
  <c r="J114" i="3"/>
  <c r="K114" i="3" s="1"/>
  <c r="L114" i="3" s="1"/>
  <c r="J115" i="3"/>
  <c r="K115" i="3" s="1"/>
  <c r="J116" i="3"/>
  <c r="K116" i="3" s="1"/>
  <c r="L116" i="3" s="1"/>
  <c r="J117" i="3"/>
  <c r="K117" i="3" s="1"/>
  <c r="J118" i="3"/>
  <c r="K118" i="3" s="1"/>
  <c r="L118" i="3" s="1"/>
  <c r="J119" i="3"/>
  <c r="K119" i="3" s="1"/>
  <c r="J120" i="3"/>
  <c r="K120" i="3" s="1"/>
  <c r="L120" i="3" s="1"/>
  <c r="J121" i="3"/>
  <c r="K121" i="3" s="1"/>
  <c r="J122" i="3"/>
  <c r="K122" i="3"/>
  <c r="L122" i="3" s="1"/>
  <c r="J123" i="3"/>
  <c r="K123" i="3" s="1"/>
  <c r="J124" i="3"/>
  <c r="K124" i="3" s="1"/>
  <c r="L124" i="3" s="1"/>
  <c r="J125" i="3"/>
  <c r="K125" i="3" s="1"/>
  <c r="L125" i="3" s="1"/>
  <c r="J126" i="3"/>
  <c r="K126" i="3" s="1"/>
  <c r="L126" i="3" s="1"/>
  <c r="J127" i="3"/>
  <c r="K127" i="3" s="1"/>
  <c r="J128" i="3"/>
  <c r="K128" i="3" s="1"/>
  <c r="J129" i="3"/>
  <c r="K129" i="3" s="1"/>
  <c r="J130" i="3"/>
  <c r="K130" i="3" s="1"/>
  <c r="L130" i="3" s="1"/>
  <c r="J131" i="3"/>
  <c r="K131" i="3" s="1"/>
  <c r="J132" i="3"/>
  <c r="K132" i="3" s="1"/>
  <c r="L132" i="3" s="1"/>
  <c r="J133" i="3"/>
  <c r="K133" i="3" s="1"/>
  <c r="L133" i="3" s="1"/>
  <c r="J134" i="3"/>
  <c r="K134" i="3" s="1"/>
  <c r="L134" i="3" s="1"/>
  <c r="J135" i="3"/>
  <c r="K135" i="3" s="1"/>
  <c r="J136" i="3"/>
  <c r="K136" i="3" s="1"/>
  <c r="J137" i="3"/>
  <c r="K137" i="3" s="1"/>
  <c r="J138" i="3"/>
  <c r="K138" i="3"/>
  <c r="L138" i="3" s="1"/>
  <c r="J139" i="3"/>
  <c r="K139" i="3" s="1"/>
  <c r="J140" i="3"/>
  <c r="K140" i="3" s="1"/>
  <c r="L140" i="3" s="1"/>
  <c r="J141" i="3"/>
  <c r="K141" i="3" s="1"/>
  <c r="L141" i="3" s="1"/>
  <c r="J142" i="3"/>
  <c r="K142" i="3" s="1"/>
  <c r="L142" i="3" s="1"/>
  <c r="J143" i="3"/>
  <c r="K143" i="3" s="1"/>
  <c r="J144" i="3"/>
  <c r="K144" i="3" s="1"/>
  <c r="L144" i="3" s="1"/>
  <c r="J145" i="3"/>
  <c r="K145" i="3" s="1"/>
  <c r="J146" i="3"/>
  <c r="K146" i="3" s="1"/>
  <c r="L146" i="3" s="1"/>
  <c r="J147" i="3"/>
  <c r="K147" i="3" s="1"/>
  <c r="J148" i="3"/>
  <c r="K148" i="3" s="1"/>
  <c r="L148" i="3" s="1"/>
  <c r="J149" i="3"/>
  <c r="K149" i="3" s="1"/>
  <c r="J150" i="3"/>
  <c r="K150" i="3" s="1"/>
  <c r="L150" i="3" s="1"/>
  <c r="J151" i="3"/>
  <c r="K151" i="3" s="1"/>
  <c r="J152" i="3"/>
  <c r="K152" i="3" s="1"/>
  <c r="J153" i="3"/>
  <c r="K153" i="3" s="1"/>
  <c r="J154" i="3"/>
  <c r="K154" i="3"/>
  <c r="L154" i="3" s="1"/>
  <c r="J155" i="3"/>
  <c r="K155" i="3" s="1"/>
  <c r="J156" i="3"/>
  <c r="K156" i="3" s="1"/>
  <c r="L156" i="3" s="1"/>
  <c r="J157" i="3"/>
  <c r="K157" i="3" s="1"/>
  <c r="J158" i="3"/>
  <c r="K158" i="3" s="1"/>
  <c r="L158" i="3" s="1"/>
  <c r="J159" i="3"/>
  <c r="K159" i="3" s="1"/>
  <c r="J160" i="3"/>
  <c r="K160" i="3" s="1"/>
  <c r="J161" i="3"/>
  <c r="K161" i="3" s="1"/>
  <c r="J162" i="3"/>
  <c r="K162" i="3" s="1"/>
  <c r="L162" i="3" s="1"/>
  <c r="J163" i="3"/>
  <c r="K163" i="3" s="1"/>
  <c r="J164" i="3"/>
  <c r="K164" i="3" s="1"/>
  <c r="L164" i="3" s="1"/>
  <c r="J165" i="3"/>
  <c r="K165" i="3" s="1"/>
  <c r="J166" i="3"/>
  <c r="K166" i="3" s="1"/>
  <c r="L166" i="3" s="1"/>
  <c r="J167" i="3"/>
  <c r="K167" i="3" s="1"/>
  <c r="J168" i="3"/>
  <c r="K168" i="3" s="1"/>
  <c r="J169" i="3"/>
  <c r="K169" i="3" s="1"/>
  <c r="J170" i="3"/>
  <c r="K170" i="3"/>
  <c r="L170" i="3" s="1"/>
  <c r="J171" i="3"/>
  <c r="K171" i="3" s="1"/>
  <c r="J172" i="3"/>
  <c r="K172" i="3" s="1"/>
  <c r="L172" i="3" s="1"/>
  <c r="J173" i="3"/>
  <c r="K173" i="3" s="1"/>
  <c r="J174" i="3"/>
  <c r="K174" i="3" s="1"/>
  <c r="L174" i="3" s="1"/>
  <c r="J175" i="3"/>
  <c r="K175" i="3" s="1"/>
  <c r="J176" i="3"/>
  <c r="K176" i="3" s="1"/>
  <c r="J177" i="3"/>
  <c r="K177" i="3" s="1"/>
  <c r="J178" i="3"/>
  <c r="K178" i="3" s="1"/>
  <c r="L178" i="3" s="1"/>
  <c r="J179" i="3"/>
  <c r="K179" i="3" s="1"/>
  <c r="J180" i="3"/>
  <c r="K180" i="3" s="1"/>
  <c r="L180" i="3" s="1"/>
  <c r="J181" i="3"/>
  <c r="K181" i="3" s="1"/>
  <c r="L181" i="3" s="1"/>
  <c r="J182" i="3"/>
  <c r="K182" i="3" s="1"/>
  <c r="L182" i="3" s="1"/>
  <c r="J183" i="3"/>
  <c r="K183" i="3" s="1"/>
  <c r="J184" i="3"/>
  <c r="K184" i="3" s="1"/>
  <c r="L184" i="3" s="1"/>
  <c r="J185" i="3"/>
  <c r="K185" i="3" s="1"/>
  <c r="L185" i="3" s="1"/>
  <c r="J186" i="3"/>
  <c r="K186" i="3"/>
  <c r="L186" i="3" s="1"/>
  <c r="J187" i="3"/>
  <c r="K187" i="3" s="1"/>
  <c r="J188" i="3"/>
  <c r="K188" i="3" s="1"/>
  <c r="L188" i="3" s="1"/>
  <c r="J189" i="3"/>
  <c r="K189" i="3" s="1"/>
  <c r="J190" i="3"/>
  <c r="K190" i="3" s="1"/>
  <c r="L190" i="3" s="1"/>
  <c r="J191" i="3"/>
  <c r="K191" i="3" s="1"/>
  <c r="J192" i="3"/>
  <c r="K192" i="3" s="1"/>
  <c r="J193" i="3"/>
  <c r="K193" i="3" s="1"/>
  <c r="J194" i="3"/>
  <c r="K194" i="3" s="1"/>
  <c r="J195" i="3"/>
  <c r="K195" i="3" s="1"/>
  <c r="J196" i="3"/>
  <c r="K196" i="3" s="1"/>
  <c r="L196" i="3" s="1"/>
  <c r="J197" i="3"/>
  <c r="K197" i="3" s="1"/>
  <c r="J198" i="3"/>
  <c r="K198" i="3" s="1"/>
  <c r="L198" i="3" s="1"/>
  <c r="J199" i="3"/>
  <c r="K199" i="3" s="1"/>
  <c r="J200" i="3"/>
  <c r="K200" i="3" s="1"/>
  <c r="L200" i="3" s="1"/>
  <c r="J201" i="3"/>
  <c r="K201" i="3" s="1"/>
  <c r="J202" i="3"/>
  <c r="K202" i="3"/>
  <c r="L202" i="3" s="1"/>
  <c r="L3" i="3"/>
  <c r="L5" i="3"/>
  <c r="L7" i="3"/>
  <c r="L9" i="3"/>
  <c r="L11" i="3"/>
  <c r="L15" i="3"/>
  <c r="L19" i="3"/>
  <c r="L23" i="3"/>
  <c r="L25" i="3"/>
  <c r="L31" i="3"/>
  <c r="L33" i="3"/>
  <c r="L35" i="3"/>
  <c r="L39" i="3"/>
  <c r="L43" i="3"/>
  <c r="L47" i="3"/>
  <c r="L49" i="3"/>
  <c r="L55" i="3"/>
  <c r="L57" i="3"/>
  <c r="L59" i="3"/>
  <c r="L63" i="3"/>
  <c r="L65" i="3"/>
  <c r="L67" i="3"/>
  <c r="L71" i="3"/>
  <c r="L75" i="3"/>
  <c r="L79" i="3"/>
  <c r="L81" i="3"/>
  <c r="L87" i="3"/>
  <c r="L89" i="3"/>
  <c r="L91" i="3"/>
  <c r="L95" i="3"/>
  <c r="L97" i="3"/>
  <c r="L99" i="3"/>
  <c r="L103" i="3"/>
  <c r="L107" i="3"/>
  <c r="L111" i="3"/>
  <c r="L113" i="3"/>
  <c r="L119" i="3"/>
  <c r="L121" i="3"/>
  <c r="L123" i="3"/>
  <c r="L127" i="3"/>
  <c r="L129" i="3"/>
  <c r="L131" i="3"/>
  <c r="L135" i="3"/>
  <c r="L139" i="3"/>
  <c r="L143" i="3"/>
  <c r="L145" i="3"/>
  <c r="L151" i="3"/>
  <c r="L153" i="3"/>
  <c r="L155" i="3"/>
  <c r="L159" i="3"/>
  <c r="L161" i="3"/>
  <c r="L163" i="3"/>
  <c r="L167" i="3"/>
  <c r="L171" i="3"/>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J2" i="2"/>
  <c r="K2" i="2" s="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L169" i="3" l="1"/>
  <c r="L147" i="3"/>
  <c r="L137" i="3"/>
  <c r="L115" i="3"/>
  <c r="L105" i="3"/>
  <c r="L83" i="3"/>
  <c r="L73" i="3"/>
  <c r="L51" i="3"/>
  <c r="L41" i="3"/>
  <c r="L194" i="3"/>
  <c r="L27" i="3"/>
  <c r="L17" i="3"/>
  <c r="L192" i="3"/>
  <c r="L160" i="3"/>
  <c r="L149" i="3"/>
  <c r="L136" i="3"/>
  <c r="L96" i="3"/>
  <c r="L85" i="3"/>
  <c r="L72" i="3"/>
  <c r="L32" i="3"/>
  <c r="L13" i="3"/>
  <c r="L8" i="3"/>
  <c r="L152" i="3"/>
  <c r="L112" i="3"/>
  <c r="L88" i="3"/>
  <c r="L48" i="3"/>
  <c r="L21" i="3"/>
  <c r="L16" i="3"/>
  <c r="L176" i="3"/>
  <c r="L168" i="3"/>
  <c r="L128" i="3"/>
  <c r="L117" i="3"/>
  <c r="L104" i="3"/>
  <c r="L64" i="3"/>
  <c r="L53" i="3"/>
  <c r="L40" i="3"/>
  <c r="L24" i="3"/>
  <c r="L29" i="3"/>
  <c r="L193" i="3"/>
  <c r="L189" i="3"/>
  <c r="L179" i="3"/>
  <c r="L175" i="3"/>
  <c r="L157" i="3"/>
  <c r="L199" i="3"/>
  <c r="L197" i="3"/>
  <c r="L187" i="3"/>
  <c r="L183" i="3"/>
  <c r="L165" i="3"/>
  <c r="L195" i="3"/>
  <c r="L191" i="3"/>
  <c r="L177" i="3"/>
  <c r="L173" i="3"/>
  <c r="L201" i="3"/>
</calcChain>
</file>

<file path=xl/sharedStrings.xml><?xml version="1.0" encoding="utf-8"?>
<sst xmlns="http://schemas.openxmlformats.org/spreadsheetml/2006/main" count="4954" uniqueCount="94">
  <si>
    <t>PR. 2 Analyzer</t>
  </si>
  <si>
    <r>
      <rPr>
        <b/>
        <sz val="11"/>
        <color theme="1"/>
        <rFont val="Calibri"/>
        <family val="2"/>
      </rPr>
      <t xml:space="preserve">Topics:
</t>
    </r>
    <r>
      <rPr>
        <sz val="11"/>
        <color theme="1"/>
        <rFont val="Calibri"/>
        <family val="2"/>
      </rPr>
      <t xml:space="preserve">- Conditional Formatting
 - WHAT IF Analysis
 - Linear Regression (Using Data Analysis Toolpak)
 - Data Analysis Feature (Descriptive Stats, Regression, Histogram)
 - Data Storytelling
 - Add Symbols or Arrows in Custom Formatting
 - Create Timestamp
 - Find High-Value Customers using Groupby(), index(), and match() combination
 - Advanced Descriptive Analytics
 - Pivot Table with Dashboard
 - Creating bar charts
 - Creating line charts
 - Creating pie charts
</t>
    </r>
    <r>
      <rPr>
        <b/>
        <sz val="11"/>
        <color rgb="FF38761D"/>
        <rFont val="Calibri"/>
        <family val="2"/>
      </rPr>
      <t>Main Tasks:</t>
    </r>
    <r>
      <rPr>
        <sz val="11"/>
        <color rgb="FF38761D"/>
        <rFont val="Calibri"/>
        <family val="2"/>
      </rPr>
      <t xml:space="preserve">
1. Apply conditional formatting to highlight top 10 customers based on total purchase.
2. Perform WHAT IF Analysis to see impact of changing discount on total profit.
3. Use Data Analysis Toolpak to run Linear Regression (Profit vs Sales).
4. Use 'Descriptive Statistics' from Analysis Toolpak on the dataset.
5. Add up/down arrows on monthly sales growth.
6. Create a timestamp column using NOW().
7. Identify high-value customers using index(), match(), and filters.
8. Create Pivot Table to analyze total sales by region and product.
9. Create bar, line, and pie charts to visualize KPIs.
10. Summarize insights using a dashboard.</t>
    </r>
    <r>
      <rPr>
        <sz val="11"/>
        <color theme="1"/>
        <rFont val="Calibri"/>
        <family val="2"/>
      </rPr>
      <t xml:space="preserve">
</t>
    </r>
    <r>
      <rPr>
        <b/>
        <sz val="11"/>
        <color theme="1"/>
        <rFont val="Calibri"/>
        <family val="2"/>
      </rPr>
      <t xml:space="preserve">Deliverable:
</t>
    </r>
    <r>
      <rPr>
        <sz val="11"/>
        <color theme="1"/>
        <rFont val="Calibri"/>
        <family val="2"/>
      </rPr>
      <t>Complete the given worksheet by applying the required formulas in respective sheets.</t>
    </r>
  </si>
  <si>
    <t>Customer_ID</t>
  </si>
  <si>
    <t>Customer_Name</t>
  </si>
  <si>
    <t>Region</t>
  </si>
  <si>
    <t>Product_Category</t>
  </si>
  <si>
    <t>Sales</t>
  </si>
  <si>
    <t>Quantity</t>
  </si>
  <si>
    <t>Discount</t>
  </si>
  <si>
    <t>Order_Date</t>
  </si>
  <si>
    <t>Profit</t>
  </si>
  <si>
    <t>CUST019</t>
  </si>
  <si>
    <t>James Davis</t>
  </si>
  <si>
    <t>West</t>
  </si>
  <si>
    <t>Books</t>
  </si>
  <si>
    <t>CUST012</t>
  </si>
  <si>
    <t>Robert Anderson</t>
  </si>
  <si>
    <t>Clothing</t>
  </si>
  <si>
    <t>CUST017</t>
  </si>
  <si>
    <t>James Taylor</t>
  </si>
  <si>
    <t>East</t>
  </si>
  <si>
    <t>CUST005</t>
  </si>
  <si>
    <t>South</t>
  </si>
  <si>
    <t>Electronics</t>
  </si>
  <si>
    <t>CUST030</t>
  </si>
  <si>
    <t>James Wilson</t>
  </si>
  <si>
    <t>North</t>
  </si>
  <si>
    <t>CUST007</t>
  </si>
  <si>
    <t>Michael Anderson</t>
  </si>
  <si>
    <t>Furniture</t>
  </si>
  <si>
    <t>CUST001</t>
  </si>
  <si>
    <t>Linda Wilson</t>
  </si>
  <si>
    <t>CUST026</t>
  </si>
  <si>
    <t>Mary Davis</t>
  </si>
  <si>
    <t>CUST009</t>
  </si>
  <si>
    <t>Linda Jackson</t>
  </si>
  <si>
    <t>Central</t>
  </si>
  <si>
    <t>CUST010</t>
  </si>
  <si>
    <t>David Thomas</t>
  </si>
  <si>
    <t>CUST014</t>
  </si>
  <si>
    <t>Emma Davis</t>
  </si>
  <si>
    <t>Office Supplies</t>
  </si>
  <si>
    <t>CUST023</t>
  </si>
  <si>
    <t>CUST029</t>
  </si>
  <si>
    <t>David Smith</t>
  </si>
  <si>
    <t>Sarah Anderson</t>
  </si>
  <si>
    <t>CUST008</t>
  </si>
  <si>
    <t>Lisa Thomas</t>
  </si>
  <si>
    <t>CUST006</t>
  </si>
  <si>
    <t>Mary Jackson</t>
  </si>
  <si>
    <t>Lisa Davis</t>
  </si>
  <si>
    <t>CUST022</t>
  </si>
  <si>
    <t>Linda Brown</t>
  </si>
  <si>
    <t>John Brown</t>
  </si>
  <si>
    <t>CUST028</t>
  </si>
  <si>
    <t>Linda Taylor</t>
  </si>
  <si>
    <t>CUST025</t>
  </si>
  <si>
    <t>David Brown</t>
  </si>
  <si>
    <t>David Davis</t>
  </si>
  <si>
    <t>CUST021</t>
  </si>
  <si>
    <t>CUST015</t>
  </si>
  <si>
    <t>Mary Wilson</t>
  </si>
  <si>
    <t>CUST016</t>
  </si>
  <si>
    <t>Emma Wilson</t>
  </si>
  <si>
    <t>Linda Davis</t>
  </si>
  <si>
    <t>CUST011</t>
  </si>
  <si>
    <t>Sarah Davis</t>
  </si>
  <si>
    <t>CUST002</t>
  </si>
  <si>
    <t>Emma Taylor</t>
  </si>
  <si>
    <t>CUST003</t>
  </si>
  <si>
    <t>CUST020</t>
  </si>
  <si>
    <t>Linda Moore</t>
  </si>
  <si>
    <t>CUST024</t>
  </si>
  <si>
    <t>David Anderson</t>
  </si>
  <si>
    <t>CUST004</t>
  </si>
  <si>
    <t>CUST013</t>
  </si>
  <si>
    <t>CUST027</t>
  </si>
  <si>
    <t>CUST018</t>
  </si>
  <si>
    <t>Total_Purchase</t>
  </si>
  <si>
    <t>Sales*Quantity</t>
  </si>
  <si>
    <t>Top 10 customers bases on their total purchase</t>
  </si>
  <si>
    <t>Discounted_price</t>
  </si>
  <si>
    <t>Sales_Quantity</t>
  </si>
  <si>
    <t>Growth</t>
  </si>
  <si>
    <t>Timestamp</t>
  </si>
  <si>
    <t>High value customer</t>
  </si>
  <si>
    <t>Column Labels</t>
  </si>
  <si>
    <t>Grand Total</t>
  </si>
  <si>
    <t>Row Labels</t>
  </si>
  <si>
    <t>Sum of Sales</t>
  </si>
  <si>
    <t>Sum of Profit</t>
  </si>
  <si>
    <t>Sum of Sales_Quantity</t>
  </si>
  <si>
    <t>Sum of Total_Purchase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</si>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</sst>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1"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color theme="1"/>
      <name val="Calibri"/>
      <family val="2"/>
      <scheme val="minor"/>
    </font>
    <font>
      <sz val="11"/>
      <color theme="1"/>
      <name val="Calibri"/>
      <family val="2"/>
      <scheme val="minor"/>
    </font>
    <font>
      <b/>
      <sz val="11"/>
      <color rgb="FF38761D"/>
      <name val="Calibri"/>
      <family val="2"/>
    </font>
    <font>
      <sz val="11"/>
      <color rgb="FF38761D"/>
      <name val="Calibri"/>
      <family val="2"/>
    </font>
    <font>
      <b/>
      <sz val="20"/>
      <color theme="0"/>
      <name val="Calibri"/>
      <family val="2"/>
      <scheme val="minor"/>
    </font>
    <font>
      <sz val="11"/>
      <color theme="0"/>
      <name val="Calibri"/>
      <family val="2"/>
      <scheme val="minor"/>
    </font>
  </fonts>
  <fills count="4">
    <fill>
      <patternFill patternType="none"/>
    </fill>
    <fill>
      <patternFill patternType="gray125"/>
    </fill>
    <fill>
      <patternFill patternType="solid">
        <fgColor rgb="FFFFF2CC"/>
        <bgColor rgb="FFFFF2CC"/>
      </patternFill>
    </fill>
    <fill>
      <patternFill patternType="solid">
        <fgColor theme="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3" fillId="2" borderId="1" xfId="0" applyFont="1" applyFill="1" applyBorder="1" applyAlignment="1">
      <alignment horizontal="center"/>
    </xf>
    <xf numFmtId="0" fontId="4" fillId="0" borderId="0" xfId="0" applyFont="1"/>
    <xf numFmtId="0" fontId="5" fillId="0" borderId="0" xfId="0" applyFont="1"/>
    <xf numFmtId="0" fontId="6" fillId="0" borderId="0" xfId="0" applyFont="1"/>
    <xf numFmtId="0" fontId="4" fillId="0" borderId="1" xfId="0" applyFont="1" applyBorder="1" applyAlignment="1">
      <alignment wrapText="1"/>
    </xf>
    <xf numFmtId="49" fontId="5" fillId="0" borderId="0" xfId="0" applyNumberFormat="1" applyFont="1"/>
    <xf numFmtId="49" fontId="6" fillId="0" borderId="0" xfId="0" applyNumberFormat="1" applyFont="1"/>
    <xf numFmtId="164" fontId="6" fillId="0" borderId="0" xfId="0" applyNumberFormat="1" applyFont="1"/>
    <xf numFmtId="2" fontId="6" fillId="0" borderId="0" xfId="0" applyNumberFormat="1" applyFont="1"/>
    <xf numFmtId="14" fontId="6" fillId="0" borderId="0" xfId="0" applyNumberFormat="1" applyFont="1"/>
    <xf numFmtId="164" fontId="2" fillId="0" borderId="0" xfId="0" applyNumberFormat="1" applyFont="1"/>
    <xf numFmtId="49" fontId="5" fillId="0" borderId="0" xfId="0" applyNumberFormat="1"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49" fontId="6" fillId="0" borderId="0" xfId="0" applyNumberFormat="1" applyFont="1" applyAlignment="1">
      <alignment horizontal="center" vertical="center"/>
    </xf>
    <xf numFmtId="164" fontId="6" fillId="0" borderId="0" xfId="0" applyNumberFormat="1" applyFont="1" applyAlignment="1">
      <alignment horizontal="center" vertical="center"/>
    </xf>
    <xf numFmtId="2" fontId="6" fillId="0" borderId="0" xfId="0" applyNumberFormat="1" applyFont="1" applyAlignment="1">
      <alignment horizontal="center" vertical="center"/>
    </xf>
    <xf numFmtId="14" fontId="6" fillId="0" borderId="0" xfId="0" applyNumberFormat="1" applyFont="1" applyAlignment="1">
      <alignment horizontal="center" vertical="center"/>
    </xf>
    <xf numFmtId="164" fontId="2" fillId="0" borderId="0" xfId="0" applyNumberFormat="1" applyFont="1" applyAlignment="1">
      <alignment horizontal="center" vertical="center"/>
    </xf>
    <xf numFmtId="49" fontId="1" fillId="0" borderId="0" xfId="0" applyNumberFormat="1" applyFont="1" applyAlignment="1">
      <alignment horizontal="center" vertical="center"/>
    </xf>
    <xf numFmtId="164" fontId="0" fillId="0" borderId="0" xfId="0" applyNumberFormat="1" applyAlignment="1">
      <alignment horizontal="center" vertical="center"/>
    </xf>
    <xf numFmtId="22" fontId="1" fillId="0" borderId="0" xfId="0" applyNumberFormat="1" applyFont="1" applyAlignment="1">
      <alignment horizontal="center" vertical="center"/>
    </xf>
    <xf numFmtId="0" fontId="10"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9" fillId="3" borderId="0" xfId="0" applyFont="1" applyFill="1" applyAlignment="1">
      <alignment horizontal="center" vertical="center"/>
    </xf>
  </cellXfs>
  <cellStyles count="1">
    <cellStyle name="Normal" xfId="0" builtinId="0"/>
  </cellStyles>
  <dxfs count="88">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Analyzer.xlsx]Task9!ProductcategoryPivotTable</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Product category (Profits)</a:t>
            </a:r>
          </a:p>
        </c:rich>
      </c:tx>
      <c:layout>
        <c:manualLayout>
          <c:xMode val="edge"/>
          <c:yMode val="edge"/>
          <c:x val="0.18704975006264921"/>
          <c:y val="2.07684319833852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Task9!$B$3:$B$4</c:f>
              <c:strCache>
                <c:ptCount val="1"/>
                <c:pt idx="0">
                  <c:v>Central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Task9!$B$5:$B$10</c:f>
              <c:numCache>
                <c:formatCode>"₹"\ #,##0.00</c:formatCode>
                <c:ptCount val="5"/>
                <c:pt idx="0">
                  <c:v>4201.2700000000004</c:v>
                </c:pt>
                <c:pt idx="1">
                  <c:v>5395.6</c:v>
                </c:pt>
                <c:pt idx="2">
                  <c:v>1515.0399999999997</c:v>
                </c:pt>
                <c:pt idx="3">
                  <c:v>1566.46</c:v>
                </c:pt>
                <c:pt idx="4">
                  <c:v>3390.03</c:v>
                </c:pt>
              </c:numCache>
            </c:numRef>
          </c:val>
          <c:extLst>
            <c:ext xmlns:c16="http://schemas.microsoft.com/office/drawing/2014/chart" uri="{C3380CC4-5D6E-409C-BE32-E72D297353CC}">
              <c16:uniqueId val="{00000000-2A40-4330-926C-103C6132137F}"/>
            </c:ext>
          </c:extLst>
        </c:ser>
        <c:ser>
          <c:idx val="1"/>
          <c:order val="1"/>
          <c:tx>
            <c:strRef>
              <c:f>Task9!$C$3:$C$4</c:f>
              <c:strCache>
                <c:ptCount val="1"/>
                <c:pt idx="0">
                  <c:v>East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Task9!$C$5:$C$10</c:f>
              <c:numCache>
                <c:formatCode>"₹"\ #,##0.00</c:formatCode>
                <c:ptCount val="5"/>
                <c:pt idx="0">
                  <c:v>4212.6299999999992</c:v>
                </c:pt>
                <c:pt idx="1">
                  <c:v>1025.1500000000001</c:v>
                </c:pt>
                <c:pt idx="2">
                  <c:v>662.68</c:v>
                </c:pt>
                <c:pt idx="3">
                  <c:v>2428.08</c:v>
                </c:pt>
                <c:pt idx="4">
                  <c:v>3310.05</c:v>
                </c:pt>
              </c:numCache>
            </c:numRef>
          </c:val>
          <c:extLst>
            <c:ext xmlns:c16="http://schemas.microsoft.com/office/drawing/2014/chart" uri="{C3380CC4-5D6E-409C-BE32-E72D297353CC}">
              <c16:uniqueId val="{00000001-2A40-4330-926C-103C6132137F}"/>
            </c:ext>
          </c:extLst>
        </c:ser>
        <c:ser>
          <c:idx val="2"/>
          <c:order val="2"/>
          <c:tx>
            <c:strRef>
              <c:f>Task9!$D$3:$D$4</c:f>
              <c:strCache>
                <c:ptCount val="1"/>
                <c:pt idx="0">
                  <c:v>North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Task9!$D$5:$D$10</c:f>
              <c:numCache>
                <c:formatCode>"₹"\ #,##0.00</c:formatCode>
                <c:ptCount val="5"/>
                <c:pt idx="0">
                  <c:v>2522.6499999999996</c:v>
                </c:pt>
                <c:pt idx="1">
                  <c:v>3691.09</c:v>
                </c:pt>
                <c:pt idx="2">
                  <c:v>1634.73</c:v>
                </c:pt>
                <c:pt idx="3">
                  <c:v>2217.7199999999998</c:v>
                </c:pt>
                <c:pt idx="4">
                  <c:v>1431.98</c:v>
                </c:pt>
              </c:numCache>
            </c:numRef>
          </c:val>
          <c:extLst>
            <c:ext xmlns:c16="http://schemas.microsoft.com/office/drawing/2014/chart" uri="{C3380CC4-5D6E-409C-BE32-E72D297353CC}">
              <c16:uniqueId val="{00000001-A8ED-49AE-9EE4-A9E1A5682E20}"/>
            </c:ext>
          </c:extLst>
        </c:ser>
        <c:ser>
          <c:idx val="3"/>
          <c:order val="3"/>
          <c:tx>
            <c:strRef>
              <c:f>Task9!$E$3:$E$4</c:f>
              <c:strCache>
                <c:ptCount val="1"/>
                <c:pt idx="0">
                  <c:v>South</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Task9!$E$5:$E$10</c:f>
              <c:numCache>
                <c:formatCode>"₹"\ #,##0.00</c:formatCode>
                <c:ptCount val="5"/>
                <c:pt idx="0">
                  <c:v>3109.0899999999997</c:v>
                </c:pt>
                <c:pt idx="1">
                  <c:v>3944.2100000000005</c:v>
                </c:pt>
                <c:pt idx="2">
                  <c:v>2783.4400000000005</c:v>
                </c:pt>
                <c:pt idx="3">
                  <c:v>2159.9300000000003</c:v>
                </c:pt>
                <c:pt idx="4">
                  <c:v>1007.0900000000001</c:v>
                </c:pt>
              </c:numCache>
            </c:numRef>
          </c:val>
          <c:extLst>
            <c:ext xmlns:c16="http://schemas.microsoft.com/office/drawing/2014/chart" uri="{C3380CC4-5D6E-409C-BE32-E72D297353CC}">
              <c16:uniqueId val="{00000002-A8ED-49AE-9EE4-A9E1A5682E20}"/>
            </c:ext>
          </c:extLst>
        </c:ser>
        <c:ser>
          <c:idx val="4"/>
          <c:order val="4"/>
          <c:tx>
            <c:strRef>
              <c:f>Task9!$F$3:$F$4</c:f>
              <c:strCache>
                <c:ptCount val="1"/>
                <c:pt idx="0">
                  <c:v>West</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Task9!$F$5:$F$10</c:f>
              <c:numCache>
                <c:formatCode>"₹"\ #,##0.00</c:formatCode>
                <c:ptCount val="5"/>
                <c:pt idx="0">
                  <c:v>2292.48</c:v>
                </c:pt>
                <c:pt idx="1">
                  <c:v>4728.4399999999996</c:v>
                </c:pt>
                <c:pt idx="2">
                  <c:v>2437.94</c:v>
                </c:pt>
                <c:pt idx="3">
                  <c:v>2826.5199999999995</c:v>
                </c:pt>
                <c:pt idx="4">
                  <c:v>1752.97</c:v>
                </c:pt>
              </c:numCache>
            </c:numRef>
          </c:val>
          <c:extLst>
            <c:ext xmlns:c16="http://schemas.microsoft.com/office/drawing/2014/chart" uri="{C3380CC4-5D6E-409C-BE32-E72D297353CC}">
              <c16:uniqueId val="{00000003-A8ED-49AE-9EE4-A9E1A5682E20}"/>
            </c:ext>
          </c:extLst>
        </c:ser>
        <c:dLbls>
          <c:showLegendKey val="0"/>
          <c:showVal val="0"/>
          <c:showCatName val="0"/>
          <c:showSerName val="0"/>
          <c:showPercent val="0"/>
          <c:showBubbleSize val="0"/>
        </c:dLbls>
        <c:gapWidth val="150"/>
        <c:shape val="box"/>
        <c:axId val="1969985040"/>
        <c:axId val="1972461696"/>
        <c:axId val="0"/>
      </c:bar3DChart>
      <c:catAx>
        <c:axId val="196998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461696"/>
        <c:crosses val="autoZero"/>
        <c:auto val="1"/>
        <c:lblAlgn val="ctr"/>
        <c:lblOffset val="100"/>
        <c:noMultiLvlLbl val="0"/>
      </c:catAx>
      <c:valAx>
        <c:axId val="197246169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99850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Analyzer.xlsx]Task9!PivotTable18</c:name>
    <c:fmtId val="1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Region wise Product category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Task9!$B$12:$B$13</c:f>
              <c:strCache>
                <c:ptCount val="1"/>
                <c:pt idx="0">
                  <c:v>Central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DB0-4122-A0EE-3D335953FD21}"/>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DB0-4122-A0EE-3D335953FD21}"/>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FDB0-4122-A0EE-3D335953FD21}"/>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FDB0-4122-A0EE-3D335953FD21}"/>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FDB0-4122-A0EE-3D335953FD21}"/>
              </c:ext>
            </c:extLst>
          </c:dPt>
          <c:dLbls>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Task9!$A$14:$A$19</c:f>
              <c:strCache>
                <c:ptCount val="5"/>
                <c:pt idx="0">
                  <c:v>Books</c:v>
                </c:pt>
                <c:pt idx="1">
                  <c:v>Clothing</c:v>
                </c:pt>
                <c:pt idx="2">
                  <c:v>Electronics</c:v>
                </c:pt>
                <c:pt idx="3">
                  <c:v>Furniture</c:v>
                </c:pt>
                <c:pt idx="4">
                  <c:v>Office Supplies</c:v>
                </c:pt>
              </c:strCache>
            </c:strRef>
          </c:cat>
          <c:val>
            <c:numRef>
              <c:f>Task9!$B$14:$B$19</c:f>
              <c:numCache>
                <c:formatCode>"₹"\ #,##0.00</c:formatCode>
                <c:ptCount val="5"/>
                <c:pt idx="0">
                  <c:v>11297.150000000001</c:v>
                </c:pt>
                <c:pt idx="1">
                  <c:v>12200.259999999998</c:v>
                </c:pt>
                <c:pt idx="2">
                  <c:v>6621.24</c:v>
                </c:pt>
                <c:pt idx="3">
                  <c:v>4876.96</c:v>
                </c:pt>
                <c:pt idx="4">
                  <c:v>8472.7199999999993</c:v>
                </c:pt>
              </c:numCache>
            </c:numRef>
          </c:val>
          <c:extLst>
            <c:ext xmlns:c16="http://schemas.microsoft.com/office/drawing/2014/chart" uri="{C3380CC4-5D6E-409C-BE32-E72D297353CC}">
              <c16:uniqueId val="{0000000A-FDB0-4122-A0EE-3D335953FD21}"/>
            </c:ext>
          </c:extLst>
        </c:ser>
        <c:ser>
          <c:idx val="1"/>
          <c:order val="1"/>
          <c:tx>
            <c:strRef>
              <c:f>Task9!$C$12:$C$13</c:f>
              <c:strCache>
                <c:ptCount val="1"/>
                <c:pt idx="0">
                  <c:v>East</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Task9!$A$14:$A$19</c:f>
              <c:strCache>
                <c:ptCount val="5"/>
                <c:pt idx="0">
                  <c:v>Books</c:v>
                </c:pt>
                <c:pt idx="1">
                  <c:v>Clothing</c:v>
                </c:pt>
                <c:pt idx="2">
                  <c:v>Electronics</c:v>
                </c:pt>
                <c:pt idx="3">
                  <c:v>Furniture</c:v>
                </c:pt>
                <c:pt idx="4">
                  <c:v>Office Supplies</c:v>
                </c:pt>
              </c:strCache>
            </c:strRef>
          </c:cat>
          <c:val>
            <c:numRef>
              <c:f>Task9!$C$14:$C$19</c:f>
              <c:numCache>
                <c:formatCode>"₹"\ #,##0.00</c:formatCode>
                <c:ptCount val="5"/>
                <c:pt idx="0">
                  <c:v>11389.090000000002</c:v>
                </c:pt>
                <c:pt idx="1">
                  <c:v>2401.4499999999998</c:v>
                </c:pt>
                <c:pt idx="2">
                  <c:v>2869.54</c:v>
                </c:pt>
                <c:pt idx="3">
                  <c:v>7592.3399999999992</c:v>
                </c:pt>
                <c:pt idx="4">
                  <c:v>8189.2200000000012</c:v>
                </c:pt>
              </c:numCache>
            </c:numRef>
          </c:val>
          <c:extLst>
            <c:ext xmlns:c16="http://schemas.microsoft.com/office/drawing/2014/chart" uri="{C3380CC4-5D6E-409C-BE32-E72D297353CC}">
              <c16:uniqueId val="{00000033-D950-4271-A2BC-D365F24E1A39}"/>
            </c:ext>
          </c:extLst>
        </c:ser>
        <c:ser>
          <c:idx val="2"/>
          <c:order val="2"/>
          <c:tx>
            <c:strRef>
              <c:f>Task9!$D$12:$D$13</c:f>
              <c:strCache>
                <c:ptCount val="1"/>
                <c:pt idx="0">
                  <c:v>North</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Task9!$A$14:$A$19</c:f>
              <c:strCache>
                <c:ptCount val="5"/>
                <c:pt idx="0">
                  <c:v>Books</c:v>
                </c:pt>
                <c:pt idx="1">
                  <c:v>Clothing</c:v>
                </c:pt>
                <c:pt idx="2">
                  <c:v>Electronics</c:v>
                </c:pt>
                <c:pt idx="3">
                  <c:v>Furniture</c:v>
                </c:pt>
                <c:pt idx="4">
                  <c:v>Office Supplies</c:v>
                </c:pt>
              </c:strCache>
            </c:strRef>
          </c:cat>
          <c:val>
            <c:numRef>
              <c:f>Task9!$D$14:$D$19</c:f>
              <c:numCache>
                <c:formatCode>"₹"\ #,##0.00</c:formatCode>
                <c:ptCount val="5"/>
                <c:pt idx="0">
                  <c:v>7326.4900000000007</c:v>
                </c:pt>
                <c:pt idx="1">
                  <c:v>8422.82</c:v>
                </c:pt>
                <c:pt idx="2">
                  <c:v>7450.1</c:v>
                </c:pt>
                <c:pt idx="3">
                  <c:v>6978.08</c:v>
                </c:pt>
                <c:pt idx="4">
                  <c:v>3345.8</c:v>
                </c:pt>
              </c:numCache>
            </c:numRef>
          </c:val>
          <c:extLst>
            <c:ext xmlns:c16="http://schemas.microsoft.com/office/drawing/2014/chart" uri="{C3380CC4-5D6E-409C-BE32-E72D297353CC}">
              <c16:uniqueId val="{00000034-D950-4271-A2BC-D365F24E1A39}"/>
            </c:ext>
          </c:extLst>
        </c:ser>
        <c:ser>
          <c:idx val="3"/>
          <c:order val="3"/>
          <c:tx>
            <c:strRef>
              <c:f>Task9!$E$12:$E$13</c:f>
              <c:strCache>
                <c:ptCount val="1"/>
                <c:pt idx="0">
                  <c:v>South</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Task9!$A$14:$A$19</c:f>
              <c:strCache>
                <c:ptCount val="5"/>
                <c:pt idx="0">
                  <c:v>Books</c:v>
                </c:pt>
                <c:pt idx="1">
                  <c:v>Clothing</c:v>
                </c:pt>
                <c:pt idx="2">
                  <c:v>Electronics</c:v>
                </c:pt>
                <c:pt idx="3">
                  <c:v>Furniture</c:v>
                </c:pt>
                <c:pt idx="4">
                  <c:v>Office Supplies</c:v>
                </c:pt>
              </c:strCache>
            </c:strRef>
          </c:cat>
          <c:val>
            <c:numRef>
              <c:f>Task9!$E$14:$E$19</c:f>
              <c:numCache>
                <c:formatCode>"₹"\ #,##0.00</c:formatCode>
                <c:ptCount val="5"/>
                <c:pt idx="0">
                  <c:v>8626.42</c:v>
                </c:pt>
                <c:pt idx="1">
                  <c:v>8393.6299999999992</c:v>
                </c:pt>
                <c:pt idx="2">
                  <c:v>11989.070000000003</c:v>
                </c:pt>
                <c:pt idx="3">
                  <c:v>6895.7999999999993</c:v>
                </c:pt>
                <c:pt idx="4">
                  <c:v>2295.3200000000002</c:v>
                </c:pt>
              </c:numCache>
            </c:numRef>
          </c:val>
          <c:extLst>
            <c:ext xmlns:c16="http://schemas.microsoft.com/office/drawing/2014/chart" uri="{C3380CC4-5D6E-409C-BE32-E72D297353CC}">
              <c16:uniqueId val="{00000035-D950-4271-A2BC-D365F24E1A39}"/>
            </c:ext>
          </c:extLst>
        </c:ser>
        <c:ser>
          <c:idx val="4"/>
          <c:order val="4"/>
          <c:tx>
            <c:strRef>
              <c:f>Task9!$F$12:$F$13</c:f>
              <c:strCache>
                <c:ptCount val="1"/>
                <c:pt idx="0">
                  <c:v>West</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Task9!$A$14:$A$19</c:f>
              <c:strCache>
                <c:ptCount val="5"/>
                <c:pt idx="0">
                  <c:v>Books</c:v>
                </c:pt>
                <c:pt idx="1">
                  <c:v>Clothing</c:v>
                </c:pt>
                <c:pt idx="2">
                  <c:v>Electronics</c:v>
                </c:pt>
                <c:pt idx="3">
                  <c:v>Furniture</c:v>
                </c:pt>
                <c:pt idx="4">
                  <c:v>Office Supplies</c:v>
                </c:pt>
              </c:strCache>
            </c:strRef>
          </c:cat>
          <c:val>
            <c:numRef>
              <c:f>Task9!$F$14:$F$19</c:f>
              <c:numCache>
                <c:formatCode>"₹"\ #,##0.00</c:formatCode>
                <c:ptCount val="5"/>
                <c:pt idx="0">
                  <c:v>6691.17</c:v>
                </c:pt>
                <c:pt idx="1">
                  <c:v>10509.429999999998</c:v>
                </c:pt>
                <c:pt idx="2">
                  <c:v>11372.44</c:v>
                </c:pt>
                <c:pt idx="3">
                  <c:v>9182.7800000000007</c:v>
                </c:pt>
                <c:pt idx="4">
                  <c:v>4056.85</c:v>
                </c:pt>
              </c:numCache>
            </c:numRef>
          </c:val>
          <c:extLst>
            <c:ext xmlns:c16="http://schemas.microsoft.com/office/drawing/2014/chart" uri="{C3380CC4-5D6E-409C-BE32-E72D297353CC}">
              <c16:uniqueId val="{00000036-D950-4271-A2BC-D365F24E1A39}"/>
            </c:ext>
          </c:extLst>
        </c:ser>
        <c:dLbls>
          <c:dLblPos val="inEnd"/>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Analyzer.xlsx]Task9!PivotTable19</c:name>
    <c:fmtId val="2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Region wise Product category (Total Purchase)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Task9!$B$21:$B$22</c:f>
              <c:strCache>
                <c:ptCount val="1"/>
                <c:pt idx="0">
                  <c:v>Central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Task9!$A$23:$A$28</c:f>
              <c:strCache>
                <c:ptCount val="5"/>
                <c:pt idx="0">
                  <c:v>Books</c:v>
                </c:pt>
                <c:pt idx="1">
                  <c:v>Clothing</c:v>
                </c:pt>
                <c:pt idx="2">
                  <c:v>Electronics</c:v>
                </c:pt>
                <c:pt idx="3">
                  <c:v>Furniture</c:v>
                </c:pt>
                <c:pt idx="4">
                  <c:v>Office Supplies</c:v>
                </c:pt>
              </c:strCache>
            </c:strRef>
          </c:cat>
          <c:val>
            <c:numRef>
              <c:f>Task9!$B$23:$B$28</c:f>
              <c:numCache>
                <c:formatCode>"₹"\ #,##0.00</c:formatCode>
                <c:ptCount val="5"/>
                <c:pt idx="0">
                  <c:v>103771.17200000001</c:v>
                </c:pt>
                <c:pt idx="1">
                  <c:v>115124.90699999999</c:v>
                </c:pt>
                <c:pt idx="2">
                  <c:v>41176.121000000006</c:v>
                </c:pt>
                <c:pt idx="3">
                  <c:v>46543.383500000004</c:v>
                </c:pt>
                <c:pt idx="4">
                  <c:v>61160.915500000003</c:v>
                </c:pt>
              </c:numCache>
            </c:numRef>
          </c:val>
          <c:smooth val="0"/>
          <c:extLst>
            <c:ext xmlns:c16="http://schemas.microsoft.com/office/drawing/2014/chart" uri="{C3380CC4-5D6E-409C-BE32-E72D297353CC}">
              <c16:uniqueId val="{00000000-9466-4EA0-A75F-3A9D106966D5}"/>
            </c:ext>
          </c:extLst>
        </c:ser>
        <c:ser>
          <c:idx val="1"/>
          <c:order val="1"/>
          <c:tx>
            <c:strRef>
              <c:f>Task9!$C$21:$C$22</c:f>
              <c:strCache>
                <c:ptCount val="1"/>
                <c:pt idx="0">
                  <c:v>East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Task9!$A$23:$A$28</c:f>
              <c:strCache>
                <c:ptCount val="5"/>
                <c:pt idx="0">
                  <c:v>Books</c:v>
                </c:pt>
                <c:pt idx="1">
                  <c:v>Clothing</c:v>
                </c:pt>
                <c:pt idx="2">
                  <c:v>Electronics</c:v>
                </c:pt>
                <c:pt idx="3">
                  <c:v>Furniture</c:v>
                </c:pt>
                <c:pt idx="4">
                  <c:v>Office Supplies</c:v>
                </c:pt>
              </c:strCache>
            </c:strRef>
          </c:cat>
          <c:val>
            <c:numRef>
              <c:f>Task9!$C$23:$C$28</c:f>
              <c:numCache>
                <c:formatCode>"₹"\ #,##0.00</c:formatCode>
                <c:ptCount val="5"/>
                <c:pt idx="0">
                  <c:v>104673.2675</c:v>
                </c:pt>
                <c:pt idx="1">
                  <c:v>25361.733999999997</c:v>
                </c:pt>
                <c:pt idx="2">
                  <c:v>28872.106999999996</c:v>
                </c:pt>
                <c:pt idx="3">
                  <c:v>91810.40300000002</c:v>
                </c:pt>
                <c:pt idx="4">
                  <c:v>86877.53899999999</c:v>
                </c:pt>
              </c:numCache>
            </c:numRef>
          </c:val>
          <c:smooth val="0"/>
          <c:extLst>
            <c:ext xmlns:c16="http://schemas.microsoft.com/office/drawing/2014/chart" uri="{C3380CC4-5D6E-409C-BE32-E72D297353CC}">
              <c16:uniqueId val="{00000001-9466-4EA0-A75F-3A9D106966D5}"/>
            </c:ext>
          </c:extLst>
        </c:ser>
        <c:ser>
          <c:idx val="2"/>
          <c:order val="2"/>
          <c:tx>
            <c:strRef>
              <c:f>Task9!$D$21:$D$22</c:f>
              <c:strCache>
                <c:ptCount val="1"/>
                <c:pt idx="0">
                  <c:v>North</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Task9!$A$23:$A$28</c:f>
              <c:strCache>
                <c:ptCount val="5"/>
                <c:pt idx="0">
                  <c:v>Books</c:v>
                </c:pt>
                <c:pt idx="1">
                  <c:v>Clothing</c:v>
                </c:pt>
                <c:pt idx="2">
                  <c:v>Electronics</c:v>
                </c:pt>
                <c:pt idx="3">
                  <c:v>Furniture</c:v>
                </c:pt>
                <c:pt idx="4">
                  <c:v>Office Supplies</c:v>
                </c:pt>
              </c:strCache>
            </c:strRef>
          </c:cat>
          <c:val>
            <c:numRef>
              <c:f>Task9!$D$23:$D$28</c:f>
              <c:numCache>
                <c:formatCode>"₹"\ #,##0.00</c:formatCode>
                <c:ptCount val="5"/>
                <c:pt idx="0">
                  <c:v>66502.468000000008</c:v>
                </c:pt>
                <c:pt idx="1">
                  <c:v>71303.475000000006</c:v>
                </c:pt>
                <c:pt idx="2">
                  <c:v>60811.446500000005</c:v>
                </c:pt>
                <c:pt idx="3">
                  <c:v>60953.394999999997</c:v>
                </c:pt>
                <c:pt idx="4">
                  <c:v>30614.989500000003</c:v>
                </c:pt>
              </c:numCache>
            </c:numRef>
          </c:val>
          <c:smooth val="0"/>
          <c:extLst>
            <c:ext xmlns:c16="http://schemas.microsoft.com/office/drawing/2014/chart" uri="{C3380CC4-5D6E-409C-BE32-E72D297353CC}">
              <c16:uniqueId val="{00000002-9466-4EA0-A75F-3A9D106966D5}"/>
            </c:ext>
          </c:extLst>
        </c:ser>
        <c:ser>
          <c:idx val="3"/>
          <c:order val="3"/>
          <c:tx>
            <c:strRef>
              <c:f>Task9!$E$21:$E$22</c:f>
              <c:strCache>
                <c:ptCount val="1"/>
                <c:pt idx="0">
                  <c:v>South</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Task9!$A$23:$A$28</c:f>
              <c:strCache>
                <c:ptCount val="5"/>
                <c:pt idx="0">
                  <c:v>Books</c:v>
                </c:pt>
                <c:pt idx="1">
                  <c:v>Clothing</c:v>
                </c:pt>
                <c:pt idx="2">
                  <c:v>Electronics</c:v>
                </c:pt>
                <c:pt idx="3">
                  <c:v>Furniture</c:v>
                </c:pt>
                <c:pt idx="4">
                  <c:v>Office Supplies</c:v>
                </c:pt>
              </c:strCache>
            </c:strRef>
          </c:cat>
          <c:val>
            <c:numRef>
              <c:f>Task9!$E$23:$E$28</c:f>
              <c:numCache>
                <c:formatCode>"₹"\ #,##0.00</c:formatCode>
                <c:ptCount val="5"/>
                <c:pt idx="0">
                  <c:v>89226.828000000009</c:v>
                </c:pt>
                <c:pt idx="1">
                  <c:v>48420.371500000001</c:v>
                </c:pt>
                <c:pt idx="2">
                  <c:v>100999.74599999998</c:v>
                </c:pt>
                <c:pt idx="3">
                  <c:v>63068.754500000003</c:v>
                </c:pt>
                <c:pt idx="4">
                  <c:v>30668.971999999998</c:v>
                </c:pt>
              </c:numCache>
            </c:numRef>
          </c:val>
          <c:smooth val="0"/>
          <c:extLst>
            <c:ext xmlns:c16="http://schemas.microsoft.com/office/drawing/2014/chart" uri="{C3380CC4-5D6E-409C-BE32-E72D297353CC}">
              <c16:uniqueId val="{00000003-9466-4EA0-A75F-3A9D106966D5}"/>
            </c:ext>
          </c:extLst>
        </c:ser>
        <c:ser>
          <c:idx val="4"/>
          <c:order val="4"/>
          <c:tx>
            <c:strRef>
              <c:f>Task9!$F$21:$F$22</c:f>
              <c:strCache>
                <c:ptCount val="1"/>
                <c:pt idx="0">
                  <c:v>West</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Task9!$A$23:$A$28</c:f>
              <c:strCache>
                <c:ptCount val="5"/>
                <c:pt idx="0">
                  <c:v>Books</c:v>
                </c:pt>
                <c:pt idx="1">
                  <c:v>Clothing</c:v>
                </c:pt>
                <c:pt idx="2">
                  <c:v>Electronics</c:v>
                </c:pt>
                <c:pt idx="3">
                  <c:v>Furniture</c:v>
                </c:pt>
                <c:pt idx="4">
                  <c:v>Office Supplies</c:v>
                </c:pt>
              </c:strCache>
            </c:strRef>
          </c:cat>
          <c:val>
            <c:numRef>
              <c:f>Task9!$F$23:$F$28</c:f>
              <c:numCache>
                <c:formatCode>"₹"\ #,##0.00</c:formatCode>
                <c:ptCount val="5"/>
                <c:pt idx="0">
                  <c:v>64572.895999999993</c:v>
                </c:pt>
                <c:pt idx="1">
                  <c:v>101579.6685</c:v>
                </c:pt>
                <c:pt idx="2">
                  <c:v>129430.981</c:v>
                </c:pt>
                <c:pt idx="3">
                  <c:v>55968.930000000008</c:v>
                </c:pt>
                <c:pt idx="4">
                  <c:v>24560.569</c:v>
                </c:pt>
              </c:numCache>
            </c:numRef>
          </c:val>
          <c:smooth val="0"/>
          <c:extLst>
            <c:ext xmlns:c16="http://schemas.microsoft.com/office/drawing/2014/chart" uri="{C3380CC4-5D6E-409C-BE32-E72D297353CC}">
              <c16:uniqueId val="{00000004-9466-4EA0-A75F-3A9D106966D5}"/>
            </c:ext>
          </c:extLst>
        </c:ser>
        <c:dLbls>
          <c:showLegendKey val="0"/>
          <c:showVal val="0"/>
          <c:showCatName val="0"/>
          <c:showSerName val="0"/>
          <c:showPercent val="0"/>
          <c:showBubbleSize val="0"/>
        </c:dLbls>
        <c:marker val="1"/>
        <c:smooth val="0"/>
        <c:axId val="1803077136"/>
        <c:axId val="1803078096"/>
      </c:lineChart>
      <c:catAx>
        <c:axId val="1803077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3078096"/>
        <c:crosses val="autoZero"/>
        <c:auto val="1"/>
        <c:lblAlgn val="ctr"/>
        <c:lblOffset val="100"/>
        <c:noMultiLvlLbl val="0"/>
      </c:catAx>
      <c:valAx>
        <c:axId val="180307809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30771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Analyzer.xlsx]Task9!PivotTable20</c:name>
    <c:fmtId val="1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Task9!$B$30:$B$31</c:f>
              <c:strCache>
                <c:ptCount val="1"/>
                <c:pt idx="0">
                  <c:v>Central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Task9!$A$32:$A$37</c:f>
              <c:strCache>
                <c:ptCount val="5"/>
                <c:pt idx="0">
                  <c:v>Books</c:v>
                </c:pt>
                <c:pt idx="1">
                  <c:v>Clothing</c:v>
                </c:pt>
                <c:pt idx="2">
                  <c:v>Electronics</c:v>
                </c:pt>
                <c:pt idx="3">
                  <c:v>Furniture</c:v>
                </c:pt>
                <c:pt idx="4">
                  <c:v>Office Supplies</c:v>
                </c:pt>
              </c:strCache>
            </c:strRef>
          </c:cat>
          <c:val>
            <c:numRef>
              <c:f>Task9!$B$32:$B$37</c:f>
              <c:numCache>
                <c:formatCode>"₹"\ #,##0.00</c:formatCode>
                <c:ptCount val="5"/>
                <c:pt idx="0">
                  <c:v>111703.11</c:v>
                </c:pt>
                <c:pt idx="1">
                  <c:v>131112.08000000002</c:v>
                </c:pt>
                <c:pt idx="2">
                  <c:v>46833.81</c:v>
                </c:pt>
                <c:pt idx="3">
                  <c:v>52264.37</c:v>
                </c:pt>
                <c:pt idx="4">
                  <c:v>69377.25</c:v>
                </c:pt>
              </c:numCache>
            </c:numRef>
          </c:val>
          <c:extLst>
            <c:ext xmlns:c16="http://schemas.microsoft.com/office/drawing/2014/chart" uri="{C3380CC4-5D6E-409C-BE32-E72D297353CC}">
              <c16:uniqueId val="{00000000-B6BE-4472-94B1-FA98A9AB72DA}"/>
            </c:ext>
          </c:extLst>
        </c:ser>
        <c:ser>
          <c:idx val="1"/>
          <c:order val="1"/>
          <c:tx>
            <c:strRef>
              <c:f>Task9!$C$30:$C$31</c:f>
              <c:strCache>
                <c:ptCount val="1"/>
                <c:pt idx="0">
                  <c:v>East</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Task9!$A$32:$A$37</c:f>
              <c:strCache>
                <c:ptCount val="5"/>
                <c:pt idx="0">
                  <c:v>Books</c:v>
                </c:pt>
                <c:pt idx="1">
                  <c:v>Clothing</c:v>
                </c:pt>
                <c:pt idx="2">
                  <c:v>Electronics</c:v>
                </c:pt>
                <c:pt idx="3">
                  <c:v>Furniture</c:v>
                </c:pt>
                <c:pt idx="4">
                  <c:v>Office Supplies</c:v>
                </c:pt>
              </c:strCache>
            </c:strRef>
          </c:cat>
          <c:val>
            <c:numRef>
              <c:f>Task9!$C$32:$C$37</c:f>
              <c:numCache>
                <c:formatCode>"₹"\ #,##0.00</c:formatCode>
                <c:ptCount val="5"/>
                <c:pt idx="0">
                  <c:v>114077.53</c:v>
                </c:pt>
                <c:pt idx="1">
                  <c:v>28796.36</c:v>
                </c:pt>
                <c:pt idx="2">
                  <c:v>30233.27</c:v>
                </c:pt>
                <c:pt idx="3">
                  <c:v>101055.84999999999</c:v>
                </c:pt>
                <c:pt idx="4">
                  <c:v>96560.239999999991</c:v>
                </c:pt>
              </c:numCache>
            </c:numRef>
          </c:val>
          <c:extLst>
            <c:ext xmlns:c16="http://schemas.microsoft.com/office/drawing/2014/chart" uri="{C3380CC4-5D6E-409C-BE32-E72D297353CC}">
              <c16:uniqueId val="{00000001-B6BE-4472-94B1-FA98A9AB72DA}"/>
            </c:ext>
          </c:extLst>
        </c:ser>
        <c:ser>
          <c:idx val="2"/>
          <c:order val="2"/>
          <c:tx>
            <c:strRef>
              <c:f>Task9!$D$30:$D$31</c:f>
              <c:strCache>
                <c:ptCount val="1"/>
                <c:pt idx="0">
                  <c:v>North</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Task9!$A$32:$A$37</c:f>
              <c:strCache>
                <c:ptCount val="5"/>
                <c:pt idx="0">
                  <c:v>Books</c:v>
                </c:pt>
                <c:pt idx="1">
                  <c:v>Clothing</c:v>
                </c:pt>
                <c:pt idx="2">
                  <c:v>Electronics</c:v>
                </c:pt>
                <c:pt idx="3">
                  <c:v>Furniture</c:v>
                </c:pt>
                <c:pt idx="4">
                  <c:v>Office Supplies</c:v>
                </c:pt>
              </c:strCache>
            </c:strRef>
          </c:cat>
          <c:val>
            <c:numRef>
              <c:f>Task9!$D$32:$D$37</c:f>
              <c:numCache>
                <c:formatCode>"₹"\ #,##0.00</c:formatCode>
                <c:ptCount val="5"/>
                <c:pt idx="0">
                  <c:v>75882.460000000006</c:v>
                </c:pt>
                <c:pt idx="1">
                  <c:v>80866.950000000012</c:v>
                </c:pt>
                <c:pt idx="2">
                  <c:v>67919.060000000012</c:v>
                </c:pt>
                <c:pt idx="3">
                  <c:v>67971.259999999995</c:v>
                </c:pt>
                <c:pt idx="4">
                  <c:v>31642.59</c:v>
                </c:pt>
              </c:numCache>
            </c:numRef>
          </c:val>
          <c:extLst>
            <c:ext xmlns:c16="http://schemas.microsoft.com/office/drawing/2014/chart" uri="{C3380CC4-5D6E-409C-BE32-E72D297353CC}">
              <c16:uniqueId val="{00000002-B6BE-4472-94B1-FA98A9AB72DA}"/>
            </c:ext>
          </c:extLst>
        </c:ser>
        <c:ser>
          <c:idx val="3"/>
          <c:order val="3"/>
          <c:tx>
            <c:strRef>
              <c:f>Task9!$E$30:$E$31</c:f>
              <c:strCache>
                <c:ptCount val="1"/>
                <c:pt idx="0">
                  <c:v>South</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cat>
            <c:strRef>
              <c:f>Task9!$A$32:$A$37</c:f>
              <c:strCache>
                <c:ptCount val="5"/>
                <c:pt idx="0">
                  <c:v>Books</c:v>
                </c:pt>
                <c:pt idx="1">
                  <c:v>Clothing</c:v>
                </c:pt>
                <c:pt idx="2">
                  <c:v>Electronics</c:v>
                </c:pt>
                <c:pt idx="3">
                  <c:v>Furniture</c:v>
                </c:pt>
                <c:pt idx="4">
                  <c:v>Office Supplies</c:v>
                </c:pt>
              </c:strCache>
            </c:strRef>
          </c:cat>
          <c:val>
            <c:numRef>
              <c:f>Task9!$E$32:$E$37</c:f>
              <c:numCache>
                <c:formatCode>"₹"\ #,##0.00</c:formatCode>
                <c:ptCount val="5"/>
                <c:pt idx="0">
                  <c:v>97972.42</c:v>
                </c:pt>
                <c:pt idx="1">
                  <c:v>51551.89</c:v>
                </c:pt>
                <c:pt idx="2">
                  <c:v>108159.85999999997</c:v>
                </c:pt>
                <c:pt idx="3">
                  <c:v>70193.790000000008</c:v>
                </c:pt>
                <c:pt idx="4">
                  <c:v>31758.28</c:v>
                </c:pt>
              </c:numCache>
            </c:numRef>
          </c:val>
          <c:extLst>
            <c:ext xmlns:c16="http://schemas.microsoft.com/office/drawing/2014/chart" uri="{C3380CC4-5D6E-409C-BE32-E72D297353CC}">
              <c16:uniqueId val="{00000003-B6BE-4472-94B1-FA98A9AB72DA}"/>
            </c:ext>
          </c:extLst>
        </c:ser>
        <c:ser>
          <c:idx val="4"/>
          <c:order val="4"/>
          <c:tx>
            <c:strRef>
              <c:f>Task9!$F$30:$F$31</c:f>
              <c:strCache>
                <c:ptCount val="1"/>
                <c:pt idx="0">
                  <c:v>West</c:v>
                </c:pt>
              </c:strCache>
            </c:strRef>
          </c:tx>
          <c:spPr>
            <a:solidFill>
              <a:schemeClr val="accent5">
                <a:lumMod val="60000"/>
                <a:alpha val="85000"/>
              </a:scheme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invertIfNegative val="0"/>
          <c:cat>
            <c:strRef>
              <c:f>Task9!$A$32:$A$37</c:f>
              <c:strCache>
                <c:ptCount val="5"/>
                <c:pt idx="0">
                  <c:v>Books</c:v>
                </c:pt>
                <c:pt idx="1">
                  <c:v>Clothing</c:v>
                </c:pt>
                <c:pt idx="2">
                  <c:v>Electronics</c:v>
                </c:pt>
                <c:pt idx="3">
                  <c:v>Furniture</c:v>
                </c:pt>
                <c:pt idx="4">
                  <c:v>Office Supplies</c:v>
                </c:pt>
              </c:strCache>
            </c:strRef>
          </c:cat>
          <c:val>
            <c:numRef>
              <c:f>Task9!$F$32:$F$37</c:f>
              <c:numCache>
                <c:formatCode>"₹"\ #,##0.00</c:formatCode>
                <c:ptCount val="5"/>
                <c:pt idx="0">
                  <c:v>74553.33</c:v>
                </c:pt>
                <c:pt idx="1">
                  <c:v>109729.74000000002</c:v>
                </c:pt>
                <c:pt idx="2">
                  <c:v>153861.12999999998</c:v>
                </c:pt>
                <c:pt idx="3">
                  <c:v>63281.060000000005</c:v>
                </c:pt>
                <c:pt idx="4">
                  <c:v>25611.49</c:v>
                </c:pt>
              </c:numCache>
            </c:numRef>
          </c:val>
          <c:extLst>
            <c:ext xmlns:c16="http://schemas.microsoft.com/office/drawing/2014/chart" uri="{C3380CC4-5D6E-409C-BE32-E72D297353CC}">
              <c16:uniqueId val="{00000004-B6BE-4472-94B1-FA98A9AB72DA}"/>
            </c:ext>
          </c:extLst>
        </c:ser>
        <c:dLbls>
          <c:showLegendKey val="0"/>
          <c:showVal val="0"/>
          <c:showCatName val="0"/>
          <c:showSerName val="0"/>
          <c:showPercent val="0"/>
          <c:showBubbleSize val="0"/>
        </c:dLbls>
        <c:gapWidth val="65"/>
        <c:shape val="box"/>
        <c:axId val="2085810416"/>
        <c:axId val="2085809456"/>
        <c:axId val="0"/>
      </c:bar3DChart>
      <c:catAx>
        <c:axId val="2085810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5809456"/>
        <c:crosses val="autoZero"/>
        <c:auto val="1"/>
        <c:lblAlgn val="ctr"/>
        <c:lblOffset val="100"/>
        <c:noMultiLvlLbl val="0"/>
      </c:catAx>
      <c:valAx>
        <c:axId val="2085809456"/>
        <c:scaling>
          <c:orientation val="minMax"/>
        </c:scaling>
        <c:delete val="0"/>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58104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2 Analyzer.xlsx]Task9!ProductcategoryPivotTable</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Product category (Profits)</a:t>
            </a:r>
          </a:p>
        </c:rich>
      </c:tx>
      <c:layout>
        <c:manualLayout>
          <c:xMode val="edge"/>
          <c:yMode val="edge"/>
          <c:x val="0.18704975006264921"/>
          <c:y val="2.07684319833852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Task9!$B$3:$B$4</c:f>
              <c:strCache>
                <c:ptCount val="1"/>
                <c:pt idx="0">
                  <c:v>Central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Task9!$B$5:$B$10</c:f>
              <c:numCache>
                <c:formatCode>"₹"\ #,##0.00</c:formatCode>
                <c:ptCount val="5"/>
                <c:pt idx="0">
                  <c:v>4201.2700000000004</c:v>
                </c:pt>
                <c:pt idx="1">
                  <c:v>5395.6</c:v>
                </c:pt>
                <c:pt idx="2">
                  <c:v>1515.0399999999997</c:v>
                </c:pt>
                <c:pt idx="3">
                  <c:v>1566.46</c:v>
                </c:pt>
                <c:pt idx="4">
                  <c:v>3390.03</c:v>
                </c:pt>
              </c:numCache>
            </c:numRef>
          </c:val>
          <c:extLst>
            <c:ext xmlns:c16="http://schemas.microsoft.com/office/drawing/2014/chart" uri="{C3380CC4-5D6E-409C-BE32-E72D297353CC}">
              <c16:uniqueId val="{00000000-2A40-4330-926C-103C6132137F}"/>
            </c:ext>
          </c:extLst>
        </c:ser>
        <c:ser>
          <c:idx val="1"/>
          <c:order val="1"/>
          <c:tx>
            <c:strRef>
              <c:f>Task9!$C$3:$C$4</c:f>
              <c:strCache>
                <c:ptCount val="1"/>
                <c:pt idx="0">
                  <c:v>East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Task9!$C$5:$C$10</c:f>
              <c:numCache>
                <c:formatCode>"₹"\ #,##0.00</c:formatCode>
                <c:ptCount val="5"/>
                <c:pt idx="0">
                  <c:v>4212.6299999999992</c:v>
                </c:pt>
                <c:pt idx="1">
                  <c:v>1025.1500000000001</c:v>
                </c:pt>
                <c:pt idx="2">
                  <c:v>662.68</c:v>
                </c:pt>
                <c:pt idx="3">
                  <c:v>2428.08</c:v>
                </c:pt>
                <c:pt idx="4">
                  <c:v>3310.05</c:v>
                </c:pt>
              </c:numCache>
            </c:numRef>
          </c:val>
          <c:extLst>
            <c:ext xmlns:c16="http://schemas.microsoft.com/office/drawing/2014/chart" uri="{C3380CC4-5D6E-409C-BE32-E72D297353CC}">
              <c16:uniqueId val="{00000001-2A40-4330-926C-103C6132137F}"/>
            </c:ext>
          </c:extLst>
        </c:ser>
        <c:ser>
          <c:idx val="2"/>
          <c:order val="2"/>
          <c:tx>
            <c:strRef>
              <c:f>Task9!$D$3:$D$4</c:f>
              <c:strCache>
                <c:ptCount val="1"/>
                <c:pt idx="0">
                  <c:v>North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Task9!$D$5:$D$10</c:f>
              <c:numCache>
                <c:formatCode>"₹"\ #,##0.00</c:formatCode>
                <c:ptCount val="5"/>
                <c:pt idx="0">
                  <c:v>2522.6499999999996</c:v>
                </c:pt>
                <c:pt idx="1">
                  <c:v>3691.09</c:v>
                </c:pt>
                <c:pt idx="2">
                  <c:v>1634.73</c:v>
                </c:pt>
                <c:pt idx="3">
                  <c:v>2217.7199999999998</c:v>
                </c:pt>
                <c:pt idx="4">
                  <c:v>1431.98</c:v>
                </c:pt>
              </c:numCache>
            </c:numRef>
          </c:val>
          <c:extLst>
            <c:ext xmlns:c16="http://schemas.microsoft.com/office/drawing/2014/chart" uri="{C3380CC4-5D6E-409C-BE32-E72D297353CC}">
              <c16:uniqueId val="{00000001-2CB0-47ED-957A-34DDAF99D56E}"/>
            </c:ext>
          </c:extLst>
        </c:ser>
        <c:ser>
          <c:idx val="3"/>
          <c:order val="3"/>
          <c:tx>
            <c:strRef>
              <c:f>Task9!$E$3:$E$4</c:f>
              <c:strCache>
                <c:ptCount val="1"/>
                <c:pt idx="0">
                  <c:v>South</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Task9!$E$5:$E$10</c:f>
              <c:numCache>
                <c:formatCode>"₹"\ #,##0.00</c:formatCode>
                <c:ptCount val="5"/>
                <c:pt idx="0">
                  <c:v>3109.0899999999997</c:v>
                </c:pt>
                <c:pt idx="1">
                  <c:v>3944.2100000000005</c:v>
                </c:pt>
                <c:pt idx="2">
                  <c:v>2783.4400000000005</c:v>
                </c:pt>
                <c:pt idx="3">
                  <c:v>2159.9300000000003</c:v>
                </c:pt>
                <c:pt idx="4">
                  <c:v>1007.0900000000001</c:v>
                </c:pt>
              </c:numCache>
            </c:numRef>
          </c:val>
          <c:extLst>
            <c:ext xmlns:c16="http://schemas.microsoft.com/office/drawing/2014/chart" uri="{C3380CC4-5D6E-409C-BE32-E72D297353CC}">
              <c16:uniqueId val="{00000002-2CB0-47ED-957A-34DDAF99D56E}"/>
            </c:ext>
          </c:extLst>
        </c:ser>
        <c:ser>
          <c:idx val="4"/>
          <c:order val="4"/>
          <c:tx>
            <c:strRef>
              <c:f>Task9!$F$3:$F$4</c:f>
              <c:strCache>
                <c:ptCount val="1"/>
                <c:pt idx="0">
                  <c:v>West</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Task9!$A$5:$A$10</c:f>
              <c:strCache>
                <c:ptCount val="5"/>
                <c:pt idx="0">
                  <c:v>Books</c:v>
                </c:pt>
                <c:pt idx="1">
                  <c:v>Clothing</c:v>
                </c:pt>
                <c:pt idx="2">
                  <c:v>Electronics</c:v>
                </c:pt>
                <c:pt idx="3">
                  <c:v>Furniture</c:v>
                </c:pt>
                <c:pt idx="4">
                  <c:v>Office Supplies</c:v>
                </c:pt>
              </c:strCache>
            </c:strRef>
          </c:cat>
          <c:val>
            <c:numRef>
              <c:f>Task9!$F$5:$F$10</c:f>
              <c:numCache>
                <c:formatCode>"₹"\ #,##0.00</c:formatCode>
                <c:ptCount val="5"/>
                <c:pt idx="0">
                  <c:v>2292.48</c:v>
                </c:pt>
                <c:pt idx="1">
                  <c:v>4728.4399999999996</c:v>
                </c:pt>
                <c:pt idx="2">
                  <c:v>2437.94</c:v>
                </c:pt>
                <c:pt idx="3">
                  <c:v>2826.5199999999995</c:v>
                </c:pt>
                <c:pt idx="4">
                  <c:v>1752.97</c:v>
                </c:pt>
              </c:numCache>
            </c:numRef>
          </c:val>
          <c:extLst>
            <c:ext xmlns:c16="http://schemas.microsoft.com/office/drawing/2014/chart" uri="{C3380CC4-5D6E-409C-BE32-E72D297353CC}">
              <c16:uniqueId val="{00000003-2CB0-47ED-957A-34DDAF99D56E}"/>
            </c:ext>
          </c:extLst>
        </c:ser>
        <c:dLbls>
          <c:showLegendKey val="0"/>
          <c:showVal val="0"/>
          <c:showCatName val="0"/>
          <c:showSerName val="0"/>
          <c:showPercent val="0"/>
          <c:showBubbleSize val="0"/>
        </c:dLbls>
        <c:gapWidth val="150"/>
        <c:shape val="box"/>
        <c:axId val="1969985040"/>
        <c:axId val="1972461696"/>
        <c:axId val="0"/>
      </c:bar3DChart>
      <c:catAx>
        <c:axId val="196998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461696"/>
        <c:crosses val="autoZero"/>
        <c:auto val="1"/>
        <c:lblAlgn val="ctr"/>
        <c:lblOffset val="100"/>
        <c:noMultiLvlLbl val="0"/>
      </c:catAx>
      <c:valAx>
        <c:axId val="197246169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99850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15240</xdr:colOff>
      <xdr:row>11</xdr:row>
      <xdr:rowOff>62370</xdr:rowOff>
    </xdr:from>
    <xdr:to>
      <xdr:col>19</xdr:col>
      <xdr:colOff>9408</xdr:colOff>
      <xdr:row>31</xdr:row>
      <xdr:rowOff>69661</xdr:rowOff>
    </xdr:to>
    <xdr:graphicFrame macro="">
      <xdr:nvGraphicFramePr>
        <xdr:cNvPr id="2" name="Chart 1">
          <a:extLst>
            <a:ext uri="{FF2B5EF4-FFF2-40B4-BE49-F238E27FC236}">
              <a16:creationId xmlns:a16="http://schemas.microsoft.com/office/drawing/2014/main" id="{39D73B1A-F1D9-4AAF-A9A1-95072656D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9408</xdr:colOff>
      <xdr:row>32</xdr:row>
      <xdr:rowOff>103482</xdr:rowOff>
    </xdr:from>
    <xdr:to>
      <xdr:col>19</xdr:col>
      <xdr:colOff>18816</xdr:colOff>
      <xdr:row>52</xdr:row>
      <xdr:rowOff>114282</xdr:rowOff>
    </xdr:to>
    <xdr:graphicFrame macro="">
      <xdr:nvGraphicFramePr>
        <xdr:cNvPr id="3" name="Chart 2">
          <a:extLst>
            <a:ext uri="{FF2B5EF4-FFF2-40B4-BE49-F238E27FC236}">
              <a16:creationId xmlns:a16="http://schemas.microsoft.com/office/drawing/2014/main" id="{A44C3290-FD06-440C-854F-90147DCA2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9408</xdr:colOff>
      <xdr:row>53</xdr:row>
      <xdr:rowOff>159926</xdr:rowOff>
    </xdr:from>
    <xdr:to>
      <xdr:col>19</xdr:col>
      <xdr:colOff>18816</xdr:colOff>
      <xdr:row>73</xdr:row>
      <xdr:rowOff>170726</xdr:rowOff>
    </xdr:to>
    <xdr:graphicFrame macro="">
      <xdr:nvGraphicFramePr>
        <xdr:cNvPr id="4" name="Chart 3">
          <a:extLst>
            <a:ext uri="{FF2B5EF4-FFF2-40B4-BE49-F238E27FC236}">
              <a16:creationId xmlns:a16="http://schemas.microsoft.com/office/drawing/2014/main" id="{EF535486-A3B0-4B97-B889-C6F66BBA3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28223</xdr:colOff>
      <xdr:row>75</xdr:row>
      <xdr:rowOff>47037</xdr:rowOff>
    </xdr:from>
    <xdr:to>
      <xdr:col>19</xdr:col>
      <xdr:colOff>37631</xdr:colOff>
      <xdr:row>100</xdr:row>
      <xdr:rowOff>65852</xdr:rowOff>
    </xdr:to>
    <xdr:graphicFrame macro="">
      <xdr:nvGraphicFramePr>
        <xdr:cNvPr id="5" name="Chart 4">
          <a:extLst>
            <a:ext uri="{FF2B5EF4-FFF2-40B4-BE49-F238E27FC236}">
              <a16:creationId xmlns:a16="http://schemas.microsoft.com/office/drawing/2014/main" id="{869BC14E-3043-45D4-BBF9-E90B59304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11</xdr:col>
      <xdr:colOff>106481</xdr:colOff>
      <xdr:row>11</xdr:row>
      <xdr:rowOff>131704</xdr:rowOff>
    </xdr:from>
    <xdr:ext cx="4700703" cy="1034815"/>
    <xdr:sp macro="" textlink="">
      <xdr:nvSpPr>
        <xdr:cNvPr id="6" name="Rectangle 5">
          <a:extLst>
            <a:ext uri="{FF2B5EF4-FFF2-40B4-BE49-F238E27FC236}">
              <a16:creationId xmlns:a16="http://schemas.microsoft.com/office/drawing/2014/main" id="{04906E42-6EB4-EACA-88E4-0D5308FA0E1B}"/>
            </a:ext>
          </a:extLst>
        </xdr:cNvPr>
        <xdr:cNvSpPr/>
      </xdr:nvSpPr>
      <xdr:spPr>
        <a:xfrm>
          <a:off x="6832777" y="2097852"/>
          <a:ext cx="4700703" cy="1034815"/>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DASHBOARD</a:t>
          </a:r>
        </a:p>
      </xdr:txBody>
    </xdr:sp>
    <xdr:clientData/>
  </xdr:oneCellAnchor>
  <xdr:twoCellAnchor>
    <xdr:from>
      <xdr:col>7</xdr:col>
      <xdr:colOff>34055</xdr:colOff>
      <xdr:row>11</xdr:row>
      <xdr:rowOff>62370</xdr:rowOff>
    </xdr:from>
    <xdr:to>
      <xdr:col>19</xdr:col>
      <xdr:colOff>28223</xdr:colOff>
      <xdr:row>31</xdr:row>
      <xdr:rowOff>69661</xdr:rowOff>
    </xdr:to>
    <xdr:graphicFrame macro="">
      <xdr:nvGraphicFramePr>
        <xdr:cNvPr id="7" name="Chart 6">
          <a:extLst>
            <a:ext uri="{FF2B5EF4-FFF2-40B4-BE49-F238E27FC236}">
              <a16:creationId xmlns:a16="http://schemas.microsoft.com/office/drawing/2014/main" id="{6C91DAB4-E4C2-63C0-99B9-68788B50A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11</xdr:col>
      <xdr:colOff>125296</xdr:colOff>
      <xdr:row>11</xdr:row>
      <xdr:rowOff>131704</xdr:rowOff>
    </xdr:from>
    <xdr:ext cx="4700703" cy="1034815"/>
    <xdr:sp macro="" textlink="">
      <xdr:nvSpPr>
        <xdr:cNvPr id="8" name="Rectangle 7">
          <a:extLst>
            <a:ext uri="{FF2B5EF4-FFF2-40B4-BE49-F238E27FC236}">
              <a16:creationId xmlns:a16="http://schemas.microsoft.com/office/drawing/2014/main" id="{9201F797-C83E-0219-8247-E19359F70986}"/>
            </a:ext>
          </a:extLst>
        </xdr:cNvPr>
        <xdr:cNvSpPr/>
      </xdr:nvSpPr>
      <xdr:spPr>
        <a:xfrm>
          <a:off x="6851592" y="2097852"/>
          <a:ext cx="4700703" cy="1034815"/>
        </a:xfrm>
        <a:prstGeom prst="rect">
          <a:avLst/>
        </a:prstGeom>
        <a:noFill/>
      </xdr:spPr>
      <xdr:txBody>
        <a:bodyPr wrap="none" lIns="91440" tIns="45720" rIns="91440" bIns="45720">
          <a:no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11</xdr:col>
      <xdr:colOff>134703</xdr:colOff>
      <xdr:row>11</xdr:row>
      <xdr:rowOff>150519</xdr:rowOff>
    </xdr:from>
    <xdr:ext cx="4700703" cy="1034815"/>
    <xdr:sp macro="" textlink="">
      <xdr:nvSpPr>
        <xdr:cNvPr id="10" name="Rectangle 9">
          <a:extLst>
            <a:ext uri="{FF2B5EF4-FFF2-40B4-BE49-F238E27FC236}">
              <a16:creationId xmlns:a16="http://schemas.microsoft.com/office/drawing/2014/main" id="{17F5D7AA-70AC-594F-B76A-E9EF2DD19B0C}"/>
            </a:ext>
          </a:extLst>
        </xdr:cNvPr>
        <xdr:cNvSpPr/>
      </xdr:nvSpPr>
      <xdr:spPr>
        <a:xfrm>
          <a:off x="6860999" y="2116667"/>
          <a:ext cx="4700703" cy="1034815"/>
        </a:xfrm>
        <a:prstGeom prst="rect">
          <a:avLst/>
        </a:prstGeom>
        <a:noFill/>
      </xdr:spPr>
      <xdr:txBody>
        <a:bodyPr wrap="none" lIns="91440" tIns="45720" rIns="91440" bIns="45720">
          <a:no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9</xdr:col>
      <xdr:colOff>87666</xdr:colOff>
      <xdr:row>4</xdr:row>
      <xdr:rowOff>28223</xdr:rowOff>
    </xdr:from>
    <xdr:ext cx="5001741" cy="1213555"/>
    <xdr:sp macro="" textlink="">
      <xdr:nvSpPr>
        <xdr:cNvPr id="11" name="Rectangle 10">
          <a:extLst>
            <a:ext uri="{FF2B5EF4-FFF2-40B4-BE49-F238E27FC236}">
              <a16:creationId xmlns:a16="http://schemas.microsoft.com/office/drawing/2014/main" id="{2955D7E3-BB9E-28B3-4E79-7AE5D98F3714}"/>
            </a:ext>
          </a:extLst>
        </xdr:cNvPr>
        <xdr:cNvSpPr/>
      </xdr:nvSpPr>
      <xdr:spPr>
        <a:xfrm>
          <a:off x="5590999" y="743186"/>
          <a:ext cx="5001741" cy="1213555"/>
        </a:xfrm>
        <a:prstGeom prst="rect">
          <a:avLst/>
        </a:prstGeom>
        <a:noFill/>
      </xdr:spPr>
      <xdr:txBody>
        <a:bodyPr wrap="non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DASHBOARD</a:t>
          </a:r>
        </a:p>
      </xdr:txBody>
    </xdr:sp>
    <xdr:clientData/>
  </xdr:oneCellAnchor>
  <xdr:twoCellAnchor editAs="oneCell">
    <xdr:from>
      <xdr:col>0</xdr:col>
      <xdr:colOff>492607</xdr:colOff>
      <xdr:row>11</xdr:row>
      <xdr:rowOff>62567</xdr:rowOff>
    </xdr:from>
    <xdr:to>
      <xdr:col>6</xdr:col>
      <xdr:colOff>552243</xdr:colOff>
      <xdr:row>31</xdr:row>
      <xdr:rowOff>84668</xdr:rowOff>
    </xdr:to>
    <mc:AlternateContent xmlns:mc="http://schemas.openxmlformats.org/markup-compatibility/2006" xmlns:a14="http://schemas.microsoft.com/office/drawing/2010/main">
      <mc:Choice Requires="a14">
        <xdr:graphicFrame macro="">
          <xdr:nvGraphicFramePr>
            <xdr:cNvPr id="15" name="Customer_Name">
              <a:extLst>
                <a:ext uri="{FF2B5EF4-FFF2-40B4-BE49-F238E27FC236}">
                  <a16:creationId xmlns:a16="http://schemas.microsoft.com/office/drawing/2014/main" id="{F85A9BBB-8A68-D487-DE49-8991CE6C7BCE}"/>
                </a:ext>
              </a:extLst>
            </xdr:cNvPr>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mlns="">
        <xdr:sp macro="" textlink="">
          <xdr:nvSpPr>
            <xdr:cNvPr id="0" name=""/>
            <xdr:cNvSpPr>
              <a:spLocks noTextEdit="1"/>
            </xdr:cNvSpPr>
          </xdr:nvSpPr>
          <xdr:spPr>
            <a:xfrm>
              <a:off x="492607" y="2125829"/>
              <a:ext cx="3717236" cy="377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32</xdr:row>
      <xdr:rowOff>114300</xdr:rowOff>
    </xdr:from>
    <xdr:to>
      <xdr:col>6</xdr:col>
      <xdr:colOff>571500</xdr:colOff>
      <xdr:row>41</xdr:row>
      <xdr:rowOff>19050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99403050-1703-9910-E7DD-3DE7361968E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495300" y="6116515"/>
              <a:ext cx="3733800" cy="15928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Surana" refreshedDate="45756.727482754628" createdVersion="8" refreshedVersion="8" minRefreshableVersion="3" recordCount="200" xr:uid="{1AC88D04-D0DE-453E-8EF4-A047BF63F65C}">
  <cacheSource type="worksheet">
    <worksheetSource name="Table2"/>
  </cacheSource>
  <cacheFields count="12">
    <cacheField name="Customer_ID" numFmtId="0">
      <sharedItems/>
    </cacheField>
    <cacheField name="Customer_Name" numFmtId="49">
      <sharedItems count="27">
        <s v="James Davis"/>
        <s v="Robert Anderson"/>
        <s v="James Taylor"/>
        <s v="James Wilson"/>
        <s v="Michael Anderson"/>
        <s v="Linda Wilson"/>
        <s v="Mary Davis"/>
        <s v="Linda Jackson"/>
        <s v="David Thomas"/>
        <s v="Emma Davis"/>
        <s v="David Smith"/>
        <s v="Sarah Anderson"/>
        <s v="Lisa Thomas"/>
        <s v="Mary Jackson"/>
        <s v="Lisa Davis"/>
        <s v="Linda Brown"/>
        <s v="John Brown"/>
        <s v="Linda Taylor"/>
        <s v="David Brown"/>
        <s v="David Davis"/>
        <s v="Mary Wilson"/>
        <s v="Emma Wilson"/>
        <s v="Linda Davis"/>
        <s v="Sarah Davis"/>
        <s v="Emma Taylor"/>
        <s v="Linda Moore"/>
        <s v="David Anderson"/>
      </sharedItems>
    </cacheField>
    <cacheField name="Region" numFmtId="49">
      <sharedItems count="5">
        <s v="West"/>
        <s v="East"/>
        <s v="South"/>
        <s v="North"/>
        <s v="Central"/>
      </sharedItems>
    </cacheField>
    <cacheField name="Product_Category" numFmtId="49">
      <sharedItems count="5">
        <s v="Books"/>
        <s v="Clothing"/>
        <s v="Electronics"/>
        <s v="Furniture"/>
        <s v="Office Supplies"/>
      </sharedItems>
    </cacheField>
    <cacheField name="Sales" numFmtId="164">
      <sharedItems containsSemiMixedTypes="0" containsString="0" containsNumber="1" minValue="258.51" maxValue="1923.66"/>
    </cacheField>
    <cacheField name="Quantity" numFmtId="2">
      <sharedItems containsSemiMixedTypes="0" containsString="0" containsNumber="1" containsInteger="1" minValue="1" maxValue="19"/>
    </cacheField>
    <cacheField name="Discount" numFmtId="0">
      <sharedItems containsSemiMixedTypes="0" containsString="0" containsNumber="1" minValue="0" maxValue="0.2"/>
    </cacheField>
    <cacheField name="Order_Date" numFmtId="14">
      <sharedItems containsSemiMixedTypes="0" containsNonDate="0" containsDate="1" containsString="0" minDate="2024-04-10T00:00:00" maxDate="2025-04-08T00:00:00" count="148">
        <d v="2024-04-10T00:00:00"/>
        <d v="2024-04-11T00:00:00"/>
        <d v="2024-04-14T00:00:00"/>
        <d v="2024-04-15T00:00:00"/>
        <d v="2024-04-16T00:00:00"/>
        <d v="2024-04-19T00:00:00"/>
        <d v="2024-04-20T00:00:00"/>
        <d v="2024-04-22T00:00:00"/>
        <d v="2024-04-24T00:00:00"/>
        <d v="2024-04-27T00:00:00"/>
        <d v="2024-04-28T00:00:00"/>
        <d v="2024-04-29T00:00:00"/>
        <d v="2024-04-30T00:00:00"/>
        <d v="2024-05-02T00:00:00"/>
        <d v="2024-05-03T00:00:00"/>
        <d v="2024-05-04T00:00:00"/>
        <d v="2024-05-06T00:00:00"/>
        <d v="2024-05-08T00:00:00"/>
        <d v="2024-05-10T00:00:00"/>
        <d v="2024-05-14T00:00:00"/>
        <d v="2024-05-15T00:00:00"/>
        <d v="2024-05-16T00:00:00"/>
        <d v="2024-05-17T00:00:00"/>
        <d v="2024-05-22T00:00:00"/>
        <d v="2024-05-23T00:00:00"/>
        <d v="2024-06-02T00:00:00"/>
        <d v="2024-06-04T00:00:00"/>
        <d v="2024-06-05T00:00:00"/>
        <d v="2024-06-06T00:00:00"/>
        <d v="2024-06-07T00:00:00"/>
        <d v="2024-06-08T00:00:00"/>
        <d v="2024-06-14T00:00:00"/>
        <d v="2024-06-18T00:00:00"/>
        <d v="2024-06-20T00:00:00"/>
        <d v="2024-06-21T00:00:00"/>
        <d v="2024-06-23T00:00:00"/>
        <d v="2024-06-25T00:00:00"/>
        <d v="2024-06-27T00:00:00"/>
        <d v="2024-06-28T00:00:00"/>
        <d v="2024-06-30T00:00:00"/>
        <d v="2024-07-05T00:00:00"/>
        <d v="2024-07-06T00:00:00"/>
        <d v="2024-07-08T00:00:00"/>
        <d v="2024-07-09T00:00:00"/>
        <d v="2024-07-14T00:00:00"/>
        <d v="2024-07-15T00:00:00"/>
        <d v="2024-07-21T00:00:00"/>
        <d v="2024-07-29T00:00:00"/>
        <d v="2024-07-30T00:00:00"/>
        <d v="2024-07-31T00:00:00"/>
        <d v="2024-08-05T00:00:00"/>
        <d v="2024-08-08T00:00:00"/>
        <d v="2024-08-09T00:00:00"/>
        <d v="2024-08-15T00:00:00"/>
        <d v="2024-08-18T00:00:00"/>
        <d v="2024-08-19T00:00:00"/>
        <d v="2024-08-22T00:00:00"/>
        <d v="2024-08-30T00:00:00"/>
        <d v="2024-09-01T00:00:00"/>
        <d v="2024-09-09T00:00:00"/>
        <d v="2024-09-11T00:00:00"/>
        <d v="2024-09-12T00:00:00"/>
        <d v="2024-09-14T00:00:00"/>
        <d v="2024-09-16T00:00:00"/>
        <d v="2024-09-17T00:00:00"/>
        <d v="2024-09-18T00:00:00"/>
        <d v="2024-09-22T00:00:00"/>
        <d v="2024-09-23T00:00:00"/>
        <d v="2024-09-24T00:00:00"/>
        <d v="2024-09-29T00:00:00"/>
        <d v="2024-09-30T00:00:00"/>
        <d v="2024-10-02T00:00:00"/>
        <d v="2024-10-05T00:00:00"/>
        <d v="2024-10-10T00:00:00"/>
        <d v="2024-10-12T00:00:00"/>
        <d v="2024-10-15T00:00:00"/>
        <d v="2024-10-16T00:00:00"/>
        <d v="2024-10-17T00:00:00"/>
        <d v="2024-10-19T00:00:00"/>
        <d v="2024-10-20T00:00:00"/>
        <d v="2024-10-28T00:00:00"/>
        <d v="2024-10-30T00:00:00"/>
        <d v="2024-11-01T00:00:00"/>
        <d v="2024-11-03T00:00:00"/>
        <d v="2024-11-09T00:00:00"/>
        <d v="2024-11-12T00:00:00"/>
        <d v="2024-11-15T00:00:00"/>
        <d v="2024-11-16T00:00:00"/>
        <d v="2024-11-17T00:00:00"/>
        <d v="2024-11-19T00:00:00"/>
        <d v="2024-11-20T00:00:00"/>
        <d v="2024-11-26T00:00:00"/>
        <d v="2024-11-28T00:00:00"/>
        <d v="2024-11-29T00:00:00"/>
        <d v="2024-11-30T00:00:00"/>
        <d v="2024-12-04T00:00:00"/>
        <d v="2024-12-05T00:00:00"/>
        <d v="2024-12-12T00:00:00"/>
        <d v="2024-12-14T00:00:00"/>
        <d v="2024-12-20T00:00:00"/>
        <d v="2024-12-21T00:00:00"/>
        <d v="2024-12-24T00:00:00"/>
        <d v="2024-12-25T00:00:00"/>
        <d v="2024-12-30T00:00:00"/>
        <d v="2025-01-01T00:00:00"/>
        <d v="2025-01-02T00:00:00"/>
        <d v="2025-01-03T00:00:00"/>
        <d v="2025-01-06T00:00:00"/>
        <d v="2025-01-10T00:00:00"/>
        <d v="2025-01-12T00:00:00"/>
        <d v="2025-01-13T00:00:00"/>
        <d v="2025-01-16T00:00:00"/>
        <d v="2025-01-17T00:00:00"/>
        <d v="2025-01-20T00:00:00"/>
        <d v="2025-01-21T00:00:00"/>
        <d v="2025-01-27T00:00:00"/>
        <d v="2025-02-02T00:00:00"/>
        <d v="2025-02-04T00:00:00"/>
        <d v="2025-02-05T00:00:00"/>
        <d v="2025-02-07T00:00:00"/>
        <d v="2025-02-10T00:00:00"/>
        <d v="2025-02-15T00:00:00"/>
        <d v="2025-02-17T00:00:00"/>
        <d v="2025-02-19T00:00:00"/>
        <d v="2025-02-20T00:00:00"/>
        <d v="2025-02-21T00:00:00"/>
        <d v="2025-02-24T00:00:00"/>
        <d v="2025-02-25T00:00:00"/>
        <d v="2025-02-27T00:00:00"/>
        <d v="2025-03-01T00:00:00"/>
        <d v="2025-03-02T00:00:00"/>
        <d v="2025-03-05T00:00:00"/>
        <d v="2025-03-08T00:00:00"/>
        <d v="2025-03-09T00:00:00"/>
        <d v="2025-03-10T00:00:00"/>
        <d v="2025-03-11T00:00:00"/>
        <d v="2025-03-17T00:00:00"/>
        <d v="2025-03-18T00:00:00"/>
        <d v="2025-03-20T00:00:00"/>
        <d v="2025-03-22T00:00:00"/>
        <d v="2025-03-25T00:00:00"/>
        <d v="2025-03-26T00:00:00"/>
        <d v="2025-03-27T00:00:00"/>
        <d v="2025-03-29T00:00:00"/>
        <d v="2025-03-30T00:00:00"/>
        <d v="2025-04-02T00:00:00"/>
        <d v="2025-04-05T00:00:00"/>
        <d v="2025-04-07T00:00:00"/>
      </sharedItems>
    </cacheField>
    <cacheField name="Profit" numFmtId="164">
      <sharedItems containsSemiMixedTypes="0" containsString="0" containsNumber="1" minValue="64.63" maxValue="769.46"/>
    </cacheField>
    <cacheField name="Sales_Quantity" numFmtId="164">
      <sharedItems containsSemiMixedTypes="0" containsString="0" containsNumber="1" minValue="309.42" maxValue="27435.62"/>
    </cacheField>
    <cacheField name="Discounted_price" numFmtId="164">
      <sharedItems containsSemiMixedTypes="0" containsString="0" containsNumber="1" minValue="0" maxValue="4600.26"/>
    </cacheField>
    <cacheField name="Total_Purchase" numFmtId="164">
      <sharedItems containsSemiMixedTypes="0" containsString="0" containsNumber="1" minValue="247.536" maxValue="27435.62"/>
    </cacheField>
  </cacheFields>
  <extLst>
    <ext xmlns:x14="http://schemas.microsoft.com/office/spreadsheetml/2009/9/main" uri="{725AE2AE-9491-48be-B2B4-4EB974FC3084}">
      <x14:pivotCacheDefinition pivotCacheId="1623693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CUST019"/>
    <x v="0"/>
    <x v="0"/>
    <x v="0"/>
    <n v="1036.0899999999999"/>
    <n v="4"/>
    <n v="0.2"/>
    <x v="0"/>
    <n v="331.55"/>
    <n v="4144.3599999999997"/>
    <n v="828.87199999999996"/>
    <n v="3315.4879999999998"/>
  </r>
  <r>
    <s v="CUST012"/>
    <x v="1"/>
    <x v="0"/>
    <x v="1"/>
    <n v="1101.28"/>
    <n v="3"/>
    <n v="0.2"/>
    <x v="1"/>
    <n v="440.51"/>
    <n v="3303.84"/>
    <n v="660.76800000000003"/>
    <n v="2643.0720000000001"/>
  </r>
  <r>
    <s v="CUST017"/>
    <x v="2"/>
    <x v="1"/>
    <x v="0"/>
    <n v="713.34"/>
    <n v="17"/>
    <n v="0"/>
    <x v="2"/>
    <n v="285.33999999999997"/>
    <n v="12126.78"/>
    <n v="0"/>
    <n v="12126.78"/>
  </r>
  <r>
    <s v="CUST005"/>
    <x v="1"/>
    <x v="2"/>
    <x v="2"/>
    <n v="760.93"/>
    <n v="4"/>
    <n v="0.15"/>
    <x v="2"/>
    <n v="161.69999999999999"/>
    <n v="3043.72"/>
    <n v="456.55799999999994"/>
    <n v="2587.1619999999998"/>
  </r>
  <r>
    <s v="CUST030"/>
    <x v="3"/>
    <x v="3"/>
    <x v="0"/>
    <n v="847"/>
    <n v="12"/>
    <n v="0.2"/>
    <x v="3"/>
    <n v="271.04000000000002"/>
    <n v="10164"/>
    <n v="2032.8000000000002"/>
    <n v="8131.2"/>
  </r>
  <r>
    <s v="CUST007"/>
    <x v="4"/>
    <x v="3"/>
    <x v="3"/>
    <n v="965.64"/>
    <n v="8"/>
    <n v="0.1"/>
    <x v="4"/>
    <n v="304.18"/>
    <n v="7725.12"/>
    <n v="772.51200000000006"/>
    <n v="6952.6080000000002"/>
  </r>
  <r>
    <s v="CUST001"/>
    <x v="5"/>
    <x v="0"/>
    <x v="2"/>
    <n v="1317.53"/>
    <n v="12"/>
    <n v="0.05"/>
    <x v="4"/>
    <n v="312.91000000000003"/>
    <n v="15810.36"/>
    <n v="790.51800000000003"/>
    <n v="15019.842000000001"/>
  </r>
  <r>
    <s v="CUST026"/>
    <x v="6"/>
    <x v="1"/>
    <x v="3"/>
    <n v="1074.47"/>
    <n v="6"/>
    <n v="0.2"/>
    <x v="5"/>
    <n v="300.85000000000002"/>
    <n v="6446.82"/>
    <n v="1289.364"/>
    <n v="5157.4560000000001"/>
  </r>
  <r>
    <s v="CUST009"/>
    <x v="7"/>
    <x v="4"/>
    <x v="0"/>
    <n v="501.54"/>
    <n v="11"/>
    <n v="0.05"/>
    <x v="5"/>
    <n v="190.59"/>
    <n v="5516.9400000000005"/>
    <n v="275.84700000000004"/>
    <n v="5241.0930000000008"/>
  </r>
  <r>
    <s v="CUST010"/>
    <x v="8"/>
    <x v="4"/>
    <x v="1"/>
    <n v="737.31"/>
    <n v="2"/>
    <n v="0.05"/>
    <x v="5"/>
    <n v="350.22"/>
    <n v="1474.62"/>
    <n v="73.730999999999995"/>
    <n v="1400.8889999999999"/>
  </r>
  <r>
    <s v="CUST014"/>
    <x v="9"/>
    <x v="0"/>
    <x v="4"/>
    <n v="1572.82"/>
    <n v="6"/>
    <n v="0.05"/>
    <x v="6"/>
    <n v="672.38"/>
    <n v="9436.92"/>
    <n v="471.846"/>
    <n v="8965.0740000000005"/>
  </r>
  <r>
    <s v="CUST014"/>
    <x v="8"/>
    <x v="4"/>
    <x v="0"/>
    <n v="1343.13"/>
    <n v="14"/>
    <n v="0.15"/>
    <x v="7"/>
    <n v="456.66"/>
    <n v="18803.82"/>
    <n v="2820.5729999999999"/>
    <n v="15983.246999999999"/>
  </r>
  <r>
    <s v="CUST007"/>
    <x v="4"/>
    <x v="4"/>
    <x v="0"/>
    <n v="1191.58"/>
    <n v="14"/>
    <n v="0.05"/>
    <x v="8"/>
    <n v="452.8"/>
    <n v="16682.12"/>
    <n v="834.10599999999999"/>
    <n v="15848.013999999999"/>
  </r>
  <r>
    <s v="CUST023"/>
    <x v="1"/>
    <x v="0"/>
    <x v="3"/>
    <n v="822.28"/>
    <n v="7"/>
    <n v="0.05"/>
    <x v="8"/>
    <n v="273.41000000000003"/>
    <n v="5755.96"/>
    <n v="287.798"/>
    <n v="5468.1620000000003"/>
  </r>
  <r>
    <s v="CUST029"/>
    <x v="10"/>
    <x v="3"/>
    <x v="3"/>
    <n v="521.66999999999996"/>
    <n v="15"/>
    <n v="0.15"/>
    <x v="9"/>
    <n v="155.19999999999999"/>
    <n v="7825.0499999999993"/>
    <n v="1173.7574999999999"/>
    <n v="6651.2924999999996"/>
  </r>
  <r>
    <s v="CUST005"/>
    <x v="11"/>
    <x v="2"/>
    <x v="2"/>
    <n v="1502.93"/>
    <n v="14"/>
    <n v="0.2"/>
    <x v="10"/>
    <n v="300.58999999999997"/>
    <n v="21041.02"/>
    <n v="4208.2040000000006"/>
    <n v="16832.815999999999"/>
  </r>
  <r>
    <s v="CUST008"/>
    <x v="1"/>
    <x v="2"/>
    <x v="0"/>
    <n v="877.58"/>
    <n v="10"/>
    <n v="0.15"/>
    <x v="11"/>
    <n v="298.38"/>
    <n v="8775.8000000000011"/>
    <n v="1316.3700000000001"/>
    <n v="7459.4300000000012"/>
  </r>
  <r>
    <s v="CUST001"/>
    <x v="12"/>
    <x v="0"/>
    <x v="0"/>
    <n v="636.70000000000005"/>
    <n v="4"/>
    <n v="0.2"/>
    <x v="11"/>
    <n v="203.74"/>
    <n v="2546.8000000000002"/>
    <n v="509.36000000000007"/>
    <n v="2037.44"/>
  </r>
  <r>
    <s v="CUST006"/>
    <x v="13"/>
    <x v="0"/>
    <x v="0"/>
    <n v="1506.14"/>
    <n v="13"/>
    <n v="0.2"/>
    <x v="12"/>
    <n v="481.96"/>
    <n v="19579.82"/>
    <n v="3915.9639999999999"/>
    <n v="15663.856"/>
  </r>
  <r>
    <s v="CUST026"/>
    <x v="6"/>
    <x v="4"/>
    <x v="2"/>
    <n v="645.02"/>
    <n v="4"/>
    <n v="0"/>
    <x v="13"/>
    <n v="161.26"/>
    <n v="2580.08"/>
    <n v="0"/>
    <n v="2580.08"/>
  </r>
  <r>
    <s v="CUST007"/>
    <x v="14"/>
    <x v="2"/>
    <x v="1"/>
    <n v="953.3"/>
    <n v="11"/>
    <n v="0"/>
    <x v="14"/>
    <n v="476.65"/>
    <n v="10486.3"/>
    <n v="0"/>
    <n v="10486.3"/>
  </r>
  <r>
    <s v="CUST022"/>
    <x v="1"/>
    <x v="3"/>
    <x v="2"/>
    <n v="388.56"/>
    <n v="14"/>
    <n v="0.15"/>
    <x v="15"/>
    <n v="82.57"/>
    <n v="5439.84"/>
    <n v="815.976"/>
    <n v="4623.8640000000005"/>
  </r>
  <r>
    <s v="CUST019"/>
    <x v="6"/>
    <x v="0"/>
    <x v="0"/>
    <n v="743.17"/>
    <n v="9"/>
    <n v="0"/>
    <x v="15"/>
    <n v="297.27"/>
    <n v="6688.53"/>
    <n v="0"/>
    <n v="6688.53"/>
  </r>
  <r>
    <s v="CUST023"/>
    <x v="6"/>
    <x v="4"/>
    <x v="2"/>
    <n v="706.37"/>
    <n v="6"/>
    <n v="0"/>
    <x v="15"/>
    <n v="176.59"/>
    <n v="4238.22"/>
    <n v="0"/>
    <n v="4238.22"/>
  </r>
  <r>
    <s v="CUST012"/>
    <x v="6"/>
    <x v="4"/>
    <x v="4"/>
    <n v="925.31"/>
    <n v="8"/>
    <n v="0.1"/>
    <x v="16"/>
    <n v="374.75"/>
    <n v="7402.48"/>
    <n v="740.24800000000005"/>
    <n v="6662.232"/>
  </r>
  <r>
    <s v="CUST010"/>
    <x v="15"/>
    <x v="2"/>
    <x v="2"/>
    <n v="1173.1199999999999"/>
    <n v="18"/>
    <n v="0"/>
    <x v="16"/>
    <n v="293.27999999999997"/>
    <n v="21116.159999999996"/>
    <n v="0"/>
    <n v="21116.159999999996"/>
  </r>
  <r>
    <s v="CUST030"/>
    <x v="16"/>
    <x v="3"/>
    <x v="3"/>
    <n v="675.54"/>
    <n v="17"/>
    <n v="0"/>
    <x v="17"/>
    <n v="236.44"/>
    <n v="11484.18"/>
    <n v="0"/>
    <n v="11484.18"/>
  </r>
  <r>
    <s v="CUST007"/>
    <x v="1"/>
    <x v="4"/>
    <x v="0"/>
    <n v="939.09"/>
    <n v="2"/>
    <n v="0.05"/>
    <x v="18"/>
    <n v="356.85"/>
    <n v="1878.18"/>
    <n v="93.909000000000006"/>
    <n v="1784.271"/>
  </r>
  <r>
    <s v="CUST028"/>
    <x v="17"/>
    <x v="1"/>
    <x v="4"/>
    <n v="983.34"/>
    <n v="19"/>
    <n v="0.1"/>
    <x v="19"/>
    <n v="398.25"/>
    <n v="18683.46"/>
    <n v="1868.346"/>
    <n v="16815.113999999998"/>
  </r>
  <r>
    <s v="CUST028"/>
    <x v="3"/>
    <x v="2"/>
    <x v="2"/>
    <n v="801.21"/>
    <n v="3"/>
    <n v="0.2"/>
    <x v="19"/>
    <n v="160.24"/>
    <n v="2403.63"/>
    <n v="480.72600000000006"/>
    <n v="1922.904"/>
  </r>
  <r>
    <s v="CUST025"/>
    <x v="18"/>
    <x v="3"/>
    <x v="2"/>
    <n v="1450.71"/>
    <n v="5"/>
    <n v="0.1"/>
    <x v="20"/>
    <n v="326.41000000000003"/>
    <n v="7253.55"/>
    <n v="725.35500000000002"/>
    <n v="6528.1949999999997"/>
  </r>
  <r>
    <s v="CUST022"/>
    <x v="19"/>
    <x v="4"/>
    <x v="0"/>
    <n v="1023.21"/>
    <n v="18"/>
    <n v="0.05"/>
    <x v="21"/>
    <n v="388.82"/>
    <n v="18417.78"/>
    <n v="920.88900000000001"/>
    <n v="17496.891"/>
  </r>
  <r>
    <s v="CUST001"/>
    <x v="13"/>
    <x v="0"/>
    <x v="3"/>
    <n v="853.72"/>
    <n v="5"/>
    <n v="0.15"/>
    <x v="21"/>
    <n v="253.98"/>
    <n v="4268.6000000000004"/>
    <n v="640.29000000000008"/>
    <n v="3628.3100000000004"/>
  </r>
  <r>
    <s v="CUST021"/>
    <x v="11"/>
    <x v="2"/>
    <x v="2"/>
    <n v="967.89"/>
    <n v="10"/>
    <n v="0.1"/>
    <x v="22"/>
    <n v="217.78"/>
    <n v="9678.9"/>
    <n v="967.89"/>
    <n v="8711.01"/>
  </r>
  <r>
    <s v="CUST015"/>
    <x v="17"/>
    <x v="3"/>
    <x v="4"/>
    <n v="1200.9000000000001"/>
    <n v="14"/>
    <n v="0.05"/>
    <x v="22"/>
    <n v="513.38"/>
    <n v="16812.600000000002"/>
    <n v="840.63000000000011"/>
    <n v="15971.970000000001"/>
  </r>
  <r>
    <s v="CUST012"/>
    <x v="4"/>
    <x v="0"/>
    <x v="0"/>
    <n v="472.38"/>
    <n v="12"/>
    <n v="0.2"/>
    <x v="22"/>
    <n v="151.16"/>
    <n v="5668.5599999999995"/>
    <n v="1133.712"/>
    <n v="4534.848"/>
  </r>
  <r>
    <s v="CUST019"/>
    <x v="18"/>
    <x v="1"/>
    <x v="4"/>
    <n v="840.92"/>
    <n v="9"/>
    <n v="0.05"/>
    <x v="22"/>
    <n v="359.49"/>
    <n v="7568.28"/>
    <n v="378.41399999999999"/>
    <n v="7189.866"/>
  </r>
  <r>
    <s v="CUST028"/>
    <x v="14"/>
    <x v="4"/>
    <x v="3"/>
    <n v="1410.06"/>
    <n v="11"/>
    <n v="0.05"/>
    <x v="23"/>
    <n v="468.84"/>
    <n v="15510.66"/>
    <n v="775.53300000000002"/>
    <n v="14735.127"/>
  </r>
  <r>
    <s v="CUST008"/>
    <x v="20"/>
    <x v="4"/>
    <x v="3"/>
    <n v="773.09"/>
    <n v="13"/>
    <n v="0.15"/>
    <x v="23"/>
    <n v="229.99"/>
    <n v="10050.17"/>
    <n v="1507.5255"/>
    <n v="8542.6445000000003"/>
  </r>
  <r>
    <s v="CUST016"/>
    <x v="21"/>
    <x v="1"/>
    <x v="0"/>
    <n v="580.42999999999995"/>
    <n v="19"/>
    <n v="0.15"/>
    <x v="24"/>
    <n v="197.35"/>
    <n v="11028.169999999998"/>
    <n v="1654.2254999999998"/>
    <n v="9373.9444999999978"/>
  </r>
  <r>
    <s v="CUST005"/>
    <x v="10"/>
    <x v="2"/>
    <x v="0"/>
    <n v="1151.21"/>
    <n v="15"/>
    <n v="0.1"/>
    <x v="25"/>
    <n v="414.44"/>
    <n v="17268.150000000001"/>
    <n v="1726.8150000000003"/>
    <n v="15541.335000000001"/>
  </r>
  <r>
    <s v="CUST028"/>
    <x v="3"/>
    <x v="4"/>
    <x v="4"/>
    <n v="1025.98"/>
    <n v="5"/>
    <n v="0.2"/>
    <x v="26"/>
    <n v="369.35"/>
    <n v="5129.8999999999996"/>
    <n v="1025.98"/>
    <n v="4103.92"/>
  </r>
  <r>
    <s v="CUST023"/>
    <x v="19"/>
    <x v="1"/>
    <x v="4"/>
    <n v="556.41999999999996"/>
    <n v="11"/>
    <n v="0.15"/>
    <x v="26"/>
    <n v="212.83"/>
    <n v="6120.62"/>
    <n v="918.09299999999996"/>
    <n v="5202.527"/>
  </r>
  <r>
    <s v="CUST021"/>
    <x v="3"/>
    <x v="4"/>
    <x v="0"/>
    <n v="840.85"/>
    <n v="19"/>
    <n v="0.1"/>
    <x v="27"/>
    <n v="302.70999999999998"/>
    <n v="15976.15"/>
    <n v="1597.615"/>
    <n v="14378.535"/>
  </r>
  <r>
    <s v="CUST026"/>
    <x v="21"/>
    <x v="3"/>
    <x v="3"/>
    <n v="1227.25"/>
    <n v="12"/>
    <n v="0.15"/>
    <x v="27"/>
    <n v="365.11"/>
    <n v="14727"/>
    <n v="2209.0499999999997"/>
    <n v="12517.95"/>
  </r>
  <r>
    <s v="CUST017"/>
    <x v="22"/>
    <x v="4"/>
    <x v="2"/>
    <n v="856.7"/>
    <n v="2"/>
    <n v="0"/>
    <x v="28"/>
    <n v="214.18"/>
    <n v="1713.4"/>
    <n v="0"/>
    <n v="1713.4"/>
  </r>
  <r>
    <s v="CUST025"/>
    <x v="19"/>
    <x v="4"/>
    <x v="4"/>
    <n v="1225.42"/>
    <n v="8"/>
    <n v="0.15"/>
    <x v="28"/>
    <n v="468.72"/>
    <n v="9803.36"/>
    <n v="1470.5040000000001"/>
    <n v="8332.8559999999998"/>
  </r>
  <r>
    <s v="CUST011"/>
    <x v="6"/>
    <x v="3"/>
    <x v="4"/>
    <n v="1001.57"/>
    <n v="12"/>
    <n v="0"/>
    <x v="29"/>
    <n v="450.71"/>
    <n v="12018.84"/>
    <n v="0"/>
    <n v="12018.84"/>
  </r>
  <r>
    <s v="CUST021"/>
    <x v="4"/>
    <x v="1"/>
    <x v="3"/>
    <n v="1186.8499999999999"/>
    <n v="19"/>
    <n v="0.2"/>
    <x v="30"/>
    <n v="332.32"/>
    <n v="22550.149999999998"/>
    <n v="4510.03"/>
    <n v="18040.12"/>
  </r>
  <r>
    <s v="CUST008"/>
    <x v="16"/>
    <x v="2"/>
    <x v="2"/>
    <n v="775.45"/>
    <n v="6"/>
    <n v="0.1"/>
    <x v="31"/>
    <n v="174.48"/>
    <n v="4652.7000000000007"/>
    <n v="465.2700000000001"/>
    <n v="4187.43"/>
  </r>
  <r>
    <s v="CUST007"/>
    <x v="7"/>
    <x v="2"/>
    <x v="2"/>
    <n v="1021.47"/>
    <n v="6"/>
    <n v="0.05"/>
    <x v="32"/>
    <n v="242.6"/>
    <n v="6128.82"/>
    <n v="306.44099999999997"/>
    <n v="5822.3789999999999"/>
  </r>
  <r>
    <s v="CUST015"/>
    <x v="3"/>
    <x v="2"/>
    <x v="1"/>
    <n v="1226.6199999999999"/>
    <n v="7"/>
    <n v="0.1"/>
    <x v="33"/>
    <n v="551.98"/>
    <n v="8586.34"/>
    <n v="858.63400000000001"/>
    <n v="7727.7060000000001"/>
  </r>
  <r>
    <s v="CUST030"/>
    <x v="23"/>
    <x v="2"/>
    <x v="3"/>
    <n v="1086.93"/>
    <n v="2"/>
    <n v="0"/>
    <x v="34"/>
    <n v="380.43"/>
    <n v="2173.86"/>
    <n v="0"/>
    <n v="2173.86"/>
  </r>
  <r>
    <s v="CUST002"/>
    <x v="14"/>
    <x v="0"/>
    <x v="0"/>
    <n v="942.9"/>
    <n v="18"/>
    <n v="0.1"/>
    <x v="35"/>
    <n v="339.44"/>
    <n v="16972.2"/>
    <n v="1697.2200000000003"/>
    <n v="15274.98"/>
  </r>
  <r>
    <s v="CUST009"/>
    <x v="9"/>
    <x v="3"/>
    <x v="2"/>
    <n v="818.8"/>
    <n v="15"/>
    <n v="0.15"/>
    <x v="36"/>
    <n v="173.99"/>
    <n v="12282"/>
    <n v="1842.3"/>
    <n v="10439.700000000001"/>
  </r>
  <r>
    <s v="CUST005"/>
    <x v="1"/>
    <x v="2"/>
    <x v="3"/>
    <n v="919.04"/>
    <n v="10"/>
    <n v="0.2"/>
    <x v="36"/>
    <n v="257.33"/>
    <n v="9190.4"/>
    <n v="1838.08"/>
    <n v="7352.32"/>
  </r>
  <r>
    <s v="CUST030"/>
    <x v="24"/>
    <x v="4"/>
    <x v="0"/>
    <n v="973.26"/>
    <n v="11"/>
    <n v="0"/>
    <x v="37"/>
    <n v="389.3"/>
    <n v="10705.86"/>
    <n v="0"/>
    <n v="10705.86"/>
  </r>
  <r>
    <s v="CUST029"/>
    <x v="23"/>
    <x v="3"/>
    <x v="2"/>
    <n v="741.61"/>
    <n v="1"/>
    <n v="0.2"/>
    <x v="38"/>
    <n v="148.32"/>
    <n v="741.61"/>
    <n v="148.322"/>
    <n v="593.28800000000001"/>
  </r>
  <r>
    <s v="CUST003"/>
    <x v="9"/>
    <x v="3"/>
    <x v="0"/>
    <n v="1248.82"/>
    <n v="2"/>
    <n v="0.1"/>
    <x v="39"/>
    <n v="449.58"/>
    <n v="2497.64"/>
    <n v="249.76400000000001"/>
    <n v="2247.8759999999997"/>
  </r>
  <r>
    <s v="CUST012"/>
    <x v="20"/>
    <x v="0"/>
    <x v="1"/>
    <n v="1360.36"/>
    <n v="17"/>
    <n v="0"/>
    <x v="39"/>
    <n v="680.18"/>
    <n v="23126.12"/>
    <n v="0"/>
    <n v="23126.12"/>
  </r>
  <r>
    <s v="CUST021"/>
    <x v="6"/>
    <x v="1"/>
    <x v="0"/>
    <n v="1383.3"/>
    <n v="8"/>
    <n v="0.1"/>
    <x v="40"/>
    <n v="497.99"/>
    <n v="11066.4"/>
    <n v="1106.6400000000001"/>
    <n v="9959.76"/>
  </r>
  <r>
    <s v="CUST010"/>
    <x v="18"/>
    <x v="4"/>
    <x v="4"/>
    <n v="488.99"/>
    <n v="9"/>
    <n v="0"/>
    <x v="41"/>
    <n v="220.05"/>
    <n v="4400.91"/>
    <n v="0"/>
    <n v="4400.91"/>
  </r>
  <r>
    <s v="CUST026"/>
    <x v="6"/>
    <x v="1"/>
    <x v="3"/>
    <n v="933.71"/>
    <n v="17"/>
    <n v="0.1"/>
    <x v="42"/>
    <n v="294.12"/>
    <n v="15873.07"/>
    <n v="1587.307"/>
    <n v="14285.762999999999"/>
  </r>
  <r>
    <s v="CUST003"/>
    <x v="0"/>
    <x v="0"/>
    <x v="2"/>
    <n v="1005.53"/>
    <n v="17"/>
    <n v="0.2"/>
    <x v="42"/>
    <n v="201.11"/>
    <n v="17094.009999999998"/>
    <n v="3418.8019999999997"/>
    <n v="13675.207999999999"/>
  </r>
  <r>
    <s v="CUST029"/>
    <x v="21"/>
    <x v="2"/>
    <x v="2"/>
    <n v="1100.0999999999999"/>
    <n v="5"/>
    <n v="0.05"/>
    <x v="43"/>
    <n v="261.27"/>
    <n v="5500.5"/>
    <n v="275.02500000000003"/>
    <n v="5225.4750000000004"/>
  </r>
  <r>
    <s v="CUST003"/>
    <x v="3"/>
    <x v="3"/>
    <x v="3"/>
    <n v="1034.7"/>
    <n v="15"/>
    <n v="0.15"/>
    <x v="44"/>
    <n v="307.82"/>
    <n v="15520.5"/>
    <n v="2328.0749999999998"/>
    <n v="13192.424999999999"/>
  </r>
  <r>
    <s v="CUST002"/>
    <x v="6"/>
    <x v="2"/>
    <x v="0"/>
    <n v="876.44"/>
    <n v="12"/>
    <n v="0.05"/>
    <x v="45"/>
    <n v="333.05"/>
    <n v="10517.28"/>
    <n v="525.86400000000003"/>
    <n v="9991.4160000000011"/>
  </r>
  <r>
    <s v="CUST020"/>
    <x v="18"/>
    <x v="0"/>
    <x v="3"/>
    <n v="1371.34"/>
    <n v="5"/>
    <n v="0.05"/>
    <x v="45"/>
    <n v="455.97"/>
    <n v="6856.7"/>
    <n v="342.83500000000004"/>
    <n v="6513.8649999999998"/>
  </r>
  <r>
    <s v="CUST021"/>
    <x v="13"/>
    <x v="3"/>
    <x v="2"/>
    <n v="1020.26"/>
    <n v="11"/>
    <n v="0.05"/>
    <x v="46"/>
    <n v="242.31"/>
    <n v="11222.86"/>
    <n v="561.14300000000003"/>
    <n v="10661.717000000001"/>
  </r>
  <r>
    <s v="CUST008"/>
    <x v="0"/>
    <x v="4"/>
    <x v="4"/>
    <n v="804.81"/>
    <n v="1"/>
    <n v="0.05"/>
    <x v="47"/>
    <n v="344.06"/>
    <n v="804.81"/>
    <n v="40.240499999999997"/>
    <n v="764.56949999999995"/>
  </r>
  <r>
    <s v="CUST030"/>
    <x v="18"/>
    <x v="4"/>
    <x v="2"/>
    <n v="608.66"/>
    <n v="1"/>
    <n v="0.05"/>
    <x v="48"/>
    <n v="144.56"/>
    <n v="608.66"/>
    <n v="30.433"/>
    <n v="578.22699999999998"/>
  </r>
  <r>
    <s v="CUST020"/>
    <x v="25"/>
    <x v="2"/>
    <x v="4"/>
    <n v="981.2"/>
    <n v="19"/>
    <n v="0"/>
    <x v="49"/>
    <n v="441.54"/>
    <n v="18642.8"/>
    <n v="0"/>
    <n v="18642.8"/>
  </r>
  <r>
    <s v="CUST024"/>
    <x v="18"/>
    <x v="1"/>
    <x v="2"/>
    <n v="539.77"/>
    <n v="10"/>
    <n v="0.15"/>
    <x v="50"/>
    <n v="114.7"/>
    <n v="5397.7"/>
    <n v="809.65499999999997"/>
    <n v="4588.0450000000001"/>
  </r>
  <r>
    <s v="CUST012"/>
    <x v="26"/>
    <x v="2"/>
    <x v="0"/>
    <n v="804.45"/>
    <n v="5"/>
    <n v="0.2"/>
    <x v="50"/>
    <n v="257.42"/>
    <n v="4022.25"/>
    <n v="804.45"/>
    <n v="3217.8"/>
  </r>
  <r>
    <s v="CUST024"/>
    <x v="9"/>
    <x v="0"/>
    <x v="2"/>
    <n v="1526.6"/>
    <n v="13"/>
    <n v="0.2"/>
    <x v="51"/>
    <n v="305.32"/>
    <n v="19845.8"/>
    <n v="3969.16"/>
    <n v="15876.64"/>
  </r>
  <r>
    <s v="CUST012"/>
    <x v="5"/>
    <x v="0"/>
    <x v="2"/>
    <n v="1215.26"/>
    <n v="5"/>
    <n v="0.15"/>
    <x v="52"/>
    <n v="258.24"/>
    <n v="6076.3"/>
    <n v="911.44500000000005"/>
    <n v="5164.8550000000005"/>
  </r>
  <r>
    <s v="CUST005"/>
    <x v="17"/>
    <x v="4"/>
    <x v="3"/>
    <n v="1261.3399999999999"/>
    <n v="3"/>
    <n v="0"/>
    <x v="53"/>
    <n v="441.47"/>
    <n v="3784.0199999999995"/>
    <n v="0"/>
    <n v="3784.0199999999995"/>
  </r>
  <r>
    <s v="CUST004"/>
    <x v="12"/>
    <x v="3"/>
    <x v="3"/>
    <n v="518.07000000000005"/>
    <n v="7"/>
    <n v="0.05"/>
    <x v="54"/>
    <n v="172.26"/>
    <n v="3626.4900000000002"/>
    <n v="181.32450000000003"/>
    <n v="3445.1655000000001"/>
  </r>
  <r>
    <s v="CUST026"/>
    <x v="5"/>
    <x v="0"/>
    <x v="4"/>
    <n v="1111.3399999999999"/>
    <n v="1"/>
    <n v="0"/>
    <x v="55"/>
    <n v="500.1"/>
    <n v="1111.3399999999999"/>
    <n v="0"/>
    <n v="1111.3399999999999"/>
  </r>
  <r>
    <s v="CUST030"/>
    <x v="6"/>
    <x v="1"/>
    <x v="1"/>
    <n v="1291.47"/>
    <n v="18"/>
    <n v="0.1"/>
    <x v="56"/>
    <n v="581.16"/>
    <n v="23246.46"/>
    <n v="2324.6460000000002"/>
    <n v="20921.813999999998"/>
  </r>
  <r>
    <s v="CUST007"/>
    <x v="18"/>
    <x v="3"/>
    <x v="0"/>
    <n v="679.71"/>
    <n v="19"/>
    <n v="0"/>
    <x v="57"/>
    <n v="271.88"/>
    <n v="12914.490000000002"/>
    <n v="0"/>
    <n v="12914.490000000002"/>
  </r>
  <r>
    <s v="CUST020"/>
    <x v="7"/>
    <x v="1"/>
    <x v="3"/>
    <n v="1143.69"/>
    <n v="17"/>
    <n v="0"/>
    <x v="57"/>
    <n v="400.29"/>
    <n v="19442.73"/>
    <n v="0"/>
    <n v="19442.73"/>
  </r>
  <r>
    <s v="CUST028"/>
    <x v="15"/>
    <x v="4"/>
    <x v="2"/>
    <n v="790.08"/>
    <n v="7"/>
    <n v="0.1"/>
    <x v="58"/>
    <n v="177.77"/>
    <n v="5530.56"/>
    <n v="553.05600000000004"/>
    <n v="4977.5040000000008"/>
  </r>
  <r>
    <s v="CUST005"/>
    <x v="14"/>
    <x v="4"/>
    <x v="0"/>
    <n v="1070.68"/>
    <n v="7"/>
    <n v="0.05"/>
    <x v="58"/>
    <n v="406.86"/>
    <n v="7494.76"/>
    <n v="374.73800000000006"/>
    <n v="7120.0219999999999"/>
  </r>
  <r>
    <s v="CUST015"/>
    <x v="8"/>
    <x v="0"/>
    <x v="1"/>
    <n v="1168.8900000000001"/>
    <n v="4"/>
    <n v="0.1"/>
    <x v="59"/>
    <n v="526"/>
    <n v="4675.5600000000004"/>
    <n v="467.55600000000004"/>
    <n v="4208.0040000000008"/>
  </r>
  <r>
    <s v="CUST003"/>
    <x v="0"/>
    <x v="2"/>
    <x v="2"/>
    <n v="1335.87"/>
    <n v="17"/>
    <n v="0"/>
    <x v="59"/>
    <n v="333.97"/>
    <n v="22709.789999999997"/>
    <n v="0"/>
    <n v="22709.789999999997"/>
  </r>
  <r>
    <s v="CUST023"/>
    <x v="18"/>
    <x v="1"/>
    <x v="3"/>
    <n v="873.7"/>
    <n v="9"/>
    <n v="0"/>
    <x v="60"/>
    <n v="305.8"/>
    <n v="7863.3"/>
    <n v="0"/>
    <n v="7863.3"/>
  </r>
  <r>
    <s v="CUST004"/>
    <x v="23"/>
    <x v="0"/>
    <x v="4"/>
    <n v="1443.98"/>
    <n v="19"/>
    <n v="0"/>
    <x v="61"/>
    <n v="649.79"/>
    <n v="27435.62"/>
    <n v="0"/>
    <n v="27435.62"/>
  </r>
  <r>
    <s v="CUST023"/>
    <x v="3"/>
    <x v="1"/>
    <x v="4"/>
    <n v="1154.33"/>
    <n v="11"/>
    <n v="0.15"/>
    <x v="62"/>
    <n v="441.53"/>
    <n v="12697.63"/>
    <n v="1904.6444999999999"/>
    <n v="10792.985499999999"/>
  </r>
  <r>
    <s v="CUST022"/>
    <x v="15"/>
    <x v="2"/>
    <x v="0"/>
    <n v="1264.49"/>
    <n v="16"/>
    <n v="0.05"/>
    <x v="62"/>
    <n v="480.51"/>
    <n v="20231.84"/>
    <n v="1011.5920000000001"/>
    <n v="19220.248"/>
  </r>
  <r>
    <s v="CUST007"/>
    <x v="24"/>
    <x v="0"/>
    <x v="3"/>
    <n v="1101.55"/>
    <n v="4"/>
    <n v="0.1"/>
    <x v="63"/>
    <n v="346.99"/>
    <n v="4406.2"/>
    <n v="440.62"/>
    <n v="3965.58"/>
  </r>
  <r>
    <s v="CUST013"/>
    <x v="1"/>
    <x v="2"/>
    <x v="3"/>
    <n v="727.73"/>
    <n v="1"/>
    <n v="0.1"/>
    <x v="64"/>
    <n v="229.23"/>
    <n v="727.73"/>
    <n v="72.77300000000001"/>
    <n v="654.95699999999999"/>
  </r>
  <r>
    <s v="CUST027"/>
    <x v="9"/>
    <x v="1"/>
    <x v="4"/>
    <n v="875.41"/>
    <n v="13"/>
    <n v="0.15"/>
    <x v="64"/>
    <n v="334.84"/>
    <n v="11380.33"/>
    <n v="1707.0494999999999"/>
    <n v="9673.2805000000008"/>
  </r>
  <r>
    <s v="CUST003"/>
    <x v="3"/>
    <x v="0"/>
    <x v="2"/>
    <n v="1158.94"/>
    <n v="19"/>
    <n v="0.2"/>
    <x v="65"/>
    <n v="231.79"/>
    <n v="22019.86"/>
    <n v="4403.9720000000007"/>
    <n v="17615.887999999999"/>
  </r>
  <r>
    <s v="CUST018"/>
    <x v="13"/>
    <x v="2"/>
    <x v="0"/>
    <n v="966.3"/>
    <n v="2"/>
    <n v="0.15"/>
    <x v="66"/>
    <n v="328.54"/>
    <n v="1932.6"/>
    <n v="289.89"/>
    <n v="1642.71"/>
  </r>
  <r>
    <s v="CUST020"/>
    <x v="2"/>
    <x v="2"/>
    <x v="0"/>
    <n v="917.48"/>
    <n v="6"/>
    <n v="0"/>
    <x v="67"/>
    <n v="366.99"/>
    <n v="5504.88"/>
    <n v="0"/>
    <n v="5504.88"/>
  </r>
  <r>
    <s v="CUST029"/>
    <x v="21"/>
    <x v="0"/>
    <x v="3"/>
    <n v="1172.97"/>
    <n v="7"/>
    <n v="0.15"/>
    <x v="68"/>
    <n v="348.96"/>
    <n v="8210.7900000000009"/>
    <n v="1231.6185"/>
    <n v="6979.1715000000004"/>
  </r>
  <r>
    <s v="CUST021"/>
    <x v="3"/>
    <x v="3"/>
    <x v="1"/>
    <n v="1205.82"/>
    <n v="11"/>
    <n v="0.1"/>
    <x v="68"/>
    <n v="542.62"/>
    <n v="13264.019999999999"/>
    <n v="1326.402"/>
    <n v="11937.617999999999"/>
  </r>
  <r>
    <s v="CUST017"/>
    <x v="23"/>
    <x v="0"/>
    <x v="4"/>
    <n v="826.93"/>
    <n v="10"/>
    <n v="0.2"/>
    <x v="69"/>
    <n v="297.69"/>
    <n v="8269.2999999999993"/>
    <n v="1653.86"/>
    <n v="6615.44"/>
  </r>
  <r>
    <s v="CUST003"/>
    <x v="3"/>
    <x v="4"/>
    <x v="1"/>
    <n v="902.19"/>
    <n v="12"/>
    <n v="0"/>
    <x v="69"/>
    <n v="451.1"/>
    <n v="10826.28"/>
    <n v="0"/>
    <n v="10826.28"/>
  </r>
  <r>
    <s v="CUST027"/>
    <x v="9"/>
    <x v="3"/>
    <x v="0"/>
    <n v="585.97"/>
    <n v="17"/>
    <n v="0.1"/>
    <x v="70"/>
    <n v="210.95"/>
    <n v="9961.49"/>
    <n v="996.149"/>
    <n v="8965.3410000000003"/>
  </r>
  <r>
    <s v="CUST016"/>
    <x v="4"/>
    <x v="3"/>
    <x v="1"/>
    <n v="990.19"/>
    <n v="8"/>
    <n v="0.1"/>
    <x v="70"/>
    <n v="445.59"/>
    <n v="7921.52"/>
    <n v="792.15200000000004"/>
    <n v="7129.3680000000004"/>
  </r>
  <r>
    <s v="CUST008"/>
    <x v="19"/>
    <x v="4"/>
    <x v="2"/>
    <n v="1014.09"/>
    <n v="13"/>
    <n v="0.2"/>
    <x v="71"/>
    <n v="202.82"/>
    <n v="13183.17"/>
    <n v="2636.634"/>
    <n v="10546.536"/>
  </r>
  <r>
    <s v="CUST012"/>
    <x v="14"/>
    <x v="3"/>
    <x v="2"/>
    <n v="925.29"/>
    <n v="17"/>
    <n v="0"/>
    <x v="72"/>
    <n v="231.32"/>
    <n v="15729.93"/>
    <n v="0"/>
    <n v="15729.93"/>
  </r>
  <r>
    <s v="CUST025"/>
    <x v="13"/>
    <x v="1"/>
    <x v="3"/>
    <n v="1286.54"/>
    <n v="8"/>
    <n v="0"/>
    <x v="73"/>
    <n v="450.29"/>
    <n v="10292.32"/>
    <n v="0"/>
    <n v="10292.32"/>
  </r>
  <r>
    <s v="CUST014"/>
    <x v="23"/>
    <x v="2"/>
    <x v="0"/>
    <n v="961.62"/>
    <n v="8"/>
    <n v="0.2"/>
    <x v="74"/>
    <n v="307.72000000000003"/>
    <n v="7692.96"/>
    <n v="1538.5920000000001"/>
    <n v="6154.3680000000004"/>
  </r>
  <r>
    <s v="CUST008"/>
    <x v="3"/>
    <x v="1"/>
    <x v="0"/>
    <n v="1081.1400000000001"/>
    <n v="19"/>
    <n v="0.15"/>
    <x v="74"/>
    <n v="367.59"/>
    <n v="20541.660000000003"/>
    <n v="3081.2490000000003"/>
    <n v="17460.411000000004"/>
  </r>
  <r>
    <s v="CUST015"/>
    <x v="3"/>
    <x v="0"/>
    <x v="1"/>
    <n v="1923.66"/>
    <n v="9"/>
    <n v="0.2"/>
    <x v="75"/>
    <n v="769.46"/>
    <n v="17312.940000000002"/>
    <n v="3462.5880000000006"/>
    <n v="13850.352000000003"/>
  </r>
  <r>
    <s v="CUST025"/>
    <x v="24"/>
    <x v="4"/>
    <x v="1"/>
    <n v="728.71"/>
    <n v="14"/>
    <n v="0.1"/>
    <x v="76"/>
    <n v="327.92"/>
    <n v="10201.94"/>
    <n v="1020.1940000000001"/>
    <n v="9181.746000000001"/>
  </r>
  <r>
    <s v="CUST019"/>
    <x v="7"/>
    <x v="4"/>
    <x v="1"/>
    <n v="1301.8900000000001"/>
    <n v="7"/>
    <n v="0.15"/>
    <x v="76"/>
    <n v="553.29999999999995"/>
    <n v="9113.2300000000014"/>
    <n v="1366.9845000000003"/>
    <n v="7746.2455000000009"/>
  </r>
  <r>
    <s v="CUST024"/>
    <x v="24"/>
    <x v="1"/>
    <x v="0"/>
    <n v="980.18"/>
    <n v="16"/>
    <n v="0.1"/>
    <x v="77"/>
    <n v="352.86"/>
    <n v="15682.88"/>
    <n v="1568.288"/>
    <n v="14114.591999999999"/>
  </r>
  <r>
    <s v="CUST027"/>
    <x v="3"/>
    <x v="0"/>
    <x v="1"/>
    <n v="697.57"/>
    <n v="17"/>
    <n v="0.1"/>
    <x v="78"/>
    <n v="313.91000000000003"/>
    <n v="11858.69"/>
    <n v="1185.8690000000001"/>
    <n v="10672.821"/>
  </r>
  <r>
    <s v="CUST006"/>
    <x v="26"/>
    <x v="0"/>
    <x v="3"/>
    <n v="1193.6099999999999"/>
    <n v="1"/>
    <n v="0.15"/>
    <x v="78"/>
    <n v="355.1"/>
    <n v="1193.6099999999999"/>
    <n v="179.04149999999998"/>
    <n v="1014.5684999999999"/>
  </r>
  <r>
    <s v="CUST009"/>
    <x v="9"/>
    <x v="2"/>
    <x v="2"/>
    <n v="771.02"/>
    <n v="1"/>
    <n v="0"/>
    <x v="79"/>
    <n v="192.76"/>
    <n v="771.02"/>
    <n v="0"/>
    <n v="771.02"/>
  </r>
  <r>
    <s v="CUST003"/>
    <x v="25"/>
    <x v="3"/>
    <x v="1"/>
    <n v="661.09"/>
    <n v="1"/>
    <n v="0.2"/>
    <x v="80"/>
    <n v="264.44"/>
    <n v="661.09"/>
    <n v="132.21800000000002"/>
    <n v="528.87200000000007"/>
  </r>
  <r>
    <s v="CUST012"/>
    <x v="18"/>
    <x v="0"/>
    <x v="2"/>
    <n v="688.83"/>
    <n v="15"/>
    <n v="0"/>
    <x v="81"/>
    <n v="172.21"/>
    <n v="10332.450000000001"/>
    <n v="0"/>
    <n v="10332.450000000001"/>
  </r>
  <r>
    <s v="CUST013"/>
    <x v="5"/>
    <x v="4"/>
    <x v="0"/>
    <n v="1249.0999999999999"/>
    <n v="4"/>
    <n v="0.05"/>
    <x v="82"/>
    <n v="474.66"/>
    <n v="4996.3999999999996"/>
    <n v="249.82"/>
    <n v="4746.58"/>
  </r>
  <r>
    <s v="CUST008"/>
    <x v="3"/>
    <x v="1"/>
    <x v="4"/>
    <n v="1014.22"/>
    <n v="14"/>
    <n v="0.05"/>
    <x v="83"/>
    <n v="433.58"/>
    <n v="14199.08"/>
    <n v="709.95400000000006"/>
    <n v="13489.126"/>
  </r>
  <r>
    <s v="CUST025"/>
    <x v="14"/>
    <x v="1"/>
    <x v="0"/>
    <n v="1010.58"/>
    <n v="2"/>
    <n v="0.15"/>
    <x v="84"/>
    <n v="343.6"/>
    <n v="2021.16"/>
    <n v="303.17399999999998"/>
    <n v="1717.9860000000001"/>
  </r>
  <r>
    <s v="CUST026"/>
    <x v="20"/>
    <x v="3"/>
    <x v="3"/>
    <n v="957.29"/>
    <n v="4"/>
    <n v="0.05"/>
    <x v="84"/>
    <n v="318.3"/>
    <n v="3829.16"/>
    <n v="191.458"/>
    <n v="3637.7019999999998"/>
  </r>
  <r>
    <s v="CUST001"/>
    <x v="12"/>
    <x v="3"/>
    <x v="3"/>
    <n v="1077.92"/>
    <n v="3"/>
    <n v="0.05"/>
    <x v="85"/>
    <n v="358.41"/>
    <n v="3233.76"/>
    <n v="161.68800000000002"/>
    <n v="3072.0720000000001"/>
  </r>
  <r>
    <s v="CUST028"/>
    <x v="15"/>
    <x v="2"/>
    <x v="1"/>
    <n v="1163.01"/>
    <n v="5"/>
    <n v="0"/>
    <x v="86"/>
    <n v="581.5"/>
    <n v="5815.05"/>
    <n v="0"/>
    <n v="5815.05"/>
  </r>
  <r>
    <s v="CUST025"/>
    <x v="12"/>
    <x v="1"/>
    <x v="4"/>
    <n v="1014.56"/>
    <n v="10"/>
    <n v="0.1"/>
    <x v="87"/>
    <n v="410.9"/>
    <n v="10145.599999999999"/>
    <n v="1014.56"/>
    <n v="9131.0399999999991"/>
  </r>
  <r>
    <s v="CUST019"/>
    <x v="2"/>
    <x v="2"/>
    <x v="2"/>
    <n v="718.04"/>
    <n v="14"/>
    <n v="0"/>
    <x v="88"/>
    <n v="179.51"/>
    <n v="10052.56"/>
    <n v="0"/>
    <n v="10052.56"/>
  </r>
  <r>
    <s v="CUST004"/>
    <x v="2"/>
    <x v="4"/>
    <x v="1"/>
    <n v="1277.8499999999999"/>
    <n v="18"/>
    <n v="0.2"/>
    <x v="88"/>
    <n v="511.14"/>
    <n v="23001.3"/>
    <n v="4600.26"/>
    <n v="18401.04"/>
  </r>
  <r>
    <s v="CUST024"/>
    <x v="3"/>
    <x v="3"/>
    <x v="2"/>
    <n v="706.73"/>
    <n v="1"/>
    <n v="0.15"/>
    <x v="88"/>
    <n v="150.18"/>
    <n v="706.73"/>
    <n v="106.0095"/>
    <n v="600.72050000000002"/>
  </r>
  <r>
    <s v="CUST002"/>
    <x v="15"/>
    <x v="1"/>
    <x v="2"/>
    <n v="1410.59"/>
    <n v="15"/>
    <n v="0"/>
    <x v="89"/>
    <n v="352.65"/>
    <n v="21158.85"/>
    <n v="0"/>
    <n v="21158.85"/>
  </r>
  <r>
    <s v="CUST009"/>
    <x v="21"/>
    <x v="2"/>
    <x v="3"/>
    <n v="1350.33"/>
    <n v="10"/>
    <n v="0"/>
    <x v="89"/>
    <n v="472.62"/>
    <n v="13503.3"/>
    <n v="0"/>
    <n v="13503.3"/>
  </r>
  <r>
    <s v="CUST029"/>
    <x v="12"/>
    <x v="1"/>
    <x v="2"/>
    <n v="919.18"/>
    <n v="4"/>
    <n v="0.15"/>
    <x v="89"/>
    <n v="195.33"/>
    <n v="3676.72"/>
    <n v="551.50799999999992"/>
    <n v="3125.212"/>
  </r>
  <r>
    <s v="CUST027"/>
    <x v="3"/>
    <x v="0"/>
    <x v="2"/>
    <n v="258.51"/>
    <n v="19"/>
    <n v="0"/>
    <x v="90"/>
    <n v="64.63"/>
    <n v="4911.6899999999996"/>
    <n v="0"/>
    <n v="4911.6899999999996"/>
  </r>
  <r>
    <s v="CUST011"/>
    <x v="21"/>
    <x v="1"/>
    <x v="0"/>
    <n v="1213.48"/>
    <n v="5"/>
    <n v="0.05"/>
    <x v="90"/>
    <n v="461.12"/>
    <n v="6067.4"/>
    <n v="303.37"/>
    <n v="5764.03"/>
  </r>
  <r>
    <s v="CUST021"/>
    <x v="9"/>
    <x v="4"/>
    <x v="0"/>
    <n v="1150.28"/>
    <n v="8"/>
    <n v="0.05"/>
    <x v="91"/>
    <n v="437.11"/>
    <n v="9202.24"/>
    <n v="460.11200000000002"/>
    <n v="8742.1280000000006"/>
  </r>
  <r>
    <s v="CUST014"/>
    <x v="26"/>
    <x v="2"/>
    <x v="3"/>
    <n v="853.86"/>
    <n v="8"/>
    <n v="0.1"/>
    <x v="91"/>
    <n v="268.97000000000003"/>
    <n v="6830.88"/>
    <n v="683.08800000000008"/>
    <n v="6147.7920000000004"/>
  </r>
  <r>
    <s v="CUST018"/>
    <x v="12"/>
    <x v="2"/>
    <x v="2"/>
    <n v="1061.04"/>
    <n v="1"/>
    <n v="0"/>
    <x v="92"/>
    <n v="265.26"/>
    <n v="1061.04"/>
    <n v="0"/>
    <n v="1061.04"/>
  </r>
  <r>
    <s v="CUST001"/>
    <x v="11"/>
    <x v="0"/>
    <x v="2"/>
    <n v="894.55"/>
    <n v="19"/>
    <n v="0.2"/>
    <x v="93"/>
    <n v="178.91"/>
    <n v="16996.45"/>
    <n v="3399.2900000000004"/>
    <n v="13597.16"/>
  </r>
  <r>
    <s v="CUST007"/>
    <x v="9"/>
    <x v="3"/>
    <x v="4"/>
    <n v="833.91"/>
    <n v="3"/>
    <n v="0.05"/>
    <x v="94"/>
    <n v="356.5"/>
    <n v="2501.73"/>
    <n v="125.0865"/>
    <n v="2376.6435000000001"/>
  </r>
  <r>
    <s v="CUST015"/>
    <x v="26"/>
    <x v="0"/>
    <x v="3"/>
    <n v="820.19"/>
    <n v="4"/>
    <n v="0.2"/>
    <x v="95"/>
    <n v="229.65"/>
    <n v="3280.76"/>
    <n v="656.15200000000004"/>
    <n v="2624.6080000000002"/>
  </r>
  <r>
    <s v="CUST015"/>
    <x v="9"/>
    <x v="4"/>
    <x v="2"/>
    <n v="511.74"/>
    <n v="8"/>
    <n v="0.05"/>
    <x v="96"/>
    <n v="121.54"/>
    <n v="4093.92"/>
    <n v="204.69600000000003"/>
    <n v="3889.2240000000002"/>
  </r>
  <r>
    <s v="CUST002"/>
    <x v="21"/>
    <x v="2"/>
    <x v="3"/>
    <n v="806.03"/>
    <n v="19"/>
    <n v="0.05"/>
    <x v="97"/>
    <n v="268"/>
    <n v="15314.57"/>
    <n v="765.72850000000005"/>
    <n v="14548.8415"/>
  </r>
  <r>
    <s v="CUST001"/>
    <x v="4"/>
    <x v="4"/>
    <x v="3"/>
    <n v="1432.47"/>
    <n v="16"/>
    <n v="0.15"/>
    <x v="98"/>
    <n v="426.16"/>
    <n v="22919.52"/>
    <n v="3437.9279999999999"/>
    <n v="19481.592000000001"/>
  </r>
  <r>
    <s v="CUST027"/>
    <x v="5"/>
    <x v="4"/>
    <x v="2"/>
    <n v="1488.58"/>
    <n v="10"/>
    <n v="0.15"/>
    <x v="98"/>
    <n v="316.32"/>
    <n v="14885.8"/>
    <n v="2232.87"/>
    <n v="12652.93"/>
  </r>
  <r>
    <s v="CUST026"/>
    <x v="24"/>
    <x v="1"/>
    <x v="0"/>
    <n v="1231.26"/>
    <n v="9"/>
    <n v="0"/>
    <x v="99"/>
    <n v="492.5"/>
    <n v="11081.34"/>
    <n v="0"/>
    <n v="11081.34"/>
  </r>
  <r>
    <s v="CUST026"/>
    <x v="11"/>
    <x v="0"/>
    <x v="2"/>
    <n v="1161.67"/>
    <n v="19"/>
    <n v="0.2"/>
    <x v="100"/>
    <n v="232.33"/>
    <n v="22071.730000000003"/>
    <n v="4414.3460000000005"/>
    <n v="17657.384000000002"/>
  </r>
  <r>
    <s v="CUST022"/>
    <x v="12"/>
    <x v="4"/>
    <x v="4"/>
    <n v="388.23"/>
    <n v="16"/>
    <n v="0.05"/>
    <x v="101"/>
    <n v="165.97"/>
    <n v="6211.68"/>
    <n v="310.58400000000006"/>
    <n v="5901.0960000000005"/>
  </r>
  <r>
    <s v="CUST004"/>
    <x v="6"/>
    <x v="3"/>
    <x v="1"/>
    <n v="1589.42"/>
    <n v="6"/>
    <n v="0.15"/>
    <x v="102"/>
    <n v="675.5"/>
    <n v="9536.52"/>
    <n v="1430.4780000000001"/>
    <n v="8106.0420000000004"/>
  </r>
  <r>
    <s v="CUST001"/>
    <x v="26"/>
    <x v="3"/>
    <x v="1"/>
    <n v="336.66"/>
    <n v="13"/>
    <n v="0.2"/>
    <x v="102"/>
    <n v="134.66"/>
    <n v="4376.58"/>
    <n v="875.31600000000003"/>
    <n v="3501.2640000000001"/>
  </r>
  <r>
    <s v="CUST022"/>
    <x v="3"/>
    <x v="0"/>
    <x v="0"/>
    <n v="1353.79"/>
    <n v="14"/>
    <n v="0.1"/>
    <x v="103"/>
    <n v="487.36"/>
    <n v="18953.059999999998"/>
    <n v="1895.3059999999998"/>
    <n v="17057.753999999997"/>
  </r>
  <r>
    <s v="CUST011"/>
    <x v="25"/>
    <x v="4"/>
    <x v="1"/>
    <n v="662.61"/>
    <n v="11"/>
    <n v="0.05"/>
    <x v="104"/>
    <n v="314.74"/>
    <n v="7288.71"/>
    <n v="364.43550000000005"/>
    <n v="6924.2744999999995"/>
  </r>
  <r>
    <s v="CUST028"/>
    <x v="14"/>
    <x v="3"/>
    <x v="4"/>
    <n v="309.42"/>
    <n v="1"/>
    <n v="0.2"/>
    <x v="104"/>
    <n v="111.39"/>
    <n v="309.42"/>
    <n v="61.884000000000007"/>
    <n v="247.536"/>
  </r>
  <r>
    <s v="CUST011"/>
    <x v="5"/>
    <x v="3"/>
    <x v="0"/>
    <n v="884.63"/>
    <n v="18"/>
    <n v="0.1"/>
    <x v="105"/>
    <n v="318.47000000000003"/>
    <n v="15923.34"/>
    <n v="1592.3340000000001"/>
    <n v="14331.005999999999"/>
  </r>
  <r>
    <s v="CUST028"/>
    <x v="3"/>
    <x v="4"/>
    <x v="4"/>
    <n v="745.05"/>
    <n v="10"/>
    <n v="0.1"/>
    <x v="106"/>
    <n v="301.75"/>
    <n v="7450.5"/>
    <n v="745.05000000000007"/>
    <n v="6705.45"/>
  </r>
  <r>
    <s v="CUST016"/>
    <x v="2"/>
    <x v="2"/>
    <x v="1"/>
    <n v="870.23"/>
    <n v="5"/>
    <n v="0.05"/>
    <x v="106"/>
    <n v="413.36"/>
    <n v="4351.1499999999996"/>
    <n v="217.5575"/>
    <n v="4133.5924999999997"/>
  </r>
  <r>
    <s v="CUST010"/>
    <x v="5"/>
    <x v="0"/>
    <x v="3"/>
    <n v="862.19"/>
    <n v="18"/>
    <n v="0.05"/>
    <x v="107"/>
    <n v="286.68"/>
    <n v="15519.420000000002"/>
    <n v="775.97100000000012"/>
    <n v="14743.449000000002"/>
  </r>
  <r>
    <s v="CUST013"/>
    <x v="20"/>
    <x v="3"/>
    <x v="1"/>
    <n v="1171.18"/>
    <n v="19"/>
    <n v="0.05"/>
    <x v="108"/>
    <n v="556.30999999999995"/>
    <n v="22252.420000000002"/>
    <n v="1112.6210000000001"/>
    <n v="21139.799000000003"/>
  </r>
  <r>
    <s v="CUST015"/>
    <x v="1"/>
    <x v="2"/>
    <x v="3"/>
    <n v="1054.56"/>
    <n v="11"/>
    <n v="0.1"/>
    <x v="109"/>
    <n v="332.19"/>
    <n v="11600.16"/>
    <n v="1160.0160000000001"/>
    <n v="10440.144"/>
  </r>
  <r>
    <s v="CUST015"/>
    <x v="3"/>
    <x v="3"/>
    <x v="2"/>
    <n v="1681.21"/>
    <n v="5"/>
    <n v="0.2"/>
    <x v="110"/>
    <n v="336.24"/>
    <n v="8406.0499999999993"/>
    <n v="1681.21"/>
    <n v="6724.8399999999992"/>
  </r>
  <r>
    <s v="CUST015"/>
    <x v="8"/>
    <x v="0"/>
    <x v="1"/>
    <n v="379.77"/>
    <n v="9"/>
    <n v="0.05"/>
    <x v="111"/>
    <n v="180.39"/>
    <n v="3417.93"/>
    <n v="170.8965"/>
    <n v="3247.0335"/>
  </r>
  <r>
    <s v="CUST008"/>
    <x v="12"/>
    <x v="4"/>
    <x v="1"/>
    <n v="1076.33"/>
    <n v="2"/>
    <n v="0.1"/>
    <x v="112"/>
    <n v="484.35"/>
    <n v="2152.66"/>
    <n v="215.26599999999999"/>
    <n v="1937.3939999999998"/>
  </r>
  <r>
    <s v="CUST008"/>
    <x v="6"/>
    <x v="4"/>
    <x v="4"/>
    <n v="1250.71"/>
    <n v="7"/>
    <n v="0"/>
    <x v="112"/>
    <n v="562.82000000000005"/>
    <n v="8754.9700000000012"/>
    <n v="0"/>
    <n v="8754.9700000000012"/>
  </r>
  <r>
    <s v="CUST023"/>
    <x v="2"/>
    <x v="2"/>
    <x v="1"/>
    <n v="1118.3399999999999"/>
    <n v="6"/>
    <n v="0.2"/>
    <x v="112"/>
    <n v="447.34"/>
    <n v="6710.0399999999991"/>
    <n v="1342.0079999999998"/>
    <n v="5368.0319999999992"/>
  </r>
  <r>
    <s v="CUST024"/>
    <x v="17"/>
    <x v="3"/>
    <x v="1"/>
    <n v="1622.62"/>
    <n v="12"/>
    <n v="0.2"/>
    <x v="113"/>
    <n v="649.04999999999995"/>
    <n v="19471.439999999999"/>
    <n v="3894.288"/>
    <n v="15577.151999999998"/>
  </r>
  <r>
    <s v="CUST018"/>
    <x v="14"/>
    <x v="3"/>
    <x v="0"/>
    <n v="640.64"/>
    <n v="11"/>
    <n v="0.2"/>
    <x v="114"/>
    <n v="205"/>
    <n v="7047.04"/>
    <n v="1409.4080000000001"/>
    <n v="5637.6319999999996"/>
  </r>
  <r>
    <s v="CUST030"/>
    <x v="11"/>
    <x v="0"/>
    <x v="1"/>
    <n v="585.16"/>
    <n v="17"/>
    <n v="0.1"/>
    <x v="115"/>
    <n v="263.32"/>
    <n v="9947.7199999999993"/>
    <n v="994.77199999999993"/>
    <n v="8952.9480000000003"/>
  </r>
  <r>
    <s v="CUST030"/>
    <x v="6"/>
    <x v="1"/>
    <x v="1"/>
    <n v="1109.98"/>
    <n v="5"/>
    <n v="0.2"/>
    <x v="116"/>
    <n v="443.99"/>
    <n v="5549.9"/>
    <n v="1109.98"/>
    <n v="4439.92"/>
  </r>
  <r>
    <s v="CUST015"/>
    <x v="12"/>
    <x v="1"/>
    <x v="0"/>
    <n v="1098.08"/>
    <n v="9"/>
    <n v="0.1"/>
    <x v="117"/>
    <n v="395.31"/>
    <n v="9882.7199999999993"/>
    <n v="988.27199999999993"/>
    <n v="8894.4480000000003"/>
  </r>
  <r>
    <s v="CUST002"/>
    <x v="14"/>
    <x v="0"/>
    <x v="4"/>
    <n v="827.25"/>
    <n v="7"/>
    <n v="0.1"/>
    <x v="118"/>
    <n v="335.04"/>
    <n v="5790.75"/>
    <n v="579.07500000000005"/>
    <n v="5211.6750000000002"/>
  </r>
  <r>
    <s v="CUST024"/>
    <x v="5"/>
    <x v="4"/>
    <x v="1"/>
    <n v="741.88"/>
    <n v="16"/>
    <n v="0.1"/>
    <x v="119"/>
    <n v="333.85"/>
    <n v="11870.08"/>
    <n v="1187.008"/>
    <n v="10683.072"/>
  </r>
  <r>
    <s v="CUST004"/>
    <x v="0"/>
    <x v="1"/>
    <x v="4"/>
    <n v="1311.26"/>
    <n v="6"/>
    <n v="0.1"/>
    <x v="120"/>
    <n v="531.05999999999995"/>
    <n v="7867.5599999999995"/>
    <n v="786.75599999999997"/>
    <n v="7080.8039999999992"/>
  </r>
  <r>
    <s v="CUST004"/>
    <x v="6"/>
    <x v="2"/>
    <x v="4"/>
    <n v="573.32000000000005"/>
    <n v="19"/>
    <n v="0.1"/>
    <x v="121"/>
    <n v="232.19"/>
    <n v="10893.080000000002"/>
    <n v="1089.3080000000002"/>
    <n v="9803.7720000000008"/>
  </r>
  <r>
    <s v="CUST028"/>
    <x v="3"/>
    <x v="0"/>
    <x v="2"/>
    <n v="1115.22"/>
    <n v="14"/>
    <n v="0.2"/>
    <x v="122"/>
    <n v="223.04"/>
    <n v="15613.08"/>
    <n v="3122.616"/>
    <n v="12490.464"/>
  </r>
  <r>
    <s v="CUST012"/>
    <x v="12"/>
    <x v="3"/>
    <x v="1"/>
    <n v="845.84"/>
    <n v="4"/>
    <n v="0"/>
    <x v="123"/>
    <n v="422.92"/>
    <n v="3383.36"/>
    <n v="0"/>
    <n v="3383.36"/>
  </r>
  <r>
    <s v="CUST026"/>
    <x v="18"/>
    <x v="0"/>
    <x v="2"/>
    <n v="1029.8"/>
    <n v="3"/>
    <n v="0"/>
    <x v="124"/>
    <n v="257.45"/>
    <n v="3089.3999999999996"/>
    <n v="0"/>
    <n v="3089.3999999999996"/>
  </r>
  <r>
    <s v="CUST009"/>
    <x v="6"/>
    <x v="3"/>
    <x v="0"/>
    <n v="1189.83"/>
    <n v="2"/>
    <n v="0.2"/>
    <x v="125"/>
    <n v="380.75"/>
    <n v="2379.66"/>
    <n v="475.93200000000002"/>
    <n v="1903.7279999999998"/>
  </r>
  <r>
    <s v="CUST003"/>
    <x v="11"/>
    <x v="2"/>
    <x v="0"/>
    <n v="704.28"/>
    <n v="15"/>
    <n v="0.2"/>
    <x v="126"/>
    <n v="225.37"/>
    <n v="10564.199999999999"/>
    <n v="2112.8399999999997"/>
    <n v="8451.3599999999988"/>
  </r>
  <r>
    <s v="CUST002"/>
    <x v="13"/>
    <x v="4"/>
    <x v="4"/>
    <n v="1618.22"/>
    <n v="12"/>
    <n v="0.2"/>
    <x v="126"/>
    <n v="582.55999999999995"/>
    <n v="19418.64"/>
    <n v="3883.7280000000001"/>
    <n v="15534.912"/>
  </r>
  <r>
    <s v="CUST013"/>
    <x v="17"/>
    <x v="4"/>
    <x v="0"/>
    <n v="1014.43"/>
    <n v="2"/>
    <n v="0.15"/>
    <x v="127"/>
    <n v="344.91"/>
    <n v="2028.86"/>
    <n v="304.32899999999995"/>
    <n v="1724.5309999999999"/>
  </r>
  <r>
    <s v="CUST018"/>
    <x v="6"/>
    <x v="4"/>
    <x v="1"/>
    <n v="826.97"/>
    <n v="18"/>
    <n v="0.2"/>
    <x v="128"/>
    <n v="330.79"/>
    <n v="14885.460000000001"/>
    <n v="2977.0920000000006"/>
    <n v="11908.368"/>
  </r>
  <r>
    <s v="CUST017"/>
    <x v="6"/>
    <x v="4"/>
    <x v="1"/>
    <n v="1022.23"/>
    <n v="8"/>
    <n v="0.1"/>
    <x v="129"/>
    <n v="460"/>
    <n v="8177.84"/>
    <n v="817.78400000000011"/>
    <n v="7360.0560000000005"/>
  </r>
  <r>
    <s v="CUST004"/>
    <x v="5"/>
    <x v="1"/>
    <x v="0"/>
    <n v="1099.69"/>
    <n v="6"/>
    <n v="0"/>
    <x v="130"/>
    <n v="439.88"/>
    <n v="6598.14"/>
    <n v="0"/>
    <n v="6598.14"/>
  </r>
  <r>
    <s v="CUST028"/>
    <x v="23"/>
    <x v="3"/>
    <x v="0"/>
    <n v="710.52"/>
    <n v="8"/>
    <n v="0.1"/>
    <x v="131"/>
    <n v="255.79"/>
    <n v="5684.16"/>
    <n v="568.41600000000005"/>
    <n v="5115.7439999999997"/>
  </r>
  <r>
    <s v="CUST028"/>
    <x v="20"/>
    <x v="3"/>
    <x v="0"/>
    <n v="499.18"/>
    <n v="15"/>
    <n v="0.2"/>
    <x v="132"/>
    <n v="159.74"/>
    <n v="7487.7"/>
    <n v="1497.54"/>
    <n v="5990.16"/>
  </r>
  <r>
    <s v="CUST014"/>
    <x v="9"/>
    <x v="2"/>
    <x v="0"/>
    <n v="1064.19"/>
    <n v="18"/>
    <n v="0.05"/>
    <x v="133"/>
    <n v="404.39"/>
    <n v="19155.420000000002"/>
    <n v="957.77100000000019"/>
    <n v="18197.649000000001"/>
  </r>
  <r>
    <s v="CUST003"/>
    <x v="9"/>
    <x v="1"/>
    <x v="4"/>
    <n v="438.76"/>
    <n v="18"/>
    <n v="0.05"/>
    <x v="134"/>
    <n v="187.57"/>
    <n v="7897.68"/>
    <n v="394.88400000000001"/>
    <n v="7502.7960000000003"/>
  </r>
  <r>
    <s v="CUST029"/>
    <x v="18"/>
    <x v="0"/>
    <x v="1"/>
    <n v="864.98"/>
    <n v="2"/>
    <n v="0.05"/>
    <x v="135"/>
    <n v="410.87"/>
    <n v="1729.96"/>
    <n v="86.498000000000005"/>
    <n v="1643.462"/>
  </r>
  <r>
    <s v="CUST021"/>
    <x v="18"/>
    <x v="0"/>
    <x v="3"/>
    <n v="984.93"/>
    <n v="14"/>
    <n v="0.2"/>
    <x v="136"/>
    <n v="275.77999999999997"/>
    <n v="13789.019999999999"/>
    <n v="2757.8040000000001"/>
    <n v="11031.215999999999"/>
  </r>
  <r>
    <s v="CUST007"/>
    <x v="18"/>
    <x v="0"/>
    <x v="1"/>
    <n v="1493.49"/>
    <n v="18"/>
    <n v="0"/>
    <x v="137"/>
    <n v="746.74"/>
    <n v="26882.82"/>
    <n v="0"/>
    <n v="26882.82"/>
  </r>
  <r>
    <s v="CUST009"/>
    <x v="17"/>
    <x v="2"/>
    <x v="1"/>
    <n v="689.43"/>
    <n v="9"/>
    <n v="0.1"/>
    <x v="138"/>
    <n v="310.24"/>
    <n v="6204.87"/>
    <n v="620.48700000000008"/>
    <n v="5584.3829999999998"/>
  </r>
  <r>
    <s v="CUST023"/>
    <x v="20"/>
    <x v="2"/>
    <x v="1"/>
    <n v="682.24"/>
    <n v="1"/>
    <n v="0"/>
    <x v="139"/>
    <n v="341.12"/>
    <n v="682.24"/>
    <n v="0"/>
    <n v="682.24"/>
  </r>
  <r>
    <s v="CUST029"/>
    <x v="4"/>
    <x v="3"/>
    <x v="2"/>
    <n v="458.54"/>
    <n v="15"/>
    <n v="0.2"/>
    <x v="140"/>
    <n v="91.71"/>
    <n v="6878.1"/>
    <n v="1375.6200000000001"/>
    <n v="5502.4800000000005"/>
  </r>
  <r>
    <s v="CUST009"/>
    <x v="4"/>
    <x v="2"/>
    <x v="3"/>
    <n v="1184.25"/>
    <n v="11"/>
    <n v="0.2"/>
    <x v="141"/>
    <n v="331.59"/>
    <n v="13026.75"/>
    <n v="2605.3500000000004"/>
    <n v="10421.4"/>
  </r>
  <r>
    <s v="CUST007"/>
    <x v="0"/>
    <x v="2"/>
    <x v="1"/>
    <n v="762.14"/>
    <n v="9"/>
    <n v="0"/>
    <x v="142"/>
    <n v="381.07"/>
    <n v="6859.26"/>
    <n v="0"/>
    <n v="6859.26"/>
  </r>
  <r>
    <s v="CUST030"/>
    <x v="17"/>
    <x v="3"/>
    <x v="0"/>
    <n v="750.71"/>
    <n v="10"/>
    <n v="0.15"/>
    <x v="142"/>
    <n v="255.24"/>
    <n v="7507.1"/>
    <n v="1126.0650000000001"/>
    <n v="6381.0349999999999"/>
  </r>
  <r>
    <s v="CUST018"/>
    <x v="26"/>
    <x v="4"/>
    <x v="1"/>
    <n v="1456.94"/>
    <n v="14"/>
    <n v="0.05"/>
    <x v="143"/>
    <n v="692.05"/>
    <n v="20397.16"/>
    <n v="1019.8580000000001"/>
    <n v="19377.302"/>
  </r>
  <r>
    <s v="CUST008"/>
    <x v="21"/>
    <x v="1"/>
    <x v="3"/>
    <n v="1093.3800000000001"/>
    <n v="17"/>
    <n v="0.1"/>
    <x v="143"/>
    <n v="344.41"/>
    <n v="18587.460000000003"/>
    <n v="1858.7460000000003"/>
    <n v="16728.714000000004"/>
  </r>
  <r>
    <s v="CUST014"/>
    <x v="11"/>
    <x v="0"/>
    <x v="1"/>
    <n v="934.27"/>
    <n v="8"/>
    <n v="0.15"/>
    <x v="144"/>
    <n v="397.06"/>
    <n v="7474.16"/>
    <n v="1121.124"/>
    <n v="6353.0360000000001"/>
  </r>
  <r>
    <s v="CUST024"/>
    <x v="8"/>
    <x v="4"/>
    <x v="1"/>
    <n v="1465.35"/>
    <n v="8"/>
    <n v="0.2"/>
    <x v="144"/>
    <n v="586.14"/>
    <n v="11722.8"/>
    <n v="2344.56"/>
    <n v="9378.24"/>
  </r>
  <r>
    <s v="CUST028"/>
    <x v="1"/>
    <x v="2"/>
    <x v="4"/>
    <n v="740.8"/>
    <n v="3"/>
    <n v="0"/>
    <x v="145"/>
    <n v="333.36"/>
    <n v="2222.3999999999996"/>
    <n v="0"/>
    <n v="2222.3999999999996"/>
  </r>
  <r>
    <s v="CUST015"/>
    <x v="11"/>
    <x v="0"/>
    <x v="4"/>
    <n v="545.44000000000005"/>
    <n v="17"/>
    <n v="0"/>
    <x v="146"/>
    <n v="245.45"/>
    <n v="9272.4800000000014"/>
    <n v="0"/>
    <n v="9272.4800000000014"/>
  </r>
  <r>
    <s v="CUST010"/>
    <x v="8"/>
    <x v="1"/>
    <x v="0"/>
    <n v="997.61"/>
    <n v="8"/>
    <n v="0.05"/>
    <x v="146"/>
    <n v="379.09"/>
    <n v="7980.88"/>
    <n v="399.04400000000004"/>
    <n v="7581.8360000000002"/>
  </r>
  <r>
    <s v="CUST016"/>
    <x v="8"/>
    <x v="2"/>
    <x v="1"/>
    <n v="928.32"/>
    <n v="2"/>
    <n v="0.05"/>
    <x v="147"/>
    <n v="440.95"/>
    <n v="1856.64"/>
    <n v="92.832000000000008"/>
    <n v="1763.8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793737-16F2-4996-BBF9-3805F89C99C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G10" firstHeaderRow="1" firstDataRow="2" firstDataCol="1"/>
  <pivotFields count="12">
    <pivotField showAll="0"/>
    <pivotField showAll="0">
      <items count="28">
        <item x="26"/>
        <item x="18"/>
        <item x="19"/>
        <item x="10"/>
        <item x="8"/>
        <item x="9"/>
        <item x="24"/>
        <item x="21"/>
        <item x="0"/>
        <item x="2"/>
        <item x="3"/>
        <item x="16"/>
        <item x="15"/>
        <item x="22"/>
        <item x="7"/>
        <item x="25"/>
        <item x="17"/>
        <item x="5"/>
        <item x="14"/>
        <item x="12"/>
        <item x="6"/>
        <item x="13"/>
        <item x="20"/>
        <item x="4"/>
        <item x="1"/>
        <item x="11"/>
        <item h="1" x="23"/>
        <item t="default"/>
      </items>
    </pivotField>
    <pivotField axis="axisCol" showAll="0">
      <items count="6">
        <item x="4"/>
        <item x="1"/>
        <item x="3"/>
        <item x="2"/>
        <item x="0"/>
        <item t="default"/>
      </items>
    </pivotField>
    <pivotField axis="axisRow" showAll="0">
      <items count="6">
        <item x="0"/>
        <item x="1"/>
        <item x="2"/>
        <item x="3"/>
        <item x="4"/>
        <item t="default"/>
      </items>
    </pivotField>
    <pivotField dataField="1" numFmtId="164" showAll="0"/>
    <pivotField numFmtId="2" showAll="0"/>
    <pivotField showAll="0"/>
    <pivotField numFmtId="14"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umFmtId="164" showAll="0"/>
    <pivotField numFmtId="164" showAll="0"/>
    <pivotField numFmtId="164" showAll="0"/>
    <pivotField numFmtId="164"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Sales" fld="4" baseField="0" baseItem="0" numFmtId="164"/>
  </dataFields>
  <pivotTableStyleInfo name="PivotStyleLight16" showRowHeaders="1" showColHeaders="1" showRowStripes="1" showColStripes="0" showLastColumn="1"/>
  <filters count="1">
    <filter fld="7" type="dateBetween" evalOrder="-1" id="7" name="Order_Date">
      <autoFilter ref="A1">
        <filterColumn colId="0">
          <customFilters and="1">
            <customFilter operator="greaterThanOrEqual" val="45292"/>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95F523-8627-4966-AA86-5B39D6BCE3F3}" name="ProductcategoryPivotTabl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G10" firstHeaderRow="1" firstDataRow="2" firstDataCol="1"/>
  <pivotFields count="12">
    <pivotField compact="0" outline="0" showAll="0"/>
    <pivotField compact="0" outline="0" showAll="0">
      <items count="28">
        <item x="26"/>
        <item x="18"/>
        <item x="19"/>
        <item x="10"/>
        <item x="8"/>
        <item x="9"/>
        <item x="24"/>
        <item x="21"/>
        <item x="0"/>
        <item x="2"/>
        <item x="3"/>
        <item x="16"/>
        <item x="15"/>
        <item x="22"/>
        <item x="7"/>
        <item x="25"/>
        <item x="17"/>
        <item x="5"/>
        <item x="14"/>
        <item x="12"/>
        <item x="6"/>
        <item x="13"/>
        <item x="20"/>
        <item x="4"/>
        <item x="1"/>
        <item x="11"/>
        <item h="1" x="23"/>
        <item t="default"/>
      </items>
    </pivotField>
    <pivotField axis="axisCol" compact="0" outline="0" showAll="0">
      <items count="6">
        <item x="4"/>
        <item x="1"/>
        <item x="3"/>
        <item x="2"/>
        <item x="0"/>
        <item t="default"/>
      </items>
    </pivotField>
    <pivotField axis="axisRow" compact="0" outline="0" showAll="0">
      <items count="6">
        <item x="0"/>
        <item x="1"/>
        <item x="2"/>
        <item x="3"/>
        <item x="4"/>
        <item t="default"/>
      </items>
    </pivotField>
    <pivotField compact="0" numFmtId="164" outline="0" showAll="0"/>
    <pivotField compact="0" numFmtId="2" outline="0" showAll="0"/>
    <pivotField compact="0" outline="0" showAll="0"/>
    <pivotField compact="0" numFmtId="14" outline="0"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dataField="1" compact="0" numFmtId="164" outline="0" showAll="0"/>
    <pivotField compact="0" numFmtId="164" outline="0" showAll="0"/>
    <pivotField compact="0" numFmtId="164" outline="0" showAll="0"/>
    <pivotField compact="0" numFmtId="164" outline="0"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Profit" fld="8" baseField="0" baseItem="0" numFmtId="164"/>
  </dataFields>
  <chartFormats count="15">
    <chartFormat chart="17" format="10" series="1">
      <pivotArea type="data" outline="0" fieldPosition="0">
        <references count="2">
          <reference field="4294967294" count="1" selected="0">
            <x v="0"/>
          </reference>
          <reference field="2" count="1" selected="0">
            <x v="0"/>
          </reference>
        </references>
      </pivotArea>
    </chartFormat>
    <chartFormat chart="17" format="11" series="1">
      <pivotArea type="data" outline="0" fieldPosition="0">
        <references count="2">
          <reference field="4294967294" count="1" selected="0">
            <x v="0"/>
          </reference>
          <reference field="2" count="1" selected="0">
            <x v="1"/>
          </reference>
        </references>
      </pivotArea>
    </chartFormat>
    <chartFormat chart="17" format="12" series="1">
      <pivotArea type="data" outline="0" fieldPosition="0">
        <references count="2">
          <reference field="4294967294" count="1" selected="0">
            <x v="0"/>
          </reference>
          <reference field="2" count="1" selected="0">
            <x v="2"/>
          </reference>
        </references>
      </pivotArea>
    </chartFormat>
    <chartFormat chart="17" format="13" series="1">
      <pivotArea type="data" outline="0" fieldPosition="0">
        <references count="2">
          <reference field="4294967294" count="1" selected="0">
            <x v="0"/>
          </reference>
          <reference field="2" count="1" selected="0">
            <x v="3"/>
          </reference>
        </references>
      </pivotArea>
    </chartFormat>
    <chartFormat chart="17" format="14" series="1">
      <pivotArea type="data" outline="0" fieldPosition="0">
        <references count="2">
          <reference field="4294967294" count="1" selected="0">
            <x v="0"/>
          </reference>
          <reference field="2" count="1" selected="0">
            <x v="4"/>
          </reference>
        </references>
      </pivotArea>
    </chartFormat>
    <chartFormat chart="19" format="15" series="1">
      <pivotArea type="data" outline="0" fieldPosition="0">
        <references count="2">
          <reference field="4294967294" count="1" selected="0">
            <x v="0"/>
          </reference>
          <reference field="2" count="1" selected="0">
            <x v="0"/>
          </reference>
        </references>
      </pivotArea>
    </chartFormat>
    <chartFormat chart="19" format="16" series="1">
      <pivotArea type="data" outline="0" fieldPosition="0">
        <references count="2">
          <reference field="4294967294" count="1" selected="0">
            <x v="0"/>
          </reference>
          <reference field="2" count="1" selected="0">
            <x v="1"/>
          </reference>
        </references>
      </pivotArea>
    </chartFormat>
    <chartFormat chart="19" format="17" series="1">
      <pivotArea type="data" outline="0" fieldPosition="0">
        <references count="2">
          <reference field="4294967294" count="1" selected="0">
            <x v="0"/>
          </reference>
          <reference field="2" count="1" selected="0">
            <x v="2"/>
          </reference>
        </references>
      </pivotArea>
    </chartFormat>
    <chartFormat chart="19" format="18" series="1">
      <pivotArea type="data" outline="0" fieldPosition="0">
        <references count="2">
          <reference field="4294967294" count="1" selected="0">
            <x v="0"/>
          </reference>
          <reference field="2" count="1" selected="0">
            <x v="3"/>
          </reference>
        </references>
      </pivotArea>
    </chartFormat>
    <chartFormat chart="19" format="19" series="1">
      <pivotArea type="data" outline="0" fieldPosition="0">
        <references count="2">
          <reference field="4294967294" count="1" selected="0">
            <x v="0"/>
          </reference>
          <reference field="2" count="1" selected="0">
            <x v="4"/>
          </reference>
        </references>
      </pivotArea>
    </chartFormat>
    <chartFormat chart="20" format="20" series="1">
      <pivotArea type="data" outline="0" fieldPosition="0">
        <references count="2">
          <reference field="4294967294" count="1" selected="0">
            <x v="0"/>
          </reference>
          <reference field="2" count="1" selected="0">
            <x v="0"/>
          </reference>
        </references>
      </pivotArea>
    </chartFormat>
    <chartFormat chart="20" format="21" series="1">
      <pivotArea type="data" outline="0" fieldPosition="0">
        <references count="2">
          <reference field="4294967294" count="1" selected="0">
            <x v="0"/>
          </reference>
          <reference field="2" count="1" selected="0">
            <x v="1"/>
          </reference>
        </references>
      </pivotArea>
    </chartFormat>
    <chartFormat chart="20" format="22" series="1">
      <pivotArea type="data" outline="0" fieldPosition="0">
        <references count="2">
          <reference field="4294967294" count="1" selected="0">
            <x v="0"/>
          </reference>
          <reference field="2" count="1" selected="0">
            <x v="2"/>
          </reference>
        </references>
      </pivotArea>
    </chartFormat>
    <chartFormat chart="20" format="23" series="1">
      <pivotArea type="data" outline="0" fieldPosition="0">
        <references count="2">
          <reference field="4294967294" count="1" selected="0">
            <x v="0"/>
          </reference>
          <reference field="2" count="1" selected="0">
            <x v="3"/>
          </reference>
        </references>
      </pivotArea>
    </chartFormat>
    <chartFormat chart="20" format="2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7" type="dateBetween" evalOrder="-1" id="7" name="Order_Date">
      <autoFilter ref="A1">
        <filterColumn colId="0">
          <customFilters and="1">
            <customFilter operator="greaterThanOrEqual" val="45292"/>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35DAC6-2F3A-4199-BAFF-53A5A02C5C6B}" name="PivotTable20"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0:G37" firstHeaderRow="1" firstDataRow="2" firstDataCol="1"/>
  <pivotFields count="12">
    <pivotField compact="0" outline="0" showAll="0"/>
    <pivotField compact="0" outline="0" showAll="0">
      <items count="28">
        <item x="26"/>
        <item x="18"/>
        <item x="19"/>
        <item x="10"/>
        <item x="8"/>
        <item x="9"/>
        <item x="24"/>
        <item x="21"/>
        <item x="0"/>
        <item x="2"/>
        <item x="3"/>
        <item x="16"/>
        <item x="15"/>
        <item x="22"/>
        <item x="7"/>
        <item x="25"/>
        <item x="17"/>
        <item x="5"/>
        <item x="14"/>
        <item x="12"/>
        <item x="6"/>
        <item x="13"/>
        <item x="20"/>
        <item x="4"/>
        <item x="1"/>
        <item x="11"/>
        <item h="1" x="23"/>
        <item t="default"/>
      </items>
    </pivotField>
    <pivotField axis="axisCol" compact="0" outline="0" showAll="0">
      <items count="6">
        <item x="4"/>
        <item x="1"/>
        <item x="3"/>
        <item x="2"/>
        <item x="0"/>
        <item t="default"/>
      </items>
    </pivotField>
    <pivotField axis="axisRow" compact="0" outline="0" showAll="0">
      <items count="6">
        <item x="0"/>
        <item x="1"/>
        <item x="2"/>
        <item x="3"/>
        <item x="4"/>
        <item t="default"/>
      </items>
    </pivotField>
    <pivotField compact="0" numFmtId="164" outline="0" showAll="0"/>
    <pivotField compact="0" numFmtId="2" outline="0" showAll="0"/>
    <pivotField compact="0" outline="0" showAll="0"/>
    <pivotField compact="0" numFmtId="14" outline="0"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compact="0" numFmtId="164" outline="0" showAll="0"/>
    <pivotField dataField="1" compact="0" numFmtId="164" outline="0" showAll="0"/>
    <pivotField compact="0" numFmtId="164" outline="0" showAll="0"/>
    <pivotField compact="0" numFmtId="164" outline="0"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Sales_Quantity" fld="9" baseField="0" baseItem="0" numFmtId="164"/>
  </dataFields>
  <chartFormats count="10">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2"/>
          </reference>
        </references>
      </pivotArea>
    </chartFormat>
    <chartFormat chart="12" format="3" series="1">
      <pivotArea type="data" outline="0" fieldPosition="0">
        <references count="2">
          <reference field="4294967294" count="1" selected="0">
            <x v="0"/>
          </reference>
          <reference field="2" count="1" selected="0">
            <x v="3"/>
          </reference>
        </references>
      </pivotArea>
    </chartFormat>
    <chartFormat chart="12" format="4" series="1">
      <pivotArea type="data" outline="0" fieldPosition="0">
        <references count="2">
          <reference field="4294967294" count="1" selected="0">
            <x v="0"/>
          </reference>
          <reference field="2" count="1" selected="0">
            <x v="4"/>
          </reference>
        </references>
      </pivotArea>
    </chartFormat>
    <chartFormat chart="16" format="10" series="1">
      <pivotArea type="data" outline="0" fieldPosition="0">
        <references count="2">
          <reference field="4294967294" count="1" selected="0">
            <x v="0"/>
          </reference>
          <reference field="2" count="1" selected="0">
            <x v="0"/>
          </reference>
        </references>
      </pivotArea>
    </chartFormat>
    <chartFormat chart="16" format="11" series="1">
      <pivotArea type="data" outline="0" fieldPosition="0">
        <references count="2">
          <reference field="4294967294" count="1" selected="0">
            <x v="0"/>
          </reference>
          <reference field="2" count="1" selected="0">
            <x v="1"/>
          </reference>
        </references>
      </pivotArea>
    </chartFormat>
    <chartFormat chart="16" format="12" series="1">
      <pivotArea type="data" outline="0" fieldPosition="0">
        <references count="2">
          <reference field="4294967294" count="1" selected="0">
            <x v="0"/>
          </reference>
          <reference field="2" count="1" selected="0">
            <x v="2"/>
          </reference>
        </references>
      </pivotArea>
    </chartFormat>
    <chartFormat chart="16" format="13" series="1">
      <pivotArea type="data" outline="0" fieldPosition="0">
        <references count="2">
          <reference field="4294967294" count="1" selected="0">
            <x v="0"/>
          </reference>
          <reference field="2" count="1" selected="0">
            <x v="3"/>
          </reference>
        </references>
      </pivotArea>
    </chartFormat>
    <chartFormat chart="16"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7" type="dateBetween" evalOrder="-1" id="7" name="Order_Date">
      <autoFilter ref="A1">
        <filterColumn colId="0">
          <customFilters and="1">
            <customFilter operator="greaterThanOrEqual" val="45292"/>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501E6D-8808-4856-93B4-F234F1BD5A72}" name="PivotTable19"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21:G28" firstHeaderRow="1" firstDataRow="2" firstDataCol="1"/>
  <pivotFields count="12">
    <pivotField compact="0" outline="0" showAll="0"/>
    <pivotField compact="0" outline="0" showAll="0">
      <items count="28">
        <item x="26"/>
        <item x="18"/>
        <item x="19"/>
        <item x="10"/>
        <item x="8"/>
        <item x="9"/>
        <item x="24"/>
        <item x="21"/>
        <item x="0"/>
        <item x="2"/>
        <item x="3"/>
        <item x="16"/>
        <item x="15"/>
        <item x="22"/>
        <item x="7"/>
        <item x="25"/>
        <item x="17"/>
        <item x="5"/>
        <item x="14"/>
        <item x="12"/>
        <item x="6"/>
        <item x="13"/>
        <item x="20"/>
        <item x="4"/>
        <item x="1"/>
        <item x="11"/>
        <item h="1" x="23"/>
        <item t="default"/>
      </items>
    </pivotField>
    <pivotField axis="axisCol" compact="0" outline="0" showAll="0">
      <items count="6">
        <item x="4"/>
        <item x="1"/>
        <item x="3"/>
        <item x="2"/>
        <item x="0"/>
        <item t="default"/>
      </items>
    </pivotField>
    <pivotField axis="axisRow" compact="0" outline="0" showAll="0">
      <items count="6">
        <item x="0"/>
        <item x="1"/>
        <item x="2"/>
        <item x="3"/>
        <item x="4"/>
        <item t="default"/>
      </items>
    </pivotField>
    <pivotField compact="0" numFmtId="164" outline="0" showAll="0"/>
    <pivotField compact="0" numFmtId="2" outline="0" showAll="0"/>
    <pivotField compact="0" outline="0" showAll="0"/>
    <pivotField compact="0" numFmtId="14" outline="0"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compact="0" numFmtId="164" outline="0" showAll="0"/>
    <pivotField compact="0" numFmtId="164" outline="0" showAll="0"/>
    <pivotField compact="0" numFmtId="164" outline="0" showAll="0"/>
    <pivotField dataField="1" compact="0" numFmtId="164" outline="0"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Total_Purchase" fld="11" baseField="0" baseItem="0" numFmtId="164"/>
  </dataFields>
  <chartFormats count="10">
    <chartFormat chart="17" format="0" series="1">
      <pivotArea type="data" outline="0" fieldPosition="0">
        <references count="2">
          <reference field="4294967294" count="1" selected="0">
            <x v="0"/>
          </reference>
          <reference field="2" count="1" selected="0">
            <x v="0"/>
          </reference>
        </references>
      </pivotArea>
    </chartFormat>
    <chartFormat chart="17" format="1" series="1">
      <pivotArea type="data" outline="0" fieldPosition="0">
        <references count="2">
          <reference field="4294967294" count="1" selected="0">
            <x v="0"/>
          </reference>
          <reference field="2" count="1" selected="0">
            <x v="1"/>
          </reference>
        </references>
      </pivotArea>
    </chartFormat>
    <chartFormat chart="17" format="2" series="1">
      <pivotArea type="data" outline="0" fieldPosition="0">
        <references count="2">
          <reference field="4294967294" count="1" selected="0">
            <x v="0"/>
          </reference>
          <reference field="2" count="1" selected="0">
            <x v="2"/>
          </reference>
        </references>
      </pivotArea>
    </chartFormat>
    <chartFormat chart="17" format="3" series="1">
      <pivotArea type="data" outline="0" fieldPosition="0">
        <references count="2">
          <reference field="4294967294" count="1" selected="0">
            <x v="0"/>
          </reference>
          <reference field="2" count="1" selected="0">
            <x v="3"/>
          </reference>
        </references>
      </pivotArea>
    </chartFormat>
    <chartFormat chart="17" format="4" series="1">
      <pivotArea type="data" outline="0" fieldPosition="0">
        <references count="2">
          <reference field="4294967294" count="1" selected="0">
            <x v="0"/>
          </reference>
          <reference field="2" count="1" selected="0">
            <x v="4"/>
          </reference>
        </references>
      </pivotArea>
    </chartFormat>
    <chartFormat chart="23" format="10" series="1">
      <pivotArea type="data" outline="0" fieldPosition="0">
        <references count="2">
          <reference field="4294967294" count="1" selected="0">
            <x v="0"/>
          </reference>
          <reference field="2" count="1" selected="0">
            <x v="0"/>
          </reference>
        </references>
      </pivotArea>
    </chartFormat>
    <chartFormat chart="23" format="11" series="1">
      <pivotArea type="data" outline="0" fieldPosition="0">
        <references count="2">
          <reference field="4294967294" count="1" selected="0">
            <x v="0"/>
          </reference>
          <reference field="2" count="1" selected="0">
            <x v="1"/>
          </reference>
        </references>
      </pivotArea>
    </chartFormat>
    <chartFormat chart="23" format="12" series="1">
      <pivotArea type="data" outline="0" fieldPosition="0">
        <references count="2">
          <reference field="4294967294" count="1" selected="0">
            <x v="0"/>
          </reference>
          <reference field="2" count="1" selected="0">
            <x v="2"/>
          </reference>
        </references>
      </pivotArea>
    </chartFormat>
    <chartFormat chart="23" format="13" series="1">
      <pivotArea type="data" outline="0" fieldPosition="0">
        <references count="2">
          <reference field="4294967294" count="1" selected="0">
            <x v="0"/>
          </reference>
          <reference field="2" count="1" selected="0">
            <x v="3"/>
          </reference>
        </references>
      </pivotArea>
    </chartFormat>
    <chartFormat chart="23"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7" type="dateBetween" evalOrder="-1" id="7" name="Order_Date">
      <autoFilter ref="A1">
        <filterColumn colId="0">
          <customFilters and="1">
            <customFilter operator="greaterThanOrEqual" val="45292"/>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6C860A-363C-4496-9EE0-DA404ED83E56}" name="PivotTable18"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12:G19" firstHeaderRow="1" firstDataRow="2" firstDataCol="1"/>
  <pivotFields count="12">
    <pivotField compact="0" outline="0" showAll="0"/>
    <pivotField compact="0" outline="0" showAll="0">
      <items count="28">
        <item x="26"/>
        <item x="18"/>
        <item x="19"/>
        <item x="10"/>
        <item x="8"/>
        <item x="9"/>
        <item x="24"/>
        <item x="21"/>
        <item x="0"/>
        <item x="2"/>
        <item x="3"/>
        <item x="16"/>
        <item x="15"/>
        <item x="22"/>
        <item x="7"/>
        <item x="25"/>
        <item x="17"/>
        <item x="5"/>
        <item x="14"/>
        <item x="12"/>
        <item x="6"/>
        <item x="13"/>
        <item x="20"/>
        <item x="4"/>
        <item x="1"/>
        <item x="11"/>
        <item h="1" x="23"/>
        <item t="default"/>
      </items>
    </pivotField>
    <pivotField axis="axisCol" compact="0" outline="0" showAll="0">
      <items count="6">
        <item x="4"/>
        <item x="1"/>
        <item x="3"/>
        <item x="2"/>
        <item x="0"/>
        <item t="default"/>
      </items>
    </pivotField>
    <pivotField axis="axisRow" compact="0" outline="0" showAll="0">
      <items count="6">
        <item x="0"/>
        <item x="1"/>
        <item x="2"/>
        <item x="3"/>
        <item x="4"/>
        <item t="default"/>
      </items>
    </pivotField>
    <pivotField dataField="1" compact="0" numFmtId="164" outline="0" showAll="0"/>
    <pivotField compact="0" numFmtId="2" outline="0" showAll="0"/>
    <pivotField compact="0" outline="0" showAll="0"/>
    <pivotField compact="0" numFmtId="14" outline="0"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compact="0" numFmtId="164" outline="0" showAll="0"/>
    <pivotField compact="0" numFmtId="164" outline="0" showAll="0"/>
    <pivotField compact="0" numFmtId="164" outline="0" showAll="0"/>
    <pivotField compact="0" numFmtId="164" outline="0"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Sales" fld="4" baseField="0" baseItem="0" numFmtId="164"/>
  </dataFields>
  <chartFormats count="31">
    <chartFormat chart="12" format="35" series="1">
      <pivotArea type="data" outline="0" fieldPosition="0">
        <references count="2">
          <reference field="4294967294" count="1" selected="0">
            <x v="0"/>
          </reference>
          <reference field="2" count="1" selected="0">
            <x v="0"/>
          </reference>
        </references>
      </pivotArea>
    </chartFormat>
    <chartFormat chart="12" format="36">
      <pivotArea type="data" outline="0" fieldPosition="0">
        <references count="3">
          <reference field="4294967294" count="1" selected="0">
            <x v="0"/>
          </reference>
          <reference field="2" count="1" selected="0">
            <x v="0"/>
          </reference>
          <reference field="3" count="1" selected="0">
            <x v="0"/>
          </reference>
        </references>
      </pivotArea>
    </chartFormat>
    <chartFormat chart="12" format="37">
      <pivotArea type="data" outline="0" fieldPosition="0">
        <references count="3">
          <reference field="4294967294" count="1" selected="0">
            <x v="0"/>
          </reference>
          <reference field="2" count="1" selected="0">
            <x v="0"/>
          </reference>
          <reference field="3" count="1" selected="0">
            <x v="1"/>
          </reference>
        </references>
      </pivotArea>
    </chartFormat>
    <chartFormat chart="12" format="38">
      <pivotArea type="data" outline="0" fieldPosition="0">
        <references count="3">
          <reference field="4294967294" count="1" selected="0">
            <x v="0"/>
          </reference>
          <reference field="2" count="1" selected="0">
            <x v="0"/>
          </reference>
          <reference field="3" count="1" selected="0">
            <x v="2"/>
          </reference>
        </references>
      </pivotArea>
    </chartFormat>
    <chartFormat chart="12" format="39">
      <pivotArea type="data" outline="0" fieldPosition="0">
        <references count="3">
          <reference field="4294967294" count="1" selected="0">
            <x v="0"/>
          </reference>
          <reference field="2" count="1" selected="0">
            <x v="0"/>
          </reference>
          <reference field="3" count="1" selected="0">
            <x v="3"/>
          </reference>
        </references>
      </pivotArea>
    </chartFormat>
    <chartFormat chart="12" format="40">
      <pivotArea type="data" outline="0" fieldPosition="0">
        <references count="3">
          <reference field="4294967294" count="1" selected="0">
            <x v="0"/>
          </reference>
          <reference field="2" count="1" selected="0">
            <x v="0"/>
          </reference>
          <reference field="3" count="1" selected="0">
            <x v="4"/>
          </reference>
        </references>
      </pivotArea>
    </chartFormat>
    <chartFormat chart="12" format="41" series="1">
      <pivotArea type="data" outline="0" fieldPosition="0">
        <references count="2">
          <reference field="4294967294" count="1" selected="0">
            <x v="0"/>
          </reference>
          <reference field="2" count="1" selected="0">
            <x v="1"/>
          </reference>
        </references>
      </pivotArea>
    </chartFormat>
    <chartFormat chart="12" format="42">
      <pivotArea type="data" outline="0" fieldPosition="0">
        <references count="3">
          <reference field="4294967294" count="1" selected="0">
            <x v="0"/>
          </reference>
          <reference field="2" count="1" selected="0">
            <x v="1"/>
          </reference>
          <reference field="3" count="1" selected="0">
            <x v="0"/>
          </reference>
        </references>
      </pivotArea>
    </chartFormat>
    <chartFormat chart="12" format="43">
      <pivotArea type="data" outline="0" fieldPosition="0">
        <references count="3">
          <reference field="4294967294" count="1" selected="0">
            <x v="0"/>
          </reference>
          <reference field="2" count="1" selected="0">
            <x v="1"/>
          </reference>
          <reference field="3" count="1" selected="0">
            <x v="1"/>
          </reference>
        </references>
      </pivotArea>
    </chartFormat>
    <chartFormat chart="12" format="44">
      <pivotArea type="data" outline="0" fieldPosition="0">
        <references count="3">
          <reference field="4294967294" count="1" selected="0">
            <x v="0"/>
          </reference>
          <reference field="2" count="1" selected="0">
            <x v="1"/>
          </reference>
          <reference field="3" count="1" selected="0">
            <x v="2"/>
          </reference>
        </references>
      </pivotArea>
    </chartFormat>
    <chartFormat chart="12" format="45">
      <pivotArea type="data" outline="0" fieldPosition="0">
        <references count="3">
          <reference field="4294967294" count="1" selected="0">
            <x v="0"/>
          </reference>
          <reference field="2" count="1" selected="0">
            <x v="1"/>
          </reference>
          <reference field="3" count="1" selected="0">
            <x v="3"/>
          </reference>
        </references>
      </pivotArea>
    </chartFormat>
    <chartFormat chart="12" format="46">
      <pivotArea type="data" outline="0" fieldPosition="0">
        <references count="3">
          <reference field="4294967294" count="1" selected="0">
            <x v="0"/>
          </reference>
          <reference field="2" count="1" selected="0">
            <x v="1"/>
          </reference>
          <reference field="3" count="1" selected="0">
            <x v="4"/>
          </reference>
        </references>
      </pivotArea>
    </chartFormat>
    <chartFormat chart="12" format="47" series="1">
      <pivotArea type="data" outline="0" fieldPosition="0">
        <references count="2">
          <reference field="4294967294" count="1" selected="0">
            <x v="0"/>
          </reference>
          <reference field="2" count="1" selected="0">
            <x v="2"/>
          </reference>
        </references>
      </pivotArea>
    </chartFormat>
    <chartFormat chart="12" format="48">
      <pivotArea type="data" outline="0" fieldPosition="0">
        <references count="3">
          <reference field="4294967294" count="1" selected="0">
            <x v="0"/>
          </reference>
          <reference field="2" count="1" selected="0">
            <x v="2"/>
          </reference>
          <reference field="3" count="1" selected="0">
            <x v="0"/>
          </reference>
        </references>
      </pivotArea>
    </chartFormat>
    <chartFormat chart="12" format="49">
      <pivotArea type="data" outline="0" fieldPosition="0">
        <references count="3">
          <reference field="4294967294" count="1" selected="0">
            <x v="0"/>
          </reference>
          <reference field="2" count="1" selected="0">
            <x v="2"/>
          </reference>
          <reference field="3" count="1" selected="0">
            <x v="1"/>
          </reference>
        </references>
      </pivotArea>
    </chartFormat>
    <chartFormat chart="12" format="50">
      <pivotArea type="data" outline="0" fieldPosition="0">
        <references count="3">
          <reference field="4294967294" count="1" selected="0">
            <x v="0"/>
          </reference>
          <reference field="2" count="1" selected="0">
            <x v="2"/>
          </reference>
          <reference field="3" count="1" selected="0">
            <x v="2"/>
          </reference>
        </references>
      </pivotArea>
    </chartFormat>
    <chartFormat chart="12" format="51">
      <pivotArea type="data" outline="0" fieldPosition="0">
        <references count="3">
          <reference field="4294967294" count="1" selected="0">
            <x v="0"/>
          </reference>
          <reference field="2" count="1" selected="0">
            <x v="2"/>
          </reference>
          <reference field="3" count="1" selected="0">
            <x v="3"/>
          </reference>
        </references>
      </pivotArea>
    </chartFormat>
    <chartFormat chart="12" format="52">
      <pivotArea type="data" outline="0" fieldPosition="0">
        <references count="3">
          <reference field="4294967294" count="1" selected="0">
            <x v="0"/>
          </reference>
          <reference field="2" count="1" selected="0">
            <x v="2"/>
          </reference>
          <reference field="3" count="1" selected="0">
            <x v="4"/>
          </reference>
        </references>
      </pivotArea>
    </chartFormat>
    <chartFormat chart="12" format="53" series="1">
      <pivotArea type="data" outline="0" fieldPosition="0">
        <references count="2">
          <reference field="4294967294" count="1" selected="0">
            <x v="0"/>
          </reference>
          <reference field="2" count="1" selected="0">
            <x v="3"/>
          </reference>
        </references>
      </pivotArea>
    </chartFormat>
    <chartFormat chart="12" format="54">
      <pivotArea type="data" outline="0" fieldPosition="0">
        <references count="3">
          <reference field="4294967294" count="1" selected="0">
            <x v="0"/>
          </reference>
          <reference field="2" count="1" selected="0">
            <x v="3"/>
          </reference>
          <reference field="3" count="1" selected="0">
            <x v="0"/>
          </reference>
        </references>
      </pivotArea>
    </chartFormat>
    <chartFormat chart="12" format="55">
      <pivotArea type="data" outline="0" fieldPosition="0">
        <references count="3">
          <reference field="4294967294" count="1" selected="0">
            <x v="0"/>
          </reference>
          <reference field="2" count="1" selected="0">
            <x v="3"/>
          </reference>
          <reference field="3" count="1" selected="0">
            <x v="1"/>
          </reference>
        </references>
      </pivotArea>
    </chartFormat>
    <chartFormat chart="12" format="56">
      <pivotArea type="data" outline="0" fieldPosition="0">
        <references count="3">
          <reference field="4294967294" count="1" selected="0">
            <x v="0"/>
          </reference>
          <reference field="2" count="1" selected="0">
            <x v="3"/>
          </reference>
          <reference field="3" count="1" selected="0">
            <x v="2"/>
          </reference>
        </references>
      </pivotArea>
    </chartFormat>
    <chartFormat chart="12" format="57">
      <pivotArea type="data" outline="0" fieldPosition="0">
        <references count="3">
          <reference field="4294967294" count="1" selected="0">
            <x v="0"/>
          </reference>
          <reference field="2" count="1" selected="0">
            <x v="3"/>
          </reference>
          <reference field="3" count="1" selected="0">
            <x v="3"/>
          </reference>
        </references>
      </pivotArea>
    </chartFormat>
    <chartFormat chart="12" format="58">
      <pivotArea type="data" outline="0" fieldPosition="0">
        <references count="3">
          <reference field="4294967294" count="1" selected="0">
            <x v="0"/>
          </reference>
          <reference field="2" count="1" selected="0">
            <x v="3"/>
          </reference>
          <reference field="3" count="1" selected="0">
            <x v="4"/>
          </reference>
        </references>
      </pivotArea>
    </chartFormat>
    <chartFormat chart="12" format="59" series="1">
      <pivotArea type="data" outline="0" fieldPosition="0">
        <references count="2">
          <reference field="4294967294" count="1" selected="0">
            <x v="0"/>
          </reference>
          <reference field="2" count="1" selected="0">
            <x v="4"/>
          </reference>
        </references>
      </pivotArea>
    </chartFormat>
    <chartFormat chart="12" format="60">
      <pivotArea type="data" outline="0" fieldPosition="0">
        <references count="3">
          <reference field="4294967294" count="1" selected="0">
            <x v="0"/>
          </reference>
          <reference field="2" count="1" selected="0">
            <x v="4"/>
          </reference>
          <reference field="3" count="1" selected="0">
            <x v="0"/>
          </reference>
        </references>
      </pivotArea>
    </chartFormat>
    <chartFormat chart="12" format="61">
      <pivotArea type="data" outline="0" fieldPosition="0">
        <references count="3">
          <reference field="4294967294" count="1" selected="0">
            <x v="0"/>
          </reference>
          <reference field="2" count="1" selected="0">
            <x v="4"/>
          </reference>
          <reference field="3" count="1" selected="0">
            <x v="1"/>
          </reference>
        </references>
      </pivotArea>
    </chartFormat>
    <chartFormat chart="12" format="62">
      <pivotArea type="data" outline="0" fieldPosition="0">
        <references count="3">
          <reference field="4294967294" count="1" selected="0">
            <x v="0"/>
          </reference>
          <reference field="2" count="1" selected="0">
            <x v="4"/>
          </reference>
          <reference field="3" count="1" selected="0">
            <x v="2"/>
          </reference>
        </references>
      </pivotArea>
    </chartFormat>
    <chartFormat chart="12" format="63">
      <pivotArea type="data" outline="0" fieldPosition="0">
        <references count="3">
          <reference field="4294967294" count="1" selected="0">
            <x v="0"/>
          </reference>
          <reference field="2" count="1" selected="0">
            <x v="4"/>
          </reference>
          <reference field="3" count="1" selected="0">
            <x v="3"/>
          </reference>
        </references>
      </pivotArea>
    </chartFormat>
    <chartFormat chart="12" format="64">
      <pivotArea type="data" outline="0" fieldPosition="0">
        <references count="3">
          <reference field="4294967294" count="1" selected="0">
            <x v="0"/>
          </reference>
          <reference field="2" count="1" selected="0">
            <x v="4"/>
          </reference>
          <reference field="3" count="1" selected="0">
            <x v="4"/>
          </reference>
        </references>
      </pivotArea>
    </chartFormat>
    <chartFormat chart="12"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2" name="Order_Date">
      <autoFilter ref="A1">
        <filterColumn colId="0">
          <customFilters and="1">
            <customFilter operator="greaterThanOrEqual" val="45292"/>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81C83A2-1098-467B-9744-2D9CBB115A6B}" sourceName="Customer_Name">
  <pivotTables>
    <pivotTable tabId="19" name="ProductcategoryPivotTable"/>
    <pivotTable tabId="11" name="PivotTable1"/>
    <pivotTable tabId="19" name="PivotTable18"/>
    <pivotTable tabId="19" name="PivotTable19"/>
    <pivotTable tabId="19" name="PivotTable20"/>
  </pivotTables>
  <data>
    <tabular pivotCacheId="1623693826">
      <items count="27">
        <i x="26" s="1"/>
        <i x="18" s="1"/>
        <i x="19" s="1"/>
        <i x="10" s="1"/>
        <i x="8" s="1"/>
        <i x="9" s="1"/>
        <i x="24" s="1"/>
        <i x="21" s="1"/>
        <i x="0" s="1"/>
        <i x="2" s="1"/>
        <i x="3" s="1"/>
        <i x="16" s="1"/>
        <i x="15" s="1"/>
        <i x="22" s="1"/>
        <i x="7" s="1"/>
        <i x="25" s="1"/>
        <i x="17" s="1"/>
        <i x="5" s="1"/>
        <i x="14" s="1"/>
        <i x="12" s="1"/>
        <i x="6" s="1"/>
        <i x="13" s="1"/>
        <i x="20" s="1"/>
        <i x="4" s="1"/>
        <i x="1" s="1"/>
        <i x="11" s="1"/>
        <i x="2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Name" xr10:uid="{439A2A7A-23C1-4CDD-84BC-1932F142A59D}" cache="Slicer_Customer_Name" caption="Customer_Nam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08BDFB-ED44-475A-A7D4-F01BC3CF7B2D}" name="Table2" displayName="Table2" ref="A1:L201" totalsRowShown="0" headerRowDxfId="87" dataDxfId="86">
  <autoFilter ref="A1:L201" xr:uid="{8708BDFB-ED44-475A-A7D4-F01BC3CF7B2D}"/>
  <tableColumns count="12">
    <tableColumn id="1" xr3:uid="{B27E4BF6-F55D-49C6-874E-7592AB1B9C67}" name="Customer_ID" dataDxfId="85"/>
    <tableColumn id="2" xr3:uid="{B0950DDB-7219-4DD8-B416-E94CA377E708}" name="Customer_Name" dataDxfId="84"/>
    <tableColumn id="3" xr3:uid="{DC5D7E67-28AA-4FE7-8913-6EB494654E6D}" name="Region" dataDxfId="83"/>
    <tableColumn id="4" xr3:uid="{22AF0DB2-60B8-42F8-9230-0215AD2D7740}" name="Product_Category" dataDxfId="82"/>
    <tableColumn id="5" xr3:uid="{E958080F-87C6-4540-8C21-AC02FA6F876A}" name="Sales" dataDxfId="81"/>
    <tableColumn id="6" xr3:uid="{531F9A1E-5F4F-49AA-9671-215096A4D0FB}" name="Quantity" dataDxfId="80"/>
    <tableColumn id="7" xr3:uid="{26460971-C244-43D8-A640-FFD8D5D1569A}" name="Discount" dataDxfId="79"/>
    <tableColumn id="8" xr3:uid="{B3AA7D15-3FFE-4887-B840-F76E5C8A9EFA}" name="Order_Date" dataDxfId="78"/>
    <tableColumn id="9" xr3:uid="{3D459027-6515-466B-BC94-C22058B82B66}" name="Profit" dataDxfId="77"/>
    <tableColumn id="11" xr3:uid="{D65E97BF-4979-4AB9-89AF-5C19DE7A32DE}" name="Sales_Quantity" dataDxfId="76">
      <calculatedColumnFormula>Table2[[#This Row],[Sales]]*Table2[[#This Row],[Quantity]]</calculatedColumnFormula>
    </tableColumn>
    <tableColumn id="12" xr3:uid="{BCA418E5-B04B-442E-A7B0-F6106EE21B81}" name="Discounted_price" dataDxfId="75">
      <calculatedColumnFormula>Table2[[#This Row],[Sales_Quantity]]*Table2[[#This Row],[Discount]]</calculatedColumnFormula>
    </tableColumn>
    <tableColumn id="13" xr3:uid="{B8F3D0B8-229D-4596-ADC5-5409305E9900}" name="Total_Purchase" dataDxfId="74">
      <calculatedColumnFormula>Table2[[#This Row],[Sales_Quantity]]-Table2[[#This Row],[Discounted_price]]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156EF7-4FBD-434A-8E70-8FC6B21C3302}" name="Table24" displayName="Table24" ref="A2:L202" totalsRowShown="0" headerRowDxfId="73" dataDxfId="72">
  <autoFilter ref="A2:L202" xr:uid="{06156EF7-4FBD-434A-8E70-8FC6B21C3302}"/>
  <tableColumns count="12">
    <tableColumn id="1" xr3:uid="{54904197-914F-4D43-B85F-71D7E061E977}" name="Customer_ID" dataDxfId="71"/>
    <tableColumn id="2" xr3:uid="{3E2F614B-4807-41F0-8B7D-E2E332F64089}" name="Customer_Name" dataDxfId="70"/>
    <tableColumn id="3" xr3:uid="{6A411C53-23AA-4A04-AFBE-A44EAEB8EBC1}" name="Region" dataDxfId="69"/>
    <tableColumn id="4" xr3:uid="{9E67705A-12B6-410D-B66C-06A90D6D102B}" name="Product_Category" dataDxfId="68"/>
    <tableColumn id="5" xr3:uid="{FBB05AA5-AD59-4F49-9C43-3F2ACC2799E6}" name="Sales" dataDxfId="67"/>
    <tableColumn id="6" xr3:uid="{AE55B159-BECB-49EF-A942-F097B77B727A}" name="Quantity" dataDxfId="66"/>
    <tableColumn id="7" xr3:uid="{617D19EE-68C3-4211-B883-9EF664F42E21}" name="Discount" dataDxfId="65"/>
    <tableColumn id="8" xr3:uid="{EF217565-1DC6-4EC3-BEDA-3032F2D283C9}" name="Order_Date" dataDxfId="64"/>
    <tableColumn id="9" xr3:uid="{71882336-A02B-4DC8-9864-CE6FB2F29AA2}" name="Profit" dataDxfId="63"/>
    <tableColumn id="11" xr3:uid="{76A91CBD-4F3E-4A79-B96A-1BE0349C2819}" name="Sales*Quantity" dataDxfId="62">
      <calculatedColumnFormula>Table24[[#This Row],[Sales]]*Table24[[#This Row],[Quantity]]</calculatedColumnFormula>
    </tableColumn>
    <tableColumn id="12" xr3:uid="{00BB1739-3FDF-431A-8CBE-CCC8421B64EA}" name="Discounted_price" dataDxfId="61">
      <calculatedColumnFormula>Table24[[#This Row],[Sales*Quantity]]*Table24[[#This Row],[Discount]]</calculatedColumnFormula>
    </tableColumn>
    <tableColumn id="13" xr3:uid="{A65552E3-B432-4D2E-9CEA-397E20C8CE9F}" name="Total_Purchase" dataDxfId="60">
      <calculatedColumnFormula>Table24[[#This Row],[Sales*Quantity]]-Table24[[#This Row],[Discounted_price]]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3302DD-1ED0-462E-A794-46BD5CC89030}" name="Table26" displayName="Table26" ref="A1:L201" totalsRowShown="0" headerRowDxfId="59" dataDxfId="58">
  <autoFilter ref="A1:L201" xr:uid="{903302DD-1ED0-462E-A794-46BD5CC89030}"/>
  <tableColumns count="12">
    <tableColumn id="1" xr3:uid="{455C670C-B1BE-4AD4-ADB1-93328D357BA0}" name="Customer_ID" dataDxfId="57"/>
    <tableColumn id="2" xr3:uid="{F3E961DE-62B3-472C-A937-529BD09F51DA}" name="Customer_Name" dataDxfId="56"/>
    <tableColumn id="3" xr3:uid="{363AE27F-C1D3-48FE-AAB3-0B23FEB1D271}" name="Region" dataDxfId="55"/>
    <tableColumn id="4" xr3:uid="{2718532A-3F58-46E6-8B5C-B07EB7B7570C}" name="Product_Category" dataDxfId="54"/>
    <tableColumn id="5" xr3:uid="{567B0E55-599D-4DD2-95B8-A6DB4D51ADEF}" name="Sales" dataDxfId="53"/>
    <tableColumn id="6" xr3:uid="{8AA9D0A7-562B-4E8D-9D4E-BB816BE50CF5}" name="Quantity" dataDxfId="52"/>
    <tableColumn id="7" xr3:uid="{E6C22DF8-0D83-43F2-BA7A-19566ECD84AC}" name="Discount" dataDxfId="51"/>
    <tableColumn id="8" xr3:uid="{673C8340-83B4-492D-8344-169018B8AB49}" name="Order_Date" dataDxfId="50"/>
    <tableColumn id="9" xr3:uid="{ED939246-951E-488B-82E4-85B28F16E61D}" name="Profit" dataDxfId="49"/>
    <tableColumn id="11" xr3:uid="{D6884A41-0365-4B73-A9FE-BC2DEE9BD1A0}" name="Sales_Quantity" dataDxfId="48">
      <calculatedColumnFormula>Table26[[#This Row],[Sales]]*Table26[[#This Row],[Quantity]]</calculatedColumnFormula>
    </tableColumn>
    <tableColumn id="12" xr3:uid="{EF9721D8-D726-45B4-A4A5-B44DE17F118D}" name="Discounted_price" dataDxfId="47">
      <calculatedColumnFormula>Table26[[#This Row],[Sales_Quantity]]*Table26[[#This Row],[Discount]]</calculatedColumnFormula>
    </tableColumn>
    <tableColumn id="13" xr3:uid="{4B318891-9104-4D40-94CC-6AD827EDBD9A}" name="Total_Purchase" dataDxfId="46">
      <calculatedColumnFormula>Table26[[#This Row],[Sales_Quantity]]-Table26[[#This Row],[Discounted_price]]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30C9F-A4F3-4CF7-8401-1DCB9DD7D7E9}" name="Table22" displayName="Table22" ref="A1:M201" totalsRowShown="0" headerRowDxfId="45" dataDxfId="44">
  <autoFilter ref="A1:M201" xr:uid="{EDE30C9F-A4F3-4CF7-8401-1DCB9DD7D7E9}"/>
  <tableColumns count="13">
    <tableColumn id="1" xr3:uid="{E4F3FB93-0660-41DE-92A2-B5F13C30CCFC}" name="Customer_ID" dataDxfId="43"/>
    <tableColumn id="2" xr3:uid="{9C4B28AF-CB4C-4E98-BE27-7E3F7A348669}" name="Customer_Name" dataDxfId="42"/>
    <tableColumn id="3" xr3:uid="{E0239192-2678-4FF3-B9F1-D47DF908DF81}" name="Region" dataDxfId="41"/>
    <tableColumn id="4" xr3:uid="{A9549BAE-646B-42FB-962E-123398974431}" name="Product_Category" dataDxfId="40"/>
    <tableColumn id="5" xr3:uid="{DF706C3B-B72E-48E2-8883-83CDA75F0E52}" name="Sales" dataDxfId="39"/>
    <tableColumn id="14" xr3:uid="{D41534A1-52BB-4EE4-89C7-7FDA7EA974FA}" name="Growth" dataDxfId="38"/>
    <tableColumn id="6" xr3:uid="{1CB48DA9-BBBF-4A44-94AE-836EA3D85829}" name="Quantity" dataDxfId="37"/>
    <tableColumn id="7" xr3:uid="{140A2E33-E11C-4084-9EE0-C971FA725F80}" name="Discount" dataDxfId="36"/>
    <tableColumn id="8" xr3:uid="{38F046F5-96B8-4428-B744-97EE2F900084}" name="Order_Date" dataDxfId="35"/>
    <tableColumn id="9" xr3:uid="{A7B8F534-C384-4B86-97D0-2DD76F1BB54C}" name="Profit" dataDxfId="34"/>
    <tableColumn id="11" xr3:uid="{3CD72607-9781-4F2C-A288-6704EA394BD2}" name="Sales_Quantity" dataDxfId="33">
      <calculatedColumnFormula>Table22[[#This Row],[Sales]]*Table22[[#This Row],[Quantity]]</calculatedColumnFormula>
    </tableColumn>
    <tableColumn id="12" xr3:uid="{F1097CE8-FC11-4D3F-A8A6-20F5ABC79075}" name="Discounted_price" dataDxfId="32">
      <calculatedColumnFormula>Table22[[#This Row],[Sales_Quantity]]*Table22[[#This Row],[Discount]]</calculatedColumnFormula>
    </tableColumn>
    <tableColumn id="13" xr3:uid="{574D1852-60BD-44D0-AB8B-0BA529257A46}" name="Total_Purchase" dataDxfId="31">
      <calculatedColumnFormula>Table22[[#This Row],[Sales_Quantity]]-Table22[[#This Row],[Discounted_price]]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5FA0CD2-FE3C-4A8F-A2B6-CAA567E04761}" name="Table27" displayName="Table27" ref="A1:M201" totalsRowShown="0" headerRowDxfId="30" dataDxfId="29">
  <autoFilter ref="A1:M201" xr:uid="{F5FA0CD2-FE3C-4A8F-A2B6-CAA567E04761}"/>
  <tableColumns count="13">
    <tableColumn id="1" xr3:uid="{7C098FCA-4BD4-45C6-9962-AC15321DEE16}" name="Customer_ID" dataDxfId="28"/>
    <tableColumn id="2" xr3:uid="{5531EA62-2FDD-4E26-8215-37E7C88D2159}" name="Customer_Name" dataDxfId="27"/>
    <tableColumn id="3" xr3:uid="{B1D38D3C-E0BA-48F4-85B2-1452FDA30AB1}" name="Region" dataDxfId="26"/>
    <tableColumn id="4" xr3:uid="{8F3EE631-5E15-41DB-B5EB-3A86C43B78F9}" name="Product_Category" dataDxfId="25"/>
    <tableColumn id="5" xr3:uid="{55A4F2EB-AA61-4865-90C9-37DBA085FF26}" name="Sales" dataDxfId="24"/>
    <tableColumn id="6" xr3:uid="{05FC7468-835E-4431-9523-E9EAFE2872A2}" name="Quantity" dataDxfId="23"/>
    <tableColumn id="7" xr3:uid="{60A53626-7DD7-4BC0-BA7D-56FD077BCF56}" name="Discount" dataDxfId="22"/>
    <tableColumn id="8" xr3:uid="{FAC91490-4F79-4E6B-A22D-4048C709DDDB}" name="Order_Date" dataDxfId="21"/>
    <tableColumn id="9" xr3:uid="{6D15A74B-44A9-4F1C-9D0F-ECE650629037}" name="Profit" dataDxfId="20"/>
    <tableColumn id="11" xr3:uid="{9337D085-5166-4DAA-BD89-F12633463AE9}" name="Sales_Quantity" dataDxfId="19">
      <calculatedColumnFormula>Table27[[#This Row],[Sales]]*Table27[[#This Row],[Quantity]]</calculatedColumnFormula>
    </tableColumn>
    <tableColumn id="12" xr3:uid="{0329864E-E222-4AD3-825F-40CD179D2303}" name="Discounted_price" dataDxfId="18">
      <calculatedColumnFormula>Table27[[#This Row],[Sales_Quantity]]*Table27[[#This Row],[Discount]]</calculatedColumnFormula>
    </tableColumn>
    <tableColumn id="13" xr3:uid="{5EF2A8A1-15D2-498B-A5D6-25F3A6D14428}" name="Total_Purchase" dataDxfId="17">
      <calculatedColumnFormula>Table27[[#This Row],[Sales_Quantity]]-Table27[[#This Row],[Discounted_price]]</calculatedColumnFormula>
    </tableColumn>
    <tableColumn id="10" xr3:uid="{74E3B228-0ADE-463E-8228-CD2577E57668}" name="Timestamp" dataDxfId="16">
      <calculatedColumnFormula>NOW()</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98FCCB-B654-4E9D-BB91-9540A10C0893}" name="Table28" displayName="Table28" ref="A1:L201" totalsRowShown="0" headerRowDxfId="15" dataDxfId="14">
  <autoFilter ref="A1:L201" xr:uid="{1298FCCB-B654-4E9D-BB91-9540A10C0893}"/>
  <sortState xmlns:xlrd2="http://schemas.microsoft.com/office/spreadsheetml/2017/richdata2" ref="A2:L201">
    <sortCondition ref="B1:B201"/>
  </sortState>
  <tableColumns count="12">
    <tableColumn id="1" xr3:uid="{892E43EB-152D-47C6-ACB3-3DFA13C7612B}" name="Customer_ID" dataDxfId="13"/>
    <tableColumn id="2" xr3:uid="{A5606219-6B55-4839-8893-797782231E56}" name="Customer_Name" dataDxfId="12"/>
    <tableColumn id="3" xr3:uid="{43E34069-73B1-4F80-A76B-C85392A8C599}" name="Region" dataDxfId="11"/>
    <tableColumn id="4" xr3:uid="{BC757CE0-2D54-4B92-95DB-27B4399DA91A}" name="Product_Category" dataDxfId="10"/>
    <tableColumn id="5" xr3:uid="{ECD2016A-5204-4688-9C96-AC9376B3B949}" name="Sales" dataDxfId="9"/>
    <tableColumn id="6" xr3:uid="{868A16CF-DB68-4FFC-9120-B2EC4224869E}" name="Quantity" dataDxfId="8"/>
    <tableColumn id="7" xr3:uid="{130F248C-3AF4-4CE5-8199-7C3BB4427A25}" name="Discount" dataDxfId="7"/>
    <tableColumn id="8" xr3:uid="{E8F1CB9C-0252-41D9-B2D3-7DACFEECF399}" name="Order_Date" dataDxfId="6"/>
    <tableColumn id="9" xr3:uid="{6D0BC5B2-D6A7-421A-AE0E-EB55B7A52A2A}" name="Profit" dataDxfId="5"/>
    <tableColumn id="11" xr3:uid="{B5CF9046-3079-4A7C-AA56-0D24FB3923A0}" name="Sales_Quantity" dataDxfId="4">
      <calculatedColumnFormula>Table28[[#This Row],[Sales]]*Table28[[#This Row],[Quantity]]</calculatedColumnFormula>
    </tableColumn>
    <tableColumn id="12" xr3:uid="{A90A2BA6-062B-4317-9702-4D89A4C219FF}" name="Discounted_price" dataDxfId="3">
      <calculatedColumnFormula>Table28[[#This Row],[Sales_Quantity]]*Table28[[#This Row],[Discount]]</calculatedColumnFormula>
    </tableColumn>
    <tableColumn id="13" xr3:uid="{30940919-2C33-48F9-B804-3A9953CCCF05}" name="Total_Purchase" dataDxfId="2">
      <calculatedColumnFormula>Table28[[#This Row],[Sales_Quantity]]-Table28[[#This Row],[Discounted_price]]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CB764B4-7D2A-468A-8B1B-7DD95782E78C}" sourceName="Order_Date">
  <pivotTables>
    <pivotTable tabId="19" name="PivotTable18"/>
    <pivotTable tabId="11" name="PivotTable1"/>
    <pivotTable tabId="19" name="PivotTable19"/>
    <pivotTable tabId="19" name="PivotTable20"/>
    <pivotTable tabId="19" name="ProductcategoryPivotTable"/>
  </pivotTables>
  <state minimalRefreshVersion="6" lastRefreshVersion="6" pivotCacheId="1623693826" filterType="dateBetween">
    <selection startDate="2024-01-01T00:00:00" endDate="2025-06-30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56C023F-4D73-41CD-9B84-A44CF60FC127}" cache="NativeTimeline_Order_Date" caption="Order_Date" level="2" selectionLevel="1" scrollPosition="2024-10-19T00:00:00"/>
</timeline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47"/>
  <sheetViews>
    <sheetView topLeftCell="A2" workbookViewId="0">
      <selection activeCell="A2" sqref="A2"/>
    </sheetView>
  </sheetViews>
  <sheetFormatPr defaultColWidth="14.44140625" defaultRowHeight="15" customHeight="1" x14ac:dyDescent="0.3"/>
  <cols>
    <col min="1" max="1" width="74.88671875" customWidth="1"/>
    <col min="2" max="26" width="8.6640625" customWidth="1"/>
  </cols>
  <sheetData>
    <row r="1" spans="1:26" ht="9.6"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409.6" x14ac:dyDescent="0.3">
      <c r="A2" s="5"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5.75" customHeight="1" x14ac:dyDescent="0.3">
      <c r="A4" s="2"/>
      <c r="B4" s="2"/>
      <c r="C4" s="2"/>
      <c r="D4" s="2"/>
      <c r="E4" s="2"/>
      <c r="F4" s="2"/>
      <c r="G4" s="2"/>
      <c r="H4" s="2"/>
      <c r="I4" s="2"/>
      <c r="J4" s="2"/>
      <c r="K4" s="2"/>
      <c r="L4" s="2"/>
      <c r="M4" s="2"/>
      <c r="N4" s="2"/>
      <c r="O4" s="2"/>
      <c r="P4" s="2"/>
      <c r="Q4" s="2"/>
      <c r="R4" s="2"/>
      <c r="S4" s="2"/>
      <c r="T4" s="2"/>
      <c r="U4" s="2"/>
      <c r="V4" s="2"/>
      <c r="W4" s="2"/>
      <c r="X4" s="2"/>
      <c r="Y4" s="2"/>
      <c r="Z4" s="2"/>
    </row>
    <row r="5" spans="1:26" ht="15.75" customHeight="1" x14ac:dyDescent="0.3">
      <c r="A5" s="2"/>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3">
      <c r="A6" s="2"/>
      <c r="B6" s="2"/>
      <c r="C6" s="2"/>
      <c r="D6" s="2"/>
      <c r="E6" s="2"/>
      <c r="F6" s="2"/>
      <c r="G6" s="2"/>
      <c r="H6" s="2"/>
      <c r="I6" s="2"/>
      <c r="J6" s="2"/>
      <c r="K6" s="2"/>
      <c r="L6" s="2"/>
      <c r="M6" s="2"/>
      <c r="N6" s="2"/>
      <c r="O6" s="2"/>
      <c r="P6" s="2"/>
      <c r="Q6" s="2"/>
      <c r="R6" s="2"/>
      <c r="S6" s="2"/>
      <c r="T6" s="2"/>
      <c r="U6" s="2"/>
      <c r="V6" s="2"/>
      <c r="W6" s="2"/>
      <c r="X6" s="2"/>
      <c r="Y6" s="2"/>
      <c r="Z6" s="2"/>
    </row>
    <row r="7" spans="1:26" ht="15.75" customHeight="1" x14ac:dyDescent="0.3">
      <c r="A7" s="2"/>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3">
      <c r="A8" s="2"/>
      <c r="B8" s="2"/>
      <c r="C8" s="2"/>
      <c r="D8" s="2"/>
      <c r="E8" s="2"/>
      <c r="F8" s="2"/>
      <c r="G8" s="2"/>
      <c r="H8" s="2"/>
      <c r="I8" s="2"/>
      <c r="J8" s="2"/>
      <c r="K8" s="2"/>
      <c r="L8" s="2"/>
      <c r="M8" s="2"/>
      <c r="N8" s="2"/>
      <c r="O8" s="2"/>
      <c r="P8" s="2"/>
      <c r="Q8" s="2"/>
      <c r="R8" s="2"/>
      <c r="S8" s="2"/>
      <c r="T8" s="2"/>
      <c r="U8" s="2"/>
      <c r="V8" s="2"/>
      <c r="W8" s="2"/>
      <c r="X8" s="2"/>
      <c r="Y8" s="2"/>
      <c r="Z8" s="2"/>
    </row>
    <row r="9" spans="1:26" ht="15.75" customHeight="1" x14ac:dyDescent="0.3">
      <c r="A9" s="2"/>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7" ht="15.7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7" ht="15.7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7" ht="15.7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7" ht="15.7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7"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7"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7"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7"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7"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7"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7"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7"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7"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7"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7"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row r="926" spans="1:26" ht="15.75" customHeight="1" x14ac:dyDescent="0.3"/>
    <row r="927" spans="1:26" ht="15.75" customHeight="1" x14ac:dyDescent="0.3"/>
    <row r="928" spans="1:26"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sheetData>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AB94F-0D0C-4B54-B998-FA90824CEC85}">
  <dimension ref="A1:P201"/>
  <sheetViews>
    <sheetView topLeftCell="B1" workbookViewId="0">
      <selection activeCell="N2" sqref="N2"/>
    </sheetView>
  </sheetViews>
  <sheetFormatPr defaultRowHeight="14.4" x14ac:dyDescent="0.3"/>
  <cols>
    <col min="1" max="1" width="16.33203125" style="13" bestFit="1" customWidth="1"/>
    <col min="2" max="2" width="19.6640625" style="13" bestFit="1" customWidth="1"/>
    <col min="3" max="3" width="11.21875" style="13" bestFit="1" customWidth="1"/>
    <col min="4" max="4" width="20.77734375" style="13" bestFit="1" customWidth="1"/>
    <col min="5" max="5" width="9.6640625" style="13" bestFit="1" customWidth="1"/>
    <col min="6" max="7" width="12.77734375" style="13" bestFit="1" customWidth="1"/>
    <col min="8" max="8" width="15.109375" style="13" bestFit="1" customWidth="1"/>
    <col min="9" max="9" width="10.109375" style="13" bestFit="1" customWidth="1"/>
    <col min="10" max="10" width="18.109375" style="13" bestFit="1" customWidth="1"/>
    <col min="11" max="11" width="20.109375" style="13" bestFit="1" customWidth="1"/>
    <col min="12" max="12" width="18.44140625" style="13" bestFit="1" customWidth="1"/>
    <col min="13" max="13" width="8.88671875" style="13"/>
    <col min="14" max="14" width="10.33203125" style="13" bestFit="1" customWidth="1"/>
    <col min="15" max="16384" width="8.88671875" style="13"/>
  </cols>
  <sheetData>
    <row r="1" spans="1:16" x14ac:dyDescent="0.3">
      <c r="A1" s="12" t="s">
        <v>2</v>
      </c>
      <c r="B1" s="12" t="s">
        <v>3</v>
      </c>
      <c r="C1" s="12" t="s">
        <v>4</v>
      </c>
      <c r="D1" s="12" t="s">
        <v>5</v>
      </c>
      <c r="E1" s="12" t="s">
        <v>6</v>
      </c>
      <c r="F1" s="12" t="s">
        <v>7</v>
      </c>
      <c r="G1" s="12" t="s">
        <v>8</v>
      </c>
      <c r="H1" s="12" t="s">
        <v>9</v>
      </c>
      <c r="I1" s="12" t="s">
        <v>10</v>
      </c>
      <c r="J1" s="12" t="s">
        <v>82</v>
      </c>
      <c r="K1" s="12" t="s">
        <v>81</v>
      </c>
      <c r="L1" s="12" t="s">
        <v>78</v>
      </c>
      <c r="N1" s="23"/>
      <c r="O1" s="23" t="s">
        <v>85</v>
      </c>
      <c r="P1" s="23"/>
    </row>
    <row r="2" spans="1:16" x14ac:dyDescent="0.3">
      <c r="A2" s="14" t="s">
        <v>15</v>
      </c>
      <c r="B2" s="15" t="s">
        <v>73</v>
      </c>
      <c r="C2" s="15" t="s">
        <v>22</v>
      </c>
      <c r="D2" s="15" t="s">
        <v>14</v>
      </c>
      <c r="E2" s="16">
        <v>804.45</v>
      </c>
      <c r="F2" s="17">
        <v>5</v>
      </c>
      <c r="G2" s="14">
        <v>0.2</v>
      </c>
      <c r="H2" s="18">
        <v>45509</v>
      </c>
      <c r="I2" s="16">
        <v>257.42</v>
      </c>
      <c r="J2" s="19">
        <f>Table28[[#This Row],[Sales]]*Table28[[#This Row],[Quantity]]</f>
        <v>4022.25</v>
      </c>
      <c r="K2" s="19">
        <f>Table28[[#This Row],[Sales_Quantity]]*Table28[[#This Row],[Discount]]</f>
        <v>804.45</v>
      </c>
      <c r="L2" s="19">
        <f>Table28[[#This Row],[Sales_Quantity]]-Table28[[#This Row],[Discounted_price]]</f>
        <v>3217.8</v>
      </c>
      <c r="N2" s="13" t="str">
        <f>INDEX(C2:C201, MATCH(MAX(L2:L201), L2:L201, 0))</f>
        <v>West</v>
      </c>
    </row>
    <row r="3" spans="1:16" x14ac:dyDescent="0.3">
      <c r="A3" s="14" t="s">
        <v>48</v>
      </c>
      <c r="B3" s="15" t="s">
        <v>73</v>
      </c>
      <c r="C3" s="15" t="s">
        <v>13</v>
      </c>
      <c r="D3" s="15" t="s">
        <v>29</v>
      </c>
      <c r="E3" s="16">
        <v>1193.6099999999999</v>
      </c>
      <c r="F3" s="17">
        <v>1</v>
      </c>
      <c r="G3" s="14">
        <v>0.15</v>
      </c>
      <c r="H3" s="18">
        <v>45584</v>
      </c>
      <c r="I3" s="16">
        <v>355.1</v>
      </c>
      <c r="J3" s="19">
        <f>Table28[[#This Row],[Sales]]*Table28[[#This Row],[Quantity]]</f>
        <v>1193.6099999999999</v>
      </c>
      <c r="K3" s="19">
        <f>Table28[[#This Row],[Sales_Quantity]]*Table28[[#This Row],[Discount]]</f>
        <v>179.04149999999998</v>
      </c>
      <c r="L3" s="19">
        <f>Table28[[#This Row],[Sales_Quantity]]-Table28[[#This Row],[Discounted_price]]</f>
        <v>1014.5684999999999</v>
      </c>
      <c r="N3" s="13" t="str">
        <f>INDEX(B2:B201, MATCH(MAX(L2:L201), L2:L201, 0))</f>
        <v>Sarah Davis</v>
      </c>
    </row>
    <row r="4" spans="1:16" x14ac:dyDescent="0.3">
      <c r="A4" s="14" t="s">
        <v>39</v>
      </c>
      <c r="B4" s="15" t="s">
        <v>73</v>
      </c>
      <c r="C4" s="15" t="s">
        <v>22</v>
      </c>
      <c r="D4" s="15" t="s">
        <v>29</v>
      </c>
      <c r="E4" s="16">
        <v>853.86</v>
      </c>
      <c r="F4" s="17">
        <v>8</v>
      </c>
      <c r="G4" s="14">
        <v>0.1</v>
      </c>
      <c r="H4" s="18">
        <v>45622</v>
      </c>
      <c r="I4" s="16">
        <v>268.97000000000003</v>
      </c>
      <c r="J4" s="19">
        <f>Table28[[#This Row],[Sales]]*Table28[[#This Row],[Quantity]]</f>
        <v>6830.88</v>
      </c>
      <c r="K4" s="19">
        <f>Table28[[#This Row],[Sales_Quantity]]*Table28[[#This Row],[Discount]]</f>
        <v>683.08800000000008</v>
      </c>
      <c r="L4" s="19">
        <f>Table28[[#This Row],[Sales_Quantity]]-Table28[[#This Row],[Discounted_price]]</f>
        <v>6147.7920000000004</v>
      </c>
    </row>
    <row r="5" spans="1:16" x14ac:dyDescent="0.3">
      <c r="A5" s="14" t="s">
        <v>60</v>
      </c>
      <c r="B5" s="15" t="s">
        <v>73</v>
      </c>
      <c r="C5" s="15" t="s">
        <v>13</v>
      </c>
      <c r="D5" s="15" t="s">
        <v>29</v>
      </c>
      <c r="E5" s="16">
        <v>820.19</v>
      </c>
      <c r="F5" s="17">
        <v>4</v>
      </c>
      <c r="G5" s="14">
        <v>0.2</v>
      </c>
      <c r="H5" s="18">
        <v>45630</v>
      </c>
      <c r="I5" s="16">
        <v>229.65</v>
      </c>
      <c r="J5" s="19">
        <f>Table28[[#This Row],[Sales]]*Table28[[#This Row],[Quantity]]</f>
        <v>3280.76</v>
      </c>
      <c r="K5" s="19">
        <f>Table28[[#This Row],[Sales_Quantity]]*Table28[[#This Row],[Discount]]</f>
        <v>656.15200000000004</v>
      </c>
      <c r="L5" s="19">
        <f>Table28[[#This Row],[Sales_Quantity]]-Table28[[#This Row],[Discounted_price]]</f>
        <v>2624.6080000000002</v>
      </c>
    </row>
    <row r="6" spans="1:16" x14ac:dyDescent="0.3">
      <c r="A6" s="14" t="s">
        <v>30</v>
      </c>
      <c r="B6" s="15" t="s">
        <v>73</v>
      </c>
      <c r="C6" s="15" t="s">
        <v>26</v>
      </c>
      <c r="D6" s="15" t="s">
        <v>17</v>
      </c>
      <c r="E6" s="16">
        <v>336.66</v>
      </c>
      <c r="F6" s="17">
        <v>13</v>
      </c>
      <c r="G6" s="14">
        <v>0.2</v>
      </c>
      <c r="H6" s="18">
        <v>45651</v>
      </c>
      <c r="I6" s="16">
        <v>134.66</v>
      </c>
      <c r="J6" s="19">
        <f>Table28[[#This Row],[Sales]]*Table28[[#This Row],[Quantity]]</f>
        <v>4376.58</v>
      </c>
      <c r="K6" s="19">
        <f>Table28[[#This Row],[Sales_Quantity]]*Table28[[#This Row],[Discount]]</f>
        <v>875.31600000000003</v>
      </c>
      <c r="L6" s="19">
        <f>Table28[[#This Row],[Sales_Quantity]]-Table28[[#This Row],[Discounted_price]]</f>
        <v>3501.2640000000001</v>
      </c>
    </row>
    <row r="7" spans="1:16" x14ac:dyDescent="0.3">
      <c r="A7" s="14" t="s">
        <v>77</v>
      </c>
      <c r="B7" s="15" t="s">
        <v>73</v>
      </c>
      <c r="C7" s="15" t="s">
        <v>36</v>
      </c>
      <c r="D7" s="15" t="s">
        <v>17</v>
      </c>
      <c r="E7" s="16">
        <v>1456.94</v>
      </c>
      <c r="F7" s="17">
        <v>14</v>
      </c>
      <c r="G7" s="14">
        <v>0.05</v>
      </c>
      <c r="H7" s="18">
        <v>45745</v>
      </c>
      <c r="I7" s="16">
        <v>692.05</v>
      </c>
      <c r="J7" s="19">
        <f>Table28[[#This Row],[Sales]]*Table28[[#This Row],[Quantity]]</f>
        <v>20397.16</v>
      </c>
      <c r="K7" s="19">
        <f>Table28[[#This Row],[Sales_Quantity]]*Table28[[#This Row],[Discount]]</f>
        <v>1019.8580000000001</v>
      </c>
      <c r="L7" s="19">
        <f>Table28[[#This Row],[Sales_Quantity]]-Table28[[#This Row],[Discounted_price]]</f>
        <v>19377.302</v>
      </c>
    </row>
    <row r="8" spans="1:16" x14ac:dyDescent="0.3">
      <c r="A8" s="14" t="s">
        <v>56</v>
      </c>
      <c r="B8" s="15" t="s">
        <v>57</v>
      </c>
      <c r="C8" s="15" t="s">
        <v>26</v>
      </c>
      <c r="D8" s="15" t="s">
        <v>23</v>
      </c>
      <c r="E8" s="16">
        <v>1450.71</v>
      </c>
      <c r="F8" s="17">
        <v>5</v>
      </c>
      <c r="G8" s="14">
        <v>0.1</v>
      </c>
      <c r="H8" s="18">
        <v>45427</v>
      </c>
      <c r="I8" s="16">
        <v>326.41000000000003</v>
      </c>
      <c r="J8" s="19">
        <f>Table28[[#This Row],[Sales]]*Table28[[#This Row],[Quantity]]</f>
        <v>7253.55</v>
      </c>
      <c r="K8" s="19">
        <f>Table28[[#This Row],[Sales_Quantity]]*Table28[[#This Row],[Discount]]</f>
        <v>725.35500000000002</v>
      </c>
      <c r="L8" s="19">
        <f>Table28[[#This Row],[Sales_Quantity]]-Table28[[#This Row],[Discounted_price]]</f>
        <v>6528.1949999999997</v>
      </c>
    </row>
    <row r="9" spans="1:16" x14ac:dyDescent="0.3">
      <c r="A9" s="14" t="s">
        <v>11</v>
      </c>
      <c r="B9" s="15" t="s">
        <v>57</v>
      </c>
      <c r="C9" s="15" t="s">
        <v>20</v>
      </c>
      <c r="D9" s="15" t="s">
        <v>41</v>
      </c>
      <c r="E9" s="16">
        <v>840.92</v>
      </c>
      <c r="F9" s="17">
        <v>9</v>
      </c>
      <c r="G9" s="14">
        <v>0.05</v>
      </c>
      <c r="H9" s="18">
        <v>45429</v>
      </c>
      <c r="I9" s="16">
        <v>359.49</v>
      </c>
      <c r="J9" s="19">
        <f>Table28[[#This Row],[Sales]]*Table28[[#This Row],[Quantity]]</f>
        <v>7568.28</v>
      </c>
      <c r="K9" s="19">
        <f>Table28[[#This Row],[Sales_Quantity]]*Table28[[#This Row],[Discount]]</f>
        <v>378.41399999999999</v>
      </c>
      <c r="L9" s="19">
        <f>Table28[[#This Row],[Sales_Quantity]]-Table28[[#This Row],[Discounted_price]]</f>
        <v>7189.866</v>
      </c>
    </row>
    <row r="10" spans="1:16" x14ac:dyDescent="0.3">
      <c r="A10" s="14" t="s">
        <v>37</v>
      </c>
      <c r="B10" s="15" t="s">
        <v>57</v>
      </c>
      <c r="C10" s="15" t="s">
        <v>36</v>
      </c>
      <c r="D10" s="15" t="s">
        <v>41</v>
      </c>
      <c r="E10" s="16">
        <v>488.99</v>
      </c>
      <c r="F10" s="17">
        <v>9</v>
      </c>
      <c r="G10" s="14">
        <v>0</v>
      </c>
      <c r="H10" s="18">
        <v>45479</v>
      </c>
      <c r="I10" s="16">
        <v>220.05</v>
      </c>
      <c r="J10" s="19">
        <f>Table28[[#This Row],[Sales]]*Table28[[#This Row],[Quantity]]</f>
        <v>4400.91</v>
      </c>
      <c r="K10" s="19">
        <f>Table28[[#This Row],[Sales_Quantity]]*Table28[[#This Row],[Discount]]</f>
        <v>0</v>
      </c>
      <c r="L10" s="19">
        <f>Table28[[#This Row],[Sales_Quantity]]-Table28[[#This Row],[Discounted_price]]</f>
        <v>4400.91</v>
      </c>
    </row>
    <row r="11" spans="1:16" x14ac:dyDescent="0.3">
      <c r="A11" s="14" t="s">
        <v>70</v>
      </c>
      <c r="B11" s="15" t="s">
        <v>57</v>
      </c>
      <c r="C11" s="15" t="s">
        <v>13</v>
      </c>
      <c r="D11" s="15" t="s">
        <v>29</v>
      </c>
      <c r="E11" s="16">
        <v>1371.34</v>
      </c>
      <c r="F11" s="17">
        <v>5</v>
      </c>
      <c r="G11" s="14">
        <v>0.05</v>
      </c>
      <c r="H11" s="18">
        <v>45488</v>
      </c>
      <c r="I11" s="16">
        <v>455.97</v>
      </c>
      <c r="J11" s="19">
        <f>Table28[[#This Row],[Sales]]*Table28[[#This Row],[Quantity]]</f>
        <v>6856.7</v>
      </c>
      <c r="K11" s="19">
        <f>Table28[[#This Row],[Sales_Quantity]]*Table28[[#This Row],[Discount]]</f>
        <v>342.83500000000004</v>
      </c>
      <c r="L11" s="19">
        <f>Table28[[#This Row],[Sales_Quantity]]-Table28[[#This Row],[Discounted_price]]</f>
        <v>6513.8649999999998</v>
      </c>
    </row>
    <row r="12" spans="1:16" x14ac:dyDescent="0.3">
      <c r="A12" s="14" t="s">
        <v>24</v>
      </c>
      <c r="B12" s="15" t="s">
        <v>57</v>
      </c>
      <c r="C12" s="15" t="s">
        <v>36</v>
      </c>
      <c r="D12" s="15" t="s">
        <v>23</v>
      </c>
      <c r="E12" s="16">
        <v>608.66</v>
      </c>
      <c r="F12" s="17">
        <v>1</v>
      </c>
      <c r="G12" s="14">
        <v>0.05</v>
      </c>
      <c r="H12" s="18">
        <v>45503</v>
      </c>
      <c r="I12" s="16">
        <v>144.56</v>
      </c>
      <c r="J12" s="19">
        <f>Table28[[#This Row],[Sales]]*Table28[[#This Row],[Quantity]]</f>
        <v>608.66</v>
      </c>
      <c r="K12" s="19">
        <f>Table28[[#This Row],[Sales_Quantity]]*Table28[[#This Row],[Discount]]</f>
        <v>30.433</v>
      </c>
      <c r="L12" s="19">
        <f>Table28[[#This Row],[Sales_Quantity]]-Table28[[#This Row],[Discounted_price]]</f>
        <v>578.22699999999998</v>
      </c>
    </row>
    <row r="13" spans="1:16" x14ac:dyDescent="0.3">
      <c r="A13" s="14" t="s">
        <v>72</v>
      </c>
      <c r="B13" s="15" t="s">
        <v>57</v>
      </c>
      <c r="C13" s="15" t="s">
        <v>20</v>
      </c>
      <c r="D13" s="15" t="s">
        <v>23</v>
      </c>
      <c r="E13" s="16">
        <v>539.77</v>
      </c>
      <c r="F13" s="17">
        <v>10</v>
      </c>
      <c r="G13" s="14">
        <v>0.15</v>
      </c>
      <c r="H13" s="18">
        <v>45509</v>
      </c>
      <c r="I13" s="16">
        <v>114.7</v>
      </c>
      <c r="J13" s="19">
        <f>Table28[[#This Row],[Sales]]*Table28[[#This Row],[Quantity]]</f>
        <v>5397.7</v>
      </c>
      <c r="K13" s="19">
        <f>Table28[[#This Row],[Sales_Quantity]]*Table28[[#This Row],[Discount]]</f>
        <v>809.65499999999997</v>
      </c>
      <c r="L13" s="19">
        <f>Table28[[#This Row],[Sales_Quantity]]-Table28[[#This Row],[Discounted_price]]</f>
        <v>4588.0450000000001</v>
      </c>
    </row>
    <row r="14" spans="1:16" x14ac:dyDescent="0.3">
      <c r="A14" s="14" t="s">
        <v>27</v>
      </c>
      <c r="B14" s="15" t="s">
        <v>57</v>
      </c>
      <c r="C14" s="15" t="s">
        <v>26</v>
      </c>
      <c r="D14" s="15" t="s">
        <v>14</v>
      </c>
      <c r="E14" s="16">
        <v>679.71</v>
      </c>
      <c r="F14" s="17">
        <v>19</v>
      </c>
      <c r="G14" s="14">
        <v>0</v>
      </c>
      <c r="H14" s="18">
        <v>45534</v>
      </c>
      <c r="I14" s="16">
        <v>271.88</v>
      </c>
      <c r="J14" s="19">
        <f>Table28[[#This Row],[Sales]]*Table28[[#This Row],[Quantity]]</f>
        <v>12914.490000000002</v>
      </c>
      <c r="K14" s="19">
        <f>Table28[[#This Row],[Sales_Quantity]]*Table28[[#This Row],[Discount]]</f>
        <v>0</v>
      </c>
      <c r="L14" s="19">
        <f>Table28[[#This Row],[Sales_Quantity]]-Table28[[#This Row],[Discounted_price]]</f>
        <v>12914.490000000002</v>
      </c>
    </row>
    <row r="15" spans="1:16" x14ac:dyDescent="0.3">
      <c r="A15" s="14" t="s">
        <v>42</v>
      </c>
      <c r="B15" s="15" t="s">
        <v>57</v>
      </c>
      <c r="C15" s="15" t="s">
        <v>20</v>
      </c>
      <c r="D15" s="15" t="s">
        <v>29</v>
      </c>
      <c r="E15" s="16">
        <v>873.7</v>
      </c>
      <c r="F15" s="17">
        <v>9</v>
      </c>
      <c r="G15" s="14">
        <v>0</v>
      </c>
      <c r="H15" s="18">
        <v>45546</v>
      </c>
      <c r="I15" s="16">
        <v>305.8</v>
      </c>
      <c r="J15" s="19">
        <f>Table28[[#This Row],[Sales]]*Table28[[#This Row],[Quantity]]</f>
        <v>7863.3</v>
      </c>
      <c r="K15" s="19">
        <f>Table28[[#This Row],[Sales_Quantity]]*Table28[[#This Row],[Discount]]</f>
        <v>0</v>
      </c>
      <c r="L15" s="19">
        <f>Table28[[#This Row],[Sales_Quantity]]-Table28[[#This Row],[Discounted_price]]</f>
        <v>7863.3</v>
      </c>
    </row>
    <row r="16" spans="1:16" x14ac:dyDescent="0.3">
      <c r="A16" s="14" t="s">
        <v>15</v>
      </c>
      <c r="B16" s="15" t="s">
        <v>57</v>
      </c>
      <c r="C16" s="15" t="s">
        <v>13</v>
      </c>
      <c r="D16" s="15" t="s">
        <v>23</v>
      </c>
      <c r="E16" s="16">
        <v>688.83</v>
      </c>
      <c r="F16" s="17">
        <v>15</v>
      </c>
      <c r="G16" s="14">
        <v>0</v>
      </c>
      <c r="H16" s="18">
        <v>45595</v>
      </c>
      <c r="I16" s="16">
        <v>172.21</v>
      </c>
      <c r="J16" s="19">
        <f>Table28[[#This Row],[Sales]]*Table28[[#This Row],[Quantity]]</f>
        <v>10332.450000000001</v>
      </c>
      <c r="K16" s="19">
        <f>Table28[[#This Row],[Sales_Quantity]]*Table28[[#This Row],[Discount]]</f>
        <v>0</v>
      </c>
      <c r="L16" s="19">
        <f>Table28[[#This Row],[Sales_Quantity]]-Table28[[#This Row],[Discounted_price]]</f>
        <v>10332.450000000001</v>
      </c>
    </row>
    <row r="17" spans="1:12" x14ac:dyDescent="0.3">
      <c r="A17" s="14" t="s">
        <v>32</v>
      </c>
      <c r="B17" s="15" t="s">
        <v>57</v>
      </c>
      <c r="C17" s="15" t="s">
        <v>13</v>
      </c>
      <c r="D17" s="15" t="s">
        <v>23</v>
      </c>
      <c r="E17" s="16">
        <v>1029.8</v>
      </c>
      <c r="F17" s="17">
        <v>3</v>
      </c>
      <c r="G17" s="14">
        <v>0</v>
      </c>
      <c r="H17" s="18">
        <v>45708</v>
      </c>
      <c r="I17" s="16">
        <v>257.45</v>
      </c>
      <c r="J17" s="19">
        <f>Table28[[#This Row],[Sales]]*Table28[[#This Row],[Quantity]]</f>
        <v>3089.3999999999996</v>
      </c>
      <c r="K17" s="19">
        <f>Table28[[#This Row],[Sales_Quantity]]*Table28[[#This Row],[Discount]]</f>
        <v>0</v>
      </c>
      <c r="L17" s="19">
        <f>Table28[[#This Row],[Sales_Quantity]]-Table28[[#This Row],[Discounted_price]]</f>
        <v>3089.3999999999996</v>
      </c>
    </row>
    <row r="18" spans="1:12" x14ac:dyDescent="0.3">
      <c r="A18" s="14" t="s">
        <v>43</v>
      </c>
      <c r="B18" s="15" t="s">
        <v>57</v>
      </c>
      <c r="C18" s="15" t="s">
        <v>13</v>
      </c>
      <c r="D18" s="15" t="s">
        <v>17</v>
      </c>
      <c r="E18" s="16">
        <v>864.98</v>
      </c>
      <c r="F18" s="17">
        <v>2</v>
      </c>
      <c r="G18" s="14">
        <v>0.05</v>
      </c>
      <c r="H18" s="18">
        <v>45727</v>
      </c>
      <c r="I18" s="16">
        <v>410.87</v>
      </c>
      <c r="J18" s="19">
        <f>Table28[[#This Row],[Sales]]*Table28[[#This Row],[Quantity]]</f>
        <v>1729.96</v>
      </c>
      <c r="K18" s="19">
        <f>Table28[[#This Row],[Sales_Quantity]]*Table28[[#This Row],[Discount]]</f>
        <v>86.498000000000005</v>
      </c>
      <c r="L18" s="19">
        <f>Table28[[#This Row],[Sales_Quantity]]-Table28[[#This Row],[Discounted_price]]</f>
        <v>1643.462</v>
      </c>
    </row>
    <row r="19" spans="1:12" x14ac:dyDescent="0.3">
      <c r="A19" s="14" t="s">
        <v>59</v>
      </c>
      <c r="B19" s="15" t="s">
        <v>57</v>
      </c>
      <c r="C19" s="15" t="s">
        <v>13</v>
      </c>
      <c r="D19" s="15" t="s">
        <v>29</v>
      </c>
      <c r="E19" s="16">
        <v>984.93</v>
      </c>
      <c r="F19" s="17">
        <v>14</v>
      </c>
      <c r="G19" s="14">
        <v>0.2</v>
      </c>
      <c r="H19" s="18">
        <v>45733</v>
      </c>
      <c r="I19" s="16">
        <v>275.77999999999997</v>
      </c>
      <c r="J19" s="19">
        <f>Table28[[#This Row],[Sales]]*Table28[[#This Row],[Quantity]]</f>
        <v>13789.019999999999</v>
      </c>
      <c r="K19" s="19">
        <f>Table28[[#This Row],[Sales_Quantity]]*Table28[[#This Row],[Discount]]</f>
        <v>2757.8040000000001</v>
      </c>
      <c r="L19" s="19">
        <f>Table28[[#This Row],[Sales_Quantity]]-Table28[[#This Row],[Discounted_price]]</f>
        <v>11031.215999999999</v>
      </c>
    </row>
    <row r="20" spans="1:12" x14ac:dyDescent="0.3">
      <c r="A20" s="14" t="s">
        <v>27</v>
      </c>
      <c r="B20" s="15" t="s">
        <v>57</v>
      </c>
      <c r="C20" s="15" t="s">
        <v>13</v>
      </c>
      <c r="D20" s="15" t="s">
        <v>17</v>
      </c>
      <c r="E20" s="16">
        <v>1493.49</v>
      </c>
      <c r="F20" s="17">
        <v>18</v>
      </c>
      <c r="G20" s="14">
        <v>0</v>
      </c>
      <c r="H20" s="18">
        <v>45734</v>
      </c>
      <c r="I20" s="16">
        <v>746.74</v>
      </c>
      <c r="J20" s="19">
        <f>Table28[[#This Row],[Sales]]*Table28[[#This Row],[Quantity]]</f>
        <v>26882.82</v>
      </c>
      <c r="K20" s="19">
        <f>Table28[[#This Row],[Sales_Quantity]]*Table28[[#This Row],[Discount]]</f>
        <v>0</v>
      </c>
      <c r="L20" s="19">
        <f>Table28[[#This Row],[Sales_Quantity]]-Table28[[#This Row],[Discounted_price]]</f>
        <v>26882.82</v>
      </c>
    </row>
    <row r="21" spans="1:12" x14ac:dyDescent="0.3">
      <c r="A21" s="14" t="s">
        <v>51</v>
      </c>
      <c r="B21" s="15" t="s">
        <v>58</v>
      </c>
      <c r="C21" s="15" t="s">
        <v>36</v>
      </c>
      <c r="D21" s="15" t="s">
        <v>14</v>
      </c>
      <c r="E21" s="16">
        <v>1023.21</v>
      </c>
      <c r="F21" s="17">
        <v>18</v>
      </c>
      <c r="G21" s="14">
        <v>0.05</v>
      </c>
      <c r="H21" s="18">
        <v>45428</v>
      </c>
      <c r="I21" s="16">
        <v>388.82</v>
      </c>
      <c r="J21" s="19">
        <f>Table28[[#This Row],[Sales]]*Table28[[#This Row],[Quantity]]</f>
        <v>18417.78</v>
      </c>
      <c r="K21" s="19">
        <f>Table28[[#This Row],[Sales_Quantity]]*Table28[[#This Row],[Discount]]</f>
        <v>920.88900000000001</v>
      </c>
      <c r="L21" s="19">
        <f>Table28[[#This Row],[Sales_Quantity]]-Table28[[#This Row],[Discounted_price]]</f>
        <v>17496.891</v>
      </c>
    </row>
    <row r="22" spans="1:12" x14ac:dyDescent="0.3">
      <c r="A22" s="14" t="s">
        <v>42</v>
      </c>
      <c r="B22" s="15" t="s">
        <v>58</v>
      </c>
      <c r="C22" s="15" t="s">
        <v>20</v>
      </c>
      <c r="D22" s="15" t="s">
        <v>41</v>
      </c>
      <c r="E22" s="16">
        <v>556.41999999999996</v>
      </c>
      <c r="F22" s="17">
        <v>11</v>
      </c>
      <c r="G22" s="14">
        <v>0.15</v>
      </c>
      <c r="H22" s="18">
        <v>45447</v>
      </c>
      <c r="I22" s="16">
        <v>212.83</v>
      </c>
      <c r="J22" s="19">
        <f>Table28[[#This Row],[Sales]]*Table28[[#This Row],[Quantity]]</f>
        <v>6120.62</v>
      </c>
      <c r="K22" s="19">
        <f>Table28[[#This Row],[Sales_Quantity]]*Table28[[#This Row],[Discount]]</f>
        <v>918.09299999999996</v>
      </c>
      <c r="L22" s="19">
        <f>Table28[[#This Row],[Sales_Quantity]]-Table28[[#This Row],[Discounted_price]]</f>
        <v>5202.527</v>
      </c>
    </row>
    <row r="23" spans="1:12" x14ac:dyDescent="0.3">
      <c r="A23" s="14" t="s">
        <v>56</v>
      </c>
      <c r="B23" s="15" t="s">
        <v>58</v>
      </c>
      <c r="C23" s="15" t="s">
        <v>36</v>
      </c>
      <c r="D23" s="15" t="s">
        <v>41</v>
      </c>
      <c r="E23" s="16">
        <v>1225.42</v>
      </c>
      <c r="F23" s="17">
        <v>8</v>
      </c>
      <c r="G23" s="14">
        <v>0.15</v>
      </c>
      <c r="H23" s="18">
        <v>45449</v>
      </c>
      <c r="I23" s="16">
        <v>468.72</v>
      </c>
      <c r="J23" s="19">
        <f>Table28[[#This Row],[Sales]]*Table28[[#This Row],[Quantity]]</f>
        <v>9803.36</v>
      </c>
      <c r="K23" s="19">
        <f>Table28[[#This Row],[Sales_Quantity]]*Table28[[#This Row],[Discount]]</f>
        <v>1470.5040000000001</v>
      </c>
      <c r="L23" s="19">
        <f>Table28[[#This Row],[Sales_Quantity]]-Table28[[#This Row],[Discounted_price]]</f>
        <v>8332.8559999999998</v>
      </c>
    </row>
    <row r="24" spans="1:12" x14ac:dyDescent="0.3">
      <c r="A24" s="14" t="s">
        <v>46</v>
      </c>
      <c r="B24" s="15" t="s">
        <v>58</v>
      </c>
      <c r="C24" s="15" t="s">
        <v>36</v>
      </c>
      <c r="D24" s="15" t="s">
        <v>23</v>
      </c>
      <c r="E24" s="16">
        <v>1014.09</v>
      </c>
      <c r="F24" s="17">
        <v>13</v>
      </c>
      <c r="G24" s="14">
        <v>0.2</v>
      </c>
      <c r="H24" s="18">
        <v>45567</v>
      </c>
      <c r="I24" s="16">
        <v>202.82</v>
      </c>
      <c r="J24" s="19">
        <f>Table28[[#This Row],[Sales]]*Table28[[#This Row],[Quantity]]</f>
        <v>13183.17</v>
      </c>
      <c r="K24" s="19">
        <f>Table28[[#This Row],[Sales_Quantity]]*Table28[[#This Row],[Discount]]</f>
        <v>2636.634</v>
      </c>
      <c r="L24" s="19">
        <f>Table28[[#This Row],[Sales_Quantity]]-Table28[[#This Row],[Discounted_price]]</f>
        <v>10546.536</v>
      </c>
    </row>
    <row r="25" spans="1:12" x14ac:dyDescent="0.3">
      <c r="A25" s="14" t="s">
        <v>43</v>
      </c>
      <c r="B25" s="15" t="s">
        <v>44</v>
      </c>
      <c r="C25" s="15" t="s">
        <v>26</v>
      </c>
      <c r="D25" s="15" t="s">
        <v>29</v>
      </c>
      <c r="E25" s="16">
        <v>521.66999999999996</v>
      </c>
      <c r="F25" s="17">
        <v>15</v>
      </c>
      <c r="G25" s="14">
        <v>0.15</v>
      </c>
      <c r="H25" s="18">
        <v>45409</v>
      </c>
      <c r="I25" s="16">
        <v>155.19999999999999</v>
      </c>
      <c r="J25" s="19">
        <f>Table28[[#This Row],[Sales]]*Table28[[#This Row],[Quantity]]</f>
        <v>7825.0499999999993</v>
      </c>
      <c r="K25" s="19">
        <f>Table28[[#This Row],[Sales_Quantity]]*Table28[[#This Row],[Discount]]</f>
        <v>1173.7574999999999</v>
      </c>
      <c r="L25" s="19">
        <f>Table28[[#This Row],[Sales_Quantity]]-Table28[[#This Row],[Discounted_price]]</f>
        <v>6651.2924999999996</v>
      </c>
    </row>
    <row r="26" spans="1:12" x14ac:dyDescent="0.3">
      <c r="A26" s="14" t="s">
        <v>21</v>
      </c>
      <c r="B26" s="15" t="s">
        <v>44</v>
      </c>
      <c r="C26" s="15" t="s">
        <v>22</v>
      </c>
      <c r="D26" s="15" t="s">
        <v>14</v>
      </c>
      <c r="E26" s="16">
        <v>1151.21</v>
      </c>
      <c r="F26" s="17">
        <v>15</v>
      </c>
      <c r="G26" s="14">
        <v>0.1</v>
      </c>
      <c r="H26" s="18">
        <v>45445</v>
      </c>
      <c r="I26" s="16">
        <v>414.44</v>
      </c>
      <c r="J26" s="19">
        <f>Table28[[#This Row],[Sales]]*Table28[[#This Row],[Quantity]]</f>
        <v>17268.150000000001</v>
      </c>
      <c r="K26" s="19">
        <f>Table28[[#This Row],[Sales_Quantity]]*Table28[[#This Row],[Discount]]</f>
        <v>1726.8150000000003</v>
      </c>
      <c r="L26" s="19">
        <f>Table28[[#This Row],[Sales_Quantity]]-Table28[[#This Row],[Discounted_price]]</f>
        <v>15541.335000000001</v>
      </c>
    </row>
    <row r="27" spans="1:12" x14ac:dyDescent="0.3">
      <c r="A27" s="14" t="s">
        <v>37</v>
      </c>
      <c r="B27" s="15" t="s">
        <v>38</v>
      </c>
      <c r="C27" s="15" t="s">
        <v>36</v>
      </c>
      <c r="D27" s="15" t="s">
        <v>17</v>
      </c>
      <c r="E27" s="16">
        <v>737.31</v>
      </c>
      <c r="F27" s="17">
        <v>2</v>
      </c>
      <c r="G27" s="14">
        <v>0.05</v>
      </c>
      <c r="H27" s="18">
        <v>45401</v>
      </c>
      <c r="I27" s="16">
        <v>350.22</v>
      </c>
      <c r="J27" s="19">
        <f>Table28[[#This Row],[Sales]]*Table28[[#This Row],[Quantity]]</f>
        <v>1474.62</v>
      </c>
      <c r="K27" s="19">
        <f>Table28[[#This Row],[Sales_Quantity]]*Table28[[#This Row],[Discount]]</f>
        <v>73.730999999999995</v>
      </c>
      <c r="L27" s="19">
        <f>Table28[[#This Row],[Sales_Quantity]]-Table28[[#This Row],[Discounted_price]]</f>
        <v>1400.8889999999999</v>
      </c>
    </row>
    <row r="28" spans="1:12" x14ac:dyDescent="0.3">
      <c r="A28" s="14" t="s">
        <v>39</v>
      </c>
      <c r="B28" s="15" t="s">
        <v>38</v>
      </c>
      <c r="C28" s="15" t="s">
        <v>36</v>
      </c>
      <c r="D28" s="15" t="s">
        <v>14</v>
      </c>
      <c r="E28" s="16">
        <v>1343.13</v>
      </c>
      <c r="F28" s="17">
        <v>14</v>
      </c>
      <c r="G28" s="14">
        <v>0.15</v>
      </c>
      <c r="H28" s="18">
        <v>45404</v>
      </c>
      <c r="I28" s="16">
        <v>456.66</v>
      </c>
      <c r="J28" s="19">
        <f>Table28[[#This Row],[Sales]]*Table28[[#This Row],[Quantity]]</f>
        <v>18803.82</v>
      </c>
      <c r="K28" s="19">
        <f>Table28[[#This Row],[Sales_Quantity]]*Table28[[#This Row],[Discount]]</f>
        <v>2820.5729999999999</v>
      </c>
      <c r="L28" s="19">
        <f>Table28[[#This Row],[Sales_Quantity]]-Table28[[#This Row],[Discounted_price]]</f>
        <v>15983.246999999999</v>
      </c>
    </row>
    <row r="29" spans="1:12" x14ac:dyDescent="0.3">
      <c r="A29" s="14" t="s">
        <v>60</v>
      </c>
      <c r="B29" s="15" t="s">
        <v>38</v>
      </c>
      <c r="C29" s="15" t="s">
        <v>13</v>
      </c>
      <c r="D29" s="15" t="s">
        <v>17</v>
      </c>
      <c r="E29" s="16">
        <v>1168.8900000000001</v>
      </c>
      <c r="F29" s="17">
        <v>4</v>
      </c>
      <c r="G29" s="14">
        <v>0.1</v>
      </c>
      <c r="H29" s="18">
        <v>45544</v>
      </c>
      <c r="I29" s="16">
        <v>526</v>
      </c>
      <c r="J29" s="19">
        <f>Table28[[#This Row],[Sales]]*Table28[[#This Row],[Quantity]]</f>
        <v>4675.5600000000004</v>
      </c>
      <c r="K29" s="19">
        <f>Table28[[#This Row],[Sales_Quantity]]*Table28[[#This Row],[Discount]]</f>
        <v>467.55600000000004</v>
      </c>
      <c r="L29" s="19">
        <f>Table28[[#This Row],[Sales_Quantity]]-Table28[[#This Row],[Discounted_price]]</f>
        <v>4208.0040000000008</v>
      </c>
    </row>
    <row r="30" spans="1:12" x14ac:dyDescent="0.3">
      <c r="A30" s="14" t="s">
        <v>60</v>
      </c>
      <c r="B30" s="15" t="s">
        <v>38</v>
      </c>
      <c r="C30" s="15" t="s">
        <v>13</v>
      </c>
      <c r="D30" s="15" t="s">
        <v>17</v>
      </c>
      <c r="E30" s="16">
        <v>379.77</v>
      </c>
      <c r="F30" s="17">
        <v>9</v>
      </c>
      <c r="G30" s="14">
        <v>0.05</v>
      </c>
      <c r="H30" s="18">
        <v>45673</v>
      </c>
      <c r="I30" s="16">
        <v>180.39</v>
      </c>
      <c r="J30" s="19">
        <f>Table28[[#This Row],[Sales]]*Table28[[#This Row],[Quantity]]</f>
        <v>3417.93</v>
      </c>
      <c r="K30" s="19">
        <f>Table28[[#This Row],[Sales_Quantity]]*Table28[[#This Row],[Discount]]</f>
        <v>170.8965</v>
      </c>
      <c r="L30" s="19">
        <f>Table28[[#This Row],[Sales_Quantity]]-Table28[[#This Row],[Discounted_price]]</f>
        <v>3247.0335</v>
      </c>
    </row>
    <row r="31" spans="1:12" x14ac:dyDescent="0.3">
      <c r="A31" s="14" t="s">
        <v>72</v>
      </c>
      <c r="B31" s="15" t="s">
        <v>38</v>
      </c>
      <c r="C31" s="15" t="s">
        <v>36</v>
      </c>
      <c r="D31" s="15" t="s">
        <v>17</v>
      </c>
      <c r="E31" s="16">
        <v>1465.35</v>
      </c>
      <c r="F31" s="17">
        <v>8</v>
      </c>
      <c r="G31" s="14">
        <v>0.2</v>
      </c>
      <c r="H31" s="18">
        <v>45746</v>
      </c>
      <c r="I31" s="16">
        <v>586.14</v>
      </c>
      <c r="J31" s="19">
        <f>Table28[[#This Row],[Sales]]*Table28[[#This Row],[Quantity]]</f>
        <v>11722.8</v>
      </c>
      <c r="K31" s="19">
        <f>Table28[[#This Row],[Sales_Quantity]]*Table28[[#This Row],[Discount]]</f>
        <v>2344.56</v>
      </c>
      <c r="L31" s="19">
        <f>Table28[[#This Row],[Sales_Quantity]]-Table28[[#This Row],[Discounted_price]]</f>
        <v>9378.24</v>
      </c>
    </row>
    <row r="32" spans="1:12" x14ac:dyDescent="0.3">
      <c r="A32" s="14" t="s">
        <v>37</v>
      </c>
      <c r="B32" s="15" t="s">
        <v>38</v>
      </c>
      <c r="C32" s="15" t="s">
        <v>20</v>
      </c>
      <c r="D32" s="15" t="s">
        <v>14</v>
      </c>
      <c r="E32" s="16">
        <v>997.61</v>
      </c>
      <c r="F32" s="17">
        <v>8</v>
      </c>
      <c r="G32" s="14">
        <v>0.05</v>
      </c>
      <c r="H32" s="18">
        <v>45752</v>
      </c>
      <c r="I32" s="16">
        <v>379.09</v>
      </c>
      <c r="J32" s="19">
        <f>Table28[[#This Row],[Sales]]*Table28[[#This Row],[Quantity]]</f>
        <v>7980.88</v>
      </c>
      <c r="K32" s="19">
        <f>Table28[[#This Row],[Sales_Quantity]]*Table28[[#This Row],[Discount]]</f>
        <v>399.04400000000004</v>
      </c>
      <c r="L32" s="19">
        <f>Table28[[#This Row],[Sales_Quantity]]-Table28[[#This Row],[Discounted_price]]</f>
        <v>7581.8360000000002</v>
      </c>
    </row>
    <row r="33" spans="1:12" x14ac:dyDescent="0.3">
      <c r="A33" s="14" t="s">
        <v>62</v>
      </c>
      <c r="B33" s="15" t="s">
        <v>38</v>
      </c>
      <c r="C33" s="15" t="s">
        <v>22</v>
      </c>
      <c r="D33" s="15" t="s">
        <v>17</v>
      </c>
      <c r="E33" s="16">
        <v>928.32</v>
      </c>
      <c r="F33" s="17">
        <v>2</v>
      </c>
      <c r="G33" s="14">
        <v>0.05</v>
      </c>
      <c r="H33" s="18">
        <v>45754</v>
      </c>
      <c r="I33" s="16">
        <v>440.95</v>
      </c>
      <c r="J33" s="19">
        <f>Table28[[#This Row],[Sales]]*Table28[[#This Row],[Quantity]]</f>
        <v>1856.64</v>
      </c>
      <c r="K33" s="19">
        <f>Table28[[#This Row],[Sales_Quantity]]*Table28[[#This Row],[Discount]]</f>
        <v>92.832000000000008</v>
      </c>
      <c r="L33" s="19">
        <f>Table28[[#This Row],[Sales_Quantity]]-Table28[[#This Row],[Discounted_price]]</f>
        <v>1763.808</v>
      </c>
    </row>
    <row r="34" spans="1:12" x14ac:dyDescent="0.3">
      <c r="A34" s="14" t="s">
        <v>39</v>
      </c>
      <c r="B34" s="15" t="s">
        <v>40</v>
      </c>
      <c r="C34" s="15" t="s">
        <v>13</v>
      </c>
      <c r="D34" s="15" t="s">
        <v>41</v>
      </c>
      <c r="E34" s="16">
        <v>1572.82</v>
      </c>
      <c r="F34" s="17">
        <v>6</v>
      </c>
      <c r="G34" s="14">
        <v>0.05</v>
      </c>
      <c r="H34" s="18">
        <v>45402</v>
      </c>
      <c r="I34" s="16">
        <v>672.38</v>
      </c>
      <c r="J34" s="19">
        <f>Table28[[#This Row],[Sales]]*Table28[[#This Row],[Quantity]]</f>
        <v>9436.92</v>
      </c>
      <c r="K34" s="19">
        <f>Table28[[#This Row],[Sales_Quantity]]*Table28[[#This Row],[Discount]]</f>
        <v>471.846</v>
      </c>
      <c r="L34" s="19">
        <f>Table28[[#This Row],[Sales_Quantity]]-Table28[[#This Row],[Discounted_price]]</f>
        <v>8965.0740000000005</v>
      </c>
    </row>
    <row r="35" spans="1:12" x14ac:dyDescent="0.3">
      <c r="A35" s="14" t="s">
        <v>34</v>
      </c>
      <c r="B35" s="15" t="s">
        <v>40</v>
      </c>
      <c r="C35" s="15" t="s">
        <v>26</v>
      </c>
      <c r="D35" s="15" t="s">
        <v>23</v>
      </c>
      <c r="E35" s="16">
        <v>818.8</v>
      </c>
      <c r="F35" s="17">
        <v>15</v>
      </c>
      <c r="G35" s="14">
        <v>0.15</v>
      </c>
      <c r="H35" s="18">
        <v>45468</v>
      </c>
      <c r="I35" s="16">
        <v>173.99</v>
      </c>
      <c r="J35" s="19">
        <f>Table28[[#This Row],[Sales]]*Table28[[#This Row],[Quantity]]</f>
        <v>12282</v>
      </c>
      <c r="K35" s="19">
        <f>Table28[[#This Row],[Sales_Quantity]]*Table28[[#This Row],[Discount]]</f>
        <v>1842.3</v>
      </c>
      <c r="L35" s="19">
        <f>Table28[[#This Row],[Sales_Quantity]]-Table28[[#This Row],[Discounted_price]]</f>
        <v>10439.700000000001</v>
      </c>
    </row>
    <row r="36" spans="1:12" x14ac:dyDescent="0.3">
      <c r="A36" s="14" t="s">
        <v>69</v>
      </c>
      <c r="B36" s="15" t="s">
        <v>40</v>
      </c>
      <c r="C36" s="15" t="s">
        <v>26</v>
      </c>
      <c r="D36" s="15" t="s">
        <v>14</v>
      </c>
      <c r="E36" s="16">
        <v>1248.82</v>
      </c>
      <c r="F36" s="17">
        <v>2</v>
      </c>
      <c r="G36" s="14">
        <v>0.1</v>
      </c>
      <c r="H36" s="18">
        <v>45473</v>
      </c>
      <c r="I36" s="16">
        <v>449.58</v>
      </c>
      <c r="J36" s="19">
        <f>Table28[[#This Row],[Sales]]*Table28[[#This Row],[Quantity]]</f>
        <v>2497.64</v>
      </c>
      <c r="K36" s="19">
        <f>Table28[[#This Row],[Sales_Quantity]]*Table28[[#This Row],[Discount]]</f>
        <v>249.76400000000001</v>
      </c>
      <c r="L36" s="19">
        <f>Table28[[#This Row],[Sales_Quantity]]-Table28[[#This Row],[Discounted_price]]</f>
        <v>2247.8759999999997</v>
      </c>
    </row>
    <row r="37" spans="1:12" x14ac:dyDescent="0.3">
      <c r="A37" s="14" t="s">
        <v>72</v>
      </c>
      <c r="B37" s="15" t="s">
        <v>40</v>
      </c>
      <c r="C37" s="15" t="s">
        <v>13</v>
      </c>
      <c r="D37" s="15" t="s">
        <v>23</v>
      </c>
      <c r="E37" s="16">
        <v>1526.6</v>
      </c>
      <c r="F37" s="17">
        <v>13</v>
      </c>
      <c r="G37" s="14">
        <v>0.2</v>
      </c>
      <c r="H37" s="18">
        <v>45512</v>
      </c>
      <c r="I37" s="16">
        <v>305.32</v>
      </c>
      <c r="J37" s="19">
        <f>Table28[[#This Row],[Sales]]*Table28[[#This Row],[Quantity]]</f>
        <v>19845.8</v>
      </c>
      <c r="K37" s="19">
        <f>Table28[[#This Row],[Sales_Quantity]]*Table28[[#This Row],[Discount]]</f>
        <v>3969.16</v>
      </c>
      <c r="L37" s="19">
        <f>Table28[[#This Row],[Sales_Quantity]]-Table28[[#This Row],[Discounted_price]]</f>
        <v>15876.64</v>
      </c>
    </row>
    <row r="38" spans="1:12" x14ac:dyDescent="0.3">
      <c r="A38" s="14" t="s">
        <v>76</v>
      </c>
      <c r="B38" s="15" t="s">
        <v>40</v>
      </c>
      <c r="C38" s="15" t="s">
        <v>20</v>
      </c>
      <c r="D38" s="15" t="s">
        <v>41</v>
      </c>
      <c r="E38" s="16">
        <v>875.41</v>
      </c>
      <c r="F38" s="17">
        <v>13</v>
      </c>
      <c r="G38" s="14">
        <v>0.15</v>
      </c>
      <c r="H38" s="18">
        <v>45552</v>
      </c>
      <c r="I38" s="16">
        <v>334.84</v>
      </c>
      <c r="J38" s="19">
        <f>Table28[[#This Row],[Sales]]*Table28[[#This Row],[Quantity]]</f>
        <v>11380.33</v>
      </c>
      <c r="K38" s="19">
        <f>Table28[[#This Row],[Sales_Quantity]]*Table28[[#This Row],[Discount]]</f>
        <v>1707.0494999999999</v>
      </c>
      <c r="L38" s="19">
        <f>Table28[[#This Row],[Sales_Quantity]]-Table28[[#This Row],[Discounted_price]]</f>
        <v>9673.2805000000008</v>
      </c>
    </row>
    <row r="39" spans="1:12" x14ac:dyDescent="0.3">
      <c r="A39" s="14" t="s">
        <v>76</v>
      </c>
      <c r="B39" s="15" t="s">
        <v>40</v>
      </c>
      <c r="C39" s="15" t="s">
        <v>26</v>
      </c>
      <c r="D39" s="15" t="s">
        <v>14</v>
      </c>
      <c r="E39" s="16">
        <v>585.97</v>
      </c>
      <c r="F39" s="17">
        <v>17</v>
      </c>
      <c r="G39" s="14">
        <v>0.1</v>
      </c>
      <c r="H39" s="18">
        <v>45565</v>
      </c>
      <c r="I39" s="16">
        <v>210.95</v>
      </c>
      <c r="J39" s="19">
        <f>Table28[[#This Row],[Sales]]*Table28[[#This Row],[Quantity]]</f>
        <v>9961.49</v>
      </c>
      <c r="K39" s="19">
        <f>Table28[[#This Row],[Sales_Quantity]]*Table28[[#This Row],[Discount]]</f>
        <v>996.149</v>
      </c>
      <c r="L39" s="19">
        <f>Table28[[#This Row],[Sales_Quantity]]-Table28[[#This Row],[Discounted_price]]</f>
        <v>8965.3410000000003</v>
      </c>
    </row>
    <row r="40" spans="1:12" x14ac:dyDescent="0.3">
      <c r="A40" s="14" t="s">
        <v>34</v>
      </c>
      <c r="B40" s="15" t="s">
        <v>40</v>
      </c>
      <c r="C40" s="15" t="s">
        <v>22</v>
      </c>
      <c r="D40" s="15" t="s">
        <v>23</v>
      </c>
      <c r="E40" s="16">
        <v>771.02</v>
      </c>
      <c r="F40" s="17">
        <v>1</v>
      </c>
      <c r="G40" s="14">
        <v>0</v>
      </c>
      <c r="H40" s="18">
        <v>45585</v>
      </c>
      <c r="I40" s="16">
        <v>192.76</v>
      </c>
      <c r="J40" s="19">
        <f>Table28[[#This Row],[Sales]]*Table28[[#This Row],[Quantity]]</f>
        <v>771.02</v>
      </c>
      <c r="K40" s="19">
        <f>Table28[[#This Row],[Sales_Quantity]]*Table28[[#This Row],[Discount]]</f>
        <v>0</v>
      </c>
      <c r="L40" s="19">
        <f>Table28[[#This Row],[Sales_Quantity]]-Table28[[#This Row],[Discounted_price]]</f>
        <v>771.02</v>
      </c>
    </row>
    <row r="41" spans="1:12" x14ac:dyDescent="0.3">
      <c r="A41" s="14" t="s">
        <v>59</v>
      </c>
      <c r="B41" s="15" t="s">
        <v>40</v>
      </c>
      <c r="C41" s="15" t="s">
        <v>36</v>
      </c>
      <c r="D41" s="15" t="s">
        <v>14</v>
      </c>
      <c r="E41" s="16">
        <v>1150.28</v>
      </c>
      <c r="F41" s="17">
        <v>8</v>
      </c>
      <c r="G41" s="14">
        <v>0.05</v>
      </c>
      <c r="H41" s="18">
        <v>45622</v>
      </c>
      <c r="I41" s="16">
        <v>437.11</v>
      </c>
      <c r="J41" s="19">
        <f>Table28[[#This Row],[Sales]]*Table28[[#This Row],[Quantity]]</f>
        <v>9202.24</v>
      </c>
      <c r="K41" s="19">
        <f>Table28[[#This Row],[Sales_Quantity]]*Table28[[#This Row],[Discount]]</f>
        <v>460.11200000000002</v>
      </c>
      <c r="L41" s="19">
        <f>Table28[[#This Row],[Sales_Quantity]]-Table28[[#This Row],[Discounted_price]]</f>
        <v>8742.1280000000006</v>
      </c>
    </row>
    <row r="42" spans="1:12" x14ac:dyDescent="0.3">
      <c r="A42" s="14" t="s">
        <v>27</v>
      </c>
      <c r="B42" s="15" t="s">
        <v>40</v>
      </c>
      <c r="C42" s="15" t="s">
        <v>26</v>
      </c>
      <c r="D42" s="15" t="s">
        <v>41</v>
      </c>
      <c r="E42" s="16">
        <v>833.91</v>
      </c>
      <c r="F42" s="17">
        <v>3</v>
      </c>
      <c r="G42" s="14">
        <v>0.05</v>
      </c>
      <c r="H42" s="18">
        <v>45626</v>
      </c>
      <c r="I42" s="16">
        <v>356.5</v>
      </c>
      <c r="J42" s="19">
        <f>Table28[[#This Row],[Sales]]*Table28[[#This Row],[Quantity]]</f>
        <v>2501.73</v>
      </c>
      <c r="K42" s="19">
        <f>Table28[[#This Row],[Sales_Quantity]]*Table28[[#This Row],[Discount]]</f>
        <v>125.0865</v>
      </c>
      <c r="L42" s="19">
        <f>Table28[[#This Row],[Sales_Quantity]]-Table28[[#This Row],[Discounted_price]]</f>
        <v>2376.6435000000001</v>
      </c>
    </row>
    <row r="43" spans="1:12" x14ac:dyDescent="0.3">
      <c r="A43" s="14" t="s">
        <v>60</v>
      </c>
      <c r="B43" s="15" t="s">
        <v>40</v>
      </c>
      <c r="C43" s="15" t="s">
        <v>36</v>
      </c>
      <c r="D43" s="15" t="s">
        <v>23</v>
      </c>
      <c r="E43" s="16">
        <v>511.74</v>
      </c>
      <c r="F43" s="17">
        <v>8</v>
      </c>
      <c r="G43" s="14">
        <v>0.05</v>
      </c>
      <c r="H43" s="18">
        <v>45631</v>
      </c>
      <c r="I43" s="16">
        <v>121.54</v>
      </c>
      <c r="J43" s="19">
        <f>Table28[[#This Row],[Sales]]*Table28[[#This Row],[Quantity]]</f>
        <v>4093.92</v>
      </c>
      <c r="K43" s="19">
        <f>Table28[[#This Row],[Sales_Quantity]]*Table28[[#This Row],[Discount]]</f>
        <v>204.69600000000003</v>
      </c>
      <c r="L43" s="19">
        <f>Table28[[#This Row],[Sales_Quantity]]-Table28[[#This Row],[Discounted_price]]</f>
        <v>3889.2240000000002</v>
      </c>
    </row>
    <row r="44" spans="1:12" x14ac:dyDescent="0.3">
      <c r="A44" s="14" t="s">
        <v>39</v>
      </c>
      <c r="B44" s="15" t="s">
        <v>40</v>
      </c>
      <c r="C44" s="15" t="s">
        <v>22</v>
      </c>
      <c r="D44" s="15" t="s">
        <v>14</v>
      </c>
      <c r="E44" s="16">
        <v>1064.19</v>
      </c>
      <c r="F44" s="17">
        <v>18</v>
      </c>
      <c r="G44" s="14">
        <v>0.05</v>
      </c>
      <c r="H44" s="18">
        <v>45725</v>
      </c>
      <c r="I44" s="16">
        <v>404.39</v>
      </c>
      <c r="J44" s="19">
        <f>Table28[[#This Row],[Sales]]*Table28[[#This Row],[Quantity]]</f>
        <v>19155.420000000002</v>
      </c>
      <c r="K44" s="19">
        <f>Table28[[#This Row],[Sales_Quantity]]*Table28[[#This Row],[Discount]]</f>
        <v>957.77100000000019</v>
      </c>
      <c r="L44" s="19">
        <f>Table28[[#This Row],[Sales_Quantity]]-Table28[[#This Row],[Discounted_price]]</f>
        <v>18197.649000000001</v>
      </c>
    </row>
    <row r="45" spans="1:12" x14ac:dyDescent="0.3">
      <c r="A45" s="14" t="s">
        <v>69</v>
      </c>
      <c r="B45" s="15" t="s">
        <v>40</v>
      </c>
      <c r="C45" s="15" t="s">
        <v>20</v>
      </c>
      <c r="D45" s="15" t="s">
        <v>41</v>
      </c>
      <c r="E45" s="16">
        <v>438.76</v>
      </c>
      <c r="F45" s="17">
        <v>18</v>
      </c>
      <c r="G45" s="14">
        <v>0.05</v>
      </c>
      <c r="H45" s="18">
        <v>45726</v>
      </c>
      <c r="I45" s="16">
        <v>187.57</v>
      </c>
      <c r="J45" s="19">
        <f>Table28[[#This Row],[Sales]]*Table28[[#This Row],[Quantity]]</f>
        <v>7897.68</v>
      </c>
      <c r="K45" s="19">
        <f>Table28[[#This Row],[Sales_Quantity]]*Table28[[#This Row],[Discount]]</f>
        <v>394.88400000000001</v>
      </c>
      <c r="L45" s="19">
        <f>Table28[[#This Row],[Sales_Quantity]]-Table28[[#This Row],[Discounted_price]]</f>
        <v>7502.7960000000003</v>
      </c>
    </row>
    <row r="46" spans="1:12" x14ac:dyDescent="0.3">
      <c r="A46" s="14" t="s">
        <v>24</v>
      </c>
      <c r="B46" s="15" t="s">
        <v>68</v>
      </c>
      <c r="C46" s="15" t="s">
        <v>36</v>
      </c>
      <c r="D46" s="15" t="s">
        <v>14</v>
      </c>
      <c r="E46" s="16">
        <v>973.26</v>
      </c>
      <c r="F46" s="17">
        <v>11</v>
      </c>
      <c r="G46" s="14">
        <v>0</v>
      </c>
      <c r="H46" s="18">
        <v>45470</v>
      </c>
      <c r="I46" s="16">
        <v>389.3</v>
      </c>
      <c r="J46" s="19">
        <f>Table28[[#This Row],[Sales]]*Table28[[#This Row],[Quantity]]</f>
        <v>10705.86</v>
      </c>
      <c r="K46" s="19">
        <f>Table28[[#This Row],[Sales_Quantity]]*Table28[[#This Row],[Discount]]</f>
        <v>0</v>
      </c>
      <c r="L46" s="19">
        <f>Table28[[#This Row],[Sales_Quantity]]-Table28[[#This Row],[Discounted_price]]</f>
        <v>10705.86</v>
      </c>
    </row>
    <row r="47" spans="1:12" x14ac:dyDescent="0.3">
      <c r="A47" s="14" t="s">
        <v>27</v>
      </c>
      <c r="B47" s="15" t="s">
        <v>68</v>
      </c>
      <c r="C47" s="15" t="s">
        <v>13</v>
      </c>
      <c r="D47" s="15" t="s">
        <v>29</v>
      </c>
      <c r="E47" s="16">
        <v>1101.55</v>
      </c>
      <c r="F47" s="17">
        <v>4</v>
      </c>
      <c r="G47" s="14">
        <v>0.1</v>
      </c>
      <c r="H47" s="18">
        <v>45551</v>
      </c>
      <c r="I47" s="16">
        <v>346.99</v>
      </c>
      <c r="J47" s="19">
        <f>Table28[[#This Row],[Sales]]*Table28[[#This Row],[Quantity]]</f>
        <v>4406.2</v>
      </c>
      <c r="K47" s="19">
        <f>Table28[[#This Row],[Sales_Quantity]]*Table28[[#This Row],[Discount]]</f>
        <v>440.62</v>
      </c>
      <c r="L47" s="19">
        <f>Table28[[#This Row],[Sales_Quantity]]-Table28[[#This Row],[Discounted_price]]</f>
        <v>3965.58</v>
      </c>
    </row>
    <row r="48" spans="1:12" x14ac:dyDescent="0.3">
      <c r="A48" s="14" t="s">
        <v>56</v>
      </c>
      <c r="B48" s="15" t="s">
        <v>68</v>
      </c>
      <c r="C48" s="15" t="s">
        <v>36</v>
      </c>
      <c r="D48" s="15" t="s">
        <v>17</v>
      </c>
      <c r="E48" s="16">
        <v>728.71</v>
      </c>
      <c r="F48" s="17">
        <v>14</v>
      </c>
      <c r="G48" s="14">
        <v>0.1</v>
      </c>
      <c r="H48" s="18">
        <v>45581</v>
      </c>
      <c r="I48" s="16">
        <v>327.92</v>
      </c>
      <c r="J48" s="19">
        <f>Table28[[#This Row],[Sales]]*Table28[[#This Row],[Quantity]]</f>
        <v>10201.94</v>
      </c>
      <c r="K48" s="19">
        <f>Table28[[#This Row],[Sales_Quantity]]*Table28[[#This Row],[Discount]]</f>
        <v>1020.1940000000001</v>
      </c>
      <c r="L48" s="19">
        <f>Table28[[#This Row],[Sales_Quantity]]-Table28[[#This Row],[Discounted_price]]</f>
        <v>9181.746000000001</v>
      </c>
    </row>
    <row r="49" spans="1:12" x14ac:dyDescent="0.3">
      <c r="A49" s="14" t="s">
        <v>72</v>
      </c>
      <c r="B49" s="15" t="s">
        <v>68</v>
      </c>
      <c r="C49" s="15" t="s">
        <v>20</v>
      </c>
      <c r="D49" s="15" t="s">
        <v>14</v>
      </c>
      <c r="E49" s="16">
        <v>980.18</v>
      </c>
      <c r="F49" s="17">
        <v>16</v>
      </c>
      <c r="G49" s="14">
        <v>0.1</v>
      </c>
      <c r="H49" s="18">
        <v>45582</v>
      </c>
      <c r="I49" s="16">
        <v>352.86</v>
      </c>
      <c r="J49" s="19">
        <f>Table28[[#This Row],[Sales]]*Table28[[#This Row],[Quantity]]</f>
        <v>15682.88</v>
      </c>
      <c r="K49" s="19">
        <f>Table28[[#This Row],[Sales_Quantity]]*Table28[[#This Row],[Discount]]</f>
        <v>1568.288</v>
      </c>
      <c r="L49" s="19">
        <f>Table28[[#This Row],[Sales_Quantity]]-Table28[[#This Row],[Discounted_price]]</f>
        <v>14114.591999999999</v>
      </c>
    </row>
    <row r="50" spans="1:12" x14ac:dyDescent="0.3">
      <c r="A50" s="14" t="s">
        <v>32</v>
      </c>
      <c r="B50" s="15" t="s">
        <v>68</v>
      </c>
      <c r="C50" s="15" t="s">
        <v>20</v>
      </c>
      <c r="D50" s="15" t="s">
        <v>14</v>
      </c>
      <c r="E50" s="16">
        <v>1231.26</v>
      </c>
      <c r="F50" s="17">
        <v>9</v>
      </c>
      <c r="G50" s="14">
        <v>0</v>
      </c>
      <c r="H50" s="18">
        <v>45646</v>
      </c>
      <c r="I50" s="16">
        <v>492.5</v>
      </c>
      <c r="J50" s="19">
        <f>Table28[[#This Row],[Sales]]*Table28[[#This Row],[Quantity]]</f>
        <v>11081.34</v>
      </c>
      <c r="K50" s="19">
        <f>Table28[[#This Row],[Sales_Quantity]]*Table28[[#This Row],[Discount]]</f>
        <v>0</v>
      </c>
      <c r="L50" s="19">
        <f>Table28[[#This Row],[Sales_Quantity]]-Table28[[#This Row],[Discounted_price]]</f>
        <v>11081.34</v>
      </c>
    </row>
    <row r="51" spans="1:12" x14ac:dyDescent="0.3">
      <c r="A51" s="14" t="s">
        <v>62</v>
      </c>
      <c r="B51" s="15" t="s">
        <v>63</v>
      </c>
      <c r="C51" s="15" t="s">
        <v>20</v>
      </c>
      <c r="D51" s="15" t="s">
        <v>14</v>
      </c>
      <c r="E51" s="16">
        <v>580.42999999999995</v>
      </c>
      <c r="F51" s="17">
        <v>19</v>
      </c>
      <c r="G51" s="14">
        <v>0.15</v>
      </c>
      <c r="H51" s="18">
        <v>45435</v>
      </c>
      <c r="I51" s="16">
        <v>197.35</v>
      </c>
      <c r="J51" s="19">
        <f>Table28[[#This Row],[Sales]]*Table28[[#This Row],[Quantity]]</f>
        <v>11028.169999999998</v>
      </c>
      <c r="K51" s="19">
        <f>Table28[[#This Row],[Sales_Quantity]]*Table28[[#This Row],[Discount]]</f>
        <v>1654.2254999999998</v>
      </c>
      <c r="L51" s="19">
        <f>Table28[[#This Row],[Sales_Quantity]]-Table28[[#This Row],[Discounted_price]]</f>
        <v>9373.9444999999978</v>
      </c>
    </row>
    <row r="52" spans="1:12" x14ac:dyDescent="0.3">
      <c r="A52" s="14" t="s">
        <v>32</v>
      </c>
      <c r="B52" s="15" t="s">
        <v>63</v>
      </c>
      <c r="C52" s="15" t="s">
        <v>26</v>
      </c>
      <c r="D52" s="15" t="s">
        <v>29</v>
      </c>
      <c r="E52" s="16">
        <v>1227.25</v>
      </c>
      <c r="F52" s="17">
        <v>12</v>
      </c>
      <c r="G52" s="14">
        <v>0.15</v>
      </c>
      <c r="H52" s="18">
        <v>45448</v>
      </c>
      <c r="I52" s="16">
        <v>365.11</v>
      </c>
      <c r="J52" s="19">
        <f>Table28[[#This Row],[Sales]]*Table28[[#This Row],[Quantity]]</f>
        <v>14727</v>
      </c>
      <c r="K52" s="19">
        <f>Table28[[#This Row],[Sales_Quantity]]*Table28[[#This Row],[Discount]]</f>
        <v>2209.0499999999997</v>
      </c>
      <c r="L52" s="19">
        <f>Table28[[#This Row],[Sales_Quantity]]-Table28[[#This Row],[Discounted_price]]</f>
        <v>12517.95</v>
      </c>
    </row>
    <row r="53" spans="1:12" x14ac:dyDescent="0.3">
      <c r="A53" s="14" t="s">
        <v>43</v>
      </c>
      <c r="B53" s="15" t="s">
        <v>63</v>
      </c>
      <c r="C53" s="15" t="s">
        <v>22</v>
      </c>
      <c r="D53" s="15" t="s">
        <v>23</v>
      </c>
      <c r="E53" s="16">
        <v>1100.0999999999999</v>
      </c>
      <c r="F53" s="17">
        <v>5</v>
      </c>
      <c r="G53" s="14">
        <v>0.05</v>
      </c>
      <c r="H53" s="18">
        <v>45482</v>
      </c>
      <c r="I53" s="16">
        <v>261.27</v>
      </c>
      <c r="J53" s="19">
        <f>Table28[[#This Row],[Sales]]*Table28[[#This Row],[Quantity]]</f>
        <v>5500.5</v>
      </c>
      <c r="K53" s="19">
        <f>Table28[[#This Row],[Sales_Quantity]]*Table28[[#This Row],[Discount]]</f>
        <v>275.02500000000003</v>
      </c>
      <c r="L53" s="19">
        <f>Table28[[#This Row],[Sales_Quantity]]-Table28[[#This Row],[Discounted_price]]</f>
        <v>5225.4750000000004</v>
      </c>
    </row>
    <row r="54" spans="1:12" x14ac:dyDescent="0.3">
      <c r="A54" s="14" t="s">
        <v>43</v>
      </c>
      <c r="B54" s="15" t="s">
        <v>63</v>
      </c>
      <c r="C54" s="15" t="s">
        <v>13</v>
      </c>
      <c r="D54" s="15" t="s">
        <v>29</v>
      </c>
      <c r="E54" s="16">
        <v>1172.97</v>
      </c>
      <c r="F54" s="17">
        <v>7</v>
      </c>
      <c r="G54" s="14">
        <v>0.15</v>
      </c>
      <c r="H54" s="18">
        <v>45559</v>
      </c>
      <c r="I54" s="16">
        <v>348.96</v>
      </c>
      <c r="J54" s="19">
        <f>Table28[[#This Row],[Sales]]*Table28[[#This Row],[Quantity]]</f>
        <v>8210.7900000000009</v>
      </c>
      <c r="K54" s="19">
        <f>Table28[[#This Row],[Sales_Quantity]]*Table28[[#This Row],[Discount]]</f>
        <v>1231.6185</v>
      </c>
      <c r="L54" s="19">
        <f>Table28[[#This Row],[Sales_Quantity]]-Table28[[#This Row],[Discounted_price]]</f>
        <v>6979.1715000000004</v>
      </c>
    </row>
    <row r="55" spans="1:12" x14ac:dyDescent="0.3">
      <c r="A55" s="14" t="s">
        <v>34</v>
      </c>
      <c r="B55" s="15" t="s">
        <v>63</v>
      </c>
      <c r="C55" s="15" t="s">
        <v>22</v>
      </c>
      <c r="D55" s="15" t="s">
        <v>29</v>
      </c>
      <c r="E55" s="16">
        <v>1350.33</v>
      </c>
      <c r="F55" s="17">
        <v>10</v>
      </c>
      <c r="G55" s="14">
        <v>0</v>
      </c>
      <c r="H55" s="18">
        <v>45615</v>
      </c>
      <c r="I55" s="16">
        <v>472.62</v>
      </c>
      <c r="J55" s="19">
        <f>Table28[[#This Row],[Sales]]*Table28[[#This Row],[Quantity]]</f>
        <v>13503.3</v>
      </c>
      <c r="K55" s="19">
        <f>Table28[[#This Row],[Sales_Quantity]]*Table28[[#This Row],[Discount]]</f>
        <v>0</v>
      </c>
      <c r="L55" s="19">
        <f>Table28[[#This Row],[Sales_Quantity]]-Table28[[#This Row],[Discounted_price]]</f>
        <v>13503.3</v>
      </c>
    </row>
    <row r="56" spans="1:12" x14ac:dyDescent="0.3">
      <c r="A56" s="14" t="s">
        <v>65</v>
      </c>
      <c r="B56" s="15" t="s">
        <v>63</v>
      </c>
      <c r="C56" s="15" t="s">
        <v>20</v>
      </c>
      <c r="D56" s="15" t="s">
        <v>14</v>
      </c>
      <c r="E56" s="16">
        <v>1213.48</v>
      </c>
      <c r="F56" s="17">
        <v>5</v>
      </c>
      <c r="G56" s="14">
        <v>0.05</v>
      </c>
      <c r="H56" s="18">
        <v>45616</v>
      </c>
      <c r="I56" s="16">
        <v>461.12</v>
      </c>
      <c r="J56" s="19">
        <f>Table28[[#This Row],[Sales]]*Table28[[#This Row],[Quantity]]</f>
        <v>6067.4</v>
      </c>
      <c r="K56" s="19">
        <f>Table28[[#This Row],[Sales_Quantity]]*Table28[[#This Row],[Discount]]</f>
        <v>303.37</v>
      </c>
      <c r="L56" s="19">
        <f>Table28[[#This Row],[Sales_Quantity]]-Table28[[#This Row],[Discounted_price]]</f>
        <v>5764.03</v>
      </c>
    </row>
    <row r="57" spans="1:12" x14ac:dyDescent="0.3">
      <c r="A57" s="14" t="s">
        <v>67</v>
      </c>
      <c r="B57" s="15" t="s">
        <v>63</v>
      </c>
      <c r="C57" s="15" t="s">
        <v>22</v>
      </c>
      <c r="D57" s="15" t="s">
        <v>29</v>
      </c>
      <c r="E57" s="16">
        <v>806.03</v>
      </c>
      <c r="F57" s="17">
        <v>19</v>
      </c>
      <c r="G57" s="14">
        <v>0.05</v>
      </c>
      <c r="H57" s="18">
        <v>45638</v>
      </c>
      <c r="I57" s="16">
        <v>268</v>
      </c>
      <c r="J57" s="19">
        <f>Table28[[#This Row],[Sales]]*Table28[[#This Row],[Quantity]]</f>
        <v>15314.57</v>
      </c>
      <c r="K57" s="19">
        <f>Table28[[#This Row],[Sales_Quantity]]*Table28[[#This Row],[Discount]]</f>
        <v>765.72850000000005</v>
      </c>
      <c r="L57" s="19">
        <f>Table28[[#This Row],[Sales_Quantity]]-Table28[[#This Row],[Discounted_price]]</f>
        <v>14548.8415</v>
      </c>
    </row>
    <row r="58" spans="1:12" x14ac:dyDescent="0.3">
      <c r="A58" s="14" t="s">
        <v>46</v>
      </c>
      <c r="B58" s="15" t="s">
        <v>63</v>
      </c>
      <c r="C58" s="15" t="s">
        <v>20</v>
      </c>
      <c r="D58" s="15" t="s">
        <v>29</v>
      </c>
      <c r="E58" s="16">
        <v>1093.3800000000001</v>
      </c>
      <c r="F58" s="17">
        <v>17</v>
      </c>
      <c r="G58" s="14">
        <v>0.1</v>
      </c>
      <c r="H58" s="18">
        <v>45745</v>
      </c>
      <c r="I58" s="16">
        <v>344.41</v>
      </c>
      <c r="J58" s="19">
        <f>Table28[[#This Row],[Sales]]*Table28[[#This Row],[Quantity]]</f>
        <v>18587.460000000003</v>
      </c>
      <c r="K58" s="19">
        <f>Table28[[#This Row],[Sales_Quantity]]*Table28[[#This Row],[Discount]]</f>
        <v>1858.7460000000003</v>
      </c>
      <c r="L58" s="19">
        <f>Table28[[#This Row],[Sales_Quantity]]-Table28[[#This Row],[Discounted_price]]</f>
        <v>16728.714000000004</v>
      </c>
    </row>
    <row r="59" spans="1:12" x14ac:dyDescent="0.3">
      <c r="A59" s="14" t="s">
        <v>11</v>
      </c>
      <c r="B59" s="15" t="s">
        <v>12</v>
      </c>
      <c r="C59" s="15" t="s">
        <v>13</v>
      </c>
      <c r="D59" s="15" t="s">
        <v>14</v>
      </c>
      <c r="E59" s="16">
        <v>1036.0899999999999</v>
      </c>
      <c r="F59" s="17">
        <v>4</v>
      </c>
      <c r="G59" s="14">
        <v>0.2</v>
      </c>
      <c r="H59" s="18">
        <v>45392</v>
      </c>
      <c r="I59" s="16">
        <v>331.55</v>
      </c>
      <c r="J59" s="19">
        <f>Table28[[#This Row],[Sales]]*Table28[[#This Row],[Quantity]]</f>
        <v>4144.3599999999997</v>
      </c>
      <c r="K59" s="19">
        <f>Table28[[#This Row],[Sales_Quantity]]*Table28[[#This Row],[Discount]]</f>
        <v>828.87199999999996</v>
      </c>
      <c r="L59" s="19">
        <f>Table28[[#This Row],[Sales_Quantity]]-Table28[[#This Row],[Discounted_price]]</f>
        <v>3315.4879999999998</v>
      </c>
    </row>
    <row r="60" spans="1:12" x14ac:dyDescent="0.3">
      <c r="A60" s="14" t="s">
        <v>69</v>
      </c>
      <c r="B60" s="15" t="s">
        <v>12</v>
      </c>
      <c r="C60" s="15" t="s">
        <v>13</v>
      </c>
      <c r="D60" s="15" t="s">
        <v>23</v>
      </c>
      <c r="E60" s="16">
        <v>1005.53</v>
      </c>
      <c r="F60" s="17">
        <v>17</v>
      </c>
      <c r="G60" s="14">
        <v>0.2</v>
      </c>
      <c r="H60" s="18">
        <v>45481</v>
      </c>
      <c r="I60" s="16">
        <v>201.11</v>
      </c>
      <c r="J60" s="19">
        <f>Table28[[#This Row],[Sales]]*Table28[[#This Row],[Quantity]]</f>
        <v>17094.009999999998</v>
      </c>
      <c r="K60" s="19">
        <f>Table28[[#This Row],[Sales_Quantity]]*Table28[[#This Row],[Discount]]</f>
        <v>3418.8019999999997</v>
      </c>
      <c r="L60" s="19">
        <f>Table28[[#This Row],[Sales_Quantity]]-Table28[[#This Row],[Discounted_price]]</f>
        <v>13675.207999999999</v>
      </c>
    </row>
    <row r="61" spans="1:12" x14ac:dyDescent="0.3">
      <c r="A61" s="14" t="s">
        <v>46</v>
      </c>
      <c r="B61" s="15" t="s">
        <v>12</v>
      </c>
      <c r="C61" s="15" t="s">
        <v>36</v>
      </c>
      <c r="D61" s="15" t="s">
        <v>41</v>
      </c>
      <c r="E61" s="16">
        <v>804.81</v>
      </c>
      <c r="F61" s="17">
        <v>1</v>
      </c>
      <c r="G61" s="14">
        <v>0.05</v>
      </c>
      <c r="H61" s="18">
        <v>45502</v>
      </c>
      <c r="I61" s="16">
        <v>344.06</v>
      </c>
      <c r="J61" s="19">
        <f>Table28[[#This Row],[Sales]]*Table28[[#This Row],[Quantity]]</f>
        <v>804.81</v>
      </c>
      <c r="K61" s="19">
        <f>Table28[[#This Row],[Sales_Quantity]]*Table28[[#This Row],[Discount]]</f>
        <v>40.240499999999997</v>
      </c>
      <c r="L61" s="19">
        <f>Table28[[#This Row],[Sales_Quantity]]-Table28[[#This Row],[Discounted_price]]</f>
        <v>764.56949999999995</v>
      </c>
    </row>
    <row r="62" spans="1:12" x14ac:dyDescent="0.3">
      <c r="A62" s="14" t="s">
        <v>69</v>
      </c>
      <c r="B62" s="15" t="s">
        <v>12</v>
      </c>
      <c r="C62" s="15" t="s">
        <v>22</v>
      </c>
      <c r="D62" s="15" t="s">
        <v>23</v>
      </c>
      <c r="E62" s="16">
        <v>1335.87</v>
      </c>
      <c r="F62" s="17">
        <v>17</v>
      </c>
      <c r="G62" s="14">
        <v>0</v>
      </c>
      <c r="H62" s="18">
        <v>45544</v>
      </c>
      <c r="I62" s="16">
        <v>333.97</v>
      </c>
      <c r="J62" s="19">
        <f>Table28[[#This Row],[Sales]]*Table28[[#This Row],[Quantity]]</f>
        <v>22709.789999999997</v>
      </c>
      <c r="K62" s="19">
        <f>Table28[[#This Row],[Sales_Quantity]]*Table28[[#This Row],[Discount]]</f>
        <v>0</v>
      </c>
      <c r="L62" s="19">
        <f>Table28[[#This Row],[Sales_Quantity]]-Table28[[#This Row],[Discounted_price]]</f>
        <v>22709.789999999997</v>
      </c>
    </row>
    <row r="63" spans="1:12" x14ac:dyDescent="0.3">
      <c r="A63" s="14" t="s">
        <v>74</v>
      </c>
      <c r="B63" s="15" t="s">
        <v>12</v>
      </c>
      <c r="C63" s="15" t="s">
        <v>20</v>
      </c>
      <c r="D63" s="15" t="s">
        <v>41</v>
      </c>
      <c r="E63" s="16">
        <v>1311.26</v>
      </c>
      <c r="F63" s="17">
        <v>6</v>
      </c>
      <c r="G63" s="14">
        <v>0.1</v>
      </c>
      <c r="H63" s="18">
        <v>45698</v>
      </c>
      <c r="I63" s="16">
        <v>531.05999999999995</v>
      </c>
      <c r="J63" s="19">
        <f>Table28[[#This Row],[Sales]]*Table28[[#This Row],[Quantity]]</f>
        <v>7867.5599999999995</v>
      </c>
      <c r="K63" s="19">
        <f>Table28[[#This Row],[Sales_Quantity]]*Table28[[#This Row],[Discount]]</f>
        <v>786.75599999999997</v>
      </c>
      <c r="L63" s="19">
        <f>Table28[[#This Row],[Sales_Quantity]]-Table28[[#This Row],[Discounted_price]]</f>
        <v>7080.8039999999992</v>
      </c>
    </row>
    <row r="64" spans="1:12" x14ac:dyDescent="0.3">
      <c r="A64" s="14" t="s">
        <v>27</v>
      </c>
      <c r="B64" s="15" t="s">
        <v>12</v>
      </c>
      <c r="C64" s="15" t="s">
        <v>22</v>
      </c>
      <c r="D64" s="15" t="s">
        <v>17</v>
      </c>
      <c r="E64" s="16">
        <v>762.14</v>
      </c>
      <c r="F64" s="17">
        <v>9</v>
      </c>
      <c r="G64" s="14">
        <v>0</v>
      </c>
      <c r="H64" s="18">
        <v>45743</v>
      </c>
      <c r="I64" s="16">
        <v>381.07</v>
      </c>
      <c r="J64" s="19">
        <f>Table28[[#This Row],[Sales]]*Table28[[#This Row],[Quantity]]</f>
        <v>6859.26</v>
      </c>
      <c r="K64" s="19">
        <f>Table28[[#This Row],[Sales_Quantity]]*Table28[[#This Row],[Discount]]</f>
        <v>0</v>
      </c>
      <c r="L64" s="19">
        <f>Table28[[#This Row],[Sales_Quantity]]-Table28[[#This Row],[Discounted_price]]</f>
        <v>6859.26</v>
      </c>
    </row>
    <row r="65" spans="1:12" x14ac:dyDescent="0.3">
      <c r="A65" s="14" t="s">
        <v>18</v>
      </c>
      <c r="B65" s="15" t="s">
        <v>19</v>
      </c>
      <c r="C65" s="15" t="s">
        <v>20</v>
      </c>
      <c r="D65" s="15" t="s">
        <v>14</v>
      </c>
      <c r="E65" s="16">
        <v>713.34</v>
      </c>
      <c r="F65" s="17">
        <v>17</v>
      </c>
      <c r="G65" s="14">
        <v>0</v>
      </c>
      <c r="H65" s="18">
        <v>45396</v>
      </c>
      <c r="I65" s="16">
        <v>285.33999999999997</v>
      </c>
      <c r="J65" s="19">
        <f>Table28[[#This Row],[Sales]]*Table28[[#This Row],[Quantity]]</f>
        <v>12126.78</v>
      </c>
      <c r="K65" s="19">
        <f>Table28[[#This Row],[Sales_Quantity]]*Table28[[#This Row],[Discount]]</f>
        <v>0</v>
      </c>
      <c r="L65" s="19">
        <f>Table28[[#This Row],[Sales_Quantity]]-Table28[[#This Row],[Discounted_price]]</f>
        <v>12126.78</v>
      </c>
    </row>
    <row r="66" spans="1:12" x14ac:dyDescent="0.3">
      <c r="A66" s="14" t="s">
        <v>70</v>
      </c>
      <c r="B66" s="15" t="s">
        <v>19</v>
      </c>
      <c r="C66" s="15" t="s">
        <v>22</v>
      </c>
      <c r="D66" s="15" t="s">
        <v>14</v>
      </c>
      <c r="E66" s="16">
        <v>917.48</v>
      </c>
      <c r="F66" s="17">
        <v>6</v>
      </c>
      <c r="G66" s="14">
        <v>0</v>
      </c>
      <c r="H66" s="18">
        <v>45558</v>
      </c>
      <c r="I66" s="16">
        <v>366.99</v>
      </c>
      <c r="J66" s="19">
        <f>Table28[[#This Row],[Sales]]*Table28[[#This Row],[Quantity]]</f>
        <v>5504.88</v>
      </c>
      <c r="K66" s="19">
        <f>Table28[[#This Row],[Sales_Quantity]]*Table28[[#This Row],[Discount]]</f>
        <v>0</v>
      </c>
      <c r="L66" s="19">
        <f>Table28[[#This Row],[Sales_Quantity]]-Table28[[#This Row],[Discounted_price]]</f>
        <v>5504.88</v>
      </c>
    </row>
    <row r="67" spans="1:12" x14ac:dyDescent="0.3">
      <c r="A67" s="14" t="s">
        <v>11</v>
      </c>
      <c r="B67" s="15" t="s">
        <v>19</v>
      </c>
      <c r="C67" s="15" t="s">
        <v>22</v>
      </c>
      <c r="D67" s="15" t="s">
        <v>23</v>
      </c>
      <c r="E67" s="16">
        <v>718.04</v>
      </c>
      <c r="F67" s="17">
        <v>14</v>
      </c>
      <c r="G67" s="14">
        <v>0</v>
      </c>
      <c r="H67" s="18">
        <v>45613</v>
      </c>
      <c r="I67" s="16">
        <v>179.51</v>
      </c>
      <c r="J67" s="19">
        <f>Table28[[#This Row],[Sales]]*Table28[[#This Row],[Quantity]]</f>
        <v>10052.56</v>
      </c>
      <c r="K67" s="19">
        <f>Table28[[#This Row],[Sales_Quantity]]*Table28[[#This Row],[Discount]]</f>
        <v>0</v>
      </c>
      <c r="L67" s="19">
        <f>Table28[[#This Row],[Sales_Quantity]]-Table28[[#This Row],[Discounted_price]]</f>
        <v>10052.56</v>
      </c>
    </row>
    <row r="68" spans="1:12" x14ac:dyDescent="0.3">
      <c r="A68" s="14" t="s">
        <v>74</v>
      </c>
      <c r="B68" s="15" t="s">
        <v>19</v>
      </c>
      <c r="C68" s="15" t="s">
        <v>36</v>
      </c>
      <c r="D68" s="15" t="s">
        <v>17</v>
      </c>
      <c r="E68" s="16">
        <v>1277.8499999999999</v>
      </c>
      <c r="F68" s="17">
        <v>18</v>
      </c>
      <c r="G68" s="14">
        <v>0.2</v>
      </c>
      <c r="H68" s="18">
        <v>45613</v>
      </c>
      <c r="I68" s="16">
        <v>511.14</v>
      </c>
      <c r="J68" s="19">
        <f>Table28[[#This Row],[Sales]]*Table28[[#This Row],[Quantity]]</f>
        <v>23001.3</v>
      </c>
      <c r="K68" s="19">
        <f>Table28[[#This Row],[Sales_Quantity]]*Table28[[#This Row],[Discount]]</f>
        <v>4600.26</v>
      </c>
      <c r="L68" s="19">
        <f>Table28[[#This Row],[Sales_Quantity]]-Table28[[#This Row],[Discounted_price]]</f>
        <v>18401.04</v>
      </c>
    </row>
    <row r="69" spans="1:12" x14ac:dyDescent="0.3">
      <c r="A69" s="14" t="s">
        <v>62</v>
      </c>
      <c r="B69" s="15" t="s">
        <v>19</v>
      </c>
      <c r="C69" s="15" t="s">
        <v>22</v>
      </c>
      <c r="D69" s="15" t="s">
        <v>17</v>
      </c>
      <c r="E69" s="16">
        <v>870.23</v>
      </c>
      <c r="F69" s="17">
        <v>5</v>
      </c>
      <c r="G69" s="14">
        <v>0.05</v>
      </c>
      <c r="H69" s="18">
        <v>45660</v>
      </c>
      <c r="I69" s="16">
        <v>413.36</v>
      </c>
      <c r="J69" s="19">
        <f>Table28[[#This Row],[Sales]]*Table28[[#This Row],[Quantity]]</f>
        <v>4351.1499999999996</v>
      </c>
      <c r="K69" s="19">
        <f>Table28[[#This Row],[Sales_Quantity]]*Table28[[#This Row],[Discount]]</f>
        <v>217.5575</v>
      </c>
      <c r="L69" s="19">
        <f>Table28[[#This Row],[Sales_Quantity]]-Table28[[#This Row],[Discounted_price]]</f>
        <v>4133.5924999999997</v>
      </c>
    </row>
    <row r="70" spans="1:12" x14ac:dyDescent="0.3">
      <c r="A70" s="14" t="s">
        <v>42</v>
      </c>
      <c r="B70" s="15" t="s">
        <v>19</v>
      </c>
      <c r="C70" s="15" t="s">
        <v>22</v>
      </c>
      <c r="D70" s="15" t="s">
        <v>17</v>
      </c>
      <c r="E70" s="16">
        <v>1118.3399999999999</v>
      </c>
      <c r="F70" s="17">
        <v>6</v>
      </c>
      <c r="G70" s="14">
        <v>0.2</v>
      </c>
      <c r="H70" s="18">
        <v>45674</v>
      </c>
      <c r="I70" s="16">
        <v>447.34</v>
      </c>
      <c r="J70" s="19">
        <f>Table28[[#This Row],[Sales]]*Table28[[#This Row],[Quantity]]</f>
        <v>6710.0399999999991</v>
      </c>
      <c r="K70" s="19">
        <f>Table28[[#This Row],[Sales_Quantity]]*Table28[[#This Row],[Discount]]</f>
        <v>1342.0079999999998</v>
      </c>
      <c r="L70" s="19">
        <f>Table28[[#This Row],[Sales_Quantity]]-Table28[[#This Row],[Discounted_price]]</f>
        <v>5368.0319999999992</v>
      </c>
    </row>
    <row r="71" spans="1:12" x14ac:dyDescent="0.3">
      <c r="A71" s="14" t="s">
        <v>24</v>
      </c>
      <c r="B71" s="15" t="s">
        <v>25</v>
      </c>
      <c r="C71" s="15" t="s">
        <v>26</v>
      </c>
      <c r="D71" s="15" t="s">
        <v>14</v>
      </c>
      <c r="E71" s="16">
        <v>847</v>
      </c>
      <c r="F71" s="17">
        <v>12</v>
      </c>
      <c r="G71" s="14">
        <v>0.2</v>
      </c>
      <c r="H71" s="18">
        <v>45397</v>
      </c>
      <c r="I71" s="16">
        <v>271.04000000000002</v>
      </c>
      <c r="J71" s="19">
        <f>Table28[[#This Row],[Sales]]*Table28[[#This Row],[Quantity]]</f>
        <v>10164</v>
      </c>
      <c r="K71" s="19">
        <f>Table28[[#This Row],[Sales_Quantity]]*Table28[[#This Row],[Discount]]</f>
        <v>2032.8000000000002</v>
      </c>
      <c r="L71" s="19">
        <f>Table28[[#This Row],[Sales_Quantity]]-Table28[[#This Row],[Discounted_price]]</f>
        <v>8131.2</v>
      </c>
    </row>
    <row r="72" spans="1:12" x14ac:dyDescent="0.3">
      <c r="A72" s="14" t="s">
        <v>54</v>
      </c>
      <c r="B72" s="15" t="s">
        <v>25</v>
      </c>
      <c r="C72" s="15" t="s">
        <v>22</v>
      </c>
      <c r="D72" s="15" t="s">
        <v>23</v>
      </c>
      <c r="E72" s="16">
        <v>801.21</v>
      </c>
      <c r="F72" s="17">
        <v>3</v>
      </c>
      <c r="G72" s="14">
        <v>0.2</v>
      </c>
      <c r="H72" s="18">
        <v>45426</v>
      </c>
      <c r="I72" s="16">
        <v>160.24</v>
      </c>
      <c r="J72" s="19">
        <f>Table28[[#This Row],[Sales]]*Table28[[#This Row],[Quantity]]</f>
        <v>2403.63</v>
      </c>
      <c r="K72" s="19">
        <f>Table28[[#This Row],[Sales_Quantity]]*Table28[[#This Row],[Discount]]</f>
        <v>480.72600000000006</v>
      </c>
      <c r="L72" s="19">
        <f>Table28[[#This Row],[Sales_Quantity]]-Table28[[#This Row],[Discounted_price]]</f>
        <v>1922.904</v>
      </c>
    </row>
    <row r="73" spans="1:12" x14ac:dyDescent="0.3">
      <c r="A73" s="14" t="s">
        <v>54</v>
      </c>
      <c r="B73" s="15" t="s">
        <v>25</v>
      </c>
      <c r="C73" s="15" t="s">
        <v>36</v>
      </c>
      <c r="D73" s="15" t="s">
        <v>41</v>
      </c>
      <c r="E73" s="16">
        <v>1025.98</v>
      </c>
      <c r="F73" s="17">
        <v>5</v>
      </c>
      <c r="G73" s="14">
        <v>0.2</v>
      </c>
      <c r="H73" s="18">
        <v>45447</v>
      </c>
      <c r="I73" s="16">
        <v>369.35</v>
      </c>
      <c r="J73" s="19">
        <f>Table28[[#This Row],[Sales]]*Table28[[#This Row],[Quantity]]</f>
        <v>5129.8999999999996</v>
      </c>
      <c r="K73" s="19">
        <f>Table28[[#This Row],[Sales_Quantity]]*Table28[[#This Row],[Discount]]</f>
        <v>1025.98</v>
      </c>
      <c r="L73" s="19">
        <f>Table28[[#This Row],[Sales_Quantity]]-Table28[[#This Row],[Discounted_price]]</f>
        <v>4103.92</v>
      </c>
    </row>
    <row r="74" spans="1:12" x14ac:dyDescent="0.3">
      <c r="A74" s="14" t="s">
        <v>59</v>
      </c>
      <c r="B74" s="15" t="s">
        <v>25</v>
      </c>
      <c r="C74" s="15" t="s">
        <v>36</v>
      </c>
      <c r="D74" s="15" t="s">
        <v>14</v>
      </c>
      <c r="E74" s="16">
        <v>840.85</v>
      </c>
      <c r="F74" s="17">
        <v>19</v>
      </c>
      <c r="G74" s="14">
        <v>0.1</v>
      </c>
      <c r="H74" s="18">
        <v>45448</v>
      </c>
      <c r="I74" s="16">
        <v>302.70999999999998</v>
      </c>
      <c r="J74" s="19">
        <f>Table28[[#This Row],[Sales]]*Table28[[#This Row],[Quantity]]</f>
        <v>15976.15</v>
      </c>
      <c r="K74" s="19">
        <f>Table28[[#This Row],[Sales_Quantity]]*Table28[[#This Row],[Discount]]</f>
        <v>1597.615</v>
      </c>
      <c r="L74" s="19">
        <f>Table28[[#This Row],[Sales_Quantity]]-Table28[[#This Row],[Discounted_price]]</f>
        <v>14378.535</v>
      </c>
    </row>
    <row r="75" spans="1:12" x14ac:dyDescent="0.3">
      <c r="A75" s="14" t="s">
        <v>60</v>
      </c>
      <c r="B75" s="15" t="s">
        <v>25</v>
      </c>
      <c r="C75" s="15" t="s">
        <v>22</v>
      </c>
      <c r="D75" s="15" t="s">
        <v>17</v>
      </c>
      <c r="E75" s="16">
        <v>1226.6199999999999</v>
      </c>
      <c r="F75" s="17">
        <v>7</v>
      </c>
      <c r="G75" s="14">
        <v>0.1</v>
      </c>
      <c r="H75" s="18">
        <v>45463</v>
      </c>
      <c r="I75" s="16">
        <v>551.98</v>
      </c>
      <c r="J75" s="19">
        <f>Table28[[#This Row],[Sales]]*Table28[[#This Row],[Quantity]]</f>
        <v>8586.34</v>
      </c>
      <c r="K75" s="19">
        <f>Table28[[#This Row],[Sales_Quantity]]*Table28[[#This Row],[Discount]]</f>
        <v>858.63400000000001</v>
      </c>
      <c r="L75" s="19">
        <f>Table28[[#This Row],[Sales_Quantity]]-Table28[[#This Row],[Discounted_price]]</f>
        <v>7727.7060000000001</v>
      </c>
    </row>
    <row r="76" spans="1:12" x14ac:dyDescent="0.3">
      <c r="A76" s="14" t="s">
        <v>69</v>
      </c>
      <c r="B76" s="15" t="s">
        <v>25</v>
      </c>
      <c r="C76" s="15" t="s">
        <v>26</v>
      </c>
      <c r="D76" s="15" t="s">
        <v>29</v>
      </c>
      <c r="E76" s="16">
        <v>1034.7</v>
      </c>
      <c r="F76" s="17">
        <v>15</v>
      </c>
      <c r="G76" s="14">
        <v>0.15</v>
      </c>
      <c r="H76" s="18">
        <v>45487</v>
      </c>
      <c r="I76" s="16">
        <v>307.82</v>
      </c>
      <c r="J76" s="19">
        <f>Table28[[#This Row],[Sales]]*Table28[[#This Row],[Quantity]]</f>
        <v>15520.5</v>
      </c>
      <c r="K76" s="19">
        <f>Table28[[#This Row],[Sales_Quantity]]*Table28[[#This Row],[Discount]]</f>
        <v>2328.0749999999998</v>
      </c>
      <c r="L76" s="19">
        <f>Table28[[#This Row],[Sales_Quantity]]-Table28[[#This Row],[Discounted_price]]</f>
        <v>13192.424999999999</v>
      </c>
    </row>
    <row r="77" spans="1:12" x14ac:dyDescent="0.3">
      <c r="A77" s="14" t="s">
        <v>42</v>
      </c>
      <c r="B77" s="15" t="s">
        <v>25</v>
      </c>
      <c r="C77" s="15" t="s">
        <v>20</v>
      </c>
      <c r="D77" s="15" t="s">
        <v>41</v>
      </c>
      <c r="E77" s="16">
        <v>1154.33</v>
      </c>
      <c r="F77" s="17">
        <v>11</v>
      </c>
      <c r="G77" s="14">
        <v>0.15</v>
      </c>
      <c r="H77" s="18">
        <v>45549</v>
      </c>
      <c r="I77" s="16">
        <v>441.53</v>
      </c>
      <c r="J77" s="19">
        <f>Table28[[#This Row],[Sales]]*Table28[[#This Row],[Quantity]]</f>
        <v>12697.63</v>
      </c>
      <c r="K77" s="19">
        <f>Table28[[#This Row],[Sales_Quantity]]*Table28[[#This Row],[Discount]]</f>
        <v>1904.6444999999999</v>
      </c>
      <c r="L77" s="19">
        <f>Table28[[#This Row],[Sales_Quantity]]-Table28[[#This Row],[Discounted_price]]</f>
        <v>10792.985499999999</v>
      </c>
    </row>
    <row r="78" spans="1:12" x14ac:dyDescent="0.3">
      <c r="A78" s="14" t="s">
        <v>69</v>
      </c>
      <c r="B78" s="15" t="s">
        <v>25</v>
      </c>
      <c r="C78" s="15" t="s">
        <v>13</v>
      </c>
      <c r="D78" s="15" t="s">
        <v>23</v>
      </c>
      <c r="E78" s="16">
        <v>1158.94</v>
      </c>
      <c r="F78" s="17">
        <v>19</v>
      </c>
      <c r="G78" s="14">
        <v>0.2</v>
      </c>
      <c r="H78" s="18">
        <v>45553</v>
      </c>
      <c r="I78" s="16">
        <v>231.79</v>
      </c>
      <c r="J78" s="19">
        <f>Table28[[#This Row],[Sales]]*Table28[[#This Row],[Quantity]]</f>
        <v>22019.86</v>
      </c>
      <c r="K78" s="19">
        <f>Table28[[#This Row],[Sales_Quantity]]*Table28[[#This Row],[Discount]]</f>
        <v>4403.9720000000007</v>
      </c>
      <c r="L78" s="19">
        <f>Table28[[#This Row],[Sales_Quantity]]-Table28[[#This Row],[Discounted_price]]</f>
        <v>17615.887999999999</v>
      </c>
    </row>
    <row r="79" spans="1:12" x14ac:dyDescent="0.3">
      <c r="A79" s="14" t="s">
        <v>59</v>
      </c>
      <c r="B79" s="15" t="s">
        <v>25</v>
      </c>
      <c r="C79" s="15" t="s">
        <v>26</v>
      </c>
      <c r="D79" s="15" t="s">
        <v>17</v>
      </c>
      <c r="E79" s="16">
        <v>1205.82</v>
      </c>
      <c r="F79" s="17">
        <v>11</v>
      </c>
      <c r="G79" s="14">
        <v>0.1</v>
      </c>
      <c r="H79" s="18">
        <v>45559</v>
      </c>
      <c r="I79" s="16">
        <v>542.62</v>
      </c>
      <c r="J79" s="19">
        <f>Table28[[#This Row],[Sales]]*Table28[[#This Row],[Quantity]]</f>
        <v>13264.019999999999</v>
      </c>
      <c r="K79" s="19">
        <f>Table28[[#This Row],[Sales_Quantity]]*Table28[[#This Row],[Discount]]</f>
        <v>1326.402</v>
      </c>
      <c r="L79" s="19">
        <f>Table28[[#This Row],[Sales_Quantity]]-Table28[[#This Row],[Discounted_price]]</f>
        <v>11937.617999999999</v>
      </c>
    </row>
    <row r="80" spans="1:12" x14ac:dyDescent="0.3">
      <c r="A80" s="14" t="s">
        <v>69</v>
      </c>
      <c r="B80" s="15" t="s">
        <v>25</v>
      </c>
      <c r="C80" s="15" t="s">
        <v>36</v>
      </c>
      <c r="D80" s="15" t="s">
        <v>17</v>
      </c>
      <c r="E80" s="16">
        <v>902.19</v>
      </c>
      <c r="F80" s="17">
        <v>12</v>
      </c>
      <c r="G80" s="14">
        <v>0</v>
      </c>
      <c r="H80" s="18">
        <v>45564</v>
      </c>
      <c r="I80" s="16">
        <v>451.1</v>
      </c>
      <c r="J80" s="19">
        <f>Table28[[#This Row],[Sales]]*Table28[[#This Row],[Quantity]]</f>
        <v>10826.28</v>
      </c>
      <c r="K80" s="19">
        <f>Table28[[#This Row],[Sales_Quantity]]*Table28[[#This Row],[Discount]]</f>
        <v>0</v>
      </c>
      <c r="L80" s="19">
        <f>Table28[[#This Row],[Sales_Quantity]]-Table28[[#This Row],[Discounted_price]]</f>
        <v>10826.28</v>
      </c>
    </row>
    <row r="81" spans="1:12" x14ac:dyDescent="0.3">
      <c r="A81" s="14" t="s">
        <v>46</v>
      </c>
      <c r="B81" s="15" t="s">
        <v>25</v>
      </c>
      <c r="C81" s="15" t="s">
        <v>20</v>
      </c>
      <c r="D81" s="15" t="s">
        <v>14</v>
      </c>
      <c r="E81" s="16">
        <v>1081.1400000000001</v>
      </c>
      <c r="F81" s="17">
        <v>19</v>
      </c>
      <c r="G81" s="14">
        <v>0.15</v>
      </c>
      <c r="H81" s="18">
        <v>45577</v>
      </c>
      <c r="I81" s="16">
        <v>367.59</v>
      </c>
      <c r="J81" s="19">
        <f>Table28[[#This Row],[Sales]]*Table28[[#This Row],[Quantity]]</f>
        <v>20541.660000000003</v>
      </c>
      <c r="K81" s="19">
        <f>Table28[[#This Row],[Sales_Quantity]]*Table28[[#This Row],[Discount]]</f>
        <v>3081.2490000000003</v>
      </c>
      <c r="L81" s="19">
        <f>Table28[[#This Row],[Sales_Quantity]]-Table28[[#This Row],[Discounted_price]]</f>
        <v>17460.411000000004</v>
      </c>
    </row>
    <row r="82" spans="1:12" x14ac:dyDescent="0.3">
      <c r="A82" s="14" t="s">
        <v>60</v>
      </c>
      <c r="B82" s="15" t="s">
        <v>25</v>
      </c>
      <c r="C82" s="15" t="s">
        <v>13</v>
      </c>
      <c r="D82" s="15" t="s">
        <v>17</v>
      </c>
      <c r="E82" s="16">
        <v>1923.66</v>
      </c>
      <c r="F82" s="17">
        <v>9</v>
      </c>
      <c r="G82" s="14">
        <v>0.2</v>
      </c>
      <c r="H82" s="18">
        <v>45580</v>
      </c>
      <c r="I82" s="16">
        <v>769.46</v>
      </c>
      <c r="J82" s="19">
        <f>Table28[[#This Row],[Sales]]*Table28[[#This Row],[Quantity]]</f>
        <v>17312.940000000002</v>
      </c>
      <c r="K82" s="19">
        <f>Table28[[#This Row],[Sales_Quantity]]*Table28[[#This Row],[Discount]]</f>
        <v>3462.5880000000006</v>
      </c>
      <c r="L82" s="19">
        <f>Table28[[#This Row],[Sales_Quantity]]-Table28[[#This Row],[Discounted_price]]</f>
        <v>13850.352000000003</v>
      </c>
    </row>
    <row r="83" spans="1:12" x14ac:dyDescent="0.3">
      <c r="A83" s="14" t="s">
        <v>76</v>
      </c>
      <c r="B83" s="15" t="s">
        <v>25</v>
      </c>
      <c r="C83" s="15" t="s">
        <v>13</v>
      </c>
      <c r="D83" s="15" t="s">
        <v>17</v>
      </c>
      <c r="E83" s="16">
        <v>697.57</v>
      </c>
      <c r="F83" s="17">
        <v>17</v>
      </c>
      <c r="G83" s="14">
        <v>0.1</v>
      </c>
      <c r="H83" s="18">
        <v>45584</v>
      </c>
      <c r="I83" s="16">
        <v>313.91000000000003</v>
      </c>
      <c r="J83" s="19">
        <f>Table28[[#This Row],[Sales]]*Table28[[#This Row],[Quantity]]</f>
        <v>11858.69</v>
      </c>
      <c r="K83" s="19">
        <f>Table28[[#This Row],[Sales_Quantity]]*Table28[[#This Row],[Discount]]</f>
        <v>1185.8690000000001</v>
      </c>
      <c r="L83" s="19">
        <f>Table28[[#This Row],[Sales_Quantity]]-Table28[[#This Row],[Discounted_price]]</f>
        <v>10672.821</v>
      </c>
    </row>
    <row r="84" spans="1:12" x14ac:dyDescent="0.3">
      <c r="A84" s="14" t="s">
        <v>46</v>
      </c>
      <c r="B84" s="15" t="s">
        <v>25</v>
      </c>
      <c r="C84" s="15" t="s">
        <v>20</v>
      </c>
      <c r="D84" s="15" t="s">
        <v>41</v>
      </c>
      <c r="E84" s="16">
        <v>1014.22</v>
      </c>
      <c r="F84" s="17">
        <v>14</v>
      </c>
      <c r="G84" s="14">
        <v>0.05</v>
      </c>
      <c r="H84" s="18">
        <v>45599</v>
      </c>
      <c r="I84" s="16">
        <v>433.58</v>
      </c>
      <c r="J84" s="19">
        <f>Table28[[#This Row],[Sales]]*Table28[[#This Row],[Quantity]]</f>
        <v>14199.08</v>
      </c>
      <c r="K84" s="19">
        <f>Table28[[#This Row],[Sales_Quantity]]*Table28[[#This Row],[Discount]]</f>
        <v>709.95400000000006</v>
      </c>
      <c r="L84" s="19">
        <f>Table28[[#This Row],[Sales_Quantity]]-Table28[[#This Row],[Discounted_price]]</f>
        <v>13489.126</v>
      </c>
    </row>
    <row r="85" spans="1:12" x14ac:dyDescent="0.3">
      <c r="A85" s="14" t="s">
        <v>72</v>
      </c>
      <c r="B85" s="15" t="s">
        <v>25</v>
      </c>
      <c r="C85" s="15" t="s">
        <v>26</v>
      </c>
      <c r="D85" s="15" t="s">
        <v>23</v>
      </c>
      <c r="E85" s="16">
        <v>706.73</v>
      </c>
      <c r="F85" s="17">
        <v>1</v>
      </c>
      <c r="G85" s="14">
        <v>0.15</v>
      </c>
      <c r="H85" s="18">
        <v>45613</v>
      </c>
      <c r="I85" s="16">
        <v>150.18</v>
      </c>
      <c r="J85" s="19">
        <f>Table28[[#This Row],[Sales]]*Table28[[#This Row],[Quantity]]</f>
        <v>706.73</v>
      </c>
      <c r="K85" s="19">
        <f>Table28[[#This Row],[Sales_Quantity]]*Table28[[#This Row],[Discount]]</f>
        <v>106.0095</v>
      </c>
      <c r="L85" s="19">
        <f>Table28[[#This Row],[Sales_Quantity]]-Table28[[#This Row],[Discounted_price]]</f>
        <v>600.72050000000002</v>
      </c>
    </row>
    <row r="86" spans="1:12" x14ac:dyDescent="0.3">
      <c r="A86" s="14" t="s">
        <v>76</v>
      </c>
      <c r="B86" s="15" t="s">
        <v>25</v>
      </c>
      <c r="C86" s="15" t="s">
        <v>13</v>
      </c>
      <c r="D86" s="15" t="s">
        <v>23</v>
      </c>
      <c r="E86" s="16">
        <v>258.51</v>
      </c>
      <c r="F86" s="17">
        <v>19</v>
      </c>
      <c r="G86" s="14">
        <v>0</v>
      </c>
      <c r="H86" s="18">
        <v>45616</v>
      </c>
      <c r="I86" s="16">
        <v>64.63</v>
      </c>
      <c r="J86" s="19">
        <f>Table28[[#This Row],[Sales]]*Table28[[#This Row],[Quantity]]</f>
        <v>4911.6899999999996</v>
      </c>
      <c r="K86" s="19">
        <f>Table28[[#This Row],[Sales_Quantity]]*Table28[[#This Row],[Discount]]</f>
        <v>0</v>
      </c>
      <c r="L86" s="19">
        <f>Table28[[#This Row],[Sales_Quantity]]-Table28[[#This Row],[Discounted_price]]</f>
        <v>4911.6899999999996</v>
      </c>
    </row>
    <row r="87" spans="1:12" x14ac:dyDescent="0.3">
      <c r="A87" s="14" t="s">
        <v>51</v>
      </c>
      <c r="B87" s="15" t="s">
        <v>25</v>
      </c>
      <c r="C87" s="15" t="s">
        <v>13</v>
      </c>
      <c r="D87" s="15" t="s">
        <v>14</v>
      </c>
      <c r="E87" s="16">
        <v>1353.79</v>
      </c>
      <c r="F87" s="17">
        <v>14</v>
      </c>
      <c r="G87" s="14">
        <v>0.1</v>
      </c>
      <c r="H87" s="18">
        <v>45656</v>
      </c>
      <c r="I87" s="16">
        <v>487.36</v>
      </c>
      <c r="J87" s="19">
        <f>Table28[[#This Row],[Sales]]*Table28[[#This Row],[Quantity]]</f>
        <v>18953.059999999998</v>
      </c>
      <c r="K87" s="19">
        <f>Table28[[#This Row],[Sales_Quantity]]*Table28[[#This Row],[Discount]]</f>
        <v>1895.3059999999998</v>
      </c>
      <c r="L87" s="19">
        <f>Table28[[#This Row],[Sales_Quantity]]-Table28[[#This Row],[Discounted_price]]</f>
        <v>17057.753999999997</v>
      </c>
    </row>
    <row r="88" spans="1:12" x14ac:dyDescent="0.3">
      <c r="A88" s="14" t="s">
        <v>54</v>
      </c>
      <c r="B88" s="15" t="s">
        <v>25</v>
      </c>
      <c r="C88" s="15" t="s">
        <v>36</v>
      </c>
      <c r="D88" s="15" t="s">
        <v>41</v>
      </c>
      <c r="E88" s="16">
        <v>745.05</v>
      </c>
      <c r="F88" s="17">
        <v>10</v>
      </c>
      <c r="G88" s="14">
        <v>0.1</v>
      </c>
      <c r="H88" s="18">
        <v>45660</v>
      </c>
      <c r="I88" s="16">
        <v>301.75</v>
      </c>
      <c r="J88" s="19">
        <f>Table28[[#This Row],[Sales]]*Table28[[#This Row],[Quantity]]</f>
        <v>7450.5</v>
      </c>
      <c r="K88" s="19">
        <f>Table28[[#This Row],[Sales_Quantity]]*Table28[[#This Row],[Discount]]</f>
        <v>745.05000000000007</v>
      </c>
      <c r="L88" s="19">
        <f>Table28[[#This Row],[Sales_Quantity]]-Table28[[#This Row],[Discounted_price]]</f>
        <v>6705.45</v>
      </c>
    </row>
    <row r="89" spans="1:12" x14ac:dyDescent="0.3">
      <c r="A89" s="14" t="s">
        <v>60</v>
      </c>
      <c r="B89" s="15" t="s">
        <v>25</v>
      </c>
      <c r="C89" s="15" t="s">
        <v>26</v>
      </c>
      <c r="D89" s="15" t="s">
        <v>23</v>
      </c>
      <c r="E89" s="16">
        <v>1681.21</v>
      </c>
      <c r="F89" s="17">
        <v>5</v>
      </c>
      <c r="G89" s="14">
        <v>0.2</v>
      </c>
      <c r="H89" s="18">
        <v>45670</v>
      </c>
      <c r="I89" s="16">
        <v>336.24</v>
      </c>
      <c r="J89" s="19">
        <f>Table28[[#This Row],[Sales]]*Table28[[#This Row],[Quantity]]</f>
        <v>8406.0499999999993</v>
      </c>
      <c r="K89" s="19">
        <f>Table28[[#This Row],[Sales_Quantity]]*Table28[[#This Row],[Discount]]</f>
        <v>1681.21</v>
      </c>
      <c r="L89" s="19">
        <f>Table28[[#This Row],[Sales_Quantity]]-Table28[[#This Row],[Discounted_price]]</f>
        <v>6724.8399999999992</v>
      </c>
    </row>
    <row r="90" spans="1:12" x14ac:dyDescent="0.3">
      <c r="A90" s="14" t="s">
        <v>54</v>
      </c>
      <c r="B90" s="15" t="s">
        <v>25</v>
      </c>
      <c r="C90" s="15" t="s">
        <v>13</v>
      </c>
      <c r="D90" s="15" t="s">
        <v>23</v>
      </c>
      <c r="E90" s="16">
        <v>1115.22</v>
      </c>
      <c r="F90" s="17">
        <v>14</v>
      </c>
      <c r="G90" s="14">
        <v>0.2</v>
      </c>
      <c r="H90" s="18">
        <v>45705</v>
      </c>
      <c r="I90" s="16">
        <v>223.04</v>
      </c>
      <c r="J90" s="19">
        <f>Table28[[#This Row],[Sales]]*Table28[[#This Row],[Quantity]]</f>
        <v>15613.08</v>
      </c>
      <c r="K90" s="19">
        <f>Table28[[#This Row],[Sales_Quantity]]*Table28[[#This Row],[Discount]]</f>
        <v>3122.616</v>
      </c>
      <c r="L90" s="19">
        <f>Table28[[#This Row],[Sales_Quantity]]-Table28[[#This Row],[Discounted_price]]</f>
        <v>12490.464</v>
      </c>
    </row>
    <row r="91" spans="1:12" x14ac:dyDescent="0.3">
      <c r="A91" s="14" t="s">
        <v>24</v>
      </c>
      <c r="B91" s="15" t="s">
        <v>53</v>
      </c>
      <c r="C91" s="15" t="s">
        <v>26</v>
      </c>
      <c r="D91" s="15" t="s">
        <v>29</v>
      </c>
      <c r="E91" s="16">
        <v>675.54</v>
      </c>
      <c r="F91" s="17">
        <v>17</v>
      </c>
      <c r="G91" s="14">
        <v>0</v>
      </c>
      <c r="H91" s="18">
        <v>45420</v>
      </c>
      <c r="I91" s="16">
        <v>236.44</v>
      </c>
      <c r="J91" s="19">
        <f>Table28[[#This Row],[Sales]]*Table28[[#This Row],[Quantity]]</f>
        <v>11484.18</v>
      </c>
      <c r="K91" s="19">
        <f>Table28[[#This Row],[Sales_Quantity]]*Table28[[#This Row],[Discount]]</f>
        <v>0</v>
      </c>
      <c r="L91" s="19">
        <f>Table28[[#This Row],[Sales_Quantity]]-Table28[[#This Row],[Discounted_price]]</f>
        <v>11484.18</v>
      </c>
    </row>
    <row r="92" spans="1:12" x14ac:dyDescent="0.3">
      <c r="A92" s="14" t="s">
        <v>46</v>
      </c>
      <c r="B92" s="15" t="s">
        <v>53</v>
      </c>
      <c r="C92" s="15" t="s">
        <v>22</v>
      </c>
      <c r="D92" s="15" t="s">
        <v>23</v>
      </c>
      <c r="E92" s="16">
        <v>775.45</v>
      </c>
      <c r="F92" s="17">
        <v>6</v>
      </c>
      <c r="G92" s="14">
        <v>0.1</v>
      </c>
      <c r="H92" s="18">
        <v>45457</v>
      </c>
      <c r="I92" s="16">
        <v>174.48</v>
      </c>
      <c r="J92" s="19">
        <f>Table28[[#This Row],[Sales]]*Table28[[#This Row],[Quantity]]</f>
        <v>4652.7000000000007</v>
      </c>
      <c r="K92" s="19">
        <f>Table28[[#This Row],[Sales_Quantity]]*Table28[[#This Row],[Discount]]</f>
        <v>465.2700000000001</v>
      </c>
      <c r="L92" s="19">
        <f>Table28[[#This Row],[Sales_Quantity]]-Table28[[#This Row],[Discounted_price]]</f>
        <v>4187.43</v>
      </c>
    </row>
    <row r="93" spans="1:12" x14ac:dyDescent="0.3">
      <c r="A93" s="14" t="s">
        <v>37</v>
      </c>
      <c r="B93" s="15" t="s">
        <v>52</v>
      </c>
      <c r="C93" s="15" t="s">
        <v>22</v>
      </c>
      <c r="D93" s="15" t="s">
        <v>23</v>
      </c>
      <c r="E93" s="16">
        <v>1173.1199999999999</v>
      </c>
      <c r="F93" s="17">
        <v>18</v>
      </c>
      <c r="G93" s="14">
        <v>0</v>
      </c>
      <c r="H93" s="18">
        <v>45418</v>
      </c>
      <c r="I93" s="16">
        <v>293.27999999999997</v>
      </c>
      <c r="J93" s="19">
        <f>Table28[[#This Row],[Sales]]*Table28[[#This Row],[Quantity]]</f>
        <v>21116.159999999996</v>
      </c>
      <c r="K93" s="19">
        <f>Table28[[#This Row],[Sales_Quantity]]*Table28[[#This Row],[Discount]]</f>
        <v>0</v>
      </c>
      <c r="L93" s="19">
        <f>Table28[[#This Row],[Sales_Quantity]]-Table28[[#This Row],[Discounted_price]]</f>
        <v>21116.159999999996</v>
      </c>
    </row>
    <row r="94" spans="1:12" x14ac:dyDescent="0.3">
      <c r="A94" s="14" t="s">
        <v>54</v>
      </c>
      <c r="B94" s="15" t="s">
        <v>52</v>
      </c>
      <c r="C94" s="15" t="s">
        <v>36</v>
      </c>
      <c r="D94" s="15" t="s">
        <v>23</v>
      </c>
      <c r="E94" s="16">
        <v>790.08</v>
      </c>
      <c r="F94" s="17">
        <v>7</v>
      </c>
      <c r="G94" s="14">
        <v>0.1</v>
      </c>
      <c r="H94" s="18">
        <v>45536</v>
      </c>
      <c r="I94" s="16">
        <v>177.77</v>
      </c>
      <c r="J94" s="19">
        <f>Table28[[#This Row],[Sales]]*Table28[[#This Row],[Quantity]]</f>
        <v>5530.56</v>
      </c>
      <c r="K94" s="19">
        <f>Table28[[#This Row],[Sales_Quantity]]*Table28[[#This Row],[Discount]]</f>
        <v>553.05600000000004</v>
      </c>
      <c r="L94" s="19">
        <f>Table28[[#This Row],[Sales_Quantity]]-Table28[[#This Row],[Discounted_price]]</f>
        <v>4977.5040000000008</v>
      </c>
    </row>
    <row r="95" spans="1:12" x14ac:dyDescent="0.3">
      <c r="A95" s="14" t="s">
        <v>51</v>
      </c>
      <c r="B95" s="15" t="s">
        <v>52</v>
      </c>
      <c r="C95" s="15" t="s">
        <v>22</v>
      </c>
      <c r="D95" s="15" t="s">
        <v>14</v>
      </c>
      <c r="E95" s="16">
        <v>1264.49</v>
      </c>
      <c r="F95" s="17">
        <v>16</v>
      </c>
      <c r="G95" s="14">
        <v>0.05</v>
      </c>
      <c r="H95" s="18">
        <v>45549</v>
      </c>
      <c r="I95" s="16">
        <v>480.51</v>
      </c>
      <c r="J95" s="19">
        <f>Table28[[#This Row],[Sales]]*Table28[[#This Row],[Quantity]]</f>
        <v>20231.84</v>
      </c>
      <c r="K95" s="19">
        <f>Table28[[#This Row],[Sales_Quantity]]*Table28[[#This Row],[Discount]]</f>
        <v>1011.5920000000001</v>
      </c>
      <c r="L95" s="19">
        <f>Table28[[#This Row],[Sales_Quantity]]-Table28[[#This Row],[Discounted_price]]</f>
        <v>19220.248</v>
      </c>
    </row>
    <row r="96" spans="1:12" x14ac:dyDescent="0.3">
      <c r="A96" s="14" t="s">
        <v>54</v>
      </c>
      <c r="B96" s="15" t="s">
        <v>52</v>
      </c>
      <c r="C96" s="15" t="s">
        <v>22</v>
      </c>
      <c r="D96" s="15" t="s">
        <v>17</v>
      </c>
      <c r="E96" s="16">
        <v>1163.01</v>
      </c>
      <c r="F96" s="17">
        <v>5</v>
      </c>
      <c r="G96" s="14">
        <v>0</v>
      </c>
      <c r="H96" s="18">
        <v>45611</v>
      </c>
      <c r="I96" s="16">
        <v>581.5</v>
      </c>
      <c r="J96" s="19">
        <f>Table28[[#This Row],[Sales]]*Table28[[#This Row],[Quantity]]</f>
        <v>5815.05</v>
      </c>
      <c r="K96" s="19">
        <f>Table28[[#This Row],[Sales_Quantity]]*Table28[[#This Row],[Discount]]</f>
        <v>0</v>
      </c>
      <c r="L96" s="19">
        <f>Table28[[#This Row],[Sales_Quantity]]-Table28[[#This Row],[Discounted_price]]</f>
        <v>5815.05</v>
      </c>
    </row>
    <row r="97" spans="1:12" x14ac:dyDescent="0.3">
      <c r="A97" s="14" t="s">
        <v>67</v>
      </c>
      <c r="B97" s="15" t="s">
        <v>52</v>
      </c>
      <c r="C97" s="15" t="s">
        <v>20</v>
      </c>
      <c r="D97" s="15" t="s">
        <v>23</v>
      </c>
      <c r="E97" s="16">
        <v>1410.59</v>
      </c>
      <c r="F97" s="17">
        <v>15</v>
      </c>
      <c r="G97" s="14">
        <v>0</v>
      </c>
      <c r="H97" s="18">
        <v>45615</v>
      </c>
      <c r="I97" s="16">
        <v>352.65</v>
      </c>
      <c r="J97" s="19">
        <f>Table28[[#This Row],[Sales]]*Table28[[#This Row],[Quantity]]</f>
        <v>21158.85</v>
      </c>
      <c r="K97" s="19">
        <f>Table28[[#This Row],[Sales_Quantity]]*Table28[[#This Row],[Discount]]</f>
        <v>0</v>
      </c>
      <c r="L97" s="19">
        <f>Table28[[#This Row],[Sales_Quantity]]-Table28[[#This Row],[Discounted_price]]</f>
        <v>21158.85</v>
      </c>
    </row>
    <row r="98" spans="1:12" x14ac:dyDescent="0.3">
      <c r="A98" s="14" t="s">
        <v>18</v>
      </c>
      <c r="B98" s="15" t="s">
        <v>64</v>
      </c>
      <c r="C98" s="15" t="s">
        <v>36</v>
      </c>
      <c r="D98" s="15" t="s">
        <v>23</v>
      </c>
      <c r="E98" s="16">
        <v>856.7</v>
      </c>
      <c r="F98" s="17">
        <v>2</v>
      </c>
      <c r="G98" s="14">
        <v>0</v>
      </c>
      <c r="H98" s="18">
        <v>45449</v>
      </c>
      <c r="I98" s="16">
        <v>214.18</v>
      </c>
      <c r="J98" s="19">
        <f>Table28[[#This Row],[Sales]]*Table28[[#This Row],[Quantity]]</f>
        <v>1713.4</v>
      </c>
      <c r="K98" s="19">
        <f>Table28[[#This Row],[Sales_Quantity]]*Table28[[#This Row],[Discount]]</f>
        <v>0</v>
      </c>
      <c r="L98" s="19">
        <f>Table28[[#This Row],[Sales_Quantity]]-Table28[[#This Row],[Discounted_price]]</f>
        <v>1713.4</v>
      </c>
    </row>
    <row r="99" spans="1:12" x14ac:dyDescent="0.3">
      <c r="A99" s="14" t="s">
        <v>34</v>
      </c>
      <c r="B99" s="15" t="s">
        <v>35</v>
      </c>
      <c r="C99" s="15" t="s">
        <v>36</v>
      </c>
      <c r="D99" s="15" t="s">
        <v>14</v>
      </c>
      <c r="E99" s="16">
        <v>501.54</v>
      </c>
      <c r="F99" s="17">
        <v>11</v>
      </c>
      <c r="G99" s="14">
        <v>0.05</v>
      </c>
      <c r="H99" s="18">
        <v>45401</v>
      </c>
      <c r="I99" s="16">
        <v>190.59</v>
      </c>
      <c r="J99" s="19">
        <f>Table28[[#This Row],[Sales]]*Table28[[#This Row],[Quantity]]</f>
        <v>5516.9400000000005</v>
      </c>
      <c r="K99" s="19">
        <f>Table28[[#This Row],[Sales_Quantity]]*Table28[[#This Row],[Discount]]</f>
        <v>275.84700000000004</v>
      </c>
      <c r="L99" s="19">
        <f>Table28[[#This Row],[Sales_Quantity]]-Table28[[#This Row],[Discounted_price]]</f>
        <v>5241.0930000000008</v>
      </c>
    </row>
    <row r="100" spans="1:12" x14ac:dyDescent="0.3">
      <c r="A100" s="14" t="s">
        <v>27</v>
      </c>
      <c r="B100" s="15" t="s">
        <v>35</v>
      </c>
      <c r="C100" s="15" t="s">
        <v>22</v>
      </c>
      <c r="D100" s="15" t="s">
        <v>23</v>
      </c>
      <c r="E100" s="16">
        <v>1021.47</v>
      </c>
      <c r="F100" s="17">
        <v>6</v>
      </c>
      <c r="G100" s="14">
        <v>0.05</v>
      </c>
      <c r="H100" s="18">
        <v>45461</v>
      </c>
      <c r="I100" s="16">
        <v>242.6</v>
      </c>
      <c r="J100" s="19">
        <f>Table28[[#This Row],[Sales]]*Table28[[#This Row],[Quantity]]</f>
        <v>6128.82</v>
      </c>
      <c r="K100" s="19">
        <f>Table28[[#This Row],[Sales_Quantity]]*Table28[[#This Row],[Discount]]</f>
        <v>306.44099999999997</v>
      </c>
      <c r="L100" s="19">
        <f>Table28[[#This Row],[Sales_Quantity]]-Table28[[#This Row],[Discounted_price]]</f>
        <v>5822.3789999999999</v>
      </c>
    </row>
    <row r="101" spans="1:12" x14ac:dyDescent="0.3">
      <c r="A101" s="14" t="s">
        <v>70</v>
      </c>
      <c r="B101" s="15" t="s">
        <v>35</v>
      </c>
      <c r="C101" s="15" t="s">
        <v>20</v>
      </c>
      <c r="D101" s="15" t="s">
        <v>29</v>
      </c>
      <c r="E101" s="16">
        <v>1143.69</v>
      </c>
      <c r="F101" s="17">
        <v>17</v>
      </c>
      <c r="G101" s="14">
        <v>0</v>
      </c>
      <c r="H101" s="18">
        <v>45534</v>
      </c>
      <c r="I101" s="16">
        <v>400.29</v>
      </c>
      <c r="J101" s="19">
        <f>Table28[[#This Row],[Sales]]*Table28[[#This Row],[Quantity]]</f>
        <v>19442.73</v>
      </c>
      <c r="K101" s="19">
        <f>Table28[[#This Row],[Sales_Quantity]]*Table28[[#This Row],[Discount]]</f>
        <v>0</v>
      </c>
      <c r="L101" s="19">
        <f>Table28[[#This Row],[Sales_Quantity]]-Table28[[#This Row],[Discounted_price]]</f>
        <v>19442.73</v>
      </c>
    </row>
    <row r="102" spans="1:12" x14ac:dyDescent="0.3">
      <c r="A102" s="14" t="s">
        <v>11</v>
      </c>
      <c r="B102" s="15" t="s">
        <v>35</v>
      </c>
      <c r="C102" s="15" t="s">
        <v>36</v>
      </c>
      <c r="D102" s="15" t="s">
        <v>17</v>
      </c>
      <c r="E102" s="16">
        <v>1301.8900000000001</v>
      </c>
      <c r="F102" s="17">
        <v>7</v>
      </c>
      <c r="G102" s="14">
        <v>0.15</v>
      </c>
      <c r="H102" s="18">
        <v>45581</v>
      </c>
      <c r="I102" s="16">
        <v>553.29999999999995</v>
      </c>
      <c r="J102" s="19">
        <f>Table28[[#This Row],[Sales]]*Table28[[#This Row],[Quantity]]</f>
        <v>9113.2300000000014</v>
      </c>
      <c r="K102" s="19">
        <f>Table28[[#This Row],[Sales_Quantity]]*Table28[[#This Row],[Discount]]</f>
        <v>1366.9845000000003</v>
      </c>
      <c r="L102" s="19">
        <f>Table28[[#This Row],[Sales_Quantity]]-Table28[[#This Row],[Discounted_price]]</f>
        <v>7746.2455000000009</v>
      </c>
    </row>
    <row r="103" spans="1:12" x14ac:dyDescent="0.3">
      <c r="A103" s="14" t="s">
        <v>70</v>
      </c>
      <c r="B103" s="15" t="s">
        <v>71</v>
      </c>
      <c r="C103" s="15" t="s">
        <v>22</v>
      </c>
      <c r="D103" s="15" t="s">
        <v>41</v>
      </c>
      <c r="E103" s="16">
        <v>981.2</v>
      </c>
      <c r="F103" s="17">
        <v>19</v>
      </c>
      <c r="G103" s="14">
        <v>0</v>
      </c>
      <c r="H103" s="18">
        <v>45504</v>
      </c>
      <c r="I103" s="16">
        <v>441.54</v>
      </c>
      <c r="J103" s="19">
        <f>Table28[[#This Row],[Sales]]*Table28[[#This Row],[Quantity]]</f>
        <v>18642.8</v>
      </c>
      <c r="K103" s="19">
        <f>Table28[[#This Row],[Sales_Quantity]]*Table28[[#This Row],[Discount]]</f>
        <v>0</v>
      </c>
      <c r="L103" s="19">
        <f>Table28[[#This Row],[Sales_Quantity]]-Table28[[#This Row],[Discounted_price]]</f>
        <v>18642.8</v>
      </c>
    </row>
    <row r="104" spans="1:12" x14ac:dyDescent="0.3">
      <c r="A104" s="14" t="s">
        <v>69</v>
      </c>
      <c r="B104" s="15" t="s">
        <v>71</v>
      </c>
      <c r="C104" s="15" t="s">
        <v>26</v>
      </c>
      <c r="D104" s="15" t="s">
        <v>17</v>
      </c>
      <c r="E104" s="16">
        <v>661.09</v>
      </c>
      <c r="F104" s="17">
        <v>1</v>
      </c>
      <c r="G104" s="14">
        <v>0.2</v>
      </c>
      <c r="H104" s="18">
        <v>45593</v>
      </c>
      <c r="I104" s="16">
        <v>264.44</v>
      </c>
      <c r="J104" s="19">
        <f>Table28[[#This Row],[Sales]]*Table28[[#This Row],[Quantity]]</f>
        <v>661.09</v>
      </c>
      <c r="K104" s="19">
        <f>Table28[[#This Row],[Sales_Quantity]]*Table28[[#This Row],[Discount]]</f>
        <v>132.21800000000002</v>
      </c>
      <c r="L104" s="19">
        <f>Table28[[#This Row],[Sales_Quantity]]-Table28[[#This Row],[Discounted_price]]</f>
        <v>528.87200000000007</v>
      </c>
    </row>
    <row r="105" spans="1:12" x14ac:dyDescent="0.3">
      <c r="A105" s="14" t="s">
        <v>65</v>
      </c>
      <c r="B105" s="15" t="s">
        <v>71</v>
      </c>
      <c r="C105" s="15" t="s">
        <v>36</v>
      </c>
      <c r="D105" s="15" t="s">
        <v>17</v>
      </c>
      <c r="E105" s="16">
        <v>662.61</v>
      </c>
      <c r="F105" s="17">
        <v>11</v>
      </c>
      <c r="G105" s="14">
        <v>0.05</v>
      </c>
      <c r="H105" s="18">
        <v>45658</v>
      </c>
      <c r="I105" s="16">
        <v>314.74</v>
      </c>
      <c r="J105" s="19">
        <f>Table28[[#This Row],[Sales]]*Table28[[#This Row],[Quantity]]</f>
        <v>7288.71</v>
      </c>
      <c r="K105" s="19">
        <f>Table28[[#This Row],[Sales_Quantity]]*Table28[[#This Row],[Discount]]</f>
        <v>364.43550000000005</v>
      </c>
      <c r="L105" s="19">
        <f>Table28[[#This Row],[Sales_Quantity]]-Table28[[#This Row],[Discounted_price]]</f>
        <v>6924.2744999999995</v>
      </c>
    </row>
    <row r="106" spans="1:12" x14ac:dyDescent="0.3">
      <c r="A106" s="14" t="s">
        <v>54</v>
      </c>
      <c r="B106" s="15" t="s">
        <v>55</v>
      </c>
      <c r="C106" s="15" t="s">
        <v>20</v>
      </c>
      <c r="D106" s="15" t="s">
        <v>41</v>
      </c>
      <c r="E106" s="16">
        <v>983.34</v>
      </c>
      <c r="F106" s="17">
        <v>19</v>
      </c>
      <c r="G106" s="14">
        <v>0.1</v>
      </c>
      <c r="H106" s="18">
        <v>45426</v>
      </c>
      <c r="I106" s="16">
        <v>398.25</v>
      </c>
      <c r="J106" s="19">
        <f>Table28[[#This Row],[Sales]]*Table28[[#This Row],[Quantity]]</f>
        <v>18683.46</v>
      </c>
      <c r="K106" s="19">
        <f>Table28[[#This Row],[Sales_Quantity]]*Table28[[#This Row],[Discount]]</f>
        <v>1868.346</v>
      </c>
      <c r="L106" s="19">
        <f>Table28[[#This Row],[Sales_Quantity]]-Table28[[#This Row],[Discounted_price]]</f>
        <v>16815.113999999998</v>
      </c>
    </row>
    <row r="107" spans="1:12" x14ac:dyDescent="0.3">
      <c r="A107" s="14" t="s">
        <v>60</v>
      </c>
      <c r="B107" s="15" t="s">
        <v>55</v>
      </c>
      <c r="C107" s="15" t="s">
        <v>26</v>
      </c>
      <c r="D107" s="15" t="s">
        <v>41</v>
      </c>
      <c r="E107" s="16">
        <v>1200.9000000000001</v>
      </c>
      <c r="F107" s="17">
        <v>14</v>
      </c>
      <c r="G107" s="14">
        <v>0.05</v>
      </c>
      <c r="H107" s="18">
        <v>45429</v>
      </c>
      <c r="I107" s="16">
        <v>513.38</v>
      </c>
      <c r="J107" s="19">
        <f>Table28[[#This Row],[Sales]]*Table28[[#This Row],[Quantity]]</f>
        <v>16812.600000000002</v>
      </c>
      <c r="K107" s="19">
        <f>Table28[[#This Row],[Sales_Quantity]]*Table28[[#This Row],[Discount]]</f>
        <v>840.63000000000011</v>
      </c>
      <c r="L107" s="19">
        <f>Table28[[#This Row],[Sales_Quantity]]-Table28[[#This Row],[Discounted_price]]</f>
        <v>15971.970000000001</v>
      </c>
    </row>
    <row r="108" spans="1:12" x14ac:dyDescent="0.3">
      <c r="A108" s="14" t="s">
        <v>21</v>
      </c>
      <c r="B108" s="15" t="s">
        <v>55</v>
      </c>
      <c r="C108" s="15" t="s">
        <v>36</v>
      </c>
      <c r="D108" s="15" t="s">
        <v>29</v>
      </c>
      <c r="E108" s="16">
        <v>1261.3399999999999</v>
      </c>
      <c r="F108" s="17">
        <v>3</v>
      </c>
      <c r="G108" s="14">
        <v>0</v>
      </c>
      <c r="H108" s="18">
        <v>45519</v>
      </c>
      <c r="I108" s="16">
        <v>441.47</v>
      </c>
      <c r="J108" s="19">
        <f>Table28[[#This Row],[Sales]]*Table28[[#This Row],[Quantity]]</f>
        <v>3784.0199999999995</v>
      </c>
      <c r="K108" s="19">
        <f>Table28[[#This Row],[Sales_Quantity]]*Table28[[#This Row],[Discount]]</f>
        <v>0</v>
      </c>
      <c r="L108" s="19">
        <f>Table28[[#This Row],[Sales_Quantity]]-Table28[[#This Row],[Discounted_price]]</f>
        <v>3784.0199999999995</v>
      </c>
    </row>
    <row r="109" spans="1:12" x14ac:dyDescent="0.3">
      <c r="A109" s="14" t="s">
        <v>72</v>
      </c>
      <c r="B109" s="15" t="s">
        <v>55</v>
      </c>
      <c r="C109" s="15" t="s">
        <v>26</v>
      </c>
      <c r="D109" s="15" t="s">
        <v>17</v>
      </c>
      <c r="E109" s="16">
        <v>1622.62</v>
      </c>
      <c r="F109" s="17">
        <v>12</v>
      </c>
      <c r="G109" s="14">
        <v>0.2</v>
      </c>
      <c r="H109" s="18">
        <v>45677</v>
      </c>
      <c r="I109" s="16">
        <v>649.04999999999995</v>
      </c>
      <c r="J109" s="19">
        <f>Table28[[#This Row],[Sales]]*Table28[[#This Row],[Quantity]]</f>
        <v>19471.439999999999</v>
      </c>
      <c r="K109" s="19">
        <f>Table28[[#This Row],[Sales_Quantity]]*Table28[[#This Row],[Discount]]</f>
        <v>3894.288</v>
      </c>
      <c r="L109" s="19">
        <f>Table28[[#This Row],[Sales_Quantity]]-Table28[[#This Row],[Discounted_price]]</f>
        <v>15577.151999999998</v>
      </c>
    </row>
    <row r="110" spans="1:12" x14ac:dyDescent="0.3">
      <c r="A110" s="14" t="s">
        <v>75</v>
      </c>
      <c r="B110" s="15" t="s">
        <v>55</v>
      </c>
      <c r="C110" s="15" t="s">
        <v>36</v>
      </c>
      <c r="D110" s="15" t="s">
        <v>14</v>
      </c>
      <c r="E110" s="16">
        <v>1014.43</v>
      </c>
      <c r="F110" s="17">
        <v>2</v>
      </c>
      <c r="G110" s="14">
        <v>0.15</v>
      </c>
      <c r="H110" s="18">
        <v>45713</v>
      </c>
      <c r="I110" s="16">
        <v>344.91</v>
      </c>
      <c r="J110" s="19">
        <f>Table28[[#This Row],[Sales]]*Table28[[#This Row],[Quantity]]</f>
        <v>2028.86</v>
      </c>
      <c r="K110" s="19">
        <f>Table28[[#This Row],[Sales_Quantity]]*Table28[[#This Row],[Discount]]</f>
        <v>304.32899999999995</v>
      </c>
      <c r="L110" s="19">
        <f>Table28[[#This Row],[Sales_Quantity]]-Table28[[#This Row],[Discounted_price]]</f>
        <v>1724.5309999999999</v>
      </c>
    </row>
    <row r="111" spans="1:12" x14ac:dyDescent="0.3">
      <c r="A111" s="14" t="s">
        <v>34</v>
      </c>
      <c r="B111" s="15" t="s">
        <v>55</v>
      </c>
      <c r="C111" s="15" t="s">
        <v>22</v>
      </c>
      <c r="D111" s="15" t="s">
        <v>17</v>
      </c>
      <c r="E111" s="16">
        <v>689.43</v>
      </c>
      <c r="F111" s="17">
        <v>9</v>
      </c>
      <c r="G111" s="14">
        <v>0.1</v>
      </c>
      <c r="H111" s="18">
        <v>45736</v>
      </c>
      <c r="I111" s="16">
        <v>310.24</v>
      </c>
      <c r="J111" s="19">
        <f>Table28[[#This Row],[Sales]]*Table28[[#This Row],[Quantity]]</f>
        <v>6204.87</v>
      </c>
      <c r="K111" s="19">
        <f>Table28[[#This Row],[Sales_Quantity]]*Table28[[#This Row],[Discount]]</f>
        <v>620.48700000000008</v>
      </c>
      <c r="L111" s="19">
        <f>Table28[[#This Row],[Sales_Quantity]]-Table28[[#This Row],[Discounted_price]]</f>
        <v>5584.3829999999998</v>
      </c>
    </row>
    <row r="112" spans="1:12" x14ac:dyDescent="0.3">
      <c r="A112" s="14" t="s">
        <v>24</v>
      </c>
      <c r="B112" s="15" t="s">
        <v>55</v>
      </c>
      <c r="C112" s="15" t="s">
        <v>26</v>
      </c>
      <c r="D112" s="15" t="s">
        <v>14</v>
      </c>
      <c r="E112" s="16">
        <v>750.71</v>
      </c>
      <c r="F112" s="17">
        <v>10</v>
      </c>
      <c r="G112" s="14">
        <v>0.15</v>
      </c>
      <c r="H112" s="18">
        <v>45743</v>
      </c>
      <c r="I112" s="16">
        <v>255.24</v>
      </c>
      <c r="J112" s="19">
        <f>Table28[[#This Row],[Sales]]*Table28[[#This Row],[Quantity]]</f>
        <v>7507.1</v>
      </c>
      <c r="K112" s="19">
        <f>Table28[[#This Row],[Sales_Quantity]]*Table28[[#This Row],[Discount]]</f>
        <v>1126.0650000000001</v>
      </c>
      <c r="L112" s="19">
        <f>Table28[[#This Row],[Sales_Quantity]]-Table28[[#This Row],[Discounted_price]]</f>
        <v>6381.0349999999999</v>
      </c>
    </row>
    <row r="113" spans="1:12" x14ac:dyDescent="0.3">
      <c r="A113" s="14" t="s">
        <v>30</v>
      </c>
      <c r="B113" s="15" t="s">
        <v>31</v>
      </c>
      <c r="C113" s="15" t="s">
        <v>13</v>
      </c>
      <c r="D113" s="15" t="s">
        <v>23</v>
      </c>
      <c r="E113" s="16">
        <v>1317.53</v>
      </c>
      <c r="F113" s="17">
        <v>12</v>
      </c>
      <c r="G113" s="14">
        <v>0.05</v>
      </c>
      <c r="H113" s="18">
        <v>45398</v>
      </c>
      <c r="I113" s="16">
        <v>312.91000000000003</v>
      </c>
      <c r="J113" s="19">
        <f>Table28[[#This Row],[Sales]]*Table28[[#This Row],[Quantity]]</f>
        <v>15810.36</v>
      </c>
      <c r="K113" s="19">
        <f>Table28[[#This Row],[Sales_Quantity]]*Table28[[#This Row],[Discount]]</f>
        <v>790.51800000000003</v>
      </c>
      <c r="L113" s="19">
        <f>Table28[[#This Row],[Sales_Quantity]]-Table28[[#This Row],[Discounted_price]]</f>
        <v>15019.842000000001</v>
      </c>
    </row>
    <row r="114" spans="1:12" x14ac:dyDescent="0.3">
      <c r="A114" s="14" t="s">
        <v>15</v>
      </c>
      <c r="B114" s="15" t="s">
        <v>31</v>
      </c>
      <c r="C114" s="15" t="s">
        <v>13</v>
      </c>
      <c r="D114" s="15" t="s">
        <v>23</v>
      </c>
      <c r="E114" s="16">
        <v>1215.26</v>
      </c>
      <c r="F114" s="17">
        <v>5</v>
      </c>
      <c r="G114" s="14">
        <v>0.15</v>
      </c>
      <c r="H114" s="18">
        <v>45513</v>
      </c>
      <c r="I114" s="16">
        <v>258.24</v>
      </c>
      <c r="J114" s="19">
        <f>Table28[[#This Row],[Sales]]*Table28[[#This Row],[Quantity]]</f>
        <v>6076.3</v>
      </c>
      <c r="K114" s="19">
        <f>Table28[[#This Row],[Sales_Quantity]]*Table28[[#This Row],[Discount]]</f>
        <v>911.44500000000005</v>
      </c>
      <c r="L114" s="19">
        <f>Table28[[#This Row],[Sales_Quantity]]-Table28[[#This Row],[Discounted_price]]</f>
        <v>5164.8550000000005</v>
      </c>
    </row>
    <row r="115" spans="1:12" x14ac:dyDescent="0.3">
      <c r="A115" s="14" t="s">
        <v>32</v>
      </c>
      <c r="B115" s="15" t="s">
        <v>31</v>
      </c>
      <c r="C115" s="15" t="s">
        <v>13</v>
      </c>
      <c r="D115" s="15" t="s">
        <v>41</v>
      </c>
      <c r="E115" s="16">
        <v>1111.3399999999999</v>
      </c>
      <c r="F115" s="17">
        <v>1</v>
      </c>
      <c r="G115" s="14">
        <v>0</v>
      </c>
      <c r="H115" s="18">
        <v>45523</v>
      </c>
      <c r="I115" s="16">
        <v>500.1</v>
      </c>
      <c r="J115" s="19">
        <f>Table28[[#This Row],[Sales]]*Table28[[#This Row],[Quantity]]</f>
        <v>1111.3399999999999</v>
      </c>
      <c r="K115" s="19">
        <f>Table28[[#This Row],[Sales_Quantity]]*Table28[[#This Row],[Discount]]</f>
        <v>0</v>
      </c>
      <c r="L115" s="19">
        <f>Table28[[#This Row],[Sales_Quantity]]-Table28[[#This Row],[Discounted_price]]</f>
        <v>1111.3399999999999</v>
      </c>
    </row>
    <row r="116" spans="1:12" x14ac:dyDescent="0.3">
      <c r="A116" s="14" t="s">
        <v>75</v>
      </c>
      <c r="B116" s="15" t="s">
        <v>31</v>
      </c>
      <c r="C116" s="15" t="s">
        <v>36</v>
      </c>
      <c r="D116" s="15" t="s">
        <v>14</v>
      </c>
      <c r="E116" s="16">
        <v>1249.0999999999999</v>
      </c>
      <c r="F116" s="17">
        <v>4</v>
      </c>
      <c r="G116" s="14">
        <v>0.05</v>
      </c>
      <c r="H116" s="18">
        <v>45597</v>
      </c>
      <c r="I116" s="16">
        <v>474.66</v>
      </c>
      <c r="J116" s="19">
        <f>Table28[[#This Row],[Sales]]*Table28[[#This Row],[Quantity]]</f>
        <v>4996.3999999999996</v>
      </c>
      <c r="K116" s="19">
        <f>Table28[[#This Row],[Sales_Quantity]]*Table28[[#This Row],[Discount]]</f>
        <v>249.82</v>
      </c>
      <c r="L116" s="19">
        <f>Table28[[#This Row],[Sales_Quantity]]-Table28[[#This Row],[Discounted_price]]</f>
        <v>4746.58</v>
      </c>
    </row>
    <row r="117" spans="1:12" x14ac:dyDescent="0.3">
      <c r="A117" s="14" t="s">
        <v>76</v>
      </c>
      <c r="B117" s="15" t="s">
        <v>31</v>
      </c>
      <c r="C117" s="15" t="s">
        <v>36</v>
      </c>
      <c r="D117" s="15" t="s">
        <v>23</v>
      </c>
      <c r="E117" s="16">
        <v>1488.58</v>
      </c>
      <c r="F117" s="17">
        <v>10</v>
      </c>
      <c r="G117" s="14">
        <v>0.15</v>
      </c>
      <c r="H117" s="18">
        <v>45640</v>
      </c>
      <c r="I117" s="16">
        <v>316.32</v>
      </c>
      <c r="J117" s="19">
        <f>Table28[[#This Row],[Sales]]*Table28[[#This Row],[Quantity]]</f>
        <v>14885.8</v>
      </c>
      <c r="K117" s="19">
        <f>Table28[[#This Row],[Sales_Quantity]]*Table28[[#This Row],[Discount]]</f>
        <v>2232.87</v>
      </c>
      <c r="L117" s="19">
        <f>Table28[[#This Row],[Sales_Quantity]]-Table28[[#This Row],[Discounted_price]]</f>
        <v>12652.93</v>
      </c>
    </row>
    <row r="118" spans="1:12" x14ac:dyDescent="0.3">
      <c r="A118" s="14" t="s">
        <v>65</v>
      </c>
      <c r="B118" s="15" t="s">
        <v>31</v>
      </c>
      <c r="C118" s="15" t="s">
        <v>26</v>
      </c>
      <c r="D118" s="15" t="s">
        <v>14</v>
      </c>
      <c r="E118" s="16">
        <v>884.63</v>
      </c>
      <c r="F118" s="17">
        <v>18</v>
      </c>
      <c r="G118" s="14">
        <v>0.1</v>
      </c>
      <c r="H118" s="18">
        <v>45659</v>
      </c>
      <c r="I118" s="16">
        <v>318.47000000000003</v>
      </c>
      <c r="J118" s="19">
        <f>Table28[[#This Row],[Sales]]*Table28[[#This Row],[Quantity]]</f>
        <v>15923.34</v>
      </c>
      <c r="K118" s="19">
        <f>Table28[[#This Row],[Sales_Quantity]]*Table28[[#This Row],[Discount]]</f>
        <v>1592.3340000000001</v>
      </c>
      <c r="L118" s="19">
        <f>Table28[[#This Row],[Sales_Quantity]]-Table28[[#This Row],[Discounted_price]]</f>
        <v>14331.005999999999</v>
      </c>
    </row>
    <row r="119" spans="1:12" x14ac:dyDescent="0.3">
      <c r="A119" s="14" t="s">
        <v>37</v>
      </c>
      <c r="B119" s="15" t="s">
        <v>31</v>
      </c>
      <c r="C119" s="15" t="s">
        <v>13</v>
      </c>
      <c r="D119" s="15" t="s">
        <v>29</v>
      </c>
      <c r="E119" s="16">
        <v>862.19</v>
      </c>
      <c r="F119" s="17">
        <v>18</v>
      </c>
      <c r="G119" s="14">
        <v>0.05</v>
      </c>
      <c r="H119" s="18">
        <v>45663</v>
      </c>
      <c r="I119" s="16">
        <v>286.68</v>
      </c>
      <c r="J119" s="19">
        <f>Table28[[#This Row],[Sales]]*Table28[[#This Row],[Quantity]]</f>
        <v>15519.420000000002</v>
      </c>
      <c r="K119" s="19">
        <f>Table28[[#This Row],[Sales_Quantity]]*Table28[[#This Row],[Discount]]</f>
        <v>775.97100000000012</v>
      </c>
      <c r="L119" s="19">
        <f>Table28[[#This Row],[Sales_Quantity]]-Table28[[#This Row],[Discounted_price]]</f>
        <v>14743.449000000002</v>
      </c>
    </row>
    <row r="120" spans="1:12" x14ac:dyDescent="0.3">
      <c r="A120" s="14" t="s">
        <v>72</v>
      </c>
      <c r="B120" s="15" t="s">
        <v>31</v>
      </c>
      <c r="C120" s="15" t="s">
        <v>36</v>
      </c>
      <c r="D120" s="15" t="s">
        <v>17</v>
      </c>
      <c r="E120" s="16">
        <v>741.88</v>
      </c>
      <c r="F120" s="17">
        <v>16</v>
      </c>
      <c r="G120" s="14">
        <v>0.1</v>
      </c>
      <c r="H120" s="18">
        <v>45695</v>
      </c>
      <c r="I120" s="16">
        <v>333.85</v>
      </c>
      <c r="J120" s="19">
        <f>Table28[[#This Row],[Sales]]*Table28[[#This Row],[Quantity]]</f>
        <v>11870.08</v>
      </c>
      <c r="K120" s="19">
        <f>Table28[[#This Row],[Sales_Quantity]]*Table28[[#This Row],[Discount]]</f>
        <v>1187.008</v>
      </c>
      <c r="L120" s="19">
        <f>Table28[[#This Row],[Sales_Quantity]]-Table28[[#This Row],[Discounted_price]]</f>
        <v>10683.072</v>
      </c>
    </row>
    <row r="121" spans="1:12" x14ac:dyDescent="0.3">
      <c r="A121" s="14" t="s">
        <v>74</v>
      </c>
      <c r="B121" s="15" t="s">
        <v>31</v>
      </c>
      <c r="C121" s="15" t="s">
        <v>20</v>
      </c>
      <c r="D121" s="15" t="s">
        <v>14</v>
      </c>
      <c r="E121" s="16">
        <v>1099.69</v>
      </c>
      <c r="F121" s="17">
        <v>6</v>
      </c>
      <c r="G121" s="14">
        <v>0</v>
      </c>
      <c r="H121" s="18">
        <v>45718</v>
      </c>
      <c r="I121" s="16">
        <v>439.88</v>
      </c>
      <c r="J121" s="19">
        <f>Table28[[#This Row],[Sales]]*Table28[[#This Row],[Quantity]]</f>
        <v>6598.14</v>
      </c>
      <c r="K121" s="19">
        <f>Table28[[#This Row],[Sales_Quantity]]*Table28[[#This Row],[Discount]]</f>
        <v>0</v>
      </c>
      <c r="L121" s="19">
        <f>Table28[[#This Row],[Sales_Quantity]]-Table28[[#This Row],[Discounted_price]]</f>
        <v>6598.14</v>
      </c>
    </row>
    <row r="122" spans="1:12" x14ac:dyDescent="0.3">
      <c r="A122" s="14" t="s">
        <v>27</v>
      </c>
      <c r="B122" s="15" t="s">
        <v>50</v>
      </c>
      <c r="C122" s="15" t="s">
        <v>22</v>
      </c>
      <c r="D122" s="15" t="s">
        <v>17</v>
      </c>
      <c r="E122" s="16">
        <v>953.3</v>
      </c>
      <c r="F122" s="17">
        <v>11</v>
      </c>
      <c r="G122" s="14">
        <v>0</v>
      </c>
      <c r="H122" s="18">
        <v>45415</v>
      </c>
      <c r="I122" s="16">
        <v>476.65</v>
      </c>
      <c r="J122" s="19">
        <f>Table28[[#This Row],[Sales]]*Table28[[#This Row],[Quantity]]</f>
        <v>10486.3</v>
      </c>
      <c r="K122" s="19">
        <f>Table28[[#This Row],[Sales_Quantity]]*Table28[[#This Row],[Discount]]</f>
        <v>0</v>
      </c>
      <c r="L122" s="19">
        <f>Table28[[#This Row],[Sales_Quantity]]-Table28[[#This Row],[Discounted_price]]</f>
        <v>10486.3</v>
      </c>
    </row>
    <row r="123" spans="1:12" x14ac:dyDescent="0.3">
      <c r="A123" s="14" t="s">
        <v>54</v>
      </c>
      <c r="B123" s="15" t="s">
        <v>50</v>
      </c>
      <c r="C123" s="15" t="s">
        <v>36</v>
      </c>
      <c r="D123" s="15" t="s">
        <v>29</v>
      </c>
      <c r="E123" s="16">
        <v>1410.06</v>
      </c>
      <c r="F123" s="17">
        <v>11</v>
      </c>
      <c r="G123" s="14">
        <v>0.05</v>
      </c>
      <c r="H123" s="18">
        <v>45434</v>
      </c>
      <c r="I123" s="16">
        <v>468.84</v>
      </c>
      <c r="J123" s="19">
        <f>Table28[[#This Row],[Sales]]*Table28[[#This Row],[Quantity]]</f>
        <v>15510.66</v>
      </c>
      <c r="K123" s="19">
        <f>Table28[[#This Row],[Sales_Quantity]]*Table28[[#This Row],[Discount]]</f>
        <v>775.53300000000002</v>
      </c>
      <c r="L123" s="19">
        <f>Table28[[#This Row],[Sales_Quantity]]-Table28[[#This Row],[Discounted_price]]</f>
        <v>14735.127</v>
      </c>
    </row>
    <row r="124" spans="1:12" x14ac:dyDescent="0.3">
      <c r="A124" s="14" t="s">
        <v>67</v>
      </c>
      <c r="B124" s="15" t="s">
        <v>50</v>
      </c>
      <c r="C124" s="15" t="s">
        <v>13</v>
      </c>
      <c r="D124" s="15" t="s">
        <v>14</v>
      </c>
      <c r="E124" s="16">
        <v>942.9</v>
      </c>
      <c r="F124" s="17">
        <v>18</v>
      </c>
      <c r="G124" s="14">
        <v>0.1</v>
      </c>
      <c r="H124" s="18">
        <v>45466</v>
      </c>
      <c r="I124" s="16">
        <v>339.44</v>
      </c>
      <c r="J124" s="19">
        <f>Table28[[#This Row],[Sales]]*Table28[[#This Row],[Quantity]]</f>
        <v>16972.2</v>
      </c>
      <c r="K124" s="19">
        <f>Table28[[#This Row],[Sales_Quantity]]*Table28[[#This Row],[Discount]]</f>
        <v>1697.2200000000003</v>
      </c>
      <c r="L124" s="19">
        <f>Table28[[#This Row],[Sales_Quantity]]-Table28[[#This Row],[Discounted_price]]</f>
        <v>15274.98</v>
      </c>
    </row>
    <row r="125" spans="1:12" x14ac:dyDescent="0.3">
      <c r="A125" s="14" t="s">
        <v>21</v>
      </c>
      <c r="B125" s="15" t="s">
        <v>50</v>
      </c>
      <c r="C125" s="15" t="s">
        <v>36</v>
      </c>
      <c r="D125" s="15" t="s">
        <v>14</v>
      </c>
      <c r="E125" s="16">
        <v>1070.68</v>
      </c>
      <c r="F125" s="17">
        <v>7</v>
      </c>
      <c r="G125" s="14">
        <v>0.05</v>
      </c>
      <c r="H125" s="18">
        <v>45536</v>
      </c>
      <c r="I125" s="16">
        <v>406.86</v>
      </c>
      <c r="J125" s="19">
        <f>Table28[[#This Row],[Sales]]*Table28[[#This Row],[Quantity]]</f>
        <v>7494.76</v>
      </c>
      <c r="K125" s="19">
        <f>Table28[[#This Row],[Sales_Quantity]]*Table28[[#This Row],[Discount]]</f>
        <v>374.73800000000006</v>
      </c>
      <c r="L125" s="19">
        <f>Table28[[#This Row],[Sales_Quantity]]-Table28[[#This Row],[Discounted_price]]</f>
        <v>7120.0219999999999</v>
      </c>
    </row>
    <row r="126" spans="1:12" x14ac:dyDescent="0.3">
      <c r="A126" s="14" t="s">
        <v>15</v>
      </c>
      <c r="B126" s="15" t="s">
        <v>50</v>
      </c>
      <c r="C126" s="15" t="s">
        <v>26</v>
      </c>
      <c r="D126" s="15" t="s">
        <v>23</v>
      </c>
      <c r="E126" s="16">
        <v>925.29</v>
      </c>
      <c r="F126" s="17">
        <v>17</v>
      </c>
      <c r="G126" s="14">
        <v>0</v>
      </c>
      <c r="H126" s="18">
        <v>45570</v>
      </c>
      <c r="I126" s="16">
        <v>231.32</v>
      </c>
      <c r="J126" s="19">
        <f>Table28[[#This Row],[Sales]]*Table28[[#This Row],[Quantity]]</f>
        <v>15729.93</v>
      </c>
      <c r="K126" s="19">
        <f>Table28[[#This Row],[Sales_Quantity]]*Table28[[#This Row],[Discount]]</f>
        <v>0</v>
      </c>
      <c r="L126" s="19">
        <f>Table28[[#This Row],[Sales_Quantity]]-Table28[[#This Row],[Discounted_price]]</f>
        <v>15729.93</v>
      </c>
    </row>
    <row r="127" spans="1:12" x14ac:dyDescent="0.3">
      <c r="A127" s="14" t="s">
        <v>56</v>
      </c>
      <c r="B127" s="15" t="s">
        <v>50</v>
      </c>
      <c r="C127" s="15" t="s">
        <v>20</v>
      </c>
      <c r="D127" s="15" t="s">
        <v>14</v>
      </c>
      <c r="E127" s="16">
        <v>1010.58</v>
      </c>
      <c r="F127" s="17">
        <v>2</v>
      </c>
      <c r="G127" s="14">
        <v>0.15</v>
      </c>
      <c r="H127" s="18">
        <v>45605</v>
      </c>
      <c r="I127" s="16">
        <v>343.6</v>
      </c>
      <c r="J127" s="19">
        <f>Table28[[#This Row],[Sales]]*Table28[[#This Row],[Quantity]]</f>
        <v>2021.16</v>
      </c>
      <c r="K127" s="19">
        <f>Table28[[#This Row],[Sales_Quantity]]*Table28[[#This Row],[Discount]]</f>
        <v>303.17399999999998</v>
      </c>
      <c r="L127" s="19">
        <f>Table28[[#This Row],[Sales_Quantity]]-Table28[[#This Row],[Discounted_price]]</f>
        <v>1717.9860000000001</v>
      </c>
    </row>
    <row r="128" spans="1:12" x14ac:dyDescent="0.3">
      <c r="A128" s="14" t="s">
        <v>54</v>
      </c>
      <c r="B128" s="15" t="s">
        <v>50</v>
      </c>
      <c r="C128" s="15" t="s">
        <v>26</v>
      </c>
      <c r="D128" s="15" t="s">
        <v>41</v>
      </c>
      <c r="E128" s="16">
        <v>309.42</v>
      </c>
      <c r="F128" s="17">
        <v>1</v>
      </c>
      <c r="G128" s="14">
        <v>0.2</v>
      </c>
      <c r="H128" s="18">
        <v>45658</v>
      </c>
      <c r="I128" s="16">
        <v>111.39</v>
      </c>
      <c r="J128" s="19">
        <f>Table28[[#This Row],[Sales]]*Table28[[#This Row],[Quantity]]</f>
        <v>309.42</v>
      </c>
      <c r="K128" s="19">
        <f>Table28[[#This Row],[Sales_Quantity]]*Table28[[#This Row],[Discount]]</f>
        <v>61.884000000000007</v>
      </c>
      <c r="L128" s="19">
        <f>Table28[[#This Row],[Sales_Quantity]]-Table28[[#This Row],[Discounted_price]]</f>
        <v>247.536</v>
      </c>
    </row>
    <row r="129" spans="1:12" x14ac:dyDescent="0.3">
      <c r="A129" s="14" t="s">
        <v>77</v>
      </c>
      <c r="B129" s="15" t="s">
        <v>50</v>
      </c>
      <c r="C129" s="15" t="s">
        <v>26</v>
      </c>
      <c r="D129" s="15" t="s">
        <v>14</v>
      </c>
      <c r="E129" s="16">
        <v>640.64</v>
      </c>
      <c r="F129" s="17">
        <v>11</v>
      </c>
      <c r="G129" s="14">
        <v>0.2</v>
      </c>
      <c r="H129" s="18">
        <v>45678</v>
      </c>
      <c r="I129" s="16">
        <v>205</v>
      </c>
      <c r="J129" s="19">
        <f>Table28[[#This Row],[Sales]]*Table28[[#This Row],[Quantity]]</f>
        <v>7047.04</v>
      </c>
      <c r="K129" s="19">
        <f>Table28[[#This Row],[Sales_Quantity]]*Table28[[#This Row],[Discount]]</f>
        <v>1409.4080000000001</v>
      </c>
      <c r="L129" s="19">
        <f>Table28[[#This Row],[Sales_Quantity]]-Table28[[#This Row],[Discounted_price]]</f>
        <v>5637.6319999999996</v>
      </c>
    </row>
    <row r="130" spans="1:12" x14ac:dyDescent="0.3">
      <c r="A130" s="14" t="s">
        <v>67</v>
      </c>
      <c r="B130" s="15" t="s">
        <v>50</v>
      </c>
      <c r="C130" s="15" t="s">
        <v>13</v>
      </c>
      <c r="D130" s="15" t="s">
        <v>41</v>
      </c>
      <c r="E130" s="16">
        <v>827.25</v>
      </c>
      <c r="F130" s="17">
        <v>7</v>
      </c>
      <c r="G130" s="14">
        <v>0.1</v>
      </c>
      <c r="H130" s="18">
        <v>45693</v>
      </c>
      <c r="I130" s="16">
        <v>335.04</v>
      </c>
      <c r="J130" s="19">
        <f>Table28[[#This Row],[Sales]]*Table28[[#This Row],[Quantity]]</f>
        <v>5790.75</v>
      </c>
      <c r="K130" s="19">
        <f>Table28[[#This Row],[Sales_Quantity]]*Table28[[#This Row],[Discount]]</f>
        <v>579.07500000000005</v>
      </c>
      <c r="L130" s="19">
        <f>Table28[[#This Row],[Sales_Quantity]]-Table28[[#This Row],[Discounted_price]]</f>
        <v>5211.6750000000002</v>
      </c>
    </row>
    <row r="131" spans="1:12" x14ac:dyDescent="0.3">
      <c r="A131" s="14" t="s">
        <v>30</v>
      </c>
      <c r="B131" s="15" t="s">
        <v>47</v>
      </c>
      <c r="C131" s="15" t="s">
        <v>13</v>
      </c>
      <c r="D131" s="15" t="s">
        <v>14</v>
      </c>
      <c r="E131" s="16">
        <v>636.70000000000005</v>
      </c>
      <c r="F131" s="17">
        <v>4</v>
      </c>
      <c r="G131" s="14">
        <v>0.2</v>
      </c>
      <c r="H131" s="18">
        <v>45411</v>
      </c>
      <c r="I131" s="16">
        <v>203.74</v>
      </c>
      <c r="J131" s="19">
        <f>Table28[[#This Row],[Sales]]*Table28[[#This Row],[Quantity]]</f>
        <v>2546.8000000000002</v>
      </c>
      <c r="K131" s="19">
        <f>Table28[[#This Row],[Sales_Quantity]]*Table28[[#This Row],[Discount]]</f>
        <v>509.36000000000007</v>
      </c>
      <c r="L131" s="19">
        <f>Table28[[#This Row],[Sales_Quantity]]-Table28[[#This Row],[Discounted_price]]</f>
        <v>2037.44</v>
      </c>
    </row>
    <row r="132" spans="1:12" x14ac:dyDescent="0.3">
      <c r="A132" s="14" t="s">
        <v>74</v>
      </c>
      <c r="B132" s="15" t="s">
        <v>47</v>
      </c>
      <c r="C132" s="15" t="s">
        <v>26</v>
      </c>
      <c r="D132" s="15" t="s">
        <v>29</v>
      </c>
      <c r="E132" s="16">
        <v>518.07000000000005</v>
      </c>
      <c r="F132" s="17">
        <v>7</v>
      </c>
      <c r="G132" s="14">
        <v>0.05</v>
      </c>
      <c r="H132" s="18">
        <v>45522</v>
      </c>
      <c r="I132" s="16">
        <v>172.26</v>
      </c>
      <c r="J132" s="19">
        <f>Table28[[#This Row],[Sales]]*Table28[[#This Row],[Quantity]]</f>
        <v>3626.4900000000002</v>
      </c>
      <c r="K132" s="19">
        <f>Table28[[#This Row],[Sales_Quantity]]*Table28[[#This Row],[Discount]]</f>
        <v>181.32450000000003</v>
      </c>
      <c r="L132" s="19">
        <f>Table28[[#This Row],[Sales_Quantity]]-Table28[[#This Row],[Discounted_price]]</f>
        <v>3445.1655000000001</v>
      </c>
    </row>
    <row r="133" spans="1:12" x14ac:dyDescent="0.3">
      <c r="A133" s="14" t="s">
        <v>30</v>
      </c>
      <c r="B133" s="15" t="s">
        <v>47</v>
      </c>
      <c r="C133" s="15" t="s">
        <v>26</v>
      </c>
      <c r="D133" s="15" t="s">
        <v>29</v>
      </c>
      <c r="E133" s="16">
        <v>1077.92</v>
      </c>
      <c r="F133" s="17">
        <v>3</v>
      </c>
      <c r="G133" s="14">
        <v>0.05</v>
      </c>
      <c r="H133" s="18">
        <v>45608</v>
      </c>
      <c r="I133" s="16">
        <v>358.41</v>
      </c>
      <c r="J133" s="19">
        <f>Table28[[#This Row],[Sales]]*Table28[[#This Row],[Quantity]]</f>
        <v>3233.76</v>
      </c>
      <c r="K133" s="19">
        <f>Table28[[#This Row],[Sales_Quantity]]*Table28[[#This Row],[Discount]]</f>
        <v>161.68800000000002</v>
      </c>
      <c r="L133" s="19">
        <f>Table28[[#This Row],[Sales_Quantity]]-Table28[[#This Row],[Discounted_price]]</f>
        <v>3072.0720000000001</v>
      </c>
    </row>
    <row r="134" spans="1:12" x14ac:dyDescent="0.3">
      <c r="A134" s="14" t="s">
        <v>56</v>
      </c>
      <c r="B134" s="15" t="s">
        <v>47</v>
      </c>
      <c r="C134" s="15" t="s">
        <v>20</v>
      </c>
      <c r="D134" s="15" t="s">
        <v>41</v>
      </c>
      <c r="E134" s="16">
        <v>1014.56</v>
      </c>
      <c r="F134" s="17">
        <v>10</v>
      </c>
      <c r="G134" s="14">
        <v>0.1</v>
      </c>
      <c r="H134" s="18">
        <v>45612</v>
      </c>
      <c r="I134" s="16">
        <v>410.9</v>
      </c>
      <c r="J134" s="19">
        <f>Table28[[#This Row],[Sales]]*Table28[[#This Row],[Quantity]]</f>
        <v>10145.599999999999</v>
      </c>
      <c r="K134" s="19">
        <f>Table28[[#This Row],[Sales_Quantity]]*Table28[[#This Row],[Discount]]</f>
        <v>1014.56</v>
      </c>
      <c r="L134" s="19">
        <f>Table28[[#This Row],[Sales_Quantity]]-Table28[[#This Row],[Discounted_price]]</f>
        <v>9131.0399999999991</v>
      </c>
    </row>
    <row r="135" spans="1:12" x14ac:dyDescent="0.3">
      <c r="A135" s="14" t="s">
        <v>43</v>
      </c>
      <c r="B135" s="15" t="s">
        <v>47</v>
      </c>
      <c r="C135" s="15" t="s">
        <v>20</v>
      </c>
      <c r="D135" s="15" t="s">
        <v>23</v>
      </c>
      <c r="E135" s="16">
        <v>919.18</v>
      </c>
      <c r="F135" s="17">
        <v>4</v>
      </c>
      <c r="G135" s="14">
        <v>0.15</v>
      </c>
      <c r="H135" s="18">
        <v>45615</v>
      </c>
      <c r="I135" s="16">
        <v>195.33</v>
      </c>
      <c r="J135" s="19">
        <f>Table28[[#This Row],[Sales]]*Table28[[#This Row],[Quantity]]</f>
        <v>3676.72</v>
      </c>
      <c r="K135" s="19">
        <f>Table28[[#This Row],[Sales_Quantity]]*Table28[[#This Row],[Discount]]</f>
        <v>551.50799999999992</v>
      </c>
      <c r="L135" s="19">
        <f>Table28[[#This Row],[Sales_Quantity]]-Table28[[#This Row],[Discounted_price]]</f>
        <v>3125.212</v>
      </c>
    </row>
    <row r="136" spans="1:12" x14ac:dyDescent="0.3">
      <c r="A136" s="14" t="s">
        <v>77</v>
      </c>
      <c r="B136" s="15" t="s">
        <v>47</v>
      </c>
      <c r="C136" s="15" t="s">
        <v>22</v>
      </c>
      <c r="D136" s="15" t="s">
        <v>23</v>
      </c>
      <c r="E136" s="16">
        <v>1061.04</v>
      </c>
      <c r="F136" s="17">
        <v>1</v>
      </c>
      <c r="G136" s="14">
        <v>0</v>
      </c>
      <c r="H136" s="18">
        <v>45624</v>
      </c>
      <c r="I136" s="16">
        <v>265.26</v>
      </c>
      <c r="J136" s="19">
        <f>Table28[[#This Row],[Sales]]*Table28[[#This Row],[Quantity]]</f>
        <v>1061.04</v>
      </c>
      <c r="K136" s="19">
        <f>Table28[[#This Row],[Sales_Quantity]]*Table28[[#This Row],[Discount]]</f>
        <v>0</v>
      </c>
      <c r="L136" s="19">
        <f>Table28[[#This Row],[Sales_Quantity]]-Table28[[#This Row],[Discounted_price]]</f>
        <v>1061.04</v>
      </c>
    </row>
    <row r="137" spans="1:12" x14ac:dyDescent="0.3">
      <c r="A137" s="14" t="s">
        <v>51</v>
      </c>
      <c r="B137" s="15" t="s">
        <v>47</v>
      </c>
      <c r="C137" s="15" t="s">
        <v>36</v>
      </c>
      <c r="D137" s="15" t="s">
        <v>41</v>
      </c>
      <c r="E137" s="16">
        <v>388.23</v>
      </c>
      <c r="F137" s="17">
        <v>16</v>
      </c>
      <c r="G137" s="14">
        <v>0.05</v>
      </c>
      <c r="H137" s="18">
        <v>45650</v>
      </c>
      <c r="I137" s="16">
        <v>165.97</v>
      </c>
      <c r="J137" s="19">
        <f>Table28[[#This Row],[Sales]]*Table28[[#This Row],[Quantity]]</f>
        <v>6211.68</v>
      </c>
      <c r="K137" s="19">
        <f>Table28[[#This Row],[Sales_Quantity]]*Table28[[#This Row],[Discount]]</f>
        <v>310.58400000000006</v>
      </c>
      <c r="L137" s="19">
        <f>Table28[[#This Row],[Sales_Quantity]]-Table28[[#This Row],[Discounted_price]]</f>
        <v>5901.0960000000005</v>
      </c>
    </row>
    <row r="138" spans="1:12" x14ac:dyDescent="0.3">
      <c r="A138" s="14" t="s">
        <v>46</v>
      </c>
      <c r="B138" s="15" t="s">
        <v>47</v>
      </c>
      <c r="C138" s="15" t="s">
        <v>36</v>
      </c>
      <c r="D138" s="15" t="s">
        <v>17</v>
      </c>
      <c r="E138" s="16">
        <v>1076.33</v>
      </c>
      <c r="F138" s="17">
        <v>2</v>
      </c>
      <c r="G138" s="14">
        <v>0.1</v>
      </c>
      <c r="H138" s="18">
        <v>45674</v>
      </c>
      <c r="I138" s="16">
        <v>484.35</v>
      </c>
      <c r="J138" s="19">
        <f>Table28[[#This Row],[Sales]]*Table28[[#This Row],[Quantity]]</f>
        <v>2152.66</v>
      </c>
      <c r="K138" s="19">
        <f>Table28[[#This Row],[Sales_Quantity]]*Table28[[#This Row],[Discount]]</f>
        <v>215.26599999999999</v>
      </c>
      <c r="L138" s="19">
        <f>Table28[[#This Row],[Sales_Quantity]]-Table28[[#This Row],[Discounted_price]]</f>
        <v>1937.3939999999998</v>
      </c>
    </row>
    <row r="139" spans="1:12" x14ac:dyDescent="0.3">
      <c r="A139" s="14" t="s">
        <v>60</v>
      </c>
      <c r="B139" s="15" t="s">
        <v>47</v>
      </c>
      <c r="C139" s="15" t="s">
        <v>20</v>
      </c>
      <c r="D139" s="15" t="s">
        <v>14</v>
      </c>
      <c r="E139" s="16">
        <v>1098.08</v>
      </c>
      <c r="F139" s="17">
        <v>9</v>
      </c>
      <c r="G139" s="14">
        <v>0.1</v>
      </c>
      <c r="H139" s="18">
        <v>45692</v>
      </c>
      <c r="I139" s="16">
        <v>395.31</v>
      </c>
      <c r="J139" s="19">
        <f>Table28[[#This Row],[Sales]]*Table28[[#This Row],[Quantity]]</f>
        <v>9882.7199999999993</v>
      </c>
      <c r="K139" s="19">
        <f>Table28[[#This Row],[Sales_Quantity]]*Table28[[#This Row],[Discount]]</f>
        <v>988.27199999999993</v>
      </c>
      <c r="L139" s="19">
        <f>Table28[[#This Row],[Sales_Quantity]]-Table28[[#This Row],[Discounted_price]]</f>
        <v>8894.4480000000003</v>
      </c>
    </row>
    <row r="140" spans="1:12" x14ac:dyDescent="0.3">
      <c r="A140" s="14" t="s">
        <v>15</v>
      </c>
      <c r="B140" s="15" t="s">
        <v>47</v>
      </c>
      <c r="C140" s="15" t="s">
        <v>26</v>
      </c>
      <c r="D140" s="15" t="s">
        <v>17</v>
      </c>
      <c r="E140" s="16">
        <v>845.84</v>
      </c>
      <c r="F140" s="17">
        <v>4</v>
      </c>
      <c r="G140" s="14">
        <v>0</v>
      </c>
      <c r="H140" s="18">
        <v>45707</v>
      </c>
      <c r="I140" s="16">
        <v>422.92</v>
      </c>
      <c r="J140" s="19">
        <f>Table28[[#This Row],[Sales]]*Table28[[#This Row],[Quantity]]</f>
        <v>3383.36</v>
      </c>
      <c r="K140" s="19">
        <f>Table28[[#This Row],[Sales_Quantity]]*Table28[[#This Row],[Discount]]</f>
        <v>0</v>
      </c>
      <c r="L140" s="19">
        <f>Table28[[#This Row],[Sales_Quantity]]-Table28[[#This Row],[Discounted_price]]</f>
        <v>3383.36</v>
      </c>
    </row>
    <row r="141" spans="1:12" x14ac:dyDescent="0.3">
      <c r="A141" s="14" t="s">
        <v>32</v>
      </c>
      <c r="B141" s="15" t="s">
        <v>33</v>
      </c>
      <c r="C141" s="15" t="s">
        <v>20</v>
      </c>
      <c r="D141" s="15" t="s">
        <v>29</v>
      </c>
      <c r="E141" s="16">
        <v>1074.47</v>
      </c>
      <c r="F141" s="17">
        <v>6</v>
      </c>
      <c r="G141" s="14">
        <v>0.2</v>
      </c>
      <c r="H141" s="18">
        <v>45401</v>
      </c>
      <c r="I141" s="16">
        <v>300.85000000000002</v>
      </c>
      <c r="J141" s="19">
        <f>Table28[[#This Row],[Sales]]*Table28[[#This Row],[Quantity]]</f>
        <v>6446.82</v>
      </c>
      <c r="K141" s="19">
        <f>Table28[[#This Row],[Sales_Quantity]]*Table28[[#This Row],[Discount]]</f>
        <v>1289.364</v>
      </c>
      <c r="L141" s="19">
        <f>Table28[[#This Row],[Sales_Quantity]]-Table28[[#This Row],[Discounted_price]]</f>
        <v>5157.4560000000001</v>
      </c>
    </row>
    <row r="142" spans="1:12" x14ac:dyDescent="0.3">
      <c r="A142" s="14" t="s">
        <v>32</v>
      </c>
      <c r="B142" s="15" t="s">
        <v>33</v>
      </c>
      <c r="C142" s="15" t="s">
        <v>36</v>
      </c>
      <c r="D142" s="15" t="s">
        <v>23</v>
      </c>
      <c r="E142" s="16">
        <v>645.02</v>
      </c>
      <c r="F142" s="17">
        <v>4</v>
      </c>
      <c r="G142" s="14">
        <v>0</v>
      </c>
      <c r="H142" s="18">
        <v>45414</v>
      </c>
      <c r="I142" s="16">
        <v>161.26</v>
      </c>
      <c r="J142" s="19">
        <f>Table28[[#This Row],[Sales]]*Table28[[#This Row],[Quantity]]</f>
        <v>2580.08</v>
      </c>
      <c r="K142" s="19">
        <f>Table28[[#This Row],[Sales_Quantity]]*Table28[[#This Row],[Discount]]</f>
        <v>0</v>
      </c>
      <c r="L142" s="19">
        <f>Table28[[#This Row],[Sales_Quantity]]-Table28[[#This Row],[Discounted_price]]</f>
        <v>2580.08</v>
      </c>
    </row>
    <row r="143" spans="1:12" x14ac:dyDescent="0.3">
      <c r="A143" s="14" t="s">
        <v>11</v>
      </c>
      <c r="B143" s="15" t="s">
        <v>33</v>
      </c>
      <c r="C143" s="15" t="s">
        <v>13</v>
      </c>
      <c r="D143" s="15" t="s">
        <v>14</v>
      </c>
      <c r="E143" s="16">
        <v>743.17</v>
      </c>
      <c r="F143" s="17">
        <v>9</v>
      </c>
      <c r="G143" s="14">
        <v>0</v>
      </c>
      <c r="H143" s="18">
        <v>45416</v>
      </c>
      <c r="I143" s="16">
        <v>297.27</v>
      </c>
      <c r="J143" s="19">
        <f>Table28[[#This Row],[Sales]]*Table28[[#This Row],[Quantity]]</f>
        <v>6688.53</v>
      </c>
      <c r="K143" s="19">
        <f>Table28[[#This Row],[Sales_Quantity]]*Table28[[#This Row],[Discount]]</f>
        <v>0</v>
      </c>
      <c r="L143" s="19">
        <f>Table28[[#This Row],[Sales_Quantity]]-Table28[[#This Row],[Discounted_price]]</f>
        <v>6688.53</v>
      </c>
    </row>
    <row r="144" spans="1:12" x14ac:dyDescent="0.3">
      <c r="A144" s="14" t="s">
        <v>42</v>
      </c>
      <c r="B144" s="15" t="s">
        <v>33</v>
      </c>
      <c r="C144" s="15" t="s">
        <v>36</v>
      </c>
      <c r="D144" s="15" t="s">
        <v>23</v>
      </c>
      <c r="E144" s="16">
        <v>706.37</v>
      </c>
      <c r="F144" s="17">
        <v>6</v>
      </c>
      <c r="G144" s="14">
        <v>0</v>
      </c>
      <c r="H144" s="18">
        <v>45416</v>
      </c>
      <c r="I144" s="16">
        <v>176.59</v>
      </c>
      <c r="J144" s="19">
        <f>Table28[[#This Row],[Sales]]*Table28[[#This Row],[Quantity]]</f>
        <v>4238.22</v>
      </c>
      <c r="K144" s="19">
        <f>Table28[[#This Row],[Sales_Quantity]]*Table28[[#This Row],[Discount]]</f>
        <v>0</v>
      </c>
      <c r="L144" s="19">
        <f>Table28[[#This Row],[Sales_Quantity]]-Table28[[#This Row],[Discounted_price]]</f>
        <v>4238.22</v>
      </c>
    </row>
    <row r="145" spans="1:12" x14ac:dyDescent="0.3">
      <c r="A145" s="14" t="s">
        <v>15</v>
      </c>
      <c r="B145" s="15" t="s">
        <v>33</v>
      </c>
      <c r="C145" s="15" t="s">
        <v>36</v>
      </c>
      <c r="D145" s="15" t="s">
        <v>41</v>
      </c>
      <c r="E145" s="16">
        <v>925.31</v>
      </c>
      <c r="F145" s="17">
        <v>8</v>
      </c>
      <c r="G145" s="14">
        <v>0.1</v>
      </c>
      <c r="H145" s="18">
        <v>45418</v>
      </c>
      <c r="I145" s="16">
        <v>374.75</v>
      </c>
      <c r="J145" s="19">
        <f>Table28[[#This Row],[Sales]]*Table28[[#This Row],[Quantity]]</f>
        <v>7402.48</v>
      </c>
      <c r="K145" s="19">
        <f>Table28[[#This Row],[Sales_Quantity]]*Table28[[#This Row],[Discount]]</f>
        <v>740.24800000000005</v>
      </c>
      <c r="L145" s="19">
        <f>Table28[[#This Row],[Sales_Quantity]]-Table28[[#This Row],[Discounted_price]]</f>
        <v>6662.232</v>
      </c>
    </row>
    <row r="146" spans="1:12" x14ac:dyDescent="0.3">
      <c r="A146" s="14" t="s">
        <v>65</v>
      </c>
      <c r="B146" s="15" t="s">
        <v>33</v>
      </c>
      <c r="C146" s="15" t="s">
        <v>26</v>
      </c>
      <c r="D146" s="15" t="s">
        <v>41</v>
      </c>
      <c r="E146" s="16">
        <v>1001.57</v>
      </c>
      <c r="F146" s="17">
        <v>12</v>
      </c>
      <c r="G146" s="14">
        <v>0</v>
      </c>
      <c r="H146" s="18">
        <v>45450</v>
      </c>
      <c r="I146" s="16">
        <v>450.71</v>
      </c>
      <c r="J146" s="19">
        <f>Table28[[#This Row],[Sales]]*Table28[[#This Row],[Quantity]]</f>
        <v>12018.84</v>
      </c>
      <c r="K146" s="19">
        <f>Table28[[#This Row],[Sales_Quantity]]*Table28[[#This Row],[Discount]]</f>
        <v>0</v>
      </c>
      <c r="L146" s="19">
        <f>Table28[[#This Row],[Sales_Quantity]]-Table28[[#This Row],[Discounted_price]]</f>
        <v>12018.84</v>
      </c>
    </row>
    <row r="147" spans="1:12" x14ac:dyDescent="0.3">
      <c r="A147" s="14" t="s">
        <v>59</v>
      </c>
      <c r="B147" s="15" t="s">
        <v>33</v>
      </c>
      <c r="C147" s="15" t="s">
        <v>20</v>
      </c>
      <c r="D147" s="15" t="s">
        <v>14</v>
      </c>
      <c r="E147" s="16">
        <v>1383.3</v>
      </c>
      <c r="F147" s="17">
        <v>8</v>
      </c>
      <c r="G147" s="14">
        <v>0.1</v>
      </c>
      <c r="H147" s="18">
        <v>45478</v>
      </c>
      <c r="I147" s="16">
        <v>497.99</v>
      </c>
      <c r="J147" s="19">
        <f>Table28[[#This Row],[Sales]]*Table28[[#This Row],[Quantity]]</f>
        <v>11066.4</v>
      </c>
      <c r="K147" s="19">
        <f>Table28[[#This Row],[Sales_Quantity]]*Table28[[#This Row],[Discount]]</f>
        <v>1106.6400000000001</v>
      </c>
      <c r="L147" s="19">
        <f>Table28[[#This Row],[Sales_Quantity]]-Table28[[#This Row],[Discounted_price]]</f>
        <v>9959.76</v>
      </c>
    </row>
    <row r="148" spans="1:12" x14ac:dyDescent="0.3">
      <c r="A148" s="14" t="s">
        <v>32</v>
      </c>
      <c r="B148" s="15" t="s">
        <v>33</v>
      </c>
      <c r="C148" s="15" t="s">
        <v>20</v>
      </c>
      <c r="D148" s="15" t="s">
        <v>29</v>
      </c>
      <c r="E148" s="16">
        <v>933.71</v>
      </c>
      <c r="F148" s="17">
        <v>17</v>
      </c>
      <c r="G148" s="14">
        <v>0.1</v>
      </c>
      <c r="H148" s="18">
        <v>45481</v>
      </c>
      <c r="I148" s="16">
        <v>294.12</v>
      </c>
      <c r="J148" s="19">
        <f>Table28[[#This Row],[Sales]]*Table28[[#This Row],[Quantity]]</f>
        <v>15873.07</v>
      </c>
      <c r="K148" s="19">
        <f>Table28[[#This Row],[Sales_Quantity]]*Table28[[#This Row],[Discount]]</f>
        <v>1587.307</v>
      </c>
      <c r="L148" s="19">
        <f>Table28[[#This Row],[Sales_Quantity]]-Table28[[#This Row],[Discounted_price]]</f>
        <v>14285.762999999999</v>
      </c>
    </row>
    <row r="149" spans="1:12" x14ac:dyDescent="0.3">
      <c r="A149" s="14" t="s">
        <v>67</v>
      </c>
      <c r="B149" s="15" t="s">
        <v>33</v>
      </c>
      <c r="C149" s="15" t="s">
        <v>22</v>
      </c>
      <c r="D149" s="15" t="s">
        <v>14</v>
      </c>
      <c r="E149" s="16">
        <v>876.44</v>
      </c>
      <c r="F149" s="17">
        <v>12</v>
      </c>
      <c r="G149" s="14">
        <v>0.05</v>
      </c>
      <c r="H149" s="18">
        <v>45488</v>
      </c>
      <c r="I149" s="16">
        <v>333.05</v>
      </c>
      <c r="J149" s="19">
        <f>Table28[[#This Row],[Sales]]*Table28[[#This Row],[Quantity]]</f>
        <v>10517.28</v>
      </c>
      <c r="K149" s="19">
        <f>Table28[[#This Row],[Sales_Quantity]]*Table28[[#This Row],[Discount]]</f>
        <v>525.86400000000003</v>
      </c>
      <c r="L149" s="19">
        <f>Table28[[#This Row],[Sales_Quantity]]-Table28[[#This Row],[Discounted_price]]</f>
        <v>9991.4160000000011</v>
      </c>
    </row>
    <row r="150" spans="1:12" x14ac:dyDescent="0.3">
      <c r="A150" s="14" t="s">
        <v>24</v>
      </c>
      <c r="B150" s="15" t="s">
        <v>33</v>
      </c>
      <c r="C150" s="15" t="s">
        <v>20</v>
      </c>
      <c r="D150" s="15" t="s">
        <v>17</v>
      </c>
      <c r="E150" s="16">
        <v>1291.47</v>
      </c>
      <c r="F150" s="17">
        <v>18</v>
      </c>
      <c r="G150" s="14">
        <v>0.1</v>
      </c>
      <c r="H150" s="18">
        <v>45526</v>
      </c>
      <c r="I150" s="16">
        <v>581.16</v>
      </c>
      <c r="J150" s="19">
        <f>Table28[[#This Row],[Sales]]*Table28[[#This Row],[Quantity]]</f>
        <v>23246.46</v>
      </c>
      <c r="K150" s="19">
        <f>Table28[[#This Row],[Sales_Quantity]]*Table28[[#This Row],[Discount]]</f>
        <v>2324.6460000000002</v>
      </c>
      <c r="L150" s="19">
        <f>Table28[[#This Row],[Sales_Quantity]]-Table28[[#This Row],[Discounted_price]]</f>
        <v>20921.813999999998</v>
      </c>
    </row>
    <row r="151" spans="1:12" x14ac:dyDescent="0.3">
      <c r="A151" s="14" t="s">
        <v>74</v>
      </c>
      <c r="B151" s="15" t="s">
        <v>33</v>
      </c>
      <c r="C151" s="15" t="s">
        <v>26</v>
      </c>
      <c r="D151" s="15" t="s">
        <v>17</v>
      </c>
      <c r="E151" s="16">
        <v>1589.42</v>
      </c>
      <c r="F151" s="17">
        <v>6</v>
      </c>
      <c r="G151" s="14">
        <v>0.15</v>
      </c>
      <c r="H151" s="18">
        <v>45651</v>
      </c>
      <c r="I151" s="16">
        <v>675.5</v>
      </c>
      <c r="J151" s="19">
        <f>Table28[[#This Row],[Sales]]*Table28[[#This Row],[Quantity]]</f>
        <v>9536.52</v>
      </c>
      <c r="K151" s="19">
        <f>Table28[[#This Row],[Sales_Quantity]]*Table28[[#This Row],[Discount]]</f>
        <v>1430.4780000000001</v>
      </c>
      <c r="L151" s="19">
        <f>Table28[[#This Row],[Sales_Quantity]]-Table28[[#This Row],[Discounted_price]]</f>
        <v>8106.0420000000004</v>
      </c>
    </row>
    <row r="152" spans="1:12" x14ac:dyDescent="0.3">
      <c r="A152" s="14" t="s">
        <v>46</v>
      </c>
      <c r="B152" s="15" t="s">
        <v>33</v>
      </c>
      <c r="C152" s="15" t="s">
        <v>36</v>
      </c>
      <c r="D152" s="15" t="s">
        <v>41</v>
      </c>
      <c r="E152" s="16">
        <v>1250.71</v>
      </c>
      <c r="F152" s="17">
        <v>7</v>
      </c>
      <c r="G152" s="14">
        <v>0</v>
      </c>
      <c r="H152" s="18">
        <v>45674</v>
      </c>
      <c r="I152" s="16">
        <v>562.82000000000005</v>
      </c>
      <c r="J152" s="19">
        <f>Table28[[#This Row],[Sales]]*Table28[[#This Row],[Quantity]]</f>
        <v>8754.9700000000012</v>
      </c>
      <c r="K152" s="19">
        <f>Table28[[#This Row],[Sales_Quantity]]*Table28[[#This Row],[Discount]]</f>
        <v>0</v>
      </c>
      <c r="L152" s="19">
        <f>Table28[[#This Row],[Sales_Quantity]]-Table28[[#This Row],[Discounted_price]]</f>
        <v>8754.9700000000012</v>
      </c>
    </row>
    <row r="153" spans="1:12" x14ac:dyDescent="0.3">
      <c r="A153" s="14" t="s">
        <v>24</v>
      </c>
      <c r="B153" s="15" t="s">
        <v>33</v>
      </c>
      <c r="C153" s="15" t="s">
        <v>20</v>
      </c>
      <c r="D153" s="15" t="s">
        <v>17</v>
      </c>
      <c r="E153" s="16">
        <v>1109.98</v>
      </c>
      <c r="F153" s="17">
        <v>5</v>
      </c>
      <c r="G153" s="14">
        <v>0.2</v>
      </c>
      <c r="H153" s="18">
        <v>45690</v>
      </c>
      <c r="I153" s="16">
        <v>443.99</v>
      </c>
      <c r="J153" s="19">
        <f>Table28[[#This Row],[Sales]]*Table28[[#This Row],[Quantity]]</f>
        <v>5549.9</v>
      </c>
      <c r="K153" s="19">
        <f>Table28[[#This Row],[Sales_Quantity]]*Table28[[#This Row],[Discount]]</f>
        <v>1109.98</v>
      </c>
      <c r="L153" s="19">
        <f>Table28[[#This Row],[Sales_Quantity]]-Table28[[#This Row],[Discounted_price]]</f>
        <v>4439.92</v>
      </c>
    </row>
    <row r="154" spans="1:12" x14ac:dyDescent="0.3">
      <c r="A154" s="14" t="s">
        <v>74</v>
      </c>
      <c r="B154" s="15" t="s">
        <v>33</v>
      </c>
      <c r="C154" s="15" t="s">
        <v>22</v>
      </c>
      <c r="D154" s="15" t="s">
        <v>41</v>
      </c>
      <c r="E154" s="16">
        <v>573.32000000000005</v>
      </c>
      <c r="F154" s="17">
        <v>19</v>
      </c>
      <c r="G154" s="14">
        <v>0.1</v>
      </c>
      <c r="H154" s="18">
        <v>45703</v>
      </c>
      <c r="I154" s="16">
        <v>232.19</v>
      </c>
      <c r="J154" s="19">
        <f>Table28[[#This Row],[Sales]]*Table28[[#This Row],[Quantity]]</f>
        <v>10893.080000000002</v>
      </c>
      <c r="K154" s="19">
        <f>Table28[[#This Row],[Sales_Quantity]]*Table28[[#This Row],[Discount]]</f>
        <v>1089.3080000000002</v>
      </c>
      <c r="L154" s="19">
        <f>Table28[[#This Row],[Sales_Quantity]]-Table28[[#This Row],[Discounted_price]]</f>
        <v>9803.7720000000008</v>
      </c>
    </row>
    <row r="155" spans="1:12" x14ac:dyDescent="0.3">
      <c r="A155" s="14" t="s">
        <v>34</v>
      </c>
      <c r="B155" s="15" t="s">
        <v>33</v>
      </c>
      <c r="C155" s="15" t="s">
        <v>26</v>
      </c>
      <c r="D155" s="15" t="s">
        <v>14</v>
      </c>
      <c r="E155" s="16">
        <v>1189.83</v>
      </c>
      <c r="F155" s="17">
        <v>2</v>
      </c>
      <c r="G155" s="14">
        <v>0.2</v>
      </c>
      <c r="H155" s="18">
        <v>45709</v>
      </c>
      <c r="I155" s="16">
        <v>380.75</v>
      </c>
      <c r="J155" s="19">
        <f>Table28[[#This Row],[Sales]]*Table28[[#This Row],[Quantity]]</f>
        <v>2379.66</v>
      </c>
      <c r="K155" s="19">
        <f>Table28[[#This Row],[Sales_Quantity]]*Table28[[#This Row],[Discount]]</f>
        <v>475.93200000000002</v>
      </c>
      <c r="L155" s="19">
        <f>Table28[[#This Row],[Sales_Quantity]]-Table28[[#This Row],[Discounted_price]]</f>
        <v>1903.7279999999998</v>
      </c>
    </row>
    <row r="156" spans="1:12" x14ac:dyDescent="0.3">
      <c r="A156" s="14" t="s">
        <v>77</v>
      </c>
      <c r="B156" s="15" t="s">
        <v>33</v>
      </c>
      <c r="C156" s="15" t="s">
        <v>36</v>
      </c>
      <c r="D156" s="15" t="s">
        <v>17</v>
      </c>
      <c r="E156" s="16">
        <v>826.97</v>
      </c>
      <c r="F156" s="17">
        <v>18</v>
      </c>
      <c r="G156" s="14">
        <v>0.2</v>
      </c>
      <c r="H156" s="18">
        <v>45715</v>
      </c>
      <c r="I156" s="16">
        <v>330.79</v>
      </c>
      <c r="J156" s="19">
        <f>Table28[[#This Row],[Sales]]*Table28[[#This Row],[Quantity]]</f>
        <v>14885.460000000001</v>
      </c>
      <c r="K156" s="19">
        <f>Table28[[#This Row],[Sales_Quantity]]*Table28[[#This Row],[Discount]]</f>
        <v>2977.0920000000006</v>
      </c>
      <c r="L156" s="19">
        <f>Table28[[#This Row],[Sales_Quantity]]-Table28[[#This Row],[Discounted_price]]</f>
        <v>11908.368</v>
      </c>
    </row>
    <row r="157" spans="1:12" x14ac:dyDescent="0.3">
      <c r="A157" s="14" t="s">
        <v>18</v>
      </c>
      <c r="B157" s="15" t="s">
        <v>33</v>
      </c>
      <c r="C157" s="15" t="s">
        <v>36</v>
      </c>
      <c r="D157" s="15" t="s">
        <v>17</v>
      </c>
      <c r="E157" s="16">
        <v>1022.23</v>
      </c>
      <c r="F157" s="17">
        <v>8</v>
      </c>
      <c r="G157" s="14">
        <v>0.1</v>
      </c>
      <c r="H157" s="18">
        <v>45717</v>
      </c>
      <c r="I157" s="16">
        <v>460</v>
      </c>
      <c r="J157" s="19">
        <f>Table28[[#This Row],[Sales]]*Table28[[#This Row],[Quantity]]</f>
        <v>8177.84</v>
      </c>
      <c r="K157" s="19">
        <f>Table28[[#This Row],[Sales_Quantity]]*Table28[[#This Row],[Discount]]</f>
        <v>817.78400000000011</v>
      </c>
      <c r="L157" s="19">
        <f>Table28[[#This Row],[Sales_Quantity]]-Table28[[#This Row],[Discounted_price]]</f>
        <v>7360.0560000000005</v>
      </c>
    </row>
    <row r="158" spans="1:12" x14ac:dyDescent="0.3">
      <c r="A158" s="14" t="s">
        <v>48</v>
      </c>
      <c r="B158" s="15" t="s">
        <v>49</v>
      </c>
      <c r="C158" s="15" t="s">
        <v>13</v>
      </c>
      <c r="D158" s="15" t="s">
        <v>14</v>
      </c>
      <c r="E158" s="16">
        <v>1506.14</v>
      </c>
      <c r="F158" s="17">
        <v>13</v>
      </c>
      <c r="G158" s="14">
        <v>0.2</v>
      </c>
      <c r="H158" s="18">
        <v>45412</v>
      </c>
      <c r="I158" s="16">
        <v>481.96</v>
      </c>
      <c r="J158" s="19">
        <f>Table28[[#This Row],[Sales]]*Table28[[#This Row],[Quantity]]</f>
        <v>19579.82</v>
      </c>
      <c r="K158" s="19">
        <f>Table28[[#This Row],[Sales_Quantity]]*Table28[[#This Row],[Discount]]</f>
        <v>3915.9639999999999</v>
      </c>
      <c r="L158" s="19">
        <f>Table28[[#This Row],[Sales_Quantity]]-Table28[[#This Row],[Discounted_price]]</f>
        <v>15663.856</v>
      </c>
    </row>
    <row r="159" spans="1:12" x14ac:dyDescent="0.3">
      <c r="A159" s="14" t="s">
        <v>30</v>
      </c>
      <c r="B159" s="15" t="s">
        <v>49</v>
      </c>
      <c r="C159" s="15" t="s">
        <v>13</v>
      </c>
      <c r="D159" s="15" t="s">
        <v>29</v>
      </c>
      <c r="E159" s="16">
        <v>853.72</v>
      </c>
      <c r="F159" s="17">
        <v>5</v>
      </c>
      <c r="G159" s="14">
        <v>0.15</v>
      </c>
      <c r="H159" s="18">
        <v>45428</v>
      </c>
      <c r="I159" s="16">
        <v>253.98</v>
      </c>
      <c r="J159" s="19">
        <f>Table28[[#This Row],[Sales]]*Table28[[#This Row],[Quantity]]</f>
        <v>4268.6000000000004</v>
      </c>
      <c r="K159" s="19">
        <f>Table28[[#This Row],[Sales_Quantity]]*Table28[[#This Row],[Discount]]</f>
        <v>640.29000000000008</v>
      </c>
      <c r="L159" s="19">
        <f>Table28[[#This Row],[Sales_Quantity]]-Table28[[#This Row],[Discounted_price]]</f>
        <v>3628.3100000000004</v>
      </c>
    </row>
    <row r="160" spans="1:12" x14ac:dyDescent="0.3">
      <c r="A160" s="14" t="s">
        <v>59</v>
      </c>
      <c r="B160" s="15" t="s">
        <v>49</v>
      </c>
      <c r="C160" s="15" t="s">
        <v>26</v>
      </c>
      <c r="D160" s="15" t="s">
        <v>23</v>
      </c>
      <c r="E160" s="16">
        <v>1020.26</v>
      </c>
      <c r="F160" s="17">
        <v>11</v>
      </c>
      <c r="G160" s="14">
        <v>0.05</v>
      </c>
      <c r="H160" s="18">
        <v>45494</v>
      </c>
      <c r="I160" s="16">
        <v>242.31</v>
      </c>
      <c r="J160" s="19">
        <f>Table28[[#This Row],[Sales]]*Table28[[#This Row],[Quantity]]</f>
        <v>11222.86</v>
      </c>
      <c r="K160" s="19">
        <f>Table28[[#This Row],[Sales_Quantity]]*Table28[[#This Row],[Discount]]</f>
        <v>561.14300000000003</v>
      </c>
      <c r="L160" s="19">
        <f>Table28[[#This Row],[Sales_Quantity]]-Table28[[#This Row],[Discounted_price]]</f>
        <v>10661.717000000001</v>
      </c>
    </row>
    <row r="161" spans="1:12" x14ac:dyDescent="0.3">
      <c r="A161" s="14" t="s">
        <v>77</v>
      </c>
      <c r="B161" s="15" t="s">
        <v>49</v>
      </c>
      <c r="C161" s="15" t="s">
        <v>22</v>
      </c>
      <c r="D161" s="15" t="s">
        <v>14</v>
      </c>
      <c r="E161" s="16">
        <v>966.3</v>
      </c>
      <c r="F161" s="17">
        <v>2</v>
      </c>
      <c r="G161" s="14">
        <v>0.15</v>
      </c>
      <c r="H161" s="18">
        <v>45557</v>
      </c>
      <c r="I161" s="16">
        <v>328.54</v>
      </c>
      <c r="J161" s="19">
        <f>Table28[[#This Row],[Sales]]*Table28[[#This Row],[Quantity]]</f>
        <v>1932.6</v>
      </c>
      <c r="K161" s="19">
        <f>Table28[[#This Row],[Sales_Quantity]]*Table28[[#This Row],[Discount]]</f>
        <v>289.89</v>
      </c>
      <c r="L161" s="19">
        <f>Table28[[#This Row],[Sales_Quantity]]-Table28[[#This Row],[Discounted_price]]</f>
        <v>1642.71</v>
      </c>
    </row>
    <row r="162" spans="1:12" x14ac:dyDescent="0.3">
      <c r="A162" s="14" t="s">
        <v>56</v>
      </c>
      <c r="B162" s="15" t="s">
        <v>49</v>
      </c>
      <c r="C162" s="15" t="s">
        <v>20</v>
      </c>
      <c r="D162" s="15" t="s">
        <v>29</v>
      </c>
      <c r="E162" s="16">
        <v>1286.54</v>
      </c>
      <c r="F162" s="17">
        <v>8</v>
      </c>
      <c r="G162" s="14">
        <v>0</v>
      </c>
      <c r="H162" s="18">
        <v>45575</v>
      </c>
      <c r="I162" s="16">
        <v>450.29</v>
      </c>
      <c r="J162" s="19">
        <f>Table28[[#This Row],[Sales]]*Table28[[#This Row],[Quantity]]</f>
        <v>10292.32</v>
      </c>
      <c r="K162" s="19">
        <f>Table28[[#This Row],[Sales_Quantity]]*Table28[[#This Row],[Discount]]</f>
        <v>0</v>
      </c>
      <c r="L162" s="19">
        <f>Table28[[#This Row],[Sales_Quantity]]-Table28[[#This Row],[Discounted_price]]</f>
        <v>10292.32</v>
      </c>
    </row>
    <row r="163" spans="1:12" x14ac:dyDescent="0.3">
      <c r="A163" s="14" t="s">
        <v>67</v>
      </c>
      <c r="B163" s="15" t="s">
        <v>49</v>
      </c>
      <c r="C163" s="15" t="s">
        <v>36</v>
      </c>
      <c r="D163" s="15" t="s">
        <v>41</v>
      </c>
      <c r="E163" s="16">
        <v>1618.22</v>
      </c>
      <c r="F163" s="17">
        <v>12</v>
      </c>
      <c r="G163" s="14">
        <v>0.2</v>
      </c>
      <c r="H163" s="18">
        <v>45712</v>
      </c>
      <c r="I163" s="16">
        <v>582.55999999999995</v>
      </c>
      <c r="J163" s="19">
        <f>Table28[[#This Row],[Sales]]*Table28[[#This Row],[Quantity]]</f>
        <v>19418.64</v>
      </c>
      <c r="K163" s="19">
        <f>Table28[[#This Row],[Sales_Quantity]]*Table28[[#This Row],[Discount]]</f>
        <v>3883.7280000000001</v>
      </c>
      <c r="L163" s="19">
        <f>Table28[[#This Row],[Sales_Quantity]]-Table28[[#This Row],[Discounted_price]]</f>
        <v>15534.912</v>
      </c>
    </row>
    <row r="164" spans="1:12" x14ac:dyDescent="0.3">
      <c r="A164" s="14" t="s">
        <v>46</v>
      </c>
      <c r="B164" s="15" t="s">
        <v>61</v>
      </c>
      <c r="C164" s="15" t="s">
        <v>36</v>
      </c>
      <c r="D164" s="15" t="s">
        <v>29</v>
      </c>
      <c r="E164" s="16">
        <v>773.09</v>
      </c>
      <c r="F164" s="17">
        <v>13</v>
      </c>
      <c r="G164" s="14">
        <v>0.15</v>
      </c>
      <c r="H164" s="18">
        <v>45434</v>
      </c>
      <c r="I164" s="16">
        <v>229.99</v>
      </c>
      <c r="J164" s="19">
        <f>Table28[[#This Row],[Sales]]*Table28[[#This Row],[Quantity]]</f>
        <v>10050.17</v>
      </c>
      <c r="K164" s="19">
        <f>Table28[[#This Row],[Sales_Quantity]]*Table28[[#This Row],[Discount]]</f>
        <v>1507.5255</v>
      </c>
      <c r="L164" s="19">
        <f>Table28[[#This Row],[Sales_Quantity]]-Table28[[#This Row],[Discounted_price]]</f>
        <v>8542.6445000000003</v>
      </c>
    </row>
    <row r="165" spans="1:12" x14ac:dyDescent="0.3">
      <c r="A165" s="14" t="s">
        <v>15</v>
      </c>
      <c r="B165" s="15" t="s">
        <v>61</v>
      </c>
      <c r="C165" s="15" t="s">
        <v>13</v>
      </c>
      <c r="D165" s="15" t="s">
        <v>17</v>
      </c>
      <c r="E165" s="16">
        <v>1360.36</v>
      </c>
      <c r="F165" s="17">
        <v>17</v>
      </c>
      <c r="G165" s="14">
        <v>0</v>
      </c>
      <c r="H165" s="18">
        <v>45473</v>
      </c>
      <c r="I165" s="16">
        <v>680.18</v>
      </c>
      <c r="J165" s="19">
        <f>Table28[[#This Row],[Sales]]*Table28[[#This Row],[Quantity]]</f>
        <v>23126.12</v>
      </c>
      <c r="K165" s="19">
        <f>Table28[[#This Row],[Sales_Quantity]]*Table28[[#This Row],[Discount]]</f>
        <v>0</v>
      </c>
      <c r="L165" s="19">
        <f>Table28[[#This Row],[Sales_Quantity]]-Table28[[#This Row],[Discounted_price]]</f>
        <v>23126.12</v>
      </c>
    </row>
    <row r="166" spans="1:12" x14ac:dyDescent="0.3">
      <c r="A166" s="14" t="s">
        <v>32</v>
      </c>
      <c r="B166" s="15" t="s">
        <v>61</v>
      </c>
      <c r="C166" s="15" t="s">
        <v>26</v>
      </c>
      <c r="D166" s="15" t="s">
        <v>29</v>
      </c>
      <c r="E166" s="16">
        <v>957.29</v>
      </c>
      <c r="F166" s="17">
        <v>4</v>
      </c>
      <c r="G166" s="14">
        <v>0.05</v>
      </c>
      <c r="H166" s="18">
        <v>45605</v>
      </c>
      <c r="I166" s="16">
        <v>318.3</v>
      </c>
      <c r="J166" s="19">
        <f>Table28[[#This Row],[Sales]]*Table28[[#This Row],[Quantity]]</f>
        <v>3829.16</v>
      </c>
      <c r="K166" s="19">
        <f>Table28[[#This Row],[Sales_Quantity]]*Table28[[#This Row],[Discount]]</f>
        <v>191.458</v>
      </c>
      <c r="L166" s="19">
        <f>Table28[[#This Row],[Sales_Quantity]]-Table28[[#This Row],[Discounted_price]]</f>
        <v>3637.7019999999998</v>
      </c>
    </row>
    <row r="167" spans="1:12" x14ac:dyDescent="0.3">
      <c r="A167" s="14" t="s">
        <v>75</v>
      </c>
      <c r="B167" s="15" t="s">
        <v>61</v>
      </c>
      <c r="C167" s="15" t="s">
        <v>26</v>
      </c>
      <c r="D167" s="15" t="s">
        <v>17</v>
      </c>
      <c r="E167" s="16">
        <v>1171.18</v>
      </c>
      <c r="F167" s="17">
        <v>19</v>
      </c>
      <c r="G167" s="14">
        <v>0.05</v>
      </c>
      <c r="H167" s="18">
        <v>45667</v>
      </c>
      <c r="I167" s="16">
        <v>556.30999999999995</v>
      </c>
      <c r="J167" s="19">
        <f>Table28[[#This Row],[Sales]]*Table28[[#This Row],[Quantity]]</f>
        <v>22252.420000000002</v>
      </c>
      <c r="K167" s="19">
        <f>Table28[[#This Row],[Sales_Quantity]]*Table28[[#This Row],[Discount]]</f>
        <v>1112.6210000000001</v>
      </c>
      <c r="L167" s="19">
        <f>Table28[[#This Row],[Sales_Quantity]]-Table28[[#This Row],[Discounted_price]]</f>
        <v>21139.799000000003</v>
      </c>
    </row>
    <row r="168" spans="1:12" x14ac:dyDescent="0.3">
      <c r="A168" s="14" t="s">
        <v>54</v>
      </c>
      <c r="B168" s="15" t="s">
        <v>61</v>
      </c>
      <c r="C168" s="15" t="s">
        <v>26</v>
      </c>
      <c r="D168" s="15" t="s">
        <v>14</v>
      </c>
      <c r="E168" s="16">
        <v>499.18</v>
      </c>
      <c r="F168" s="17">
        <v>15</v>
      </c>
      <c r="G168" s="14">
        <v>0.2</v>
      </c>
      <c r="H168" s="18">
        <v>45724</v>
      </c>
      <c r="I168" s="16">
        <v>159.74</v>
      </c>
      <c r="J168" s="19">
        <f>Table28[[#This Row],[Sales]]*Table28[[#This Row],[Quantity]]</f>
        <v>7487.7</v>
      </c>
      <c r="K168" s="19">
        <f>Table28[[#This Row],[Sales_Quantity]]*Table28[[#This Row],[Discount]]</f>
        <v>1497.54</v>
      </c>
      <c r="L168" s="19">
        <f>Table28[[#This Row],[Sales_Quantity]]-Table28[[#This Row],[Discounted_price]]</f>
        <v>5990.16</v>
      </c>
    </row>
    <row r="169" spans="1:12" x14ac:dyDescent="0.3">
      <c r="A169" s="14" t="s">
        <v>42</v>
      </c>
      <c r="B169" s="15" t="s">
        <v>61</v>
      </c>
      <c r="C169" s="15" t="s">
        <v>22</v>
      </c>
      <c r="D169" s="15" t="s">
        <v>17</v>
      </c>
      <c r="E169" s="16">
        <v>682.24</v>
      </c>
      <c r="F169" s="17">
        <v>1</v>
      </c>
      <c r="G169" s="14">
        <v>0</v>
      </c>
      <c r="H169" s="18">
        <v>45738</v>
      </c>
      <c r="I169" s="16">
        <v>341.12</v>
      </c>
      <c r="J169" s="19">
        <f>Table28[[#This Row],[Sales]]*Table28[[#This Row],[Quantity]]</f>
        <v>682.24</v>
      </c>
      <c r="K169" s="19">
        <f>Table28[[#This Row],[Sales_Quantity]]*Table28[[#This Row],[Discount]]</f>
        <v>0</v>
      </c>
      <c r="L169" s="19">
        <f>Table28[[#This Row],[Sales_Quantity]]-Table28[[#This Row],[Discounted_price]]</f>
        <v>682.24</v>
      </c>
    </row>
    <row r="170" spans="1:12" x14ac:dyDescent="0.3">
      <c r="A170" s="14" t="s">
        <v>27</v>
      </c>
      <c r="B170" s="15" t="s">
        <v>28</v>
      </c>
      <c r="C170" s="15" t="s">
        <v>26</v>
      </c>
      <c r="D170" s="15" t="s">
        <v>29</v>
      </c>
      <c r="E170" s="16">
        <v>965.64</v>
      </c>
      <c r="F170" s="17">
        <v>8</v>
      </c>
      <c r="G170" s="14">
        <v>0.1</v>
      </c>
      <c r="H170" s="18">
        <v>45398</v>
      </c>
      <c r="I170" s="16">
        <v>304.18</v>
      </c>
      <c r="J170" s="19">
        <f>Table28[[#This Row],[Sales]]*Table28[[#This Row],[Quantity]]</f>
        <v>7725.12</v>
      </c>
      <c r="K170" s="19">
        <f>Table28[[#This Row],[Sales_Quantity]]*Table28[[#This Row],[Discount]]</f>
        <v>772.51200000000006</v>
      </c>
      <c r="L170" s="19">
        <f>Table28[[#This Row],[Sales_Quantity]]-Table28[[#This Row],[Discounted_price]]</f>
        <v>6952.6080000000002</v>
      </c>
    </row>
    <row r="171" spans="1:12" x14ac:dyDescent="0.3">
      <c r="A171" s="14" t="s">
        <v>27</v>
      </c>
      <c r="B171" s="15" t="s">
        <v>28</v>
      </c>
      <c r="C171" s="15" t="s">
        <v>36</v>
      </c>
      <c r="D171" s="15" t="s">
        <v>14</v>
      </c>
      <c r="E171" s="16">
        <v>1191.58</v>
      </c>
      <c r="F171" s="17">
        <v>14</v>
      </c>
      <c r="G171" s="14">
        <v>0.05</v>
      </c>
      <c r="H171" s="18">
        <v>45406</v>
      </c>
      <c r="I171" s="16">
        <v>452.8</v>
      </c>
      <c r="J171" s="19">
        <f>Table28[[#This Row],[Sales]]*Table28[[#This Row],[Quantity]]</f>
        <v>16682.12</v>
      </c>
      <c r="K171" s="19">
        <f>Table28[[#This Row],[Sales_Quantity]]*Table28[[#This Row],[Discount]]</f>
        <v>834.10599999999999</v>
      </c>
      <c r="L171" s="19">
        <f>Table28[[#This Row],[Sales_Quantity]]-Table28[[#This Row],[Discounted_price]]</f>
        <v>15848.013999999999</v>
      </c>
    </row>
    <row r="172" spans="1:12" x14ac:dyDescent="0.3">
      <c r="A172" s="14" t="s">
        <v>15</v>
      </c>
      <c r="B172" s="15" t="s">
        <v>28</v>
      </c>
      <c r="C172" s="15" t="s">
        <v>13</v>
      </c>
      <c r="D172" s="15" t="s">
        <v>14</v>
      </c>
      <c r="E172" s="16">
        <v>472.38</v>
      </c>
      <c r="F172" s="17">
        <v>12</v>
      </c>
      <c r="G172" s="14">
        <v>0.2</v>
      </c>
      <c r="H172" s="18">
        <v>45429</v>
      </c>
      <c r="I172" s="16">
        <v>151.16</v>
      </c>
      <c r="J172" s="19">
        <f>Table28[[#This Row],[Sales]]*Table28[[#This Row],[Quantity]]</f>
        <v>5668.5599999999995</v>
      </c>
      <c r="K172" s="19">
        <f>Table28[[#This Row],[Sales_Quantity]]*Table28[[#This Row],[Discount]]</f>
        <v>1133.712</v>
      </c>
      <c r="L172" s="19">
        <f>Table28[[#This Row],[Sales_Quantity]]-Table28[[#This Row],[Discounted_price]]</f>
        <v>4534.848</v>
      </c>
    </row>
    <row r="173" spans="1:12" x14ac:dyDescent="0.3">
      <c r="A173" s="14" t="s">
        <v>59</v>
      </c>
      <c r="B173" s="15" t="s">
        <v>28</v>
      </c>
      <c r="C173" s="15" t="s">
        <v>20</v>
      </c>
      <c r="D173" s="15" t="s">
        <v>29</v>
      </c>
      <c r="E173" s="16">
        <v>1186.8499999999999</v>
      </c>
      <c r="F173" s="17">
        <v>19</v>
      </c>
      <c r="G173" s="14">
        <v>0.2</v>
      </c>
      <c r="H173" s="18">
        <v>45451</v>
      </c>
      <c r="I173" s="16">
        <v>332.32</v>
      </c>
      <c r="J173" s="19">
        <f>Table28[[#This Row],[Sales]]*Table28[[#This Row],[Quantity]]</f>
        <v>22550.149999999998</v>
      </c>
      <c r="K173" s="19">
        <f>Table28[[#This Row],[Sales_Quantity]]*Table28[[#This Row],[Discount]]</f>
        <v>4510.03</v>
      </c>
      <c r="L173" s="19">
        <f>Table28[[#This Row],[Sales_Quantity]]-Table28[[#This Row],[Discounted_price]]</f>
        <v>18040.12</v>
      </c>
    </row>
    <row r="174" spans="1:12" x14ac:dyDescent="0.3">
      <c r="A174" s="14" t="s">
        <v>62</v>
      </c>
      <c r="B174" s="15" t="s">
        <v>28</v>
      </c>
      <c r="C174" s="15" t="s">
        <v>26</v>
      </c>
      <c r="D174" s="15" t="s">
        <v>17</v>
      </c>
      <c r="E174" s="16">
        <v>990.19</v>
      </c>
      <c r="F174" s="17">
        <v>8</v>
      </c>
      <c r="G174" s="14">
        <v>0.1</v>
      </c>
      <c r="H174" s="18">
        <v>45565</v>
      </c>
      <c r="I174" s="16">
        <v>445.59</v>
      </c>
      <c r="J174" s="19">
        <f>Table28[[#This Row],[Sales]]*Table28[[#This Row],[Quantity]]</f>
        <v>7921.52</v>
      </c>
      <c r="K174" s="19">
        <f>Table28[[#This Row],[Sales_Quantity]]*Table28[[#This Row],[Discount]]</f>
        <v>792.15200000000004</v>
      </c>
      <c r="L174" s="19">
        <f>Table28[[#This Row],[Sales_Quantity]]-Table28[[#This Row],[Discounted_price]]</f>
        <v>7129.3680000000004</v>
      </c>
    </row>
    <row r="175" spans="1:12" x14ac:dyDescent="0.3">
      <c r="A175" s="14" t="s">
        <v>30</v>
      </c>
      <c r="B175" s="15" t="s">
        <v>28</v>
      </c>
      <c r="C175" s="15" t="s">
        <v>36</v>
      </c>
      <c r="D175" s="15" t="s">
        <v>29</v>
      </c>
      <c r="E175" s="16">
        <v>1432.47</v>
      </c>
      <c r="F175" s="17">
        <v>16</v>
      </c>
      <c r="G175" s="14">
        <v>0.15</v>
      </c>
      <c r="H175" s="18">
        <v>45640</v>
      </c>
      <c r="I175" s="16">
        <v>426.16</v>
      </c>
      <c r="J175" s="19">
        <f>Table28[[#This Row],[Sales]]*Table28[[#This Row],[Quantity]]</f>
        <v>22919.52</v>
      </c>
      <c r="K175" s="19">
        <f>Table28[[#This Row],[Sales_Quantity]]*Table28[[#This Row],[Discount]]</f>
        <v>3437.9279999999999</v>
      </c>
      <c r="L175" s="19">
        <f>Table28[[#This Row],[Sales_Quantity]]-Table28[[#This Row],[Discounted_price]]</f>
        <v>19481.592000000001</v>
      </c>
    </row>
    <row r="176" spans="1:12" x14ac:dyDescent="0.3">
      <c r="A176" s="14" t="s">
        <v>43</v>
      </c>
      <c r="B176" s="15" t="s">
        <v>28</v>
      </c>
      <c r="C176" s="15" t="s">
        <v>26</v>
      </c>
      <c r="D176" s="15" t="s">
        <v>23</v>
      </c>
      <c r="E176" s="16">
        <v>458.54</v>
      </c>
      <c r="F176" s="17">
        <v>15</v>
      </c>
      <c r="G176" s="14">
        <v>0.2</v>
      </c>
      <c r="H176" s="18">
        <v>45741</v>
      </c>
      <c r="I176" s="16">
        <v>91.71</v>
      </c>
      <c r="J176" s="19">
        <f>Table28[[#This Row],[Sales]]*Table28[[#This Row],[Quantity]]</f>
        <v>6878.1</v>
      </c>
      <c r="K176" s="19">
        <f>Table28[[#This Row],[Sales_Quantity]]*Table28[[#This Row],[Discount]]</f>
        <v>1375.6200000000001</v>
      </c>
      <c r="L176" s="19">
        <f>Table28[[#This Row],[Sales_Quantity]]-Table28[[#This Row],[Discounted_price]]</f>
        <v>5502.4800000000005</v>
      </c>
    </row>
    <row r="177" spans="1:12" x14ac:dyDescent="0.3">
      <c r="A177" s="14" t="s">
        <v>34</v>
      </c>
      <c r="B177" s="15" t="s">
        <v>28</v>
      </c>
      <c r="C177" s="15" t="s">
        <v>22</v>
      </c>
      <c r="D177" s="15" t="s">
        <v>29</v>
      </c>
      <c r="E177" s="16">
        <v>1184.25</v>
      </c>
      <c r="F177" s="17">
        <v>11</v>
      </c>
      <c r="G177" s="14">
        <v>0.2</v>
      </c>
      <c r="H177" s="18">
        <v>45742</v>
      </c>
      <c r="I177" s="16">
        <v>331.59</v>
      </c>
      <c r="J177" s="19">
        <f>Table28[[#This Row],[Sales]]*Table28[[#This Row],[Quantity]]</f>
        <v>13026.75</v>
      </c>
      <c r="K177" s="19">
        <f>Table28[[#This Row],[Sales_Quantity]]*Table28[[#This Row],[Discount]]</f>
        <v>2605.3500000000004</v>
      </c>
      <c r="L177" s="19">
        <f>Table28[[#This Row],[Sales_Quantity]]-Table28[[#This Row],[Discounted_price]]</f>
        <v>10421.4</v>
      </c>
    </row>
    <row r="178" spans="1:12" x14ac:dyDescent="0.3">
      <c r="A178" s="14" t="s">
        <v>15</v>
      </c>
      <c r="B178" s="15" t="s">
        <v>16</v>
      </c>
      <c r="C178" s="15" t="s">
        <v>13</v>
      </c>
      <c r="D178" s="15" t="s">
        <v>17</v>
      </c>
      <c r="E178" s="16">
        <v>1101.28</v>
      </c>
      <c r="F178" s="17">
        <v>3</v>
      </c>
      <c r="G178" s="14">
        <v>0.2</v>
      </c>
      <c r="H178" s="18">
        <v>45393</v>
      </c>
      <c r="I178" s="16">
        <v>440.51</v>
      </c>
      <c r="J178" s="19">
        <f>Table28[[#This Row],[Sales]]*Table28[[#This Row],[Quantity]]</f>
        <v>3303.84</v>
      </c>
      <c r="K178" s="19">
        <f>Table28[[#This Row],[Sales_Quantity]]*Table28[[#This Row],[Discount]]</f>
        <v>660.76800000000003</v>
      </c>
      <c r="L178" s="19">
        <f>Table28[[#This Row],[Sales_Quantity]]-Table28[[#This Row],[Discounted_price]]</f>
        <v>2643.0720000000001</v>
      </c>
    </row>
    <row r="179" spans="1:12" x14ac:dyDescent="0.3">
      <c r="A179" s="14" t="s">
        <v>21</v>
      </c>
      <c r="B179" s="15" t="s">
        <v>16</v>
      </c>
      <c r="C179" s="15" t="s">
        <v>22</v>
      </c>
      <c r="D179" s="15" t="s">
        <v>23</v>
      </c>
      <c r="E179" s="16">
        <v>760.93</v>
      </c>
      <c r="F179" s="17">
        <v>4</v>
      </c>
      <c r="G179" s="14">
        <v>0.15</v>
      </c>
      <c r="H179" s="18">
        <v>45396</v>
      </c>
      <c r="I179" s="16">
        <v>161.69999999999999</v>
      </c>
      <c r="J179" s="19">
        <f>Table28[[#This Row],[Sales]]*Table28[[#This Row],[Quantity]]</f>
        <v>3043.72</v>
      </c>
      <c r="K179" s="19">
        <f>Table28[[#This Row],[Sales_Quantity]]*Table28[[#This Row],[Discount]]</f>
        <v>456.55799999999994</v>
      </c>
      <c r="L179" s="19">
        <f>Table28[[#This Row],[Sales_Quantity]]-Table28[[#This Row],[Discounted_price]]</f>
        <v>2587.1619999999998</v>
      </c>
    </row>
    <row r="180" spans="1:12" x14ac:dyDescent="0.3">
      <c r="A180" s="14" t="s">
        <v>42</v>
      </c>
      <c r="B180" s="15" t="s">
        <v>16</v>
      </c>
      <c r="C180" s="15" t="s">
        <v>13</v>
      </c>
      <c r="D180" s="15" t="s">
        <v>29</v>
      </c>
      <c r="E180" s="16">
        <v>822.28</v>
      </c>
      <c r="F180" s="17">
        <v>7</v>
      </c>
      <c r="G180" s="14">
        <v>0.05</v>
      </c>
      <c r="H180" s="18">
        <v>45406</v>
      </c>
      <c r="I180" s="16">
        <v>273.41000000000003</v>
      </c>
      <c r="J180" s="19">
        <f>Table28[[#This Row],[Sales]]*Table28[[#This Row],[Quantity]]</f>
        <v>5755.96</v>
      </c>
      <c r="K180" s="19">
        <f>Table28[[#This Row],[Sales_Quantity]]*Table28[[#This Row],[Discount]]</f>
        <v>287.798</v>
      </c>
      <c r="L180" s="19">
        <f>Table28[[#This Row],[Sales_Quantity]]-Table28[[#This Row],[Discounted_price]]</f>
        <v>5468.1620000000003</v>
      </c>
    </row>
    <row r="181" spans="1:12" x14ac:dyDescent="0.3">
      <c r="A181" s="14" t="s">
        <v>46</v>
      </c>
      <c r="B181" s="15" t="s">
        <v>16</v>
      </c>
      <c r="C181" s="15" t="s">
        <v>22</v>
      </c>
      <c r="D181" s="15" t="s">
        <v>14</v>
      </c>
      <c r="E181" s="16">
        <v>877.58</v>
      </c>
      <c r="F181" s="17">
        <v>10</v>
      </c>
      <c r="G181" s="14">
        <v>0.15</v>
      </c>
      <c r="H181" s="18">
        <v>45411</v>
      </c>
      <c r="I181" s="16">
        <v>298.38</v>
      </c>
      <c r="J181" s="19">
        <f>Table28[[#This Row],[Sales]]*Table28[[#This Row],[Quantity]]</f>
        <v>8775.8000000000011</v>
      </c>
      <c r="K181" s="19">
        <f>Table28[[#This Row],[Sales_Quantity]]*Table28[[#This Row],[Discount]]</f>
        <v>1316.3700000000001</v>
      </c>
      <c r="L181" s="19">
        <f>Table28[[#This Row],[Sales_Quantity]]-Table28[[#This Row],[Discounted_price]]</f>
        <v>7459.4300000000012</v>
      </c>
    </row>
    <row r="182" spans="1:12" x14ac:dyDescent="0.3">
      <c r="A182" s="14" t="s">
        <v>51</v>
      </c>
      <c r="B182" s="15" t="s">
        <v>16</v>
      </c>
      <c r="C182" s="15" t="s">
        <v>26</v>
      </c>
      <c r="D182" s="15" t="s">
        <v>23</v>
      </c>
      <c r="E182" s="16">
        <v>388.56</v>
      </c>
      <c r="F182" s="17">
        <v>14</v>
      </c>
      <c r="G182" s="14">
        <v>0.15</v>
      </c>
      <c r="H182" s="18">
        <v>45416</v>
      </c>
      <c r="I182" s="16">
        <v>82.57</v>
      </c>
      <c r="J182" s="19">
        <f>Table28[[#This Row],[Sales]]*Table28[[#This Row],[Quantity]]</f>
        <v>5439.84</v>
      </c>
      <c r="K182" s="19">
        <f>Table28[[#This Row],[Sales_Quantity]]*Table28[[#This Row],[Discount]]</f>
        <v>815.976</v>
      </c>
      <c r="L182" s="19">
        <f>Table28[[#This Row],[Sales_Quantity]]-Table28[[#This Row],[Discounted_price]]</f>
        <v>4623.8640000000005</v>
      </c>
    </row>
    <row r="183" spans="1:12" x14ac:dyDescent="0.3">
      <c r="A183" s="14" t="s">
        <v>27</v>
      </c>
      <c r="B183" s="15" t="s">
        <v>16</v>
      </c>
      <c r="C183" s="15" t="s">
        <v>36</v>
      </c>
      <c r="D183" s="15" t="s">
        <v>14</v>
      </c>
      <c r="E183" s="16">
        <v>939.09</v>
      </c>
      <c r="F183" s="17">
        <v>2</v>
      </c>
      <c r="G183" s="14">
        <v>0.05</v>
      </c>
      <c r="H183" s="18">
        <v>45422</v>
      </c>
      <c r="I183" s="16">
        <v>356.85</v>
      </c>
      <c r="J183" s="19">
        <f>Table28[[#This Row],[Sales]]*Table28[[#This Row],[Quantity]]</f>
        <v>1878.18</v>
      </c>
      <c r="K183" s="19">
        <f>Table28[[#This Row],[Sales_Quantity]]*Table28[[#This Row],[Discount]]</f>
        <v>93.909000000000006</v>
      </c>
      <c r="L183" s="19">
        <f>Table28[[#This Row],[Sales_Quantity]]-Table28[[#This Row],[Discounted_price]]</f>
        <v>1784.271</v>
      </c>
    </row>
    <row r="184" spans="1:12" x14ac:dyDescent="0.3">
      <c r="A184" s="14" t="s">
        <v>21</v>
      </c>
      <c r="B184" s="15" t="s">
        <v>16</v>
      </c>
      <c r="C184" s="15" t="s">
        <v>22</v>
      </c>
      <c r="D184" s="15" t="s">
        <v>29</v>
      </c>
      <c r="E184" s="16">
        <v>919.04</v>
      </c>
      <c r="F184" s="17">
        <v>10</v>
      </c>
      <c r="G184" s="14">
        <v>0.2</v>
      </c>
      <c r="H184" s="18">
        <v>45468</v>
      </c>
      <c r="I184" s="16">
        <v>257.33</v>
      </c>
      <c r="J184" s="19">
        <f>Table28[[#This Row],[Sales]]*Table28[[#This Row],[Quantity]]</f>
        <v>9190.4</v>
      </c>
      <c r="K184" s="19">
        <f>Table28[[#This Row],[Sales_Quantity]]*Table28[[#This Row],[Discount]]</f>
        <v>1838.08</v>
      </c>
      <c r="L184" s="19">
        <f>Table28[[#This Row],[Sales_Quantity]]-Table28[[#This Row],[Discounted_price]]</f>
        <v>7352.32</v>
      </c>
    </row>
    <row r="185" spans="1:12" x14ac:dyDescent="0.3">
      <c r="A185" s="14" t="s">
        <v>75</v>
      </c>
      <c r="B185" s="15" t="s">
        <v>16</v>
      </c>
      <c r="C185" s="15" t="s">
        <v>22</v>
      </c>
      <c r="D185" s="15" t="s">
        <v>29</v>
      </c>
      <c r="E185" s="16">
        <v>727.73</v>
      </c>
      <c r="F185" s="17">
        <v>1</v>
      </c>
      <c r="G185" s="14">
        <v>0.1</v>
      </c>
      <c r="H185" s="18">
        <v>45552</v>
      </c>
      <c r="I185" s="16">
        <v>229.23</v>
      </c>
      <c r="J185" s="19">
        <f>Table28[[#This Row],[Sales]]*Table28[[#This Row],[Quantity]]</f>
        <v>727.73</v>
      </c>
      <c r="K185" s="19">
        <f>Table28[[#This Row],[Sales_Quantity]]*Table28[[#This Row],[Discount]]</f>
        <v>72.77300000000001</v>
      </c>
      <c r="L185" s="19">
        <f>Table28[[#This Row],[Sales_Quantity]]-Table28[[#This Row],[Discounted_price]]</f>
        <v>654.95699999999999</v>
      </c>
    </row>
    <row r="186" spans="1:12" x14ac:dyDescent="0.3">
      <c r="A186" s="14" t="s">
        <v>60</v>
      </c>
      <c r="B186" s="15" t="s">
        <v>16</v>
      </c>
      <c r="C186" s="15" t="s">
        <v>22</v>
      </c>
      <c r="D186" s="15" t="s">
        <v>29</v>
      </c>
      <c r="E186" s="16">
        <v>1054.56</v>
      </c>
      <c r="F186" s="17">
        <v>11</v>
      </c>
      <c r="G186" s="14">
        <v>0.1</v>
      </c>
      <c r="H186" s="18">
        <v>45669</v>
      </c>
      <c r="I186" s="16">
        <v>332.19</v>
      </c>
      <c r="J186" s="19">
        <f>Table28[[#This Row],[Sales]]*Table28[[#This Row],[Quantity]]</f>
        <v>11600.16</v>
      </c>
      <c r="K186" s="19">
        <f>Table28[[#This Row],[Sales_Quantity]]*Table28[[#This Row],[Discount]]</f>
        <v>1160.0160000000001</v>
      </c>
      <c r="L186" s="19">
        <f>Table28[[#This Row],[Sales_Quantity]]-Table28[[#This Row],[Discounted_price]]</f>
        <v>10440.144</v>
      </c>
    </row>
    <row r="187" spans="1:12" x14ac:dyDescent="0.3">
      <c r="A187" s="14" t="s">
        <v>54</v>
      </c>
      <c r="B187" s="15" t="s">
        <v>16</v>
      </c>
      <c r="C187" s="15" t="s">
        <v>22</v>
      </c>
      <c r="D187" s="15" t="s">
        <v>41</v>
      </c>
      <c r="E187" s="16">
        <v>740.8</v>
      </c>
      <c r="F187" s="17">
        <v>3</v>
      </c>
      <c r="G187" s="14">
        <v>0</v>
      </c>
      <c r="H187" s="18">
        <v>45749</v>
      </c>
      <c r="I187" s="16">
        <v>333.36</v>
      </c>
      <c r="J187" s="19">
        <f>Table28[[#This Row],[Sales]]*Table28[[#This Row],[Quantity]]</f>
        <v>2222.3999999999996</v>
      </c>
      <c r="K187" s="19">
        <f>Table28[[#This Row],[Sales_Quantity]]*Table28[[#This Row],[Discount]]</f>
        <v>0</v>
      </c>
      <c r="L187" s="19">
        <f>Table28[[#This Row],[Sales_Quantity]]-Table28[[#This Row],[Discounted_price]]</f>
        <v>2222.3999999999996</v>
      </c>
    </row>
    <row r="188" spans="1:12" x14ac:dyDescent="0.3">
      <c r="A188" s="14" t="s">
        <v>21</v>
      </c>
      <c r="B188" s="15" t="s">
        <v>45</v>
      </c>
      <c r="C188" s="15" t="s">
        <v>22</v>
      </c>
      <c r="D188" s="15" t="s">
        <v>23</v>
      </c>
      <c r="E188" s="16">
        <v>1502.93</v>
      </c>
      <c r="F188" s="17">
        <v>14</v>
      </c>
      <c r="G188" s="14">
        <v>0.2</v>
      </c>
      <c r="H188" s="18">
        <v>45410</v>
      </c>
      <c r="I188" s="16">
        <v>300.58999999999997</v>
      </c>
      <c r="J188" s="19">
        <f>Table28[[#This Row],[Sales]]*Table28[[#This Row],[Quantity]]</f>
        <v>21041.02</v>
      </c>
      <c r="K188" s="19">
        <f>Table28[[#This Row],[Sales_Quantity]]*Table28[[#This Row],[Discount]]</f>
        <v>4208.2040000000006</v>
      </c>
      <c r="L188" s="19">
        <f>Table28[[#This Row],[Sales_Quantity]]-Table28[[#This Row],[Discounted_price]]</f>
        <v>16832.815999999999</v>
      </c>
    </row>
    <row r="189" spans="1:12" x14ac:dyDescent="0.3">
      <c r="A189" s="14" t="s">
        <v>59</v>
      </c>
      <c r="B189" s="15" t="s">
        <v>45</v>
      </c>
      <c r="C189" s="15" t="s">
        <v>22</v>
      </c>
      <c r="D189" s="15" t="s">
        <v>23</v>
      </c>
      <c r="E189" s="16">
        <v>967.89</v>
      </c>
      <c r="F189" s="17">
        <v>10</v>
      </c>
      <c r="G189" s="14">
        <v>0.1</v>
      </c>
      <c r="H189" s="18">
        <v>45429</v>
      </c>
      <c r="I189" s="16">
        <v>217.78</v>
      </c>
      <c r="J189" s="19">
        <f>Table28[[#This Row],[Sales]]*Table28[[#This Row],[Quantity]]</f>
        <v>9678.9</v>
      </c>
      <c r="K189" s="19">
        <f>Table28[[#This Row],[Sales_Quantity]]*Table28[[#This Row],[Discount]]</f>
        <v>967.89</v>
      </c>
      <c r="L189" s="19">
        <f>Table28[[#This Row],[Sales_Quantity]]-Table28[[#This Row],[Discounted_price]]</f>
        <v>8711.01</v>
      </c>
    </row>
    <row r="190" spans="1:12" x14ac:dyDescent="0.3">
      <c r="A190" s="14" t="s">
        <v>30</v>
      </c>
      <c r="B190" s="15" t="s">
        <v>45</v>
      </c>
      <c r="C190" s="15" t="s">
        <v>13</v>
      </c>
      <c r="D190" s="15" t="s">
        <v>23</v>
      </c>
      <c r="E190" s="16">
        <v>894.55</v>
      </c>
      <c r="F190" s="17">
        <v>19</v>
      </c>
      <c r="G190" s="14">
        <v>0.2</v>
      </c>
      <c r="H190" s="18">
        <v>45625</v>
      </c>
      <c r="I190" s="16">
        <v>178.91</v>
      </c>
      <c r="J190" s="19">
        <f>Table28[[#This Row],[Sales]]*Table28[[#This Row],[Quantity]]</f>
        <v>16996.45</v>
      </c>
      <c r="K190" s="19">
        <f>Table28[[#This Row],[Sales_Quantity]]*Table28[[#This Row],[Discount]]</f>
        <v>3399.2900000000004</v>
      </c>
      <c r="L190" s="19">
        <f>Table28[[#This Row],[Sales_Quantity]]-Table28[[#This Row],[Discounted_price]]</f>
        <v>13597.16</v>
      </c>
    </row>
    <row r="191" spans="1:12" x14ac:dyDescent="0.3">
      <c r="A191" s="14" t="s">
        <v>32</v>
      </c>
      <c r="B191" s="15" t="s">
        <v>45</v>
      </c>
      <c r="C191" s="15" t="s">
        <v>13</v>
      </c>
      <c r="D191" s="15" t="s">
        <v>23</v>
      </c>
      <c r="E191" s="16">
        <v>1161.67</v>
      </c>
      <c r="F191" s="17">
        <v>19</v>
      </c>
      <c r="G191" s="14">
        <v>0.2</v>
      </c>
      <c r="H191" s="18">
        <v>45647</v>
      </c>
      <c r="I191" s="16">
        <v>232.33</v>
      </c>
      <c r="J191" s="19">
        <f>Table28[[#This Row],[Sales]]*Table28[[#This Row],[Quantity]]</f>
        <v>22071.730000000003</v>
      </c>
      <c r="K191" s="19">
        <f>Table28[[#This Row],[Sales_Quantity]]*Table28[[#This Row],[Discount]]</f>
        <v>4414.3460000000005</v>
      </c>
      <c r="L191" s="19">
        <f>Table28[[#This Row],[Sales_Quantity]]-Table28[[#This Row],[Discounted_price]]</f>
        <v>17657.384000000002</v>
      </c>
    </row>
    <row r="192" spans="1:12" x14ac:dyDescent="0.3">
      <c r="A192" s="14" t="s">
        <v>24</v>
      </c>
      <c r="B192" s="15" t="s">
        <v>45</v>
      </c>
      <c r="C192" s="15" t="s">
        <v>13</v>
      </c>
      <c r="D192" s="15" t="s">
        <v>17</v>
      </c>
      <c r="E192" s="16">
        <v>585.16</v>
      </c>
      <c r="F192" s="17">
        <v>17</v>
      </c>
      <c r="G192" s="14">
        <v>0.1</v>
      </c>
      <c r="H192" s="18">
        <v>45684</v>
      </c>
      <c r="I192" s="16">
        <v>263.32</v>
      </c>
      <c r="J192" s="19">
        <f>Table28[[#This Row],[Sales]]*Table28[[#This Row],[Quantity]]</f>
        <v>9947.7199999999993</v>
      </c>
      <c r="K192" s="19">
        <f>Table28[[#This Row],[Sales_Quantity]]*Table28[[#This Row],[Discount]]</f>
        <v>994.77199999999993</v>
      </c>
      <c r="L192" s="19">
        <f>Table28[[#This Row],[Sales_Quantity]]-Table28[[#This Row],[Discounted_price]]</f>
        <v>8952.9480000000003</v>
      </c>
    </row>
    <row r="193" spans="1:12" x14ac:dyDescent="0.3">
      <c r="A193" s="14" t="s">
        <v>69</v>
      </c>
      <c r="B193" s="15" t="s">
        <v>45</v>
      </c>
      <c r="C193" s="15" t="s">
        <v>22</v>
      </c>
      <c r="D193" s="15" t="s">
        <v>14</v>
      </c>
      <c r="E193" s="16">
        <v>704.28</v>
      </c>
      <c r="F193" s="17">
        <v>15</v>
      </c>
      <c r="G193" s="14">
        <v>0.2</v>
      </c>
      <c r="H193" s="18">
        <v>45712</v>
      </c>
      <c r="I193" s="16">
        <v>225.37</v>
      </c>
      <c r="J193" s="19">
        <f>Table28[[#This Row],[Sales]]*Table28[[#This Row],[Quantity]]</f>
        <v>10564.199999999999</v>
      </c>
      <c r="K193" s="19">
        <f>Table28[[#This Row],[Sales_Quantity]]*Table28[[#This Row],[Discount]]</f>
        <v>2112.8399999999997</v>
      </c>
      <c r="L193" s="19">
        <f>Table28[[#This Row],[Sales_Quantity]]-Table28[[#This Row],[Discounted_price]]</f>
        <v>8451.3599999999988</v>
      </c>
    </row>
    <row r="194" spans="1:12" x14ac:dyDescent="0.3">
      <c r="A194" s="14" t="s">
        <v>39</v>
      </c>
      <c r="B194" s="15" t="s">
        <v>45</v>
      </c>
      <c r="C194" s="15" t="s">
        <v>13</v>
      </c>
      <c r="D194" s="15" t="s">
        <v>17</v>
      </c>
      <c r="E194" s="16">
        <v>934.27</v>
      </c>
      <c r="F194" s="17">
        <v>8</v>
      </c>
      <c r="G194" s="14">
        <v>0.15</v>
      </c>
      <c r="H194" s="18">
        <v>45746</v>
      </c>
      <c r="I194" s="16">
        <v>397.06</v>
      </c>
      <c r="J194" s="19">
        <f>Table28[[#This Row],[Sales]]*Table28[[#This Row],[Quantity]]</f>
        <v>7474.16</v>
      </c>
      <c r="K194" s="19">
        <f>Table28[[#This Row],[Sales_Quantity]]*Table28[[#This Row],[Discount]]</f>
        <v>1121.124</v>
      </c>
      <c r="L194" s="19">
        <f>Table28[[#This Row],[Sales_Quantity]]-Table28[[#This Row],[Discounted_price]]</f>
        <v>6353.0360000000001</v>
      </c>
    </row>
    <row r="195" spans="1:12" x14ac:dyDescent="0.3">
      <c r="A195" s="14" t="s">
        <v>60</v>
      </c>
      <c r="B195" s="15" t="s">
        <v>45</v>
      </c>
      <c r="C195" s="15" t="s">
        <v>13</v>
      </c>
      <c r="D195" s="15" t="s">
        <v>41</v>
      </c>
      <c r="E195" s="16">
        <v>545.44000000000005</v>
      </c>
      <c r="F195" s="17">
        <v>17</v>
      </c>
      <c r="G195" s="14">
        <v>0</v>
      </c>
      <c r="H195" s="18">
        <v>45752</v>
      </c>
      <c r="I195" s="16">
        <v>245.45</v>
      </c>
      <c r="J195" s="19">
        <f>Table28[[#This Row],[Sales]]*Table28[[#This Row],[Quantity]]</f>
        <v>9272.4800000000014</v>
      </c>
      <c r="K195" s="19">
        <f>Table28[[#This Row],[Sales_Quantity]]*Table28[[#This Row],[Discount]]</f>
        <v>0</v>
      </c>
      <c r="L195" s="19">
        <f>Table28[[#This Row],[Sales_Quantity]]-Table28[[#This Row],[Discounted_price]]</f>
        <v>9272.4800000000014</v>
      </c>
    </row>
    <row r="196" spans="1:12" x14ac:dyDescent="0.3">
      <c r="A196" s="14" t="s">
        <v>24</v>
      </c>
      <c r="B196" s="15" t="s">
        <v>66</v>
      </c>
      <c r="C196" s="15" t="s">
        <v>22</v>
      </c>
      <c r="D196" s="15" t="s">
        <v>29</v>
      </c>
      <c r="E196" s="16">
        <v>1086.93</v>
      </c>
      <c r="F196" s="17">
        <v>2</v>
      </c>
      <c r="G196" s="14">
        <v>0</v>
      </c>
      <c r="H196" s="18">
        <v>45464</v>
      </c>
      <c r="I196" s="16">
        <v>380.43</v>
      </c>
      <c r="J196" s="19">
        <f>Table28[[#This Row],[Sales]]*Table28[[#This Row],[Quantity]]</f>
        <v>2173.86</v>
      </c>
      <c r="K196" s="19">
        <f>Table28[[#This Row],[Sales_Quantity]]*Table28[[#This Row],[Discount]]</f>
        <v>0</v>
      </c>
      <c r="L196" s="19">
        <f>Table28[[#This Row],[Sales_Quantity]]-Table28[[#This Row],[Discounted_price]]</f>
        <v>2173.86</v>
      </c>
    </row>
    <row r="197" spans="1:12" x14ac:dyDescent="0.3">
      <c r="A197" s="14" t="s">
        <v>43</v>
      </c>
      <c r="B197" s="15" t="s">
        <v>66</v>
      </c>
      <c r="C197" s="15" t="s">
        <v>26</v>
      </c>
      <c r="D197" s="15" t="s">
        <v>23</v>
      </c>
      <c r="E197" s="16">
        <v>741.61</v>
      </c>
      <c r="F197" s="17">
        <v>1</v>
      </c>
      <c r="G197" s="14">
        <v>0.2</v>
      </c>
      <c r="H197" s="18">
        <v>45471</v>
      </c>
      <c r="I197" s="16">
        <v>148.32</v>
      </c>
      <c r="J197" s="19">
        <f>Table28[[#This Row],[Sales]]*Table28[[#This Row],[Quantity]]</f>
        <v>741.61</v>
      </c>
      <c r="K197" s="19">
        <f>Table28[[#This Row],[Sales_Quantity]]*Table28[[#This Row],[Discount]]</f>
        <v>148.322</v>
      </c>
      <c r="L197" s="19">
        <f>Table28[[#This Row],[Sales_Quantity]]-Table28[[#This Row],[Discounted_price]]</f>
        <v>593.28800000000001</v>
      </c>
    </row>
    <row r="198" spans="1:12" x14ac:dyDescent="0.3">
      <c r="A198" s="14" t="s">
        <v>74</v>
      </c>
      <c r="B198" s="15" t="s">
        <v>66</v>
      </c>
      <c r="C198" s="15" t="s">
        <v>13</v>
      </c>
      <c r="D198" s="15" t="s">
        <v>41</v>
      </c>
      <c r="E198" s="16">
        <v>1443.98</v>
      </c>
      <c r="F198" s="17">
        <v>19</v>
      </c>
      <c r="G198" s="14">
        <v>0</v>
      </c>
      <c r="H198" s="18">
        <v>45547</v>
      </c>
      <c r="I198" s="16">
        <v>649.79</v>
      </c>
      <c r="J198" s="19">
        <f>Table28[[#This Row],[Sales]]*Table28[[#This Row],[Quantity]]</f>
        <v>27435.62</v>
      </c>
      <c r="K198" s="19">
        <f>Table28[[#This Row],[Sales_Quantity]]*Table28[[#This Row],[Discount]]</f>
        <v>0</v>
      </c>
      <c r="L198" s="19">
        <f>Table28[[#This Row],[Sales_Quantity]]-Table28[[#This Row],[Discounted_price]]</f>
        <v>27435.62</v>
      </c>
    </row>
    <row r="199" spans="1:12" x14ac:dyDescent="0.3">
      <c r="A199" s="14" t="s">
        <v>18</v>
      </c>
      <c r="B199" s="15" t="s">
        <v>66</v>
      </c>
      <c r="C199" s="15" t="s">
        <v>13</v>
      </c>
      <c r="D199" s="15" t="s">
        <v>41</v>
      </c>
      <c r="E199" s="16">
        <v>826.93</v>
      </c>
      <c r="F199" s="17">
        <v>10</v>
      </c>
      <c r="G199" s="14">
        <v>0.2</v>
      </c>
      <c r="H199" s="18">
        <v>45564</v>
      </c>
      <c r="I199" s="16">
        <v>297.69</v>
      </c>
      <c r="J199" s="19">
        <f>Table28[[#This Row],[Sales]]*Table28[[#This Row],[Quantity]]</f>
        <v>8269.2999999999993</v>
      </c>
      <c r="K199" s="19">
        <f>Table28[[#This Row],[Sales_Quantity]]*Table28[[#This Row],[Discount]]</f>
        <v>1653.86</v>
      </c>
      <c r="L199" s="19">
        <f>Table28[[#This Row],[Sales_Quantity]]-Table28[[#This Row],[Discounted_price]]</f>
        <v>6615.44</v>
      </c>
    </row>
    <row r="200" spans="1:12" x14ac:dyDescent="0.3">
      <c r="A200" s="14" t="s">
        <v>39</v>
      </c>
      <c r="B200" s="15" t="s">
        <v>66</v>
      </c>
      <c r="C200" s="15" t="s">
        <v>22</v>
      </c>
      <c r="D200" s="15" t="s">
        <v>14</v>
      </c>
      <c r="E200" s="16">
        <v>961.62</v>
      </c>
      <c r="F200" s="17">
        <v>8</v>
      </c>
      <c r="G200" s="14">
        <v>0.2</v>
      </c>
      <c r="H200" s="18">
        <v>45577</v>
      </c>
      <c r="I200" s="16">
        <v>307.72000000000003</v>
      </c>
      <c r="J200" s="19">
        <f>Table28[[#This Row],[Sales]]*Table28[[#This Row],[Quantity]]</f>
        <v>7692.96</v>
      </c>
      <c r="K200" s="19">
        <f>Table28[[#This Row],[Sales_Quantity]]*Table28[[#This Row],[Discount]]</f>
        <v>1538.5920000000001</v>
      </c>
      <c r="L200" s="19">
        <f>Table28[[#This Row],[Sales_Quantity]]-Table28[[#This Row],[Discounted_price]]</f>
        <v>6154.3680000000004</v>
      </c>
    </row>
    <row r="201" spans="1:12" x14ac:dyDescent="0.3">
      <c r="A201" s="14" t="s">
        <v>54</v>
      </c>
      <c r="B201" s="15" t="s">
        <v>66</v>
      </c>
      <c r="C201" s="15" t="s">
        <v>26</v>
      </c>
      <c r="D201" s="15" t="s">
        <v>14</v>
      </c>
      <c r="E201" s="16">
        <v>710.52</v>
      </c>
      <c r="F201" s="17">
        <v>8</v>
      </c>
      <c r="G201" s="14">
        <v>0.1</v>
      </c>
      <c r="H201" s="18">
        <v>45721</v>
      </c>
      <c r="I201" s="16">
        <v>255.79</v>
      </c>
      <c r="J201" s="19">
        <f>Table28[[#This Row],[Sales]]*Table28[[#This Row],[Quantity]]</f>
        <v>5684.16</v>
      </c>
      <c r="K201" s="19">
        <f>Table28[[#This Row],[Sales_Quantity]]*Table28[[#This Row],[Discount]]</f>
        <v>568.41600000000005</v>
      </c>
      <c r="L201" s="19">
        <f>Table28[[#This Row],[Sales_Quantity]]-Table28[[#This Row],[Discounted_price]]</f>
        <v>5115.7439999999997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4D53-27EC-4534-933C-7F2FB35BB647}">
  <dimension ref="A3:G10"/>
  <sheetViews>
    <sheetView workbookViewId="0">
      <selection activeCell="A4" sqref="A4"/>
    </sheetView>
  </sheetViews>
  <sheetFormatPr defaultRowHeight="14.4" x14ac:dyDescent="0.3"/>
  <cols>
    <col min="1" max="1" width="13.109375" bestFit="1" customWidth="1"/>
    <col min="2" max="2" width="15.5546875" bestFit="1" customWidth="1"/>
    <col min="3" max="6" width="10.5546875" bestFit="1" customWidth="1"/>
    <col min="7" max="7" width="12.109375" bestFit="1" customWidth="1"/>
  </cols>
  <sheetData>
    <row r="3" spans="1:7" x14ac:dyDescent="0.3">
      <c r="A3" s="24" t="s">
        <v>89</v>
      </c>
      <c r="B3" s="24" t="s">
        <v>86</v>
      </c>
    </row>
    <row r="4" spans="1:7" x14ac:dyDescent="0.3">
      <c r="A4" s="24" t="s">
        <v>88</v>
      </c>
      <c r="B4" t="s">
        <v>36</v>
      </c>
      <c r="C4" t="s">
        <v>20</v>
      </c>
      <c r="D4" t="s">
        <v>26</v>
      </c>
      <c r="E4" t="s">
        <v>22</v>
      </c>
      <c r="F4" t="s">
        <v>13</v>
      </c>
      <c r="G4" t="s">
        <v>87</v>
      </c>
    </row>
    <row r="5" spans="1:7" x14ac:dyDescent="0.3">
      <c r="A5" s="25" t="s">
        <v>14</v>
      </c>
      <c r="B5" s="26">
        <v>11297.150000000001</v>
      </c>
      <c r="C5" s="26">
        <v>11389.090000000002</v>
      </c>
      <c r="D5" s="26">
        <v>7326.4900000000007</v>
      </c>
      <c r="E5" s="26">
        <v>8626.42</v>
      </c>
      <c r="F5" s="26">
        <v>6691.17</v>
      </c>
      <c r="G5" s="26">
        <v>45330.320000000007</v>
      </c>
    </row>
    <row r="6" spans="1:7" x14ac:dyDescent="0.3">
      <c r="A6" s="25" t="s">
        <v>17</v>
      </c>
      <c r="B6" s="26">
        <v>12200.259999999998</v>
      </c>
      <c r="C6" s="26">
        <v>2401.4499999999998</v>
      </c>
      <c r="D6" s="26">
        <v>8422.82</v>
      </c>
      <c r="E6" s="26">
        <v>8393.6299999999992</v>
      </c>
      <c r="F6" s="26">
        <v>10509.429999999998</v>
      </c>
      <c r="G6" s="26">
        <v>41927.589999999997</v>
      </c>
    </row>
    <row r="7" spans="1:7" x14ac:dyDescent="0.3">
      <c r="A7" s="25" t="s">
        <v>23</v>
      </c>
      <c r="B7" s="26">
        <v>6621.24</v>
      </c>
      <c r="C7" s="26">
        <v>2869.54</v>
      </c>
      <c r="D7" s="26">
        <v>7450.1</v>
      </c>
      <c r="E7" s="26">
        <v>11989.070000000003</v>
      </c>
      <c r="F7" s="26">
        <v>11372.44</v>
      </c>
      <c r="G7" s="26">
        <v>40302.39</v>
      </c>
    </row>
    <row r="8" spans="1:7" x14ac:dyDescent="0.3">
      <c r="A8" s="25" t="s">
        <v>29</v>
      </c>
      <c r="B8" s="26">
        <v>4876.96</v>
      </c>
      <c r="C8" s="26">
        <v>7592.3399999999992</v>
      </c>
      <c r="D8" s="26">
        <v>6978.08</v>
      </c>
      <c r="E8" s="26">
        <v>6895.7999999999993</v>
      </c>
      <c r="F8" s="26">
        <v>9182.7800000000007</v>
      </c>
      <c r="G8" s="26">
        <v>35525.96</v>
      </c>
    </row>
    <row r="9" spans="1:7" x14ac:dyDescent="0.3">
      <c r="A9" s="25" t="s">
        <v>41</v>
      </c>
      <c r="B9" s="26">
        <v>8472.7199999999993</v>
      </c>
      <c r="C9" s="26">
        <v>8189.2200000000012</v>
      </c>
      <c r="D9" s="26">
        <v>3345.8</v>
      </c>
      <c r="E9" s="26">
        <v>2295.3200000000002</v>
      </c>
      <c r="F9" s="26">
        <v>4056.85</v>
      </c>
      <c r="G9" s="26">
        <v>26359.91</v>
      </c>
    </row>
    <row r="10" spans="1:7" x14ac:dyDescent="0.3">
      <c r="A10" s="25" t="s">
        <v>87</v>
      </c>
      <c r="B10" s="26">
        <v>43468.33</v>
      </c>
      <c r="C10" s="26">
        <v>32441.640000000003</v>
      </c>
      <c r="D10" s="26">
        <v>33523.290000000008</v>
      </c>
      <c r="E10" s="26">
        <v>38200.239999999998</v>
      </c>
      <c r="F10" s="26">
        <v>41812.67</v>
      </c>
      <c r="G10" s="26">
        <v>189446.17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D4165-AF69-47F9-8023-24F3DBE1B202}">
  <dimension ref="A3:G37"/>
  <sheetViews>
    <sheetView topLeftCell="A4" workbookViewId="0">
      <selection activeCell="Q56" sqref="Q56"/>
    </sheetView>
  </sheetViews>
  <sheetFormatPr defaultRowHeight="14.4" x14ac:dyDescent="0.3"/>
  <cols>
    <col min="1" max="1" width="18.5546875" bestFit="1" customWidth="1"/>
    <col min="2" max="6" width="10.5546875" bestFit="1" customWidth="1"/>
    <col min="7" max="7" width="12.109375" bestFit="1" customWidth="1"/>
    <col min="8" max="8" width="11.6640625" bestFit="1" customWidth="1"/>
    <col min="9" max="9" width="12.109375" bestFit="1" customWidth="1"/>
    <col min="10" max="10" width="11.6640625" bestFit="1" customWidth="1"/>
    <col min="11" max="11" width="12.109375" bestFit="1" customWidth="1"/>
    <col min="12" max="12" width="16.44140625" bestFit="1" customWidth="1"/>
    <col min="13" max="13" width="16.88671875" bestFit="1" customWidth="1"/>
  </cols>
  <sheetData>
    <row r="3" spans="1:7" x14ac:dyDescent="0.3">
      <c r="A3" s="24" t="s">
        <v>90</v>
      </c>
      <c r="B3" s="24" t="s">
        <v>4</v>
      </c>
    </row>
    <row r="4" spans="1:7" x14ac:dyDescent="0.3">
      <c r="A4" s="24" t="s">
        <v>5</v>
      </c>
      <c r="B4" t="s">
        <v>36</v>
      </c>
      <c r="C4" t="s">
        <v>20</v>
      </c>
      <c r="D4" t="s">
        <v>26</v>
      </c>
      <c r="E4" t="s">
        <v>22</v>
      </c>
      <c r="F4" t="s">
        <v>13</v>
      </c>
      <c r="G4" t="s">
        <v>87</v>
      </c>
    </row>
    <row r="5" spans="1:7" x14ac:dyDescent="0.3">
      <c r="A5" t="s">
        <v>14</v>
      </c>
      <c r="B5" s="26">
        <v>4201.2700000000004</v>
      </c>
      <c r="C5" s="26">
        <v>4212.6299999999992</v>
      </c>
      <c r="D5" s="26">
        <v>2522.6499999999996</v>
      </c>
      <c r="E5" s="26">
        <v>3109.0899999999997</v>
      </c>
      <c r="F5" s="26">
        <v>2292.48</v>
      </c>
      <c r="G5" s="26">
        <v>16338.119999999999</v>
      </c>
    </row>
    <row r="6" spans="1:7" x14ac:dyDescent="0.3">
      <c r="A6" t="s">
        <v>17</v>
      </c>
      <c r="B6" s="26">
        <v>5395.6</v>
      </c>
      <c r="C6" s="26">
        <v>1025.1500000000001</v>
      </c>
      <c r="D6" s="26">
        <v>3691.09</v>
      </c>
      <c r="E6" s="26">
        <v>3944.2100000000005</v>
      </c>
      <c r="F6" s="26">
        <v>4728.4399999999996</v>
      </c>
      <c r="G6" s="26">
        <v>18784.490000000002</v>
      </c>
    </row>
    <row r="7" spans="1:7" x14ac:dyDescent="0.3">
      <c r="A7" t="s">
        <v>23</v>
      </c>
      <c r="B7" s="26">
        <v>1515.0399999999997</v>
      </c>
      <c r="C7" s="26">
        <v>662.68</v>
      </c>
      <c r="D7" s="26">
        <v>1634.73</v>
      </c>
      <c r="E7" s="26">
        <v>2783.4400000000005</v>
      </c>
      <c r="F7" s="26">
        <v>2437.94</v>
      </c>
      <c r="G7" s="26">
        <v>9033.83</v>
      </c>
    </row>
    <row r="8" spans="1:7" x14ac:dyDescent="0.3">
      <c r="A8" t="s">
        <v>29</v>
      </c>
      <c r="B8" s="26">
        <v>1566.46</v>
      </c>
      <c r="C8" s="26">
        <v>2428.08</v>
      </c>
      <c r="D8" s="26">
        <v>2217.7199999999998</v>
      </c>
      <c r="E8" s="26">
        <v>2159.9300000000003</v>
      </c>
      <c r="F8" s="26">
        <v>2826.5199999999995</v>
      </c>
      <c r="G8" s="26">
        <v>11198.71</v>
      </c>
    </row>
    <row r="9" spans="1:7" x14ac:dyDescent="0.3">
      <c r="A9" t="s">
        <v>41</v>
      </c>
      <c r="B9" s="26">
        <v>3390.03</v>
      </c>
      <c r="C9" s="26">
        <v>3310.05</v>
      </c>
      <c r="D9" s="26">
        <v>1431.98</v>
      </c>
      <c r="E9" s="26">
        <v>1007.0900000000001</v>
      </c>
      <c r="F9" s="26">
        <v>1752.97</v>
      </c>
      <c r="G9" s="26">
        <v>10892.119999999999</v>
      </c>
    </row>
    <row r="10" spans="1:7" x14ac:dyDescent="0.3">
      <c r="A10" t="s">
        <v>87</v>
      </c>
      <c r="B10" s="26">
        <v>16068.4</v>
      </c>
      <c r="C10" s="26">
        <v>11638.59</v>
      </c>
      <c r="D10" s="26">
        <v>11498.169999999998</v>
      </c>
      <c r="E10" s="26">
        <v>13003.760000000002</v>
      </c>
      <c r="F10" s="26">
        <v>14038.35</v>
      </c>
      <c r="G10" s="26">
        <v>66247.27</v>
      </c>
    </row>
    <row r="12" spans="1:7" x14ac:dyDescent="0.3">
      <c r="A12" s="24" t="s">
        <v>89</v>
      </c>
      <c r="B12" s="24" t="s">
        <v>4</v>
      </c>
    </row>
    <row r="13" spans="1:7" x14ac:dyDescent="0.3">
      <c r="A13" s="24" t="s">
        <v>5</v>
      </c>
      <c r="B13" t="s">
        <v>36</v>
      </c>
      <c r="C13" t="s">
        <v>20</v>
      </c>
      <c r="D13" t="s">
        <v>26</v>
      </c>
      <c r="E13" t="s">
        <v>22</v>
      </c>
      <c r="F13" t="s">
        <v>13</v>
      </c>
      <c r="G13" t="s">
        <v>87</v>
      </c>
    </row>
    <row r="14" spans="1:7" x14ac:dyDescent="0.3">
      <c r="A14" t="s">
        <v>14</v>
      </c>
      <c r="B14" s="26">
        <v>11297.150000000001</v>
      </c>
      <c r="C14" s="26">
        <v>11389.090000000002</v>
      </c>
      <c r="D14" s="26">
        <v>7326.4900000000007</v>
      </c>
      <c r="E14" s="26">
        <v>8626.42</v>
      </c>
      <c r="F14" s="26">
        <v>6691.17</v>
      </c>
      <c r="G14" s="26">
        <v>45330.320000000007</v>
      </c>
    </row>
    <row r="15" spans="1:7" x14ac:dyDescent="0.3">
      <c r="A15" t="s">
        <v>17</v>
      </c>
      <c r="B15" s="26">
        <v>12200.259999999998</v>
      </c>
      <c r="C15" s="26">
        <v>2401.4499999999998</v>
      </c>
      <c r="D15" s="26">
        <v>8422.82</v>
      </c>
      <c r="E15" s="26">
        <v>8393.6299999999992</v>
      </c>
      <c r="F15" s="26">
        <v>10509.429999999998</v>
      </c>
      <c r="G15" s="26">
        <v>41927.589999999997</v>
      </c>
    </row>
    <row r="16" spans="1:7" x14ac:dyDescent="0.3">
      <c r="A16" t="s">
        <v>23</v>
      </c>
      <c r="B16" s="26">
        <v>6621.24</v>
      </c>
      <c r="C16" s="26">
        <v>2869.54</v>
      </c>
      <c r="D16" s="26">
        <v>7450.1</v>
      </c>
      <c r="E16" s="26">
        <v>11989.070000000003</v>
      </c>
      <c r="F16" s="26">
        <v>11372.44</v>
      </c>
      <c r="G16" s="26">
        <v>40302.39</v>
      </c>
    </row>
    <row r="17" spans="1:7" x14ac:dyDescent="0.3">
      <c r="A17" t="s">
        <v>29</v>
      </c>
      <c r="B17" s="26">
        <v>4876.96</v>
      </c>
      <c r="C17" s="26">
        <v>7592.3399999999992</v>
      </c>
      <c r="D17" s="26">
        <v>6978.08</v>
      </c>
      <c r="E17" s="26">
        <v>6895.7999999999993</v>
      </c>
      <c r="F17" s="26">
        <v>9182.7800000000007</v>
      </c>
      <c r="G17" s="26">
        <v>35525.96</v>
      </c>
    </row>
    <row r="18" spans="1:7" x14ac:dyDescent="0.3">
      <c r="A18" t="s">
        <v>41</v>
      </c>
      <c r="B18" s="26">
        <v>8472.7199999999993</v>
      </c>
      <c r="C18" s="26">
        <v>8189.2200000000012</v>
      </c>
      <c r="D18" s="26">
        <v>3345.8</v>
      </c>
      <c r="E18" s="26">
        <v>2295.3200000000002</v>
      </c>
      <c r="F18" s="26">
        <v>4056.85</v>
      </c>
      <c r="G18" s="26">
        <v>26359.91</v>
      </c>
    </row>
    <row r="19" spans="1:7" x14ac:dyDescent="0.3">
      <c r="A19" t="s">
        <v>87</v>
      </c>
      <c r="B19" s="26">
        <v>43468.33</v>
      </c>
      <c r="C19" s="26">
        <v>32441.640000000003</v>
      </c>
      <c r="D19" s="26">
        <v>33523.290000000008</v>
      </c>
      <c r="E19" s="26">
        <v>38200.239999999998</v>
      </c>
      <c r="F19" s="26">
        <v>41812.67</v>
      </c>
      <c r="G19" s="26">
        <v>189446.17</v>
      </c>
    </row>
    <row r="21" spans="1:7" x14ac:dyDescent="0.3">
      <c r="A21" s="24" t="s">
        <v>92</v>
      </c>
      <c r="B21" s="24" t="s">
        <v>4</v>
      </c>
    </row>
    <row r="22" spans="1:7" x14ac:dyDescent="0.3">
      <c r="A22" s="24" t="s">
        <v>5</v>
      </c>
      <c r="B22" t="s">
        <v>36</v>
      </c>
      <c r="C22" t="s">
        <v>20</v>
      </c>
      <c r="D22" t="s">
        <v>26</v>
      </c>
      <c r="E22" t="s">
        <v>22</v>
      </c>
      <c r="F22" t="s">
        <v>13</v>
      </c>
      <c r="G22" t="s">
        <v>87</v>
      </c>
    </row>
    <row r="23" spans="1:7" x14ac:dyDescent="0.3">
      <c r="A23" t="s">
        <v>14</v>
      </c>
      <c r="B23" s="26">
        <v>103771.17200000001</v>
      </c>
      <c r="C23" s="26">
        <v>104673.2675</v>
      </c>
      <c r="D23" s="26">
        <v>66502.468000000008</v>
      </c>
      <c r="E23" s="26">
        <v>89226.828000000009</v>
      </c>
      <c r="F23" s="26">
        <v>64572.895999999993</v>
      </c>
      <c r="G23" s="26">
        <v>428746.63150000008</v>
      </c>
    </row>
    <row r="24" spans="1:7" x14ac:dyDescent="0.3">
      <c r="A24" t="s">
        <v>17</v>
      </c>
      <c r="B24" s="26">
        <v>115124.90699999999</v>
      </c>
      <c r="C24" s="26">
        <v>25361.733999999997</v>
      </c>
      <c r="D24" s="26">
        <v>71303.475000000006</v>
      </c>
      <c r="E24" s="26">
        <v>48420.371500000001</v>
      </c>
      <c r="F24" s="26">
        <v>101579.6685</v>
      </c>
      <c r="G24" s="26">
        <v>361790.15600000002</v>
      </c>
    </row>
    <row r="25" spans="1:7" x14ac:dyDescent="0.3">
      <c r="A25" t="s">
        <v>23</v>
      </c>
      <c r="B25" s="26">
        <v>41176.121000000006</v>
      </c>
      <c r="C25" s="26">
        <v>28872.106999999996</v>
      </c>
      <c r="D25" s="26">
        <v>60811.446500000005</v>
      </c>
      <c r="E25" s="26">
        <v>100999.74599999998</v>
      </c>
      <c r="F25" s="26">
        <v>129430.981</v>
      </c>
      <c r="G25" s="26">
        <v>361290.40150000004</v>
      </c>
    </row>
    <row r="26" spans="1:7" x14ac:dyDescent="0.3">
      <c r="A26" t="s">
        <v>29</v>
      </c>
      <c r="B26" s="26">
        <v>46543.383500000004</v>
      </c>
      <c r="C26" s="26">
        <v>91810.40300000002</v>
      </c>
      <c r="D26" s="26">
        <v>60953.394999999997</v>
      </c>
      <c r="E26" s="26">
        <v>63068.754500000003</v>
      </c>
      <c r="F26" s="26">
        <v>55968.930000000008</v>
      </c>
      <c r="G26" s="26">
        <v>318344.86599999998</v>
      </c>
    </row>
    <row r="27" spans="1:7" x14ac:dyDescent="0.3">
      <c r="A27" t="s">
        <v>41</v>
      </c>
      <c r="B27" s="26">
        <v>61160.915500000003</v>
      </c>
      <c r="C27" s="26">
        <v>86877.53899999999</v>
      </c>
      <c r="D27" s="26">
        <v>30614.989500000003</v>
      </c>
      <c r="E27" s="26">
        <v>30668.971999999998</v>
      </c>
      <c r="F27" s="26">
        <v>24560.569</v>
      </c>
      <c r="G27" s="26">
        <v>233882.98499999999</v>
      </c>
    </row>
    <row r="28" spans="1:7" x14ac:dyDescent="0.3">
      <c r="A28" t="s">
        <v>87</v>
      </c>
      <c r="B28" s="26">
        <v>367776.49900000001</v>
      </c>
      <c r="C28" s="26">
        <v>337595.05050000001</v>
      </c>
      <c r="D28" s="26">
        <v>290185.77400000003</v>
      </c>
      <c r="E28" s="26">
        <v>332384.67200000002</v>
      </c>
      <c r="F28" s="26">
        <v>376113.04450000002</v>
      </c>
      <c r="G28" s="26">
        <v>1704055.04</v>
      </c>
    </row>
    <row r="30" spans="1:7" x14ac:dyDescent="0.3">
      <c r="A30" s="24" t="s">
        <v>91</v>
      </c>
      <c r="B30" s="24" t="s">
        <v>4</v>
      </c>
    </row>
    <row r="31" spans="1:7" x14ac:dyDescent="0.3">
      <c r="A31" s="24" t="s">
        <v>5</v>
      </c>
      <c r="B31" t="s">
        <v>36</v>
      </c>
      <c r="C31" t="s">
        <v>20</v>
      </c>
      <c r="D31" t="s">
        <v>26</v>
      </c>
      <c r="E31" t="s">
        <v>22</v>
      </c>
      <c r="F31" t="s">
        <v>13</v>
      </c>
      <c r="G31" t="s">
        <v>87</v>
      </c>
    </row>
    <row r="32" spans="1:7" x14ac:dyDescent="0.3">
      <c r="A32" t="s">
        <v>14</v>
      </c>
      <c r="B32" s="26">
        <v>111703.11</v>
      </c>
      <c r="C32" s="26">
        <v>114077.53</v>
      </c>
      <c r="D32" s="26">
        <v>75882.460000000006</v>
      </c>
      <c r="E32" s="26">
        <v>97972.42</v>
      </c>
      <c r="F32" s="26">
        <v>74553.33</v>
      </c>
      <c r="G32" s="26">
        <v>474188.85000000003</v>
      </c>
    </row>
    <row r="33" spans="1:7" x14ac:dyDescent="0.3">
      <c r="A33" t="s">
        <v>17</v>
      </c>
      <c r="B33" s="26">
        <v>131112.08000000002</v>
      </c>
      <c r="C33" s="26">
        <v>28796.36</v>
      </c>
      <c r="D33" s="26">
        <v>80866.950000000012</v>
      </c>
      <c r="E33" s="26">
        <v>51551.89</v>
      </c>
      <c r="F33" s="26">
        <v>109729.74000000002</v>
      </c>
      <c r="G33" s="26">
        <v>402057.02</v>
      </c>
    </row>
    <row r="34" spans="1:7" x14ac:dyDescent="0.3">
      <c r="A34" t="s">
        <v>23</v>
      </c>
      <c r="B34" s="26">
        <v>46833.81</v>
      </c>
      <c r="C34" s="26">
        <v>30233.27</v>
      </c>
      <c r="D34" s="26">
        <v>67919.060000000012</v>
      </c>
      <c r="E34" s="26">
        <v>108159.85999999997</v>
      </c>
      <c r="F34" s="26">
        <v>153861.12999999998</v>
      </c>
      <c r="G34" s="26">
        <v>407007.13</v>
      </c>
    </row>
    <row r="35" spans="1:7" x14ac:dyDescent="0.3">
      <c r="A35" t="s">
        <v>29</v>
      </c>
      <c r="B35" s="26">
        <v>52264.37</v>
      </c>
      <c r="C35" s="26">
        <v>101055.84999999999</v>
      </c>
      <c r="D35" s="26">
        <v>67971.259999999995</v>
      </c>
      <c r="E35" s="26">
        <v>70193.790000000008</v>
      </c>
      <c r="F35" s="26">
        <v>63281.060000000005</v>
      </c>
      <c r="G35" s="26">
        <v>354766.33</v>
      </c>
    </row>
    <row r="36" spans="1:7" x14ac:dyDescent="0.3">
      <c r="A36" t="s">
        <v>41</v>
      </c>
      <c r="B36" s="26">
        <v>69377.25</v>
      </c>
      <c r="C36" s="26">
        <v>96560.239999999991</v>
      </c>
      <c r="D36" s="26">
        <v>31642.59</v>
      </c>
      <c r="E36" s="26">
        <v>31758.28</v>
      </c>
      <c r="F36" s="26">
        <v>25611.49</v>
      </c>
      <c r="G36" s="26">
        <v>254949.84999999998</v>
      </c>
    </row>
    <row r="37" spans="1:7" x14ac:dyDescent="0.3">
      <c r="A37" t="s">
        <v>87</v>
      </c>
      <c r="B37" s="26">
        <v>411290.62</v>
      </c>
      <c r="C37" s="26">
        <v>370723.25</v>
      </c>
      <c r="D37" s="26">
        <v>324282.32000000007</v>
      </c>
      <c r="E37" s="26">
        <v>359636.24</v>
      </c>
      <c r="F37" s="26">
        <v>427036.74999999994</v>
      </c>
      <c r="G37" s="26">
        <v>1892969.1800000002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A2" workbookViewId="0">
      <selection activeCell="Q8" sqref="Q8"/>
    </sheetView>
  </sheetViews>
  <sheetFormatPr defaultColWidth="14.44140625" defaultRowHeight="15" customHeight="1" x14ac:dyDescent="0.3"/>
  <cols>
    <col min="1" max="1" width="14.109375" bestFit="1" customWidth="1"/>
    <col min="2" max="2" width="17.44140625" bestFit="1" customWidth="1"/>
    <col min="3" max="3" width="9" bestFit="1" customWidth="1"/>
    <col min="4" max="4" width="18.5546875" bestFit="1" customWidth="1"/>
    <col min="5" max="5" width="9.44140625" bestFit="1" customWidth="1"/>
    <col min="6" max="7" width="10.5546875" bestFit="1" customWidth="1"/>
    <col min="8" max="8" width="12.88671875" bestFit="1" customWidth="1"/>
    <col min="9" max="9" width="8" bestFit="1" customWidth="1"/>
    <col min="10" max="10" width="15.88671875" bestFit="1" customWidth="1"/>
    <col min="11" max="11" width="17.44140625" bestFit="1" customWidth="1"/>
    <col min="12" max="12" width="16.21875" bestFit="1" customWidth="1"/>
    <col min="13" max="27" width="8.6640625" customWidth="1"/>
  </cols>
  <sheetData>
    <row r="1" spans="1:27" ht="14.4" x14ac:dyDescent="0.3">
      <c r="A1" s="6" t="s">
        <v>2</v>
      </c>
      <c r="B1" s="6" t="s">
        <v>3</v>
      </c>
      <c r="C1" s="6" t="s">
        <v>4</v>
      </c>
      <c r="D1" s="6" t="s">
        <v>5</v>
      </c>
      <c r="E1" s="6" t="s">
        <v>6</v>
      </c>
      <c r="F1" s="6" t="s">
        <v>7</v>
      </c>
      <c r="G1" s="6" t="s">
        <v>8</v>
      </c>
      <c r="H1" s="6" t="s">
        <v>9</v>
      </c>
      <c r="I1" s="6" t="s">
        <v>10</v>
      </c>
      <c r="J1" s="6" t="s">
        <v>82</v>
      </c>
      <c r="K1" s="6" t="s">
        <v>81</v>
      </c>
      <c r="L1" s="6" t="s">
        <v>78</v>
      </c>
      <c r="M1" s="3"/>
      <c r="N1" s="3"/>
      <c r="O1" s="3"/>
      <c r="P1" s="3"/>
      <c r="Q1" s="3"/>
      <c r="R1" s="3"/>
      <c r="S1" s="3"/>
      <c r="T1" s="3"/>
      <c r="U1" s="3"/>
      <c r="V1" s="3"/>
      <c r="W1" s="3"/>
      <c r="X1" s="3"/>
      <c r="Y1" s="3"/>
      <c r="Z1" s="3"/>
      <c r="AA1" s="3"/>
    </row>
    <row r="2" spans="1:27" ht="14.4" x14ac:dyDescent="0.3">
      <c r="A2" s="4" t="s">
        <v>11</v>
      </c>
      <c r="B2" s="7" t="s">
        <v>12</v>
      </c>
      <c r="C2" s="7" t="s">
        <v>13</v>
      </c>
      <c r="D2" s="7" t="s">
        <v>14</v>
      </c>
      <c r="E2" s="8">
        <v>1036.0899999999999</v>
      </c>
      <c r="F2" s="9">
        <v>4</v>
      </c>
      <c r="G2" s="4">
        <v>0.2</v>
      </c>
      <c r="H2" s="10">
        <v>45392</v>
      </c>
      <c r="I2" s="8">
        <v>331.55</v>
      </c>
      <c r="J2" s="11">
        <f>Table2[[#This Row],[Sales]]*Table2[[#This Row],[Quantity]]</f>
        <v>4144.3599999999997</v>
      </c>
      <c r="K2" s="11">
        <f>Table2[[#This Row],[Sales_Quantity]]*Table2[[#This Row],[Discount]]</f>
        <v>828.87199999999996</v>
      </c>
      <c r="L2" s="11">
        <f>Table2[[#This Row],[Sales_Quantity]]-Table2[[#This Row],[Discounted_price]]</f>
        <v>3315.4879999999998</v>
      </c>
    </row>
    <row r="3" spans="1:27" ht="14.4" x14ac:dyDescent="0.3">
      <c r="A3" s="4" t="s">
        <v>15</v>
      </c>
      <c r="B3" s="7" t="s">
        <v>16</v>
      </c>
      <c r="C3" s="7" t="s">
        <v>13</v>
      </c>
      <c r="D3" s="7" t="s">
        <v>17</v>
      </c>
      <c r="E3" s="8">
        <v>1101.28</v>
      </c>
      <c r="F3" s="9">
        <v>3</v>
      </c>
      <c r="G3" s="4">
        <v>0.2</v>
      </c>
      <c r="H3" s="10">
        <v>45393</v>
      </c>
      <c r="I3" s="8">
        <v>440.51</v>
      </c>
      <c r="J3" s="11">
        <f>Table2[[#This Row],[Sales]]*Table2[[#This Row],[Quantity]]</f>
        <v>3303.84</v>
      </c>
      <c r="K3" s="11">
        <f>Table2[[#This Row],[Sales_Quantity]]*Table2[[#This Row],[Discount]]</f>
        <v>660.76800000000003</v>
      </c>
      <c r="L3" s="11">
        <f>Table2[[#This Row],[Sales_Quantity]]-Table2[[#This Row],[Discounted_price]]</f>
        <v>2643.0720000000001</v>
      </c>
    </row>
    <row r="4" spans="1:27" ht="14.4" x14ac:dyDescent="0.3">
      <c r="A4" s="4" t="s">
        <v>18</v>
      </c>
      <c r="B4" s="7" t="s">
        <v>19</v>
      </c>
      <c r="C4" s="7" t="s">
        <v>20</v>
      </c>
      <c r="D4" s="7" t="s">
        <v>14</v>
      </c>
      <c r="E4" s="8">
        <v>713.34</v>
      </c>
      <c r="F4" s="9">
        <v>17</v>
      </c>
      <c r="G4" s="4">
        <v>0</v>
      </c>
      <c r="H4" s="10">
        <v>45396</v>
      </c>
      <c r="I4" s="8">
        <v>285.33999999999997</v>
      </c>
      <c r="J4" s="11">
        <f>Table2[[#This Row],[Sales]]*Table2[[#This Row],[Quantity]]</f>
        <v>12126.78</v>
      </c>
      <c r="K4" s="11">
        <f>Table2[[#This Row],[Sales_Quantity]]*Table2[[#This Row],[Discount]]</f>
        <v>0</v>
      </c>
      <c r="L4" s="11">
        <f>Table2[[#This Row],[Sales_Quantity]]-Table2[[#This Row],[Discounted_price]]</f>
        <v>12126.78</v>
      </c>
    </row>
    <row r="5" spans="1:27" ht="14.4" x14ac:dyDescent="0.3">
      <c r="A5" s="4" t="s">
        <v>21</v>
      </c>
      <c r="B5" s="7" t="s">
        <v>16</v>
      </c>
      <c r="C5" s="7" t="s">
        <v>22</v>
      </c>
      <c r="D5" s="7" t="s">
        <v>23</v>
      </c>
      <c r="E5" s="8">
        <v>760.93</v>
      </c>
      <c r="F5" s="9">
        <v>4</v>
      </c>
      <c r="G5" s="4">
        <v>0.15</v>
      </c>
      <c r="H5" s="10">
        <v>45396</v>
      </c>
      <c r="I5" s="8">
        <v>161.69999999999999</v>
      </c>
      <c r="J5" s="11">
        <f>Table2[[#This Row],[Sales]]*Table2[[#This Row],[Quantity]]</f>
        <v>3043.72</v>
      </c>
      <c r="K5" s="11">
        <f>Table2[[#This Row],[Sales_Quantity]]*Table2[[#This Row],[Discount]]</f>
        <v>456.55799999999994</v>
      </c>
      <c r="L5" s="11">
        <f>Table2[[#This Row],[Sales_Quantity]]-Table2[[#This Row],[Discounted_price]]</f>
        <v>2587.1619999999998</v>
      </c>
    </row>
    <row r="6" spans="1:27" ht="14.4" x14ac:dyDescent="0.3">
      <c r="A6" s="4" t="s">
        <v>24</v>
      </c>
      <c r="B6" s="7" t="s">
        <v>25</v>
      </c>
      <c r="C6" s="7" t="s">
        <v>26</v>
      </c>
      <c r="D6" s="7" t="s">
        <v>14</v>
      </c>
      <c r="E6" s="8">
        <v>847</v>
      </c>
      <c r="F6" s="9">
        <v>12</v>
      </c>
      <c r="G6" s="4">
        <v>0.2</v>
      </c>
      <c r="H6" s="10">
        <v>45397</v>
      </c>
      <c r="I6" s="8">
        <v>271.04000000000002</v>
      </c>
      <c r="J6" s="11">
        <f>Table2[[#This Row],[Sales]]*Table2[[#This Row],[Quantity]]</f>
        <v>10164</v>
      </c>
      <c r="K6" s="11">
        <f>Table2[[#This Row],[Sales_Quantity]]*Table2[[#This Row],[Discount]]</f>
        <v>2032.8000000000002</v>
      </c>
      <c r="L6" s="11">
        <f>Table2[[#This Row],[Sales_Quantity]]-Table2[[#This Row],[Discounted_price]]</f>
        <v>8131.2</v>
      </c>
    </row>
    <row r="7" spans="1:27" ht="14.4" x14ac:dyDescent="0.3">
      <c r="A7" s="4" t="s">
        <v>27</v>
      </c>
      <c r="B7" s="7" t="s">
        <v>28</v>
      </c>
      <c r="C7" s="7" t="s">
        <v>26</v>
      </c>
      <c r="D7" s="7" t="s">
        <v>29</v>
      </c>
      <c r="E7" s="8">
        <v>965.64</v>
      </c>
      <c r="F7" s="9">
        <v>8</v>
      </c>
      <c r="G7" s="4">
        <v>0.1</v>
      </c>
      <c r="H7" s="10">
        <v>45398</v>
      </c>
      <c r="I7" s="8">
        <v>304.18</v>
      </c>
      <c r="J7" s="11">
        <f>Table2[[#This Row],[Sales]]*Table2[[#This Row],[Quantity]]</f>
        <v>7725.12</v>
      </c>
      <c r="K7" s="11">
        <f>Table2[[#This Row],[Sales_Quantity]]*Table2[[#This Row],[Discount]]</f>
        <v>772.51200000000006</v>
      </c>
      <c r="L7" s="11">
        <f>Table2[[#This Row],[Sales_Quantity]]-Table2[[#This Row],[Discounted_price]]</f>
        <v>6952.6080000000002</v>
      </c>
    </row>
    <row r="8" spans="1:27" ht="14.4" x14ac:dyDescent="0.3">
      <c r="A8" s="4" t="s">
        <v>30</v>
      </c>
      <c r="B8" s="7" t="s">
        <v>31</v>
      </c>
      <c r="C8" s="7" t="s">
        <v>13</v>
      </c>
      <c r="D8" s="7" t="s">
        <v>23</v>
      </c>
      <c r="E8" s="8">
        <v>1317.53</v>
      </c>
      <c r="F8" s="9">
        <v>12</v>
      </c>
      <c r="G8" s="4">
        <v>0.05</v>
      </c>
      <c r="H8" s="10">
        <v>45398</v>
      </c>
      <c r="I8" s="8">
        <v>312.91000000000003</v>
      </c>
      <c r="J8" s="11">
        <f>Table2[[#This Row],[Sales]]*Table2[[#This Row],[Quantity]]</f>
        <v>15810.36</v>
      </c>
      <c r="K8" s="11">
        <f>Table2[[#This Row],[Sales_Quantity]]*Table2[[#This Row],[Discount]]</f>
        <v>790.51800000000003</v>
      </c>
      <c r="L8" s="11">
        <f>Table2[[#This Row],[Sales_Quantity]]-Table2[[#This Row],[Discounted_price]]</f>
        <v>15019.842000000001</v>
      </c>
    </row>
    <row r="9" spans="1:27" ht="14.4" x14ac:dyDescent="0.3">
      <c r="A9" s="4" t="s">
        <v>32</v>
      </c>
      <c r="B9" s="7" t="s">
        <v>33</v>
      </c>
      <c r="C9" s="7" t="s">
        <v>20</v>
      </c>
      <c r="D9" s="7" t="s">
        <v>29</v>
      </c>
      <c r="E9" s="8">
        <v>1074.47</v>
      </c>
      <c r="F9" s="9">
        <v>6</v>
      </c>
      <c r="G9" s="4">
        <v>0.2</v>
      </c>
      <c r="H9" s="10">
        <v>45401</v>
      </c>
      <c r="I9" s="8">
        <v>300.85000000000002</v>
      </c>
      <c r="J9" s="11">
        <f>Table2[[#This Row],[Sales]]*Table2[[#This Row],[Quantity]]</f>
        <v>6446.82</v>
      </c>
      <c r="K9" s="11">
        <f>Table2[[#This Row],[Sales_Quantity]]*Table2[[#This Row],[Discount]]</f>
        <v>1289.364</v>
      </c>
      <c r="L9" s="11">
        <f>Table2[[#This Row],[Sales_Quantity]]-Table2[[#This Row],[Discounted_price]]</f>
        <v>5157.4560000000001</v>
      </c>
    </row>
    <row r="10" spans="1:27" ht="14.4" x14ac:dyDescent="0.3">
      <c r="A10" s="4" t="s">
        <v>34</v>
      </c>
      <c r="B10" s="7" t="s">
        <v>35</v>
      </c>
      <c r="C10" s="7" t="s">
        <v>36</v>
      </c>
      <c r="D10" s="7" t="s">
        <v>14</v>
      </c>
      <c r="E10" s="8">
        <v>501.54</v>
      </c>
      <c r="F10" s="9">
        <v>11</v>
      </c>
      <c r="G10" s="4">
        <v>0.05</v>
      </c>
      <c r="H10" s="10">
        <v>45401</v>
      </c>
      <c r="I10" s="8">
        <v>190.59</v>
      </c>
      <c r="J10" s="11">
        <f>Table2[[#This Row],[Sales]]*Table2[[#This Row],[Quantity]]</f>
        <v>5516.9400000000005</v>
      </c>
      <c r="K10" s="11">
        <f>Table2[[#This Row],[Sales_Quantity]]*Table2[[#This Row],[Discount]]</f>
        <v>275.84700000000004</v>
      </c>
      <c r="L10" s="11">
        <f>Table2[[#This Row],[Sales_Quantity]]-Table2[[#This Row],[Discounted_price]]</f>
        <v>5241.0930000000008</v>
      </c>
    </row>
    <row r="11" spans="1:27" ht="14.4" x14ac:dyDescent="0.3">
      <c r="A11" s="4" t="s">
        <v>37</v>
      </c>
      <c r="B11" s="7" t="s">
        <v>38</v>
      </c>
      <c r="C11" s="7" t="s">
        <v>36</v>
      </c>
      <c r="D11" s="7" t="s">
        <v>17</v>
      </c>
      <c r="E11" s="8">
        <v>737.31</v>
      </c>
      <c r="F11" s="9">
        <v>2</v>
      </c>
      <c r="G11" s="4">
        <v>0.05</v>
      </c>
      <c r="H11" s="10">
        <v>45401</v>
      </c>
      <c r="I11" s="8">
        <v>350.22</v>
      </c>
      <c r="J11" s="11">
        <f>Table2[[#This Row],[Sales]]*Table2[[#This Row],[Quantity]]</f>
        <v>1474.62</v>
      </c>
      <c r="K11" s="11">
        <f>Table2[[#This Row],[Sales_Quantity]]*Table2[[#This Row],[Discount]]</f>
        <v>73.730999999999995</v>
      </c>
      <c r="L11" s="11">
        <f>Table2[[#This Row],[Sales_Quantity]]-Table2[[#This Row],[Discounted_price]]</f>
        <v>1400.8889999999999</v>
      </c>
    </row>
    <row r="12" spans="1:27" ht="14.4" x14ac:dyDescent="0.3">
      <c r="A12" s="4" t="s">
        <v>39</v>
      </c>
      <c r="B12" s="7" t="s">
        <v>40</v>
      </c>
      <c r="C12" s="7" t="s">
        <v>13</v>
      </c>
      <c r="D12" s="7" t="s">
        <v>41</v>
      </c>
      <c r="E12" s="8">
        <v>1572.82</v>
      </c>
      <c r="F12" s="9">
        <v>6</v>
      </c>
      <c r="G12" s="4">
        <v>0.05</v>
      </c>
      <c r="H12" s="10">
        <v>45402</v>
      </c>
      <c r="I12" s="8">
        <v>672.38</v>
      </c>
      <c r="J12" s="11">
        <f>Table2[[#This Row],[Sales]]*Table2[[#This Row],[Quantity]]</f>
        <v>9436.92</v>
      </c>
      <c r="K12" s="11">
        <f>Table2[[#This Row],[Sales_Quantity]]*Table2[[#This Row],[Discount]]</f>
        <v>471.846</v>
      </c>
      <c r="L12" s="11">
        <f>Table2[[#This Row],[Sales_Quantity]]-Table2[[#This Row],[Discounted_price]]</f>
        <v>8965.0740000000005</v>
      </c>
    </row>
    <row r="13" spans="1:27" ht="14.4" x14ac:dyDescent="0.3">
      <c r="A13" s="4" t="s">
        <v>39</v>
      </c>
      <c r="B13" s="7" t="s">
        <v>38</v>
      </c>
      <c r="C13" s="7" t="s">
        <v>36</v>
      </c>
      <c r="D13" s="7" t="s">
        <v>14</v>
      </c>
      <c r="E13" s="8">
        <v>1343.13</v>
      </c>
      <c r="F13" s="9">
        <v>14</v>
      </c>
      <c r="G13" s="4">
        <v>0.15</v>
      </c>
      <c r="H13" s="10">
        <v>45404</v>
      </c>
      <c r="I13" s="8">
        <v>456.66</v>
      </c>
      <c r="J13" s="11">
        <f>Table2[[#This Row],[Sales]]*Table2[[#This Row],[Quantity]]</f>
        <v>18803.82</v>
      </c>
      <c r="K13" s="11">
        <f>Table2[[#This Row],[Sales_Quantity]]*Table2[[#This Row],[Discount]]</f>
        <v>2820.5729999999999</v>
      </c>
      <c r="L13" s="11">
        <f>Table2[[#This Row],[Sales_Quantity]]-Table2[[#This Row],[Discounted_price]]</f>
        <v>15983.246999999999</v>
      </c>
    </row>
    <row r="14" spans="1:27" ht="14.4" x14ac:dyDescent="0.3">
      <c r="A14" s="4" t="s">
        <v>27</v>
      </c>
      <c r="B14" s="7" t="s">
        <v>28</v>
      </c>
      <c r="C14" s="7" t="s">
        <v>36</v>
      </c>
      <c r="D14" s="7" t="s">
        <v>14</v>
      </c>
      <c r="E14" s="8">
        <v>1191.58</v>
      </c>
      <c r="F14" s="9">
        <v>14</v>
      </c>
      <c r="G14" s="4">
        <v>0.05</v>
      </c>
      <c r="H14" s="10">
        <v>45406</v>
      </c>
      <c r="I14" s="8">
        <v>452.8</v>
      </c>
      <c r="J14" s="11">
        <f>Table2[[#This Row],[Sales]]*Table2[[#This Row],[Quantity]]</f>
        <v>16682.12</v>
      </c>
      <c r="K14" s="11">
        <f>Table2[[#This Row],[Sales_Quantity]]*Table2[[#This Row],[Discount]]</f>
        <v>834.10599999999999</v>
      </c>
      <c r="L14" s="11">
        <f>Table2[[#This Row],[Sales_Quantity]]-Table2[[#This Row],[Discounted_price]]</f>
        <v>15848.013999999999</v>
      </c>
    </row>
    <row r="15" spans="1:27" ht="14.4" x14ac:dyDescent="0.3">
      <c r="A15" s="4" t="s">
        <v>42</v>
      </c>
      <c r="B15" s="7" t="s">
        <v>16</v>
      </c>
      <c r="C15" s="7" t="s">
        <v>13</v>
      </c>
      <c r="D15" s="7" t="s">
        <v>29</v>
      </c>
      <c r="E15" s="8">
        <v>822.28</v>
      </c>
      <c r="F15" s="9">
        <v>7</v>
      </c>
      <c r="G15" s="4">
        <v>0.05</v>
      </c>
      <c r="H15" s="10">
        <v>45406</v>
      </c>
      <c r="I15" s="8">
        <v>273.41000000000003</v>
      </c>
      <c r="J15" s="11">
        <f>Table2[[#This Row],[Sales]]*Table2[[#This Row],[Quantity]]</f>
        <v>5755.96</v>
      </c>
      <c r="K15" s="11">
        <f>Table2[[#This Row],[Sales_Quantity]]*Table2[[#This Row],[Discount]]</f>
        <v>287.798</v>
      </c>
      <c r="L15" s="11">
        <f>Table2[[#This Row],[Sales_Quantity]]-Table2[[#This Row],[Discounted_price]]</f>
        <v>5468.1620000000003</v>
      </c>
    </row>
    <row r="16" spans="1:27" ht="14.4" x14ac:dyDescent="0.3">
      <c r="A16" s="4" t="s">
        <v>43</v>
      </c>
      <c r="B16" s="7" t="s">
        <v>44</v>
      </c>
      <c r="C16" s="7" t="s">
        <v>26</v>
      </c>
      <c r="D16" s="7" t="s">
        <v>29</v>
      </c>
      <c r="E16" s="8">
        <v>521.66999999999996</v>
      </c>
      <c r="F16" s="9">
        <v>15</v>
      </c>
      <c r="G16" s="4">
        <v>0.15</v>
      </c>
      <c r="H16" s="10">
        <v>45409</v>
      </c>
      <c r="I16" s="8">
        <v>155.19999999999999</v>
      </c>
      <c r="J16" s="11">
        <f>Table2[[#This Row],[Sales]]*Table2[[#This Row],[Quantity]]</f>
        <v>7825.0499999999993</v>
      </c>
      <c r="K16" s="11">
        <f>Table2[[#This Row],[Sales_Quantity]]*Table2[[#This Row],[Discount]]</f>
        <v>1173.7574999999999</v>
      </c>
      <c r="L16" s="11">
        <f>Table2[[#This Row],[Sales_Quantity]]-Table2[[#This Row],[Discounted_price]]</f>
        <v>6651.2924999999996</v>
      </c>
    </row>
    <row r="17" spans="1:12" ht="14.4" x14ac:dyDescent="0.3">
      <c r="A17" s="4" t="s">
        <v>21</v>
      </c>
      <c r="B17" s="7" t="s">
        <v>45</v>
      </c>
      <c r="C17" s="7" t="s">
        <v>22</v>
      </c>
      <c r="D17" s="7" t="s">
        <v>23</v>
      </c>
      <c r="E17" s="8">
        <v>1502.93</v>
      </c>
      <c r="F17" s="9">
        <v>14</v>
      </c>
      <c r="G17" s="4">
        <v>0.2</v>
      </c>
      <c r="H17" s="10">
        <v>45410</v>
      </c>
      <c r="I17" s="8">
        <v>300.58999999999997</v>
      </c>
      <c r="J17" s="11">
        <f>Table2[[#This Row],[Sales]]*Table2[[#This Row],[Quantity]]</f>
        <v>21041.02</v>
      </c>
      <c r="K17" s="11">
        <f>Table2[[#This Row],[Sales_Quantity]]*Table2[[#This Row],[Discount]]</f>
        <v>4208.2040000000006</v>
      </c>
      <c r="L17" s="11">
        <f>Table2[[#This Row],[Sales_Quantity]]-Table2[[#This Row],[Discounted_price]]</f>
        <v>16832.815999999999</v>
      </c>
    </row>
    <row r="18" spans="1:12" ht="14.4" x14ac:dyDescent="0.3">
      <c r="A18" s="4" t="s">
        <v>46</v>
      </c>
      <c r="B18" s="7" t="s">
        <v>16</v>
      </c>
      <c r="C18" s="7" t="s">
        <v>22</v>
      </c>
      <c r="D18" s="7" t="s">
        <v>14</v>
      </c>
      <c r="E18" s="8">
        <v>877.58</v>
      </c>
      <c r="F18" s="9">
        <v>10</v>
      </c>
      <c r="G18" s="4">
        <v>0.15</v>
      </c>
      <c r="H18" s="10">
        <v>45411</v>
      </c>
      <c r="I18" s="8">
        <v>298.38</v>
      </c>
      <c r="J18" s="11">
        <f>Table2[[#This Row],[Sales]]*Table2[[#This Row],[Quantity]]</f>
        <v>8775.8000000000011</v>
      </c>
      <c r="K18" s="11">
        <f>Table2[[#This Row],[Sales_Quantity]]*Table2[[#This Row],[Discount]]</f>
        <v>1316.3700000000001</v>
      </c>
      <c r="L18" s="11">
        <f>Table2[[#This Row],[Sales_Quantity]]-Table2[[#This Row],[Discounted_price]]</f>
        <v>7459.4300000000012</v>
      </c>
    </row>
    <row r="19" spans="1:12" ht="14.4" x14ac:dyDescent="0.3">
      <c r="A19" s="4" t="s">
        <v>30</v>
      </c>
      <c r="B19" s="7" t="s">
        <v>47</v>
      </c>
      <c r="C19" s="7" t="s">
        <v>13</v>
      </c>
      <c r="D19" s="7" t="s">
        <v>14</v>
      </c>
      <c r="E19" s="8">
        <v>636.70000000000005</v>
      </c>
      <c r="F19" s="9">
        <v>4</v>
      </c>
      <c r="G19" s="4">
        <v>0.2</v>
      </c>
      <c r="H19" s="10">
        <v>45411</v>
      </c>
      <c r="I19" s="8">
        <v>203.74</v>
      </c>
      <c r="J19" s="11">
        <f>Table2[[#This Row],[Sales]]*Table2[[#This Row],[Quantity]]</f>
        <v>2546.8000000000002</v>
      </c>
      <c r="K19" s="11">
        <f>Table2[[#This Row],[Sales_Quantity]]*Table2[[#This Row],[Discount]]</f>
        <v>509.36000000000007</v>
      </c>
      <c r="L19" s="11">
        <f>Table2[[#This Row],[Sales_Quantity]]-Table2[[#This Row],[Discounted_price]]</f>
        <v>2037.44</v>
      </c>
    </row>
    <row r="20" spans="1:12" ht="14.4" x14ac:dyDescent="0.3">
      <c r="A20" s="4" t="s">
        <v>48</v>
      </c>
      <c r="B20" s="7" t="s">
        <v>49</v>
      </c>
      <c r="C20" s="7" t="s">
        <v>13</v>
      </c>
      <c r="D20" s="7" t="s">
        <v>14</v>
      </c>
      <c r="E20" s="8">
        <v>1506.14</v>
      </c>
      <c r="F20" s="9">
        <v>13</v>
      </c>
      <c r="G20" s="4">
        <v>0.2</v>
      </c>
      <c r="H20" s="10">
        <v>45412</v>
      </c>
      <c r="I20" s="8">
        <v>481.96</v>
      </c>
      <c r="J20" s="11">
        <f>Table2[[#This Row],[Sales]]*Table2[[#This Row],[Quantity]]</f>
        <v>19579.82</v>
      </c>
      <c r="K20" s="11">
        <f>Table2[[#This Row],[Sales_Quantity]]*Table2[[#This Row],[Discount]]</f>
        <v>3915.9639999999999</v>
      </c>
      <c r="L20" s="11">
        <f>Table2[[#This Row],[Sales_Quantity]]-Table2[[#This Row],[Discounted_price]]</f>
        <v>15663.856</v>
      </c>
    </row>
    <row r="21" spans="1:12" ht="15.75" customHeight="1" x14ac:dyDescent="0.3">
      <c r="A21" s="4" t="s">
        <v>32</v>
      </c>
      <c r="B21" s="7" t="s">
        <v>33</v>
      </c>
      <c r="C21" s="7" t="s">
        <v>36</v>
      </c>
      <c r="D21" s="7" t="s">
        <v>23</v>
      </c>
      <c r="E21" s="8">
        <v>645.02</v>
      </c>
      <c r="F21" s="9">
        <v>4</v>
      </c>
      <c r="G21" s="4">
        <v>0</v>
      </c>
      <c r="H21" s="10">
        <v>45414</v>
      </c>
      <c r="I21" s="8">
        <v>161.26</v>
      </c>
      <c r="J21" s="11">
        <f>Table2[[#This Row],[Sales]]*Table2[[#This Row],[Quantity]]</f>
        <v>2580.08</v>
      </c>
      <c r="K21" s="11">
        <f>Table2[[#This Row],[Sales_Quantity]]*Table2[[#This Row],[Discount]]</f>
        <v>0</v>
      </c>
      <c r="L21" s="11">
        <f>Table2[[#This Row],[Sales_Quantity]]-Table2[[#This Row],[Discounted_price]]</f>
        <v>2580.08</v>
      </c>
    </row>
    <row r="22" spans="1:12" ht="15.75" customHeight="1" x14ac:dyDescent="0.3">
      <c r="A22" s="4" t="s">
        <v>27</v>
      </c>
      <c r="B22" s="7" t="s">
        <v>50</v>
      </c>
      <c r="C22" s="7" t="s">
        <v>22</v>
      </c>
      <c r="D22" s="7" t="s">
        <v>17</v>
      </c>
      <c r="E22" s="8">
        <v>953.3</v>
      </c>
      <c r="F22" s="9">
        <v>11</v>
      </c>
      <c r="G22" s="4">
        <v>0</v>
      </c>
      <c r="H22" s="10">
        <v>45415</v>
      </c>
      <c r="I22" s="8">
        <v>476.65</v>
      </c>
      <c r="J22" s="11">
        <f>Table2[[#This Row],[Sales]]*Table2[[#This Row],[Quantity]]</f>
        <v>10486.3</v>
      </c>
      <c r="K22" s="11">
        <f>Table2[[#This Row],[Sales_Quantity]]*Table2[[#This Row],[Discount]]</f>
        <v>0</v>
      </c>
      <c r="L22" s="11">
        <f>Table2[[#This Row],[Sales_Quantity]]-Table2[[#This Row],[Discounted_price]]</f>
        <v>10486.3</v>
      </c>
    </row>
    <row r="23" spans="1:12" ht="15.75" customHeight="1" x14ac:dyDescent="0.3">
      <c r="A23" s="4" t="s">
        <v>51</v>
      </c>
      <c r="B23" s="7" t="s">
        <v>16</v>
      </c>
      <c r="C23" s="7" t="s">
        <v>26</v>
      </c>
      <c r="D23" s="7" t="s">
        <v>23</v>
      </c>
      <c r="E23" s="8">
        <v>388.56</v>
      </c>
      <c r="F23" s="9">
        <v>14</v>
      </c>
      <c r="G23" s="4">
        <v>0.15</v>
      </c>
      <c r="H23" s="10">
        <v>45416</v>
      </c>
      <c r="I23" s="8">
        <v>82.57</v>
      </c>
      <c r="J23" s="11">
        <f>Table2[[#This Row],[Sales]]*Table2[[#This Row],[Quantity]]</f>
        <v>5439.84</v>
      </c>
      <c r="K23" s="11">
        <f>Table2[[#This Row],[Sales_Quantity]]*Table2[[#This Row],[Discount]]</f>
        <v>815.976</v>
      </c>
      <c r="L23" s="11">
        <f>Table2[[#This Row],[Sales_Quantity]]-Table2[[#This Row],[Discounted_price]]</f>
        <v>4623.8640000000005</v>
      </c>
    </row>
    <row r="24" spans="1:12" ht="15.75" customHeight="1" x14ac:dyDescent="0.3">
      <c r="A24" s="4" t="s">
        <v>11</v>
      </c>
      <c r="B24" s="7" t="s">
        <v>33</v>
      </c>
      <c r="C24" s="7" t="s">
        <v>13</v>
      </c>
      <c r="D24" s="7" t="s">
        <v>14</v>
      </c>
      <c r="E24" s="8">
        <v>743.17</v>
      </c>
      <c r="F24" s="9">
        <v>9</v>
      </c>
      <c r="G24" s="4">
        <v>0</v>
      </c>
      <c r="H24" s="10">
        <v>45416</v>
      </c>
      <c r="I24" s="8">
        <v>297.27</v>
      </c>
      <c r="J24" s="11">
        <f>Table2[[#This Row],[Sales]]*Table2[[#This Row],[Quantity]]</f>
        <v>6688.53</v>
      </c>
      <c r="K24" s="11">
        <f>Table2[[#This Row],[Sales_Quantity]]*Table2[[#This Row],[Discount]]</f>
        <v>0</v>
      </c>
      <c r="L24" s="11">
        <f>Table2[[#This Row],[Sales_Quantity]]-Table2[[#This Row],[Discounted_price]]</f>
        <v>6688.53</v>
      </c>
    </row>
    <row r="25" spans="1:12" ht="15.75" customHeight="1" x14ac:dyDescent="0.3">
      <c r="A25" s="4" t="s">
        <v>42</v>
      </c>
      <c r="B25" s="7" t="s">
        <v>33</v>
      </c>
      <c r="C25" s="7" t="s">
        <v>36</v>
      </c>
      <c r="D25" s="7" t="s">
        <v>23</v>
      </c>
      <c r="E25" s="8">
        <v>706.37</v>
      </c>
      <c r="F25" s="9">
        <v>6</v>
      </c>
      <c r="G25" s="4">
        <v>0</v>
      </c>
      <c r="H25" s="10">
        <v>45416</v>
      </c>
      <c r="I25" s="8">
        <v>176.59</v>
      </c>
      <c r="J25" s="11">
        <f>Table2[[#This Row],[Sales]]*Table2[[#This Row],[Quantity]]</f>
        <v>4238.22</v>
      </c>
      <c r="K25" s="11">
        <f>Table2[[#This Row],[Sales_Quantity]]*Table2[[#This Row],[Discount]]</f>
        <v>0</v>
      </c>
      <c r="L25" s="11">
        <f>Table2[[#This Row],[Sales_Quantity]]-Table2[[#This Row],[Discounted_price]]</f>
        <v>4238.22</v>
      </c>
    </row>
    <row r="26" spans="1:12" ht="15.75" customHeight="1" x14ac:dyDescent="0.3">
      <c r="A26" s="4" t="s">
        <v>15</v>
      </c>
      <c r="B26" s="7" t="s">
        <v>33</v>
      </c>
      <c r="C26" s="7" t="s">
        <v>36</v>
      </c>
      <c r="D26" s="7" t="s">
        <v>41</v>
      </c>
      <c r="E26" s="8">
        <v>925.31</v>
      </c>
      <c r="F26" s="9">
        <v>8</v>
      </c>
      <c r="G26" s="4">
        <v>0.1</v>
      </c>
      <c r="H26" s="10">
        <v>45418</v>
      </c>
      <c r="I26" s="8">
        <v>374.75</v>
      </c>
      <c r="J26" s="11">
        <f>Table2[[#This Row],[Sales]]*Table2[[#This Row],[Quantity]]</f>
        <v>7402.48</v>
      </c>
      <c r="K26" s="11">
        <f>Table2[[#This Row],[Sales_Quantity]]*Table2[[#This Row],[Discount]]</f>
        <v>740.24800000000005</v>
      </c>
      <c r="L26" s="11">
        <f>Table2[[#This Row],[Sales_Quantity]]-Table2[[#This Row],[Discounted_price]]</f>
        <v>6662.232</v>
      </c>
    </row>
    <row r="27" spans="1:12" ht="15.75" customHeight="1" x14ac:dyDescent="0.3">
      <c r="A27" s="4" t="s">
        <v>37</v>
      </c>
      <c r="B27" s="7" t="s">
        <v>52</v>
      </c>
      <c r="C27" s="7" t="s">
        <v>22</v>
      </c>
      <c r="D27" s="7" t="s">
        <v>23</v>
      </c>
      <c r="E27" s="8">
        <v>1173.1199999999999</v>
      </c>
      <c r="F27" s="9">
        <v>18</v>
      </c>
      <c r="G27" s="4">
        <v>0</v>
      </c>
      <c r="H27" s="10">
        <v>45418</v>
      </c>
      <c r="I27" s="8">
        <v>293.27999999999997</v>
      </c>
      <c r="J27" s="11">
        <f>Table2[[#This Row],[Sales]]*Table2[[#This Row],[Quantity]]</f>
        <v>21116.159999999996</v>
      </c>
      <c r="K27" s="11">
        <f>Table2[[#This Row],[Sales_Quantity]]*Table2[[#This Row],[Discount]]</f>
        <v>0</v>
      </c>
      <c r="L27" s="11">
        <f>Table2[[#This Row],[Sales_Quantity]]-Table2[[#This Row],[Discounted_price]]</f>
        <v>21116.159999999996</v>
      </c>
    </row>
    <row r="28" spans="1:12" ht="15.75" customHeight="1" x14ac:dyDescent="0.3">
      <c r="A28" s="4" t="s">
        <v>24</v>
      </c>
      <c r="B28" s="7" t="s">
        <v>53</v>
      </c>
      <c r="C28" s="7" t="s">
        <v>26</v>
      </c>
      <c r="D28" s="7" t="s">
        <v>29</v>
      </c>
      <c r="E28" s="8">
        <v>675.54</v>
      </c>
      <c r="F28" s="9">
        <v>17</v>
      </c>
      <c r="G28" s="4">
        <v>0</v>
      </c>
      <c r="H28" s="10">
        <v>45420</v>
      </c>
      <c r="I28" s="8">
        <v>236.44</v>
      </c>
      <c r="J28" s="11">
        <f>Table2[[#This Row],[Sales]]*Table2[[#This Row],[Quantity]]</f>
        <v>11484.18</v>
      </c>
      <c r="K28" s="11">
        <f>Table2[[#This Row],[Sales_Quantity]]*Table2[[#This Row],[Discount]]</f>
        <v>0</v>
      </c>
      <c r="L28" s="11">
        <f>Table2[[#This Row],[Sales_Quantity]]-Table2[[#This Row],[Discounted_price]]</f>
        <v>11484.18</v>
      </c>
    </row>
    <row r="29" spans="1:12" ht="15.75" customHeight="1" x14ac:dyDescent="0.3">
      <c r="A29" s="4" t="s">
        <v>27</v>
      </c>
      <c r="B29" s="7" t="s">
        <v>16</v>
      </c>
      <c r="C29" s="7" t="s">
        <v>36</v>
      </c>
      <c r="D29" s="7" t="s">
        <v>14</v>
      </c>
      <c r="E29" s="8">
        <v>939.09</v>
      </c>
      <c r="F29" s="9">
        <v>2</v>
      </c>
      <c r="G29" s="4">
        <v>0.05</v>
      </c>
      <c r="H29" s="10">
        <v>45422</v>
      </c>
      <c r="I29" s="8">
        <v>356.85</v>
      </c>
      <c r="J29" s="11">
        <f>Table2[[#This Row],[Sales]]*Table2[[#This Row],[Quantity]]</f>
        <v>1878.18</v>
      </c>
      <c r="K29" s="11">
        <f>Table2[[#This Row],[Sales_Quantity]]*Table2[[#This Row],[Discount]]</f>
        <v>93.909000000000006</v>
      </c>
      <c r="L29" s="11">
        <f>Table2[[#This Row],[Sales_Quantity]]-Table2[[#This Row],[Discounted_price]]</f>
        <v>1784.271</v>
      </c>
    </row>
    <row r="30" spans="1:12" ht="15.75" customHeight="1" x14ac:dyDescent="0.3">
      <c r="A30" s="4" t="s">
        <v>54</v>
      </c>
      <c r="B30" s="7" t="s">
        <v>55</v>
      </c>
      <c r="C30" s="7" t="s">
        <v>20</v>
      </c>
      <c r="D30" s="7" t="s">
        <v>41</v>
      </c>
      <c r="E30" s="8">
        <v>983.34</v>
      </c>
      <c r="F30" s="9">
        <v>19</v>
      </c>
      <c r="G30" s="4">
        <v>0.1</v>
      </c>
      <c r="H30" s="10">
        <v>45426</v>
      </c>
      <c r="I30" s="8">
        <v>398.25</v>
      </c>
      <c r="J30" s="11">
        <f>Table2[[#This Row],[Sales]]*Table2[[#This Row],[Quantity]]</f>
        <v>18683.46</v>
      </c>
      <c r="K30" s="11">
        <f>Table2[[#This Row],[Sales_Quantity]]*Table2[[#This Row],[Discount]]</f>
        <v>1868.346</v>
      </c>
      <c r="L30" s="11">
        <f>Table2[[#This Row],[Sales_Quantity]]-Table2[[#This Row],[Discounted_price]]</f>
        <v>16815.113999999998</v>
      </c>
    </row>
    <row r="31" spans="1:12" ht="15.75" customHeight="1" x14ac:dyDescent="0.3">
      <c r="A31" s="4" t="s">
        <v>54</v>
      </c>
      <c r="B31" s="7" t="s">
        <v>25</v>
      </c>
      <c r="C31" s="7" t="s">
        <v>22</v>
      </c>
      <c r="D31" s="7" t="s">
        <v>23</v>
      </c>
      <c r="E31" s="8">
        <v>801.21</v>
      </c>
      <c r="F31" s="9">
        <v>3</v>
      </c>
      <c r="G31" s="4">
        <v>0.2</v>
      </c>
      <c r="H31" s="10">
        <v>45426</v>
      </c>
      <c r="I31" s="8">
        <v>160.24</v>
      </c>
      <c r="J31" s="11">
        <f>Table2[[#This Row],[Sales]]*Table2[[#This Row],[Quantity]]</f>
        <v>2403.63</v>
      </c>
      <c r="K31" s="11">
        <f>Table2[[#This Row],[Sales_Quantity]]*Table2[[#This Row],[Discount]]</f>
        <v>480.72600000000006</v>
      </c>
      <c r="L31" s="11">
        <f>Table2[[#This Row],[Sales_Quantity]]-Table2[[#This Row],[Discounted_price]]</f>
        <v>1922.904</v>
      </c>
    </row>
    <row r="32" spans="1:12" ht="15.75" customHeight="1" x14ac:dyDescent="0.3">
      <c r="A32" s="4" t="s">
        <v>56</v>
      </c>
      <c r="B32" s="7" t="s">
        <v>57</v>
      </c>
      <c r="C32" s="7" t="s">
        <v>26</v>
      </c>
      <c r="D32" s="7" t="s">
        <v>23</v>
      </c>
      <c r="E32" s="8">
        <v>1450.71</v>
      </c>
      <c r="F32" s="9">
        <v>5</v>
      </c>
      <c r="G32" s="4">
        <v>0.1</v>
      </c>
      <c r="H32" s="10">
        <v>45427</v>
      </c>
      <c r="I32" s="8">
        <v>326.41000000000003</v>
      </c>
      <c r="J32" s="11">
        <f>Table2[[#This Row],[Sales]]*Table2[[#This Row],[Quantity]]</f>
        <v>7253.55</v>
      </c>
      <c r="K32" s="11">
        <f>Table2[[#This Row],[Sales_Quantity]]*Table2[[#This Row],[Discount]]</f>
        <v>725.35500000000002</v>
      </c>
      <c r="L32" s="11">
        <f>Table2[[#This Row],[Sales_Quantity]]-Table2[[#This Row],[Discounted_price]]</f>
        <v>6528.1949999999997</v>
      </c>
    </row>
    <row r="33" spans="1:12" ht="15.75" customHeight="1" x14ac:dyDescent="0.3">
      <c r="A33" s="4" t="s">
        <v>51</v>
      </c>
      <c r="B33" s="7" t="s">
        <v>58</v>
      </c>
      <c r="C33" s="7" t="s">
        <v>36</v>
      </c>
      <c r="D33" s="7" t="s">
        <v>14</v>
      </c>
      <c r="E33" s="8">
        <v>1023.21</v>
      </c>
      <c r="F33" s="9">
        <v>18</v>
      </c>
      <c r="G33" s="4">
        <v>0.05</v>
      </c>
      <c r="H33" s="10">
        <v>45428</v>
      </c>
      <c r="I33" s="8">
        <v>388.82</v>
      </c>
      <c r="J33" s="11">
        <f>Table2[[#This Row],[Sales]]*Table2[[#This Row],[Quantity]]</f>
        <v>18417.78</v>
      </c>
      <c r="K33" s="11">
        <f>Table2[[#This Row],[Sales_Quantity]]*Table2[[#This Row],[Discount]]</f>
        <v>920.88900000000001</v>
      </c>
      <c r="L33" s="11">
        <f>Table2[[#This Row],[Sales_Quantity]]-Table2[[#This Row],[Discounted_price]]</f>
        <v>17496.891</v>
      </c>
    </row>
    <row r="34" spans="1:12" ht="15.75" customHeight="1" x14ac:dyDescent="0.3">
      <c r="A34" s="4" t="s">
        <v>30</v>
      </c>
      <c r="B34" s="7" t="s">
        <v>49</v>
      </c>
      <c r="C34" s="7" t="s">
        <v>13</v>
      </c>
      <c r="D34" s="7" t="s">
        <v>29</v>
      </c>
      <c r="E34" s="8">
        <v>853.72</v>
      </c>
      <c r="F34" s="9">
        <v>5</v>
      </c>
      <c r="G34" s="4">
        <v>0.15</v>
      </c>
      <c r="H34" s="10">
        <v>45428</v>
      </c>
      <c r="I34" s="8">
        <v>253.98</v>
      </c>
      <c r="J34" s="11">
        <f>Table2[[#This Row],[Sales]]*Table2[[#This Row],[Quantity]]</f>
        <v>4268.6000000000004</v>
      </c>
      <c r="K34" s="11">
        <f>Table2[[#This Row],[Sales_Quantity]]*Table2[[#This Row],[Discount]]</f>
        <v>640.29000000000008</v>
      </c>
      <c r="L34" s="11">
        <f>Table2[[#This Row],[Sales_Quantity]]-Table2[[#This Row],[Discounted_price]]</f>
        <v>3628.3100000000004</v>
      </c>
    </row>
    <row r="35" spans="1:12" ht="15.75" customHeight="1" x14ac:dyDescent="0.3">
      <c r="A35" s="4" t="s">
        <v>59</v>
      </c>
      <c r="B35" s="7" t="s">
        <v>45</v>
      </c>
      <c r="C35" s="7" t="s">
        <v>22</v>
      </c>
      <c r="D35" s="7" t="s">
        <v>23</v>
      </c>
      <c r="E35" s="8">
        <v>967.89</v>
      </c>
      <c r="F35" s="9">
        <v>10</v>
      </c>
      <c r="G35" s="4">
        <v>0.1</v>
      </c>
      <c r="H35" s="10">
        <v>45429</v>
      </c>
      <c r="I35" s="8">
        <v>217.78</v>
      </c>
      <c r="J35" s="11">
        <f>Table2[[#This Row],[Sales]]*Table2[[#This Row],[Quantity]]</f>
        <v>9678.9</v>
      </c>
      <c r="K35" s="11">
        <f>Table2[[#This Row],[Sales_Quantity]]*Table2[[#This Row],[Discount]]</f>
        <v>967.89</v>
      </c>
      <c r="L35" s="11">
        <f>Table2[[#This Row],[Sales_Quantity]]-Table2[[#This Row],[Discounted_price]]</f>
        <v>8711.01</v>
      </c>
    </row>
    <row r="36" spans="1:12" ht="15.75" customHeight="1" x14ac:dyDescent="0.3">
      <c r="A36" s="4" t="s">
        <v>60</v>
      </c>
      <c r="B36" s="7" t="s">
        <v>55</v>
      </c>
      <c r="C36" s="7" t="s">
        <v>26</v>
      </c>
      <c r="D36" s="7" t="s">
        <v>41</v>
      </c>
      <c r="E36" s="8">
        <v>1200.9000000000001</v>
      </c>
      <c r="F36" s="9">
        <v>14</v>
      </c>
      <c r="G36" s="4">
        <v>0.05</v>
      </c>
      <c r="H36" s="10">
        <v>45429</v>
      </c>
      <c r="I36" s="8">
        <v>513.38</v>
      </c>
      <c r="J36" s="11">
        <f>Table2[[#This Row],[Sales]]*Table2[[#This Row],[Quantity]]</f>
        <v>16812.600000000002</v>
      </c>
      <c r="K36" s="11">
        <f>Table2[[#This Row],[Sales_Quantity]]*Table2[[#This Row],[Discount]]</f>
        <v>840.63000000000011</v>
      </c>
      <c r="L36" s="11">
        <f>Table2[[#This Row],[Sales_Quantity]]-Table2[[#This Row],[Discounted_price]]</f>
        <v>15971.970000000001</v>
      </c>
    </row>
    <row r="37" spans="1:12" ht="15.75" customHeight="1" x14ac:dyDescent="0.3">
      <c r="A37" s="4" t="s">
        <v>15</v>
      </c>
      <c r="B37" s="7" t="s">
        <v>28</v>
      </c>
      <c r="C37" s="7" t="s">
        <v>13</v>
      </c>
      <c r="D37" s="7" t="s">
        <v>14</v>
      </c>
      <c r="E37" s="8">
        <v>472.38</v>
      </c>
      <c r="F37" s="9">
        <v>12</v>
      </c>
      <c r="G37" s="4">
        <v>0.2</v>
      </c>
      <c r="H37" s="10">
        <v>45429</v>
      </c>
      <c r="I37" s="8">
        <v>151.16</v>
      </c>
      <c r="J37" s="11">
        <f>Table2[[#This Row],[Sales]]*Table2[[#This Row],[Quantity]]</f>
        <v>5668.5599999999995</v>
      </c>
      <c r="K37" s="11">
        <f>Table2[[#This Row],[Sales_Quantity]]*Table2[[#This Row],[Discount]]</f>
        <v>1133.712</v>
      </c>
      <c r="L37" s="11">
        <f>Table2[[#This Row],[Sales_Quantity]]-Table2[[#This Row],[Discounted_price]]</f>
        <v>4534.848</v>
      </c>
    </row>
    <row r="38" spans="1:12" ht="15.75" customHeight="1" x14ac:dyDescent="0.3">
      <c r="A38" s="4" t="s">
        <v>11</v>
      </c>
      <c r="B38" s="7" t="s">
        <v>57</v>
      </c>
      <c r="C38" s="7" t="s">
        <v>20</v>
      </c>
      <c r="D38" s="7" t="s">
        <v>41</v>
      </c>
      <c r="E38" s="8">
        <v>840.92</v>
      </c>
      <c r="F38" s="9">
        <v>9</v>
      </c>
      <c r="G38" s="4">
        <v>0.05</v>
      </c>
      <c r="H38" s="10">
        <v>45429</v>
      </c>
      <c r="I38" s="8">
        <v>359.49</v>
      </c>
      <c r="J38" s="11">
        <f>Table2[[#This Row],[Sales]]*Table2[[#This Row],[Quantity]]</f>
        <v>7568.28</v>
      </c>
      <c r="K38" s="11">
        <f>Table2[[#This Row],[Sales_Quantity]]*Table2[[#This Row],[Discount]]</f>
        <v>378.41399999999999</v>
      </c>
      <c r="L38" s="11">
        <f>Table2[[#This Row],[Sales_Quantity]]-Table2[[#This Row],[Discounted_price]]</f>
        <v>7189.866</v>
      </c>
    </row>
    <row r="39" spans="1:12" ht="15.75" customHeight="1" x14ac:dyDescent="0.3">
      <c r="A39" s="4" t="s">
        <v>54</v>
      </c>
      <c r="B39" s="7" t="s">
        <v>50</v>
      </c>
      <c r="C39" s="7" t="s">
        <v>36</v>
      </c>
      <c r="D39" s="7" t="s">
        <v>29</v>
      </c>
      <c r="E39" s="8">
        <v>1410.06</v>
      </c>
      <c r="F39" s="9">
        <v>11</v>
      </c>
      <c r="G39" s="4">
        <v>0.05</v>
      </c>
      <c r="H39" s="10">
        <v>45434</v>
      </c>
      <c r="I39" s="8">
        <v>468.84</v>
      </c>
      <c r="J39" s="11">
        <f>Table2[[#This Row],[Sales]]*Table2[[#This Row],[Quantity]]</f>
        <v>15510.66</v>
      </c>
      <c r="K39" s="11">
        <f>Table2[[#This Row],[Sales_Quantity]]*Table2[[#This Row],[Discount]]</f>
        <v>775.53300000000002</v>
      </c>
      <c r="L39" s="11">
        <f>Table2[[#This Row],[Sales_Quantity]]-Table2[[#This Row],[Discounted_price]]</f>
        <v>14735.127</v>
      </c>
    </row>
    <row r="40" spans="1:12" ht="15.75" customHeight="1" x14ac:dyDescent="0.3">
      <c r="A40" s="4" t="s">
        <v>46</v>
      </c>
      <c r="B40" s="7" t="s">
        <v>61</v>
      </c>
      <c r="C40" s="7" t="s">
        <v>36</v>
      </c>
      <c r="D40" s="7" t="s">
        <v>29</v>
      </c>
      <c r="E40" s="8">
        <v>773.09</v>
      </c>
      <c r="F40" s="9">
        <v>13</v>
      </c>
      <c r="G40" s="4">
        <v>0.15</v>
      </c>
      <c r="H40" s="10">
        <v>45434</v>
      </c>
      <c r="I40" s="8">
        <v>229.99</v>
      </c>
      <c r="J40" s="11">
        <f>Table2[[#This Row],[Sales]]*Table2[[#This Row],[Quantity]]</f>
        <v>10050.17</v>
      </c>
      <c r="K40" s="11">
        <f>Table2[[#This Row],[Sales_Quantity]]*Table2[[#This Row],[Discount]]</f>
        <v>1507.5255</v>
      </c>
      <c r="L40" s="11">
        <f>Table2[[#This Row],[Sales_Quantity]]-Table2[[#This Row],[Discounted_price]]</f>
        <v>8542.6445000000003</v>
      </c>
    </row>
    <row r="41" spans="1:12" ht="15.75" customHeight="1" x14ac:dyDescent="0.3">
      <c r="A41" s="4" t="s">
        <v>62</v>
      </c>
      <c r="B41" s="7" t="s">
        <v>63</v>
      </c>
      <c r="C41" s="7" t="s">
        <v>20</v>
      </c>
      <c r="D41" s="7" t="s">
        <v>14</v>
      </c>
      <c r="E41" s="8">
        <v>580.42999999999995</v>
      </c>
      <c r="F41" s="9">
        <v>19</v>
      </c>
      <c r="G41" s="4">
        <v>0.15</v>
      </c>
      <c r="H41" s="10">
        <v>45435</v>
      </c>
      <c r="I41" s="8">
        <v>197.35</v>
      </c>
      <c r="J41" s="11">
        <f>Table2[[#This Row],[Sales]]*Table2[[#This Row],[Quantity]]</f>
        <v>11028.169999999998</v>
      </c>
      <c r="K41" s="11">
        <f>Table2[[#This Row],[Sales_Quantity]]*Table2[[#This Row],[Discount]]</f>
        <v>1654.2254999999998</v>
      </c>
      <c r="L41" s="11">
        <f>Table2[[#This Row],[Sales_Quantity]]-Table2[[#This Row],[Discounted_price]]</f>
        <v>9373.9444999999978</v>
      </c>
    </row>
    <row r="42" spans="1:12" ht="15.75" customHeight="1" x14ac:dyDescent="0.3">
      <c r="A42" s="4" t="s">
        <v>21</v>
      </c>
      <c r="B42" s="7" t="s">
        <v>44</v>
      </c>
      <c r="C42" s="7" t="s">
        <v>22</v>
      </c>
      <c r="D42" s="7" t="s">
        <v>14</v>
      </c>
      <c r="E42" s="8">
        <v>1151.21</v>
      </c>
      <c r="F42" s="9">
        <v>15</v>
      </c>
      <c r="G42" s="4">
        <v>0.1</v>
      </c>
      <c r="H42" s="10">
        <v>45445</v>
      </c>
      <c r="I42" s="8">
        <v>414.44</v>
      </c>
      <c r="J42" s="11">
        <f>Table2[[#This Row],[Sales]]*Table2[[#This Row],[Quantity]]</f>
        <v>17268.150000000001</v>
      </c>
      <c r="K42" s="11">
        <f>Table2[[#This Row],[Sales_Quantity]]*Table2[[#This Row],[Discount]]</f>
        <v>1726.8150000000003</v>
      </c>
      <c r="L42" s="11">
        <f>Table2[[#This Row],[Sales_Quantity]]-Table2[[#This Row],[Discounted_price]]</f>
        <v>15541.335000000001</v>
      </c>
    </row>
    <row r="43" spans="1:12" ht="15.75" customHeight="1" x14ac:dyDescent="0.3">
      <c r="A43" s="4" t="s">
        <v>54</v>
      </c>
      <c r="B43" s="7" t="s">
        <v>25</v>
      </c>
      <c r="C43" s="7" t="s">
        <v>36</v>
      </c>
      <c r="D43" s="7" t="s">
        <v>41</v>
      </c>
      <c r="E43" s="8">
        <v>1025.98</v>
      </c>
      <c r="F43" s="9">
        <v>5</v>
      </c>
      <c r="G43" s="4">
        <v>0.2</v>
      </c>
      <c r="H43" s="10">
        <v>45447</v>
      </c>
      <c r="I43" s="8">
        <v>369.35</v>
      </c>
      <c r="J43" s="11">
        <f>Table2[[#This Row],[Sales]]*Table2[[#This Row],[Quantity]]</f>
        <v>5129.8999999999996</v>
      </c>
      <c r="K43" s="11">
        <f>Table2[[#This Row],[Sales_Quantity]]*Table2[[#This Row],[Discount]]</f>
        <v>1025.98</v>
      </c>
      <c r="L43" s="11">
        <f>Table2[[#This Row],[Sales_Quantity]]-Table2[[#This Row],[Discounted_price]]</f>
        <v>4103.92</v>
      </c>
    </row>
    <row r="44" spans="1:12" ht="15.75" customHeight="1" x14ac:dyDescent="0.3">
      <c r="A44" s="4" t="s">
        <v>42</v>
      </c>
      <c r="B44" s="7" t="s">
        <v>58</v>
      </c>
      <c r="C44" s="7" t="s">
        <v>20</v>
      </c>
      <c r="D44" s="7" t="s">
        <v>41</v>
      </c>
      <c r="E44" s="8">
        <v>556.41999999999996</v>
      </c>
      <c r="F44" s="9">
        <v>11</v>
      </c>
      <c r="G44" s="4">
        <v>0.15</v>
      </c>
      <c r="H44" s="10">
        <v>45447</v>
      </c>
      <c r="I44" s="8">
        <v>212.83</v>
      </c>
      <c r="J44" s="11">
        <f>Table2[[#This Row],[Sales]]*Table2[[#This Row],[Quantity]]</f>
        <v>6120.62</v>
      </c>
      <c r="K44" s="11">
        <f>Table2[[#This Row],[Sales_Quantity]]*Table2[[#This Row],[Discount]]</f>
        <v>918.09299999999996</v>
      </c>
      <c r="L44" s="11">
        <f>Table2[[#This Row],[Sales_Quantity]]-Table2[[#This Row],[Discounted_price]]</f>
        <v>5202.527</v>
      </c>
    </row>
    <row r="45" spans="1:12" ht="15.75" customHeight="1" x14ac:dyDescent="0.3">
      <c r="A45" s="4" t="s">
        <v>59</v>
      </c>
      <c r="B45" s="7" t="s">
        <v>25</v>
      </c>
      <c r="C45" s="7" t="s">
        <v>36</v>
      </c>
      <c r="D45" s="7" t="s">
        <v>14</v>
      </c>
      <c r="E45" s="8">
        <v>840.85</v>
      </c>
      <c r="F45" s="9">
        <v>19</v>
      </c>
      <c r="G45" s="4">
        <v>0.1</v>
      </c>
      <c r="H45" s="10">
        <v>45448</v>
      </c>
      <c r="I45" s="8">
        <v>302.70999999999998</v>
      </c>
      <c r="J45" s="11">
        <f>Table2[[#This Row],[Sales]]*Table2[[#This Row],[Quantity]]</f>
        <v>15976.15</v>
      </c>
      <c r="K45" s="11">
        <f>Table2[[#This Row],[Sales_Quantity]]*Table2[[#This Row],[Discount]]</f>
        <v>1597.615</v>
      </c>
      <c r="L45" s="11">
        <f>Table2[[#This Row],[Sales_Quantity]]-Table2[[#This Row],[Discounted_price]]</f>
        <v>14378.535</v>
      </c>
    </row>
    <row r="46" spans="1:12" ht="15.75" customHeight="1" x14ac:dyDescent="0.3">
      <c r="A46" s="4" t="s">
        <v>32</v>
      </c>
      <c r="B46" s="7" t="s">
        <v>63</v>
      </c>
      <c r="C46" s="7" t="s">
        <v>26</v>
      </c>
      <c r="D46" s="7" t="s">
        <v>29</v>
      </c>
      <c r="E46" s="8">
        <v>1227.25</v>
      </c>
      <c r="F46" s="9">
        <v>12</v>
      </c>
      <c r="G46" s="4">
        <v>0.15</v>
      </c>
      <c r="H46" s="10">
        <v>45448</v>
      </c>
      <c r="I46" s="8">
        <v>365.11</v>
      </c>
      <c r="J46" s="11">
        <f>Table2[[#This Row],[Sales]]*Table2[[#This Row],[Quantity]]</f>
        <v>14727</v>
      </c>
      <c r="K46" s="11">
        <f>Table2[[#This Row],[Sales_Quantity]]*Table2[[#This Row],[Discount]]</f>
        <v>2209.0499999999997</v>
      </c>
      <c r="L46" s="11">
        <f>Table2[[#This Row],[Sales_Quantity]]-Table2[[#This Row],[Discounted_price]]</f>
        <v>12517.95</v>
      </c>
    </row>
    <row r="47" spans="1:12" ht="15.75" customHeight="1" x14ac:dyDescent="0.3">
      <c r="A47" s="4" t="s">
        <v>18</v>
      </c>
      <c r="B47" s="7" t="s">
        <v>64</v>
      </c>
      <c r="C47" s="7" t="s">
        <v>36</v>
      </c>
      <c r="D47" s="7" t="s">
        <v>23</v>
      </c>
      <c r="E47" s="8">
        <v>856.7</v>
      </c>
      <c r="F47" s="9">
        <v>2</v>
      </c>
      <c r="G47" s="4">
        <v>0</v>
      </c>
      <c r="H47" s="10">
        <v>45449</v>
      </c>
      <c r="I47" s="8">
        <v>214.18</v>
      </c>
      <c r="J47" s="11">
        <f>Table2[[#This Row],[Sales]]*Table2[[#This Row],[Quantity]]</f>
        <v>1713.4</v>
      </c>
      <c r="K47" s="11">
        <f>Table2[[#This Row],[Sales_Quantity]]*Table2[[#This Row],[Discount]]</f>
        <v>0</v>
      </c>
      <c r="L47" s="11">
        <f>Table2[[#This Row],[Sales_Quantity]]-Table2[[#This Row],[Discounted_price]]</f>
        <v>1713.4</v>
      </c>
    </row>
    <row r="48" spans="1:12" ht="15.75" customHeight="1" x14ac:dyDescent="0.3">
      <c r="A48" s="4" t="s">
        <v>56</v>
      </c>
      <c r="B48" s="7" t="s">
        <v>58</v>
      </c>
      <c r="C48" s="7" t="s">
        <v>36</v>
      </c>
      <c r="D48" s="7" t="s">
        <v>41</v>
      </c>
      <c r="E48" s="8">
        <v>1225.42</v>
      </c>
      <c r="F48" s="9">
        <v>8</v>
      </c>
      <c r="G48" s="4">
        <v>0.15</v>
      </c>
      <c r="H48" s="10">
        <v>45449</v>
      </c>
      <c r="I48" s="8">
        <v>468.72</v>
      </c>
      <c r="J48" s="11">
        <f>Table2[[#This Row],[Sales]]*Table2[[#This Row],[Quantity]]</f>
        <v>9803.36</v>
      </c>
      <c r="K48" s="11">
        <f>Table2[[#This Row],[Sales_Quantity]]*Table2[[#This Row],[Discount]]</f>
        <v>1470.5040000000001</v>
      </c>
      <c r="L48" s="11">
        <f>Table2[[#This Row],[Sales_Quantity]]-Table2[[#This Row],[Discounted_price]]</f>
        <v>8332.8559999999998</v>
      </c>
    </row>
    <row r="49" spans="1:12" ht="15.75" customHeight="1" x14ac:dyDescent="0.3">
      <c r="A49" s="4" t="s">
        <v>65</v>
      </c>
      <c r="B49" s="7" t="s">
        <v>33</v>
      </c>
      <c r="C49" s="7" t="s">
        <v>26</v>
      </c>
      <c r="D49" s="7" t="s">
        <v>41</v>
      </c>
      <c r="E49" s="8">
        <v>1001.57</v>
      </c>
      <c r="F49" s="9">
        <v>12</v>
      </c>
      <c r="G49" s="4">
        <v>0</v>
      </c>
      <c r="H49" s="10">
        <v>45450</v>
      </c>
      <c r="I49" s="8">
        <v>450.71</v>
      </c>
      <c r="J49" s="11">
        <f>Table2[[#This Row],[Sales]]*Table2[[#This Row],[Quantity]]</f>
        <v>12018.84</v>
      </c>
      <c r="K49" s="11">
        <f>Table2[[#This Row],[Sales_Quantity]]*Table2[[#This Row],[Discount]]</f>
        <v>0</v>
      </c>
      <c r="L49" s="11">
        <f>Table2[[#This Row],[Sales_Quantity]]-Table2[[#This Row],[Discounted_price]]</f>
        <v>12018.84</v>
      </c>
    </row>
    <row r="50" spans="1:12" ht="15.75" customHeight="1" x14ac:dyDescent="0.3">
      <c r="A50" s="4" t="s">
        <v>59</v>
      </c>
      <c r="B50" s="7" t="s">
        <v>28</v>
      </c>
      <c r="C50" s="7" t="s">
        <v>20</v>
      </c>
      <c r="D50" s="7" t="s">
        <v>29</v>
      </c>
      <c r="E50" s="8">
        <v>1186.8499999999999</v>
      </c>
      <c r="F50" s="9">
        <v>19</v>
      </c>
      <c r="G50" s="4">
        <v>0.2</v>
      </c>
      <c r="H50" s="10">
        <v>45451</v>
      </c>
      <c r="I50" s="8">
        <v>332.32</v>
      </c>
      <c r="J50" s="11">
        <f>Table2[[#This Row],[Sales]]*Table2[[#This Row],[Quantity]]</f>
        <v>22550.149999999998</v>
      </c>
      <c r="K50" s="11">
        <f>Table2[[#This Row],[Sales_Quantity]]*Table2[[#This Row],[Discount]]</f>
        <v>4510.03</v>
      </c>
      <c r="L50" s="11">
        <f>Table2[[#This Row],[Sales_Quantity]]-Table2[[#This Row],[Discounted_price]]</f>
        <v>18040.12</v>
      </c>
    </row>
    <row r="51" spans="1:12" ht="15.75" customHeight="1" x14ac:dyDescent="0.3">
      <c r="A51" s="4" t="s">
        <v>46</v>
      </c>
      <c r="B51" s="7" t="s">
        <v>53</v>
      </c>
      <c r="C51" s="7" t="s">
        <v>22</v>
      </c>
      <c r="D51" s="7" t="s">
        <v>23</v>
      </c>
      <c r="E51" s="8">
        <v>775.45</v>
      </c>
      <c r="F51" s="9">
        <v>6</v>
      </c>
      <c r="G51" s="4">
        <v>0.1</v>
      </c>
      <c r="H51" s="10">
        <v>45457</v>
      </c>
      <c r="I51" s="8">
        <v>174.48</v>
      </c>
      <c r="J51" s="11">
        <f>Table2[[#This Row],[Sales]]*Table2[[#This Row],[Quantity]]</f>
        <v>4652.7000000000007</v>
      </c>
      <c r="K51" s="11">
        <f>Table2[[#This Row],[Sales_Quantity]]*Table2[[#This Row],[Discount]]</f>
        <v>465.2700000000001</v>
      </c>
      <c r="L51" s="11">
        <f>Table2[[#This Row],[Sales_Quantity]]-Table2[[#This Row],[Discounted_price]]</f>
        <v>4187.43</v>
      </c>
    </row>
    <row r="52" spans="1:12" ht="15.75" customHeight="1" x14ac:dyDescent="0.3">
      <c r="A52" s="4" t="s">
        <v>27</v>
      </c>
      <c r="B52" s="7" t="s">
        <v>35</v>
      </c>
      <c r="C52" s="7" t="s">
        <v>22</v>
      </c>
      <c r="D52" s="7" t="s">
        <v>23</v>
      </c>
      <c r="E52" s="8">
        <v>1021.47</v>
      </c>
      <c r="F52" s="9">
        <v>6</v>
      </c>
      <c r="G52" s="4">
        <v>0.05</v>
      </c>
      <c r="H52" s="10">
        <v>45461</v>
      </c>
      <c r="I52" s="8">
        <v>242.6</v>
      </c>
      <c r="J52" s="11">
        <f>Table2[[#This Row],[Sales]]*Table2[[#This Row],[Quantity]]</f>
        <v>6128.82</v>
      </c>
      <c r="K52" s="11">
        <f>Table2[[#This Row],[Sales_Quantity]]*Table2[[#This Row],[Discount]]</f>
        <v>306.44099999999997</v>
      </c>
      <c r="L52" s="11">
        <f>Table2[[#This Row],[Sales_Quantity]]-Table2[[#This Row],[Discounted_price]]</f>
        <v>5822.3789999999999</v>
      </c>
    </row>
    <row r="53" spans="1:12" ht="15.75" customHeight="1" x14ac:dyDescent="0.3">
      <c r="A53" s="4" t="s">
        <v>60</v>
      </c>
      <c r="B53" s="7" t="s">
        <v>25</v>
      </c>
      <c r="C53" s="7" t="s">
        <v>22</v>
      </c>
      <c r="D53" s="7" t="s">
        <v>17</v>
      </c>
      <c r="E53" s="8">
        <v>1226.6199999999999</v>
      </c>
      <c r="F53" s="9">
        <v>7</v>
      </c>
      <c r="G53" s="4">
        <v>0.1</v>
      </c>
      <c r="H53" s="10">
        <v>45463</v>
      </c>
      <c r="I53" s="8">
        <v>551.98</v>
      </c>
      <c r="J53" s="11">
        <f>Table2[[#This Row],[Sales]]*Table2[[#This Row],[Quantity]]</f>
        <v>8586.34</v>
      </c>
      <c r="K53" s="11">
        <f>Table2[[#This Row],[Sales_Quantity]]*Table2[[#This Row],[Discount]]</f>
        <v>858.63400000000001</v>
      </c>
      <c r="L53" s="11">
        <f>Table2[[#This Row],[Sales_Quantity]]-Table2[[#This Row],[Discounted_price]]</f>
        <v>7727.7060000000001</v>
      </c>
    </row>
    <row r="54" spans="1:12" ht="15.75" customHeight="1" x14ac:dyDescent="0.3">
      <c r="A54" s="4" t="s">
        <v>24</v>
      </c>
      <c r="B54" s="7" t="s">
        <v>66</v>
      </c>
      <c r="C54" s="7" t="s">
        <v>22</v>
      </c>
      <c r="D54" s="7" t="s">
        <v>29</v>
      </c>
      <c r="E54" s="8">
        <v>1086.93</v>
      </c>
      <c r="F54" s="9">
        <v>2</v>
      </c>
      <c r="G54" s="4">
        <v>0</v>
      </c>
      <c r="H54" s="10">
        <v>45464</v>
      </c>
      <c r="I54" s="8">
        <v>380.43</v>
      </c>
      <c r="J54" s="11">
        <f>Table2[[#This Row],[Sales]]*Table2[[#This Row],[Quantity]]</f>
        <v>2173.86</v>
      </c>
      <c r="K54" s="11">
        <f>Table2[[#This Row],[Sales_Quantity]]*Table2[[#This Row],[Discount]]</f>
        <v>0</v>
      </c>
      <c r="L54" s="11">
        <f>Table2[[#This Row],[Sales_Quantity]]-Table2[[#This Row],[Discounted_price]]</f>
        <v>2173.86</v>
      </c>
    </row>
    <row r="55" spans="1:12" ht="15.75" customHeight="1" x14ac:dyDescent="0.3">
      <c r="A55" s="4" t="s">
        <v>67</v>
      </c>
      <c r="B55" s="7" t="s">
        <v>50</v>
      </c>
      <c r="C55" s="7" t="s">
        <v>13</v>
      </c>
      <c r="D55" s="7" t="s">
        <v>14</v>
      </c>
      <c r="E55" s="8">
        <v>942.9</v>
      </c>
      <c r="F55" s="9">
        <v>18</v>
      </c>
      <c r="G55" s="4">
        <v>0.1</v>
      </c>
      <c r="H55" s="10">
        <v>45466</v>
      </c>
      <c r="I55" s="8">
        <v>339.44</v>
      </c>
      <c r="J55" s="11">
        <f>Table2[[#This Row],[Sales]]*Table2[[#This Row],[Quantity]]</f>
        <v>16972.2</v>
      </c>
      <c r="K55" s="11">
        <f>Table2[[#This Row],[Sales_Quantity]]*Table2[[#This Row],[Discount]]</f>
        <v>1697.2200000000003</v>
      </c>
      <c r="L55" s="11">
        <f>Table2[[#This Row],[Sales_Quantity]]-Table2[[#This Row],[Discounted_price]]</f>
        <v>15274.98</v>
      </c>
    </row>
    <row r="56" spans="1:12" ht="15.75" customHeight="1" x14ac:dyDescent="0.3">
      <c r="A56" s="4" t="s">
        <v>34</v>
      </c>
      <c r="B56" s="7" t="s">
        <v>40</v>
      </c>
      <c r="C56" s="7" t="s">
        <v>26</v>
      </c>
      <c r="D56" s="7" t="s">
        <v>23</v>
      </c>
      <c r="E56" s="8">
        <v>818.8</v>
      </c>
      <c r="F56" s="9">
        <v>15</v>
      </c>
      <c r="G56" s="4">
        <v>0.15</v>
      </c>
      <c r="H56" s="10">
        <v>45468</v>
      </c>
      <c r="I56" s="8">
        <v>173.99</v>
      </c>
      <c r="J56" s="11">
        <f>Table2[[#This Row],[Sales]]*Table2[[#This Row],[Quantity]]</f>
        <v>12282</v>
      </c>
      <c r="K56" s="11">
        <f>Table2[[#This Row],[Sales_Quantity]]*Table2[[#This Row],[Discount]]</f>
        <v>1842.3</v>
      </c>
      <c r="L56" s="11">
        <f>Table2[[#This Row],[Sales_Quantity]]-Table2[[#This Row],[Discounted_price]]</f>
        <v>10439.700000000001</v>
      </c>
    </row>
    <row r="57" spans="1:12" ht="15.75" customHeight="1" x14ac:dyDescent="0.3">
      <c r="A57" s="4" t="s">
        <v>21</v>
      </c>
      <c r="B57" s="7" t="s">
        <v>16</v>
      </c>
      <c r="C57" s="7" t="s">
        <v>22</v>
      </c>
      <c r="D57" s="7" t="s">
        <v>29</v>
      </c>
      <c r="E57" s="8">
        <v>919.04</v>
      </c>
      <c r="F57" s="9">
        <v>10</v>
      </c>
      <c r="G57" s="4">
        <v>0.2</v>
      </c>
      <c r="H57" s="10">
        <v>45468</v>
      </c>
      <c r="I57" s="8">
        <v>257.33</v>
      </c>
      <c r="J57" s="11">
        <f>Table2[[#This Row],[Sales]]*Table2[[#This Row],[Quantity]]</f>
        <v>9190.4</v>
      </c>
      <c r="K57" s="11">
        <f>Table2[[#This Row],[Sales_Quantity]]*Table2[[#This Row],[Discount]]</f>
        <v>1838.08</v>
      </c>
      <c r="L57" s="11">
        <f>Table2[[#This Row],[Sales_Quantity]]-Table2[[#This Row],[Discounted_price]]</f>
        <v>7352.32</v>
      </c>
    </row>
    <row r="58" spans="1:12" ht="15.75" customHeight="1" x14ac:dyDescent="0.3">
      <c r="A58" s="4" t="s">
        <v>24</v>
      </c>
      <c r="B58" s="7" t="s">
        <v>68</v>
      </c>
      <c r="C58" s="7" t="s">
        <v>36</v>
      </c>
      <c r="D58" s="7" t="s">
        <v>14</v>
      </c>
      <c r="E58" s="8">
        <v>973.26</v>
      </c>
      <c r="F58" s="9">
        <v>11</v>
      </c>
      <c r="G58" s="4">
        <v>0</v>
      </c>
      <c r="H58" s="10">
        <v>45470</v>
      </c>
      <c r="I58" s="8">
        <v>389.3</v>
      </c>
      <c r="J58" s="11">
        <f>Table2[[#This Row],[Sales]]*Table2[[#This Row],[Quantity]]</f>
        <v>10705.86</v>
      </c>
      <c r="K58" s="11">
        <f>Table2[[#This Row],[Sales_Quantity]]*Table2[[#This Row],[Discount]]</f>
        <v>0</v>
      </c>
      <c r="L58" s="11">
        <f>Table2[[#This Row],[Sales_Quantity]]-Table2[[#This Row],[Discounted_price]]</f>
        <v>10705.86</v>
      </c>
    </row>
    <row r="59" spans="1:12" ht="15.75" customHeight="1" x14ac:dyDescent="0.3">
      <c r="A59" s="4" t="s">
        <v>43</v>
      </c>
      <c r="B59" s="7" t="s">
        <v>66</v>
      </c>
      <c r="C59" s="7" t="s">
        <v>26</v>
      </c>
      <c r="D59" s="7" t="s">
        <v>23</v>
      </c>
      <c r="E59" s="8">
        <v>741.61</v>
      </c>
      <c r="F59" s="9">
        <v>1</v>
      </c>
      <c r="G59" s="4">
        <v>0.2</v>
      </c>
      <c r="H59" s="10">
        <v>45471</v>
      </c>
      <c r="I59" s="8">
        <v>148.32</v>
      </c>
      <c r="J59" s="11">
        <f>Table2[[#This Row],[Sales]]*Table2[[#This Row],[Quantity]]</f>
        <v>741.61</v>
      </c>
      <c r="K59" s="11">
        <f>Table2[[#This Row],[Sales_Quantity]]*Table2[[#This Row],[Discount]]</f>
        <v>148.322</v>
      </c>
      <c r="L59" s="11">
        <f>Table2[[#This Row],[Sales_Quantity]]-Table2[[#This Row],[Discounted_price]]</f>
        <v>593.28800000000001</v>
      </c>
    </row>
    <row r="60" spans="1:12" ht="15.75" customHeight="1" x14ac:dyDescent="0.3">
      <c r="A60" s="4" t="s">
        <v>69</v>
      </c>
      <c r="B60" s="7" t="s">
        <v>40</v>
      </c>
      <c r="C60" s="7" t="s">
        <v>26</v>
      </c>
      <c r="D60" s="7" t="s">
        <v>14</v>
      </c>
      <c r="E60" s="8">
        <v>1248.82</v>
      </c>
      <c r="F60" s="9">
        <v>2</v>
      </c>
      <c r="G60" s="4">
        <v>0.1</v>
      </c>
      <c r="H60" s="10">
        <v>45473</v>
      </c>
      <c r="I60" s="8">
        <v>449.58</v>
      </c>
      <c r="J60" s="11">
        <f>Table2[[#This Row],[Sales]]*Table2[[#This Row],[Quantity]]</f>
        <v>2497.64</v>
      </c>
      <c r="K60" s="11">
        <f>Table2[[#This Row],[Sales_Quantity]]*Table2[[#This Row],[Discount]]</f>
        <v>249.76400000000001</v>
      </c>
      <c r="L60" s="11">
        <f>Table2[[#This Row],[Sales_Quantity]]-Table2[[#This Row],[Discounted_price]]</f>
        <v>2247.8759999999997</v>
      </c>
    </row>
    <row r="61" spans="1:12" ht="15.75" customHeight="1" x14ac:dyDescent="0.3">
      <c r="A61" s="4" t="s">
        <v>15</v>
      </c>
      <c r="B61" s="7" t="s">
        <v>61</v>
      </c>
      <c r="C61" s="7" t="s">
        <v>13</v>
      </c>
      <c r="D61" s="7" t="s">
        <v>17</v>
      </c>
      <c r="E61" s="8">
        <v>1360.36</v>
      </c>
      <c r="F61" s="9">
        <v>17</v>
      </c>
      <c r="G61" s="4">
        <v>0</v>
      </c>
      <c r="H61" s="10">
        <v>45473</v>
      </c>
      <c r="I61" s="8">
        <v>680.18</v>
      </c>
      <c r="J61" s="11">
        <f>Table2[[#This Row],[Sales]]*Table2[[#This Row],[Quantity]]</f>
        <v>23126.12</v>
      </c>
      <c r="K61" s="11">
        <f>Table2[[#This Row],[Sales_Quantity]]*Table2[[#This Row],[Discount]]</f>
        <v>0</v>
      </c>
      <c r="L61" s="11">
        <f>Table2[[#This Row],[Sales_Quantity]]-Table2[[#This Row],[Discounted_price]]</f>
        <v>23126.12</v>
      </c>
    </row>
    <row r="62" spans="1:12" ht="15.75" customHeight="1" x14ac:dyDescent="0.3">
      <c r="A62" s="4" t="s">
        <v>59</v>
      </c>
      <c r="B62" s="7" t="s">
        <v>33</v>
      </c>
      <c r="C62" s="7" t="s">
        <v>20</v>
      </c>
      <c r="D62" s="7" t="s">
        <v>14</v>
      </c>
      <c r="E62" s="8">
        <v>1383.3</v>
      </c>
      <c r="F62" s="9">
        <v>8</v>
      </c>
      <c r="G62" s="4">
        <v>0.1</v>
      </c>
      <c r="H62" s="10">
        <v>45478</v>
      </c>
      <c r="I62" s="8">
        <v>497.99</v>
      </c>
      <c r="J62" s="11">
        <f>Table2[[#This Row],[Sales]]*Table2[[#This Row],[Quantity]]</f>
        <v>11066.4</v>
      </c>
      <c r="K62" s="11">
        <f>Table2[[#This Row],[Sales_Quantity]]*Table2[[#This Row],[Discount]]</f>
        <v>1106.6400000000001</v>
      </c>
      <c r="L62" s="11">
        <f>Table2[[#This Row],[Sales_Quantity]]-Table2[[#This Row],[Discounted_price]]</f>
        <v>9959.76</v>
      </c>
    </row>
    <row r="63" spans="1:12" ht="15.75" customHeight="1" x14ac:dyDescent="0.3">
      <c r="A63" s="4" t="s">
        <v>37</v>
      </c>
      <c r="B63" s="7" t="s">
        <v>57</v>
      </c>
      <c r="C63" s="7" t="s">
        <v>36</v>
      </c>
      <c r="D63" s="7" t="s">
        <v>41</v>
      </c>
      <c r="E63" s="8">
        <v>488.99</v>
      </c>
      <c r="F63" s="9">
        <v>9</v>
      </c>
      <c r="G63" s="4">
        <v>0</v>
      </c>
      <c r="H63" s="10">
        <v>45479</v>
      </c>
      <c r="I63" s="8">
        <v>220.05</v>
      </c>
      <c r="J63" s="11">
        <f>Table2[[#This Row],[Sales]]*Table2[[#This Row],[Quantity]]</f>
        <v>4400.91</v>
      </c>
      <c r="K63" s="11">
        <f>Table2[[#This Row],[Sales_Quantity]]*Table2[[#This Row],[Discount]]</f>
        <v>0</v>
      </c>
      <c r="L63" s="11">
        <f>Table2[[#This Row],[Sales_Quantity]]-Table2[[#This Row],[Discounted_price]]</f>
        <v>4400.91</v>
      </c>
    </row>
    <row r="64" spans="1:12" ht="15.75" customHeight="1" x14ac:dyDescent="0.3">
      <c r="A64" s="4" t="s">
        <v>32</v>
      </c>
      <c r="B64" s="7" t="s">
        <v>33</v>
      </c>
      <c r="C64" s="7" t="s">
        <v>20</v>
      </c>
      <c r="D64" s="7" t="s">
        <v>29</v>
      </c>
      <c r="E64" s="8">
        <v>933.71</v>
      </c>
      <c r="F64" s="9">
        <v>17</v>
      </c>
      <c r="G64" s="4">
        <v>0.1</v>
      </c>
      <c r="H64" s="10">
        <v>45481</v>
      </c>
      <c r="I64" s="8">
        <v>294.12</v>
      </c>
      <c r="J64" s="11">
        <f>Table2[[#This Row],[Sales]]*Table2[[#This Row],[Quantity]]</f>
        <v>15873.07</v>
      </c>
      <c r="K64" s="11">
        <f>Table2[[#This Row],[Sales_Quantity]]*Table2[[#This Row],[Discount]]</f>
        <v>1587.307</v>
      </c>
      <c r="L64" s="11">
        <f>Table2[[#This Row],[Sales_Quantity]]-Table2[[#This Row],[Discounted_price]]</f>
        <v>14285.762999999999</v>
      </c>
    </row>
    <row r="65" spans="1:12" ht="15.75" customHeight="1" x14ac:dyDescent="0.3">
      <c r="A65" s="4" t="s">
        <v>69</v>
      </c>
      <c r="B65" s="7" t="s">
        <v>12</v>
      </c>
      <c r="C65" s="7" t="s">
        <v>13</v>
      </c>
      <c r="D65" s="7" t="s">
        <v>23</v>
      </c>
      <c r="E65" s="8">
        <v>1005.53</v>
      </c>
      <c r="F65" s="9">
        <v>17</v>
      </c>
      <c r="G65" s="4">
        <v>0.2</v>
      </c>
      <c r="H65" s="10">
        <v>45481</v>
      </c>
      <c r="I65" s="8">
        <v>201.11</v>
      </c>
      <c r="J65" s="11">
        <f>Table2[[#This Row],[Sales]]*Table2[[#This Row],[Quantity]]</f>
        <v>17094.009999999998</v>
      </c>
      <c r="K65" s="11">
        <f>Table2[[#This Row],[Sales_Quantity]]*Table2[[#This Row],[Discount]]</f>
        <v>3418.8019999999997</v>
      </c>
      <c r="L65" s="11">
        <f>Table2[[#This Row],[Sales_Quantity]]-Table2[[#This Row],[Discounted_price]]</f>
        <v>13675.207999999999</v>
      </c>
    </row>
    <row r="66" spans="1:12" ht="15.75" customHeight="1" x14ac:dyDescent="0.3">
      <c r="A66" s="4" t="s">
        <v>43</v>
      </c>
      <c r="B66" s="7" t="s">
        <v>63</v>
      </c>
      <c r="C66" s="7" t="s">
        <v>22</v>
      </c>
      <c r="D66" s="7" t="s">
        <v>23</v>
      </c>
      <c r="E66" s="8">
        <v>1100.0999999999999</v>
      </c>
      <c r="F66" s="9">
        <v>5</v>
      </c>
      <c r="G66" s="4">
        <v>0.05</v>
      </c>
      <c r="H66" s="10">
        <v>45482</v>
      </c>
      <c r="I66" s="8">
        <v>261.27</v>
      </c>
      <c r="J66" s="11">
        <f>Table2[[#This Row],[Sales]]*Table2[[#This Row],[Quantity]]</f>
        <v>5500.5</v>
      </c>
      <c r="K66" s="11">
        <f>Table2[[#This Row],[Sales_Quantity]]*Table2[[#This Row],[Discount]]</f>
        <v>275.02500000000003</v>
      </c>
      <c r="L66" s="11">
        <f>Table2[[#This Row],[Sales_Quantity]]-Table2[[#This Row],[Discounted_price]]</f>
        <v>5225.4750000000004</v>
      </c>
    </row>
    <row r="67" spans="1:12" ht="15.75" customHeight="1" x14ac:dyDescent="0.3">
      <c r="A67" s="4" t="s">
        <v>69</v>
      </c>
      <c r="B67" s="7" t="s">
        <v>25</v>
      </c>
      <c r="C67" s="7" t="s">
        <v>26</v>
      </c>
      <c r="D67" s="7" t="s">
        <v>29</v>
      </c>
      <c r="E67" s="8">
        <v>1034.7</v>
      </c>
      <c r="F67" s="9">
        <v>15</v>
      </c>
      <c r="G67" s="4">
        <v>0.15</v>
      </c>
      <c r="H67" s="10">
        <v>45487</v>
      </c>
      <c r="I67" s="8">
        <v>307.82</v>
      </c>
      <c r="J67" s="11">
        <f>Table2[[#This Row],[Sales]]*Table2[[#This Row],[Quantity]]</f>
        <v>15520.5</v>
      </c>
      <c r="K67" s="11">
        <f>Table2[[#This Row],[Sales_Quantity]]*Table2[[#This Row],[Discount]]</f>
        <v>2328.0749999999998</v>
      </c>
      <c r="L67" s="11">
        <f>Table2[[#This Row],[Sales_Quantity]]-Table2[[#This Row],[Discounted_price]]</f>
        <v>13192.424999999999</v>
      </c>
    </row>
    <row r="68" spans="1:12" ht="15.75" customHeight="1" x14ac:dyDescent="0.3">
      <c r="A68" s="4" t="s">
        <v>67</v>
      </c>
      <c r="B68" s="7" t="s">
        <v>33</v>
      </c>
      <c r="C68" s="7" t="s">
        <v>22</v>
      </c>
      <c r="D68" s="7" t="s">
        <v>14</v>
      </c>
      <c r="E68" s="8">
        <v>876.44</v>
      </c>
      <c r="F68" s="9">
        <v>12</v>
      </c>
      <c r="G68" s="4">
        <v>0.05</v>
      </c>
      <c r="H68" s="10">
        <v>45488</v>
      </c>
      <c r="I68" s="8">
        <v>333.05</v>
      </c>
      <c r="J68" s="11">
        <f>Table2[[#This Row],[Sales]]*Table2[[#This Row],[Quantity]]</f>
        <v>10517.28</v>
      </c>
      <c r="K68" s="11">
        <f>Table2[[#This Row],[Sales_Quantity]]*Table2[[#This Row],[Discount]]</f>
        <v>525.86400000000003</v>
      </c>
      <c r="L68" s="11">
        <f>Table2[[#This Row],[Sales_Quantity]]-Table2[[#This Row],[Discounted_price]]</f>
        <v>9991.4160000000011</v>
      </c>
    </row>
    <row r="69" spans="1:12" ht="15.75" customHeight="1" x14ac:dyDescent="0.3">
      <c r="A69" s="4" t="s">
        <v>70</v>
      </c>
      <c r="B69" s="7" t="s">
        <v>57</v>
      </c>
      <c r="C69" s="7" t="s">
        <v>13</v>
      </c>
      <c r="D69" s="7" t="s">
        <v>29</v>
      </c>
      <c r="E69" s="8">
        <v>1371.34</v>
      </c>
      <c r="F69" s="9">
        <v>5</v>
      </c>
      <c r="G69" s="4">
        <v>0.05</v>
      </c>
      <c r="H69" s="10">
        <v>45488</v>
      </c>
      <c r="I69" s="8">
        <v>455.97</v>
      </c>
      <c r="J69" s="11">
        <f>Table2[[#This Row],[Sales]]*Table2[[#This Row],[Quantity]]</f>
        <v>6856.7</v>
      </c>
      <c r="K69" s="11">
        <f>Table2[[#This Row],[Sales_Quantity]]*Table2[[#This Row],[Discount]]</f>
        <v>342.83500000000004</v>
      </c>
      <c r="L69" s="11">
        <f>Table2[[#This Row],[Sales_Quantity]]-Table2[[#This Row],[Discounted_price]]</f>
        <v>6513.8649999999998</v>
      </c>
    </row>
    <row r="70" spans="1:12" ht="15.75" customHeight="1" x14ac:dyDescent="0.3">
      <c r="A70" s="4" t="s">
        <v>59</v>
      </c>
      <c r="B70" s="7" t="s">
        <v>49</v>
      </c>
      <c r="C70" s="7" t="s">
        <v>26</v>
      </c>
      <c r="D70" s="7" t="s">
        <v>23</v>
      </c>
      <c r="E70" s="8">
        <v>1020.26</v>
      </c>
      <c r="F70" s="9">
        <v>11</v>
      </c>
      <c r="G70" s="4">
        <v>0.05</v>
      </c>
      <c r="H70" s="10">
        <v>45494</v>
      </c>
      <c r="I70" s="8">
        <v>242.31</v>
      </c>
      <c r="J70" s="11">
        <f>Table2[[#This Row],[Sales]]*Table2[[#This Row],[Quantity]]</f>
        <v>11222.86</v>
      </c>
      <c r="K70" s="11">
        <f>Table2[[#This Row],[Sales_Quantity]]*Table2[[#This Row],[Discount]]</f>
        <v>561.14300000000003</v>
      </c>
      <c r="L70" s="11">
        <f>Table2[[#This Row],[Sales_Quantity]]-Table2[[#This Row],[Discounted_price]]</f>
        <v>10661.717000000001</v>
      </c>
    </row>
    <row r="71" spans="1:12" ht="15.75" customHeight="1" x14ac:dyDescent="0.3">
      <c r="A71" s="4" t="s">
        <v>46</v>
      </c>
      <c r="B71" s="7" t="s">
        <v>12</v>
      </c>
      <c r="C71" s="7" t="s">
        <v>36</v>
      </c>
      <c r="D71" s="7" t="s">
        <v>41</v>
      </c>
      <c r="E71" s="8">
        <v>804.81</v>
      </c>
      <c r="F71" s="9">
        <v>1</v>
      </c>
      <c r="G71" s="4">
        <v>0.05</v>
      </c>
      <c r="H71" s="10">
        <v>45502</v>
      </c>
      <c r="I71" s="8">
        <v>344.06</v>
      </c>
      <c r="J71" s="11">
        <f>Table2[[#This Row],[Sales]]*Table2[[#This Row],[Quantity]]</f>
        <v>804.81</v>
      </c>
      <c r="K71" s="11">
        <f>Table2[[#This Row],[Sales_Quantity]]*Table2[[#This Row],[Discount]]</f>
        <v>40.240499999999997</v>
      </c>
      <c r="L71" s="11">
        <f>Table2[[#This Row],[Sales_Quantity]]-Table2[[#This Row],[Discounted_price]]</f>
        <v>764.56949999999995</v>
      </c>
    </row>
    <row r="72" spans="1:12" ht="15.75" customHeight="1" x14ac:dyDescent="0.3">
      <c r="A72" s="4" t="s">
        <v>24</v>
      </c>
      <c r="B72" s="7" t="s">
        <v>57</v>
      </c>
      <c r="C72" s="7" t="s">
        <v>36</v>
      </c>
      <c r="D72" s="7" t="s">
        <v>23</v>
      </c>
      <c r="E72" s="8">
        <v>608.66</v>
      </c>
      <c r="F72" s="9">
        <v>1</v>
      </c>
      <c r="G72" s="4">
        <v>0.05</v>
      </c>
      <c r="H72" s="10">
        <v>45503</v>
      </c>
      <c r="I72" s="8">
        <v>144.56</v>
      </c>
      <c r="J72" s="11">
        <f>Table2[[#This Row],[Sales]]*Table2[[#This Row],[Quantity]]</f>
        <v>608.66</v>
      </c>
      <c r="K72" s="11">
        <f>Table2[[#This Row],[Sales_Quantity]]*Table2[[#This Row],[Discount]]</f>
        <v>30.433</v>
      </c>
      <c r="L72" s="11">
        <f>Table2[[#This Row],[Sales_Quantity]]-Table2[[#This Row],[Discounted_price]]</f>
        <v>578.22699999999998</v>
      </c>
    </row>
    <row r="73" spans="1:12" ht="15.75" customHeight="1" x14ac:dyDescent="0.3">
      <c r="A73" s="4" t="s">
        <v>70</v>
      </c>
      <c r="B73" s="7" t="s">
        <v>71</v>
      </c>
      <c r="C73" s="7" t="s">
        <v>22</v>
      </c>
      <c r="D73" s="7" t="s">
        <v>41</v>
      </c>
      <c r="E73" s="8">
        <v>981.2</v>
      </c>
      <c r="F73" s="9">
        <v>19</v>
      </c>
      <c r="G73" s="4">
        <v>0</v>
      </c>
      <c r="H73" s="10">
        <v>45504</v>
      </c>
      <c r="I73" s="8">
        <v>441.54</v>
      </c>
      <c r="J73" s="11">
        <f>Table2[[#This Row],[Sales]]*Table2[[#This Row],[Quantity]]</f>
        <v>18642.8</v>
      </c>
      <c r="K73" s="11">
        <f>Table2[[#This Row],[Sales_Quantity]]*Table2[[#This Row],[Discount]]</f>
        <v>0</v>
      </c>
      <c r="L73" s="11">
        <f>Table2[[#This Row],[Sales_Quantity]]-Table2[[#This Row],[Discounted_price]]</f>
        <v>18642.8</v>
      </c>
    </row>
    <row r="74" spans="1:12" ht="15.75" customHeight="1" x14ac:dyDescent="0.3">
      <c r="A74" s="4" t="s">
        <v>72</v>
      </c>
      <c r="B74" s="7" t="s">
        <v>57</v>
      </c>
      <c r="C74" s="7" t="s">
        <v>20</v>
      </c>
      <c r="D74" s="7" t="s">
        <v>23</v>
      </c>
      <c r="E74" s="8">
        <v>539.77</v>
      </c>
      <c r="F74" s="9">
        <v>10</v>
      </c>
      <c r="G74" s="4">
        <v>0.15</v>
      </c>
      <c r="H74" s="10">
        <v>45509</v>
      </c>
      <c r="I74" s="8">
        <v>114.7</v>
      </c>
      <c r="J74" s="11">
        <f>Table2[[#This Row],[Sales]]*Table2[[#This Row],[Quantity]]</f>
        <v>5397.7</v>
      </c>
      <c r="K74" s="11">
        <f>Table2[[#This Row],[Sales_Quantity]]*Table2[[#This Row],[Discount]]</f>
        <v>809.65499999999997</v>
      </c>
      <c r="L74" s="11">
        <f>Table2[[#This Row],[Sales_Quantity]]-Table2[[#This Row],[Discounted_price]]</f>
        <v>4588.0450000000001</v>
      </c>
    </row>
    <row r="75" spans="1:12" ht="15.75" customHeight="1" x14ac:dyDescent="0.3">
      <c r="A75" s="4" t="s">
        <v>15</v>
      </c>
      <c r="B75" s="7" t="s">
        <v>73</v>
      </c>
      <c r="C75" s="7" t="s">
        <v>22</v>
      </c>
      <c r="D75" s="7" t="s">
        <v>14</v>
      </c>
      <c r="E75" s="8">
        <v>804.45</v>
      </c>
      <c r="F75" s="9">
        <v>5</v>
      </c>
      <c r="G75" s="4">
        <v>0.2</v>
      </c>
      <c r="H75" s="10">
        <v>45509</v>
      </c>
      <c r="I75" s="8">
        <v>257.42</v>
      </c>
      <c r="J75" s="11">
        <f>Table2[[#This Row],[Sales]]*Table2[[#This Row],[Quantity]]</f>
        <v>4022.25</v>
      </c>
      <c r="K75" s="11">
        <f>Table2[[#This Row],[Sales_Quantity]]*Table2[[#This Row],[Discount]]</f>
        <v>804.45</v>
      </c>
      <c r="L75" s="11">
        <f>Table2[[#This Row],[Sales_Quantity]]-Table2[[#This Row],[Discounted_price]]</f>
        <v>3217.8</v>
      </c>
    </row>
    <row r="76" spans="1:12" ht="15.75" customHeight="1" x14ac:dyDescent="0.3">
      <c r="A76" s="4" t="s">
        <v>72</v>
      </c>
      <c r="B76" s="7" t="s">
        <v>40</v>
      </c>
      <c r="C76" s="7" t="s">
        <v>13</v>
      </c>
      <c r="D76" s="7" t="s">
        <v>23</v>
      </c>
      <c r="E76" s="8">
        <v>1526.6</v>
      </c>
      <c r="F76" s="9">
        <v>13</v>
      </c>
      <c r="G76" s="4">
        <v>0.2</v>
      </c>
      <c r="H76" s="10">
        <v>45512</v>
      </c>
      <c r="I76" s="8">
        <v>305.32</v>
      </c>
      <c r="J76" s="11">
        <f>Table2[[#This Row],[Sales]]*Table2[[#This Row],[Quantity]]</f>
        <v>19845.8</v>
      </c>
      <c r="K76" s="11">
        <f>Table2[[#This Row],[Sales_Quantity]]*Table2[[#This Row],[Discount]]</f>
        <v>3969.16</v>
      </c>
      <c r="L76" s="11">
        <f>Table2[[#This Row],[Sales_Quantity]]-Table2[[#This Row],[Discounted_price]]</f>
        <v>15876.64</v>
      </c>
    </row>
    <row r="77" spans="1:12" ht="15.75" customHeight="1" x14ac:dyDescent="0.3">
      <c r="A77" s="4" t="s">
        <v>15</v>
      </c>
      <c r="B77" s="7" t="s">
        <v>31</v>
      </c>
      <c r="C77" s="7" t="s">
        <v>13</v>
      </c>
      <c r="D77" s="7" t="s">
        <v>23</v>
      </c>
      <c r="E77" s="8">
        <v>1215.26</v>
      </c>
      <c r="F77" s="9">
        <v>5</v>
      </c>
      <c r="G77" s="4">
        <v>0.15</v>
      </c>
      <c r="H77" s="10">
        <v>45513</v>
      </c>
      <c r="I77" s="8">
        <v>258.24</v>
      </c>
      <c r="J77" s="11">
        <f>Table2[[#This Row],[Sales]]*Table2[[#This Row],[Quantity]]</f>
        <v>6076.3</v>
      </c>
      <c r="K77" s="11">
        <f>Table2[[#This Row],[Sales_Quantity]]*Table2[[#This Row],[Discount]]</f>
        <v>911.44500000000005</v>
      </c>
      <c r="L77" s="11">
        <f>Table2[[#This Row],[Sales_Quantity]]-Table2[[#This Row],[Discounted_price]]</f>
        <v>5164.8550000000005</v>
      </c>
    </row>
    <row r="78" spans="1:12" ht="15.75" customHeight="1" x14ac:dyDescent="0.3">
      <c r="A78" s="4" t="s">
        <v>21</v>
      </c>
      <c r="B78" s="7" t="s">
        <v>55</v>
      </c>
      <c r="C78" s="7" t="s">
        <v>36</v>
      </c>
      <c r="D78" s="7" t="s">
        <v>29</v>
      </c>
      <c r="E78" s="8">
        <v>1261.3399999999999</v>
      </c>
      <c r="F78" s="9">
        <v>3</v>
      </c>
      <c r="G78" s="4">
        <v>0</v>
      </c>
      <c r="H78" s="10">
        <v>45519</v>
      </c>
      <c r="I78" s="8">
        <v>441.47</v>
      </c>
      <c r="J78" s="11">
        <f>Table2[[#This Row],[Sales]]*Table2[[#This Row],[Quantity]]</f>
        <v>3784.0199999999995</v>
      </c>
      <c r="K78" s="11">
        <f>Table2[[#This Row],[Sales_Quantity]]*Table2[[#This Row],[Discount]]</f>
        <v>0</v>
      </c>
      <c r="L78" s="11">
        <f>Table2[[#This Row],[Sales_Quantity]]-Table2[[#This Row],[Discounted_price]]</f>
        <v>3784.0199999999995</v>
      </c>
    </row>
    <row r="79" spans="1:12" ht="15.75" customHeight="1" x14ac:dyDescent="0.3">
      <c r="A79" s="4" t="s">
        <v>74</v>
      </c>
      <c r="B79" s="7" t="s">
        <v>47</v>
      </c>
      <c r="C79" s="7" t="s">
        <v>26</v>
      </c>
      <c r="D79" s="7" t="s">
        <v>29</v>
      </c>
      <c r="E79" s="8">
        <v>518.07000000000005</v>
      </c>
      <c r="F79" s="9">
        <v>7</v>
      </c>
      <c r="G79" s="4">
        <v>0.05</v>
      </c>
      <c r="H79" s="10">
        <v>45522</v>
      </c>
      <c r="I79" s="8">
        <v>172.26</v>
      </c>
      <c r="J79" s="11">
        <f>Table2[[#This Row],[Sales]]*Table2[[#This Row],[Quantity]]</f>
        <v>3626.4900000000002</v>
      </c>
      <c r="K79" s="11">
        <f>Table2[[#This Row],[Sales_Quantity]]*Table2[[#This Row],[Discount]]</f>
        <v>181.32450000000003</v>
      </c>
      <c r="L79" s="11">
        <f>Table2[[#This Row],[Sales_Quantity]]-Table2[[#This Row],[Discounted_price]]</f>
        <v>3445.1655000000001</v>
      </c>
    </row>
    <row r="80" spans="1:12" ht="15.75" customHeight="1" x14ac:dyDescent="0.3">
      <c r="A80" s="4" t="s">
        <v>32</v>
      </c>
      <c r="B80" s="7" t="s">
        <v>31</v>
      </c>
      <c r="C80" s="7" t="s">
        <v>13</v>
      </c>
      <c r="D80" s="7" t="s">
        <v>41</v>
      </c>
      <c r="E80" s="8">
        <v>1111.3399999999999</v>
      </c>
      <c r="F80" s="9">
        <v>1</v>
      </c>
      <c r="G80" s="4">
        <v>0</v>
      </c>
      <c r="H80" s="10">
        <v>45523</v>
      </c>
      <c r="I80" s="8">
        <v>500.1</v>
      </c>
      <c r="J80" s="11">
        <f>Table2[[#This Row],[Sales]]*Table2[[#This Row],[Quantity]]</f>
        <v>1111.3399999999999</v>
      </c>
      <c r="K80" s="11">
        <f>Table2[[#This Row],[Sales_Quantity]]*Table2[[#This Row],[Discount]]</f>
        <v>0</v>
      </c>
      <c r="L80" s="11">
        <f>Table2[[#This Row],[Sales_Quantity]]-Table2[[#This Row],[Discounted_price]]</f>
        <v>1111.3399999999999</v>
      </c>
    </row>
    <row r="81" spans="1:12" ht="15.75" customHeight="1" x14ac:dyDescent="0.3">
      <c r="A81" s="4" t="s">
        <v>24</v>
      </c>
      <c r="B81" s="7" t="s">
        <v>33</v>
      </c>
      <c r="C81" s="7" t="s">
        <v>20</v>
      </c>
      <c r="D81" s="7" t="s">
        <v>17</v>
      </c>
      <c r="E81" s="8">
        <v>1291.47</v>
      </c>
      <c r="F81" s="9">
        <v>18</v>
      </c>
      <c r="G81" s="4">
        <v>0.1</v>
      </c>
      <c r="H81" s="10">
        <v>45526</v>
      </c>
      <c r="I81" s="8">
        <v>581.16</v>
      </c>
      <c r="J81" s="11">
        <f>Table2[[#This Row],[Sales]]*Table2[[#This Row],[Quantity]]</f>
        <v>23246.46</v>
      </c>
      <c r="K81" s="11">
        <f>Table2[[#This Row],[Sales_Quantity]]*Table2[[#This Row],[Discount]]</f>
        <v>2324.6460000000002</v>
      </c>
      <c r="L81" s="11">
        <f>Table2[[#This Row],[Sales_Quantity]]-Table2[[#This Row],[Discounted_price]]</f>
        <v>20921.813999999998</v>
      </c>
    </row>
    <row r="82" spans="1:12" ht="15.75" customHeight="1" x14ac:dyDescent="0.3">
      <c r="A82" s="4" t="s">
        <v>27</v>
      </c>
      <c r="B82" s="7" t="s">
        <v>57</v>
      </c>
      <c r="C82" s="7" t="s">
        <v>26</v>
      </c>
      <c r="D82" s="7" t="s">
        <v>14</v>
      </c>
      <c r="E82" s="8">
        <v>679.71</v>
      </c>
      <c r="F82" s="9">
        <v>19</v>
      </c>
      <c r="G82" s="4">
        <v>0</v>
      </c>
      <c r="H82" s="10">
        <v>45534</v>
      </c>
      <c r="I82" s="8">
        <v>271.88</v>
      </c>
      <c r="J82" s="11">
        <f>Table2[[#This Row],[Sales]]*Table2[[#This Row],[Quantity]]</f>
        <v>12914.490000000002</v>
      </c>
      <c r="K82" s="11">
        <f>Table2[[#This Row],[Sales_Quantity]]*Table2[[#This Row],[Discount]]</f>
        <v>0</v>
      </c>
      <c r="L82" s="11">
        <f>Table2[[#This Row],[Sales_Quantity]]-Table2[[#This Row],[Discounted_price]]</f>
        <v>12914.490000000002</v>
      </c>
    </row>
    <row r="83" spans="1:12" ht="15.75" customHeight="1" x14ac:dyDescent="0.3">
      <c r="A83" s="4" t="s">
        <v>70</v>
      </c>
      <c r="B83" s="7" t="s">
        <v>35</v>
      </c>
      <c r="C83" s="7" t="s">
        <v>20</v>
      </c>
      <c r="D83" s="7" t="s">
        <v>29</v>
      </c>
      <c r="E83" s="8">
        <v>1143.69</v>
      </c>
      <c r="F83" s="9">
        <v>17</v>
      </c>
      <c r="G83" s="4">
        <v>0</v>
      </c>
      <c r="H83" s="10">
        <v>45534</v>
      </c>
      <c r="I83" s="8">
        <v>400.29</v>
      </c>
      <c r="J83" s="11">
        <f>Table2[[#This Row],[Sales]]*Table2[[#This Row],[Quantity]]</f>
        <v>19442.73</v>
      </c>
      <c r="K83" s="11">
        <f>Table2[[#This Row],[Sales_Quantity]]*Table2[[#This Row],[Discount]]</f>
        <v>0</v>
      </c>
      <c r="L83" s="11">
        <f>Table2[[#This Row],[Sales_Quantity]]-Table2[[#This Row],[Discounted_price]]</f>
        <v>19442.73</v>
      </c>
    </row>
    <row r="84" spans="1:12" ht="15.75" customHeight="1" x14ac:dyDescent="0.3">
      <c r="A84" s="4" t="s">
        <v>54</v>
      </c>
      <c r="B84" s="7" t="s">
        <v>52</v>
      </c>
      <c r="C84" s="7" t="s">
        <v>36</v>
      </c>
      <c r="D84" s="7" t="s">
        <v>23</v>
      </c>
      <c r="E84" s="8">
        <v>790.08</v>
      </c>
      <c r="F84" s="9">
        <v>7</v>
      </c>
      <c r="G84" s="4">
        <v>0.1</v>
      </c>
      <c r="H84" s="10">
        <v>45536</v>
      </c>
      <c r="I84" s="8">
        <v>177.77</v>
      </c>
      <c r="J84" s="11">
        <f>Table2[[#This Row],[Sales]]*Table2[[#This Row],[Quantity]]</f>
        <v>5530.56</v>
      </c>
      <c r="K84" s="11">
        <f>Table2[[#This Row],[Sales_Quantity]]*Table2[[#This Row],[Discount]]</f>
        <v>553.05600000000004</v>
      </c>
      <c r="L84" s="11">
        <f>Table2[[#This Row],[Sales_Quantity]]-Table2[[#This Row],[Discounted_price]]</f>
        <v>4977.5040000000008</v>
      </c>
    </row>
    <row r="85" spans="1:12" ht="15.75" customHeight="1" x14ac:dyDescent="0.3">
      <c r="A85" s="4" t="s">
        <v>21</v>
      </c>
      <c r="B85" s="7" t="s">
        <v>50</v>
      </c>
      <c r="C85" s="7" t="s">
        <v>36</v>
      </c>
      <c r="D85" s="7" t="s">
        <v>14</v>
      </c>
      <c r="E85" s="8">
        <v>1070.68</v>
      </c>
      <c r="F85" s="9">
        <v>7</v>
      </c>
      <c r="G85" s="4">
        <v>0.05</v>
      </c>
      <c r="H85" s="10">
        <v>45536</v>
      </c>
      <c r="I85" s="8">
        <v>406.86</v>
      </c>
      <c r="J85" s="11">
        <f>Table2[[#This Row],[Sales]]*Table2[[#This Row],[Quantity]]</f>
        <v>7494.76</v>
      </c>
      <c r="K85" s="11">
        <f>Table2[[#This Row],[Sales_Quantity]]*Table2[[#This Row],[Discount]]</f>
        <v>374.73800000000006</v>
      </c>
      <c r="L85" s="11">
        <f>Table2[[#This Row],[Sales_Quantity]]-Table2[[#This Row],[Discounted_price]]</f>
        <v>7120.0219999999999</v>
      </c>
    </row>
    <row r="86" spans="1:12" ht="15.75" customHeight="1" x14ac:dyDescent="0.3">
      <c r="A86" s="4" t="s">
        <v>60</v>
      </c>
      <c r="B86" s="7" t="s">
        <v>38</v>
      </c>
      <c r="C86" s="7" t="s">
        <v>13</v>
      </c>
      <c r="D86" s="7" t="s">
        <v>17</v>
      </c>
      <c r="E86" s="8">
        <v>1168.8900000000001</v>
      </c>
      <c r="F86" s="9">
        <v>4</v>
      </c>
      <c r="G86" s="4">
        <v>0.1</v>
      </c>
      <c r="H86" s="10">
        <v>45544</v>
      </c>
      <c r="I86" s="8">
        <v>526</v>
      </c>
      <c r="J86" s="11">
        <f>Table2[[#This Row],[Sales]]*Table2[[#This Row],[Quantity]]</f>
        <v>4675.5600000000004</v>
      </c>
      <c r="K86" s="11">
        <f>Table2[[#This Row],[Sales_Quantity]]*Table2[[#This Row],[Discount]]</f>
        <v>467.55600000000004</v>
      </c>
      <c r="L86" s="11">
        <f>Table2[[#This Row],[Sales_Quantity]]-Table2[[#This Row],[Discounted_price]]</f>
        <v>4208.0040000000008</v>
      </c>
    </row>
    <row r="87" spans="1:12" ht="15.75" customHeight="1" x14ac:dyDescent="0.3">
      <c r="A87" s="4" t="s">
        <v>69</v>
      </c>
      <c r="B87" s="7" t="s">
        <v>12</v>
      </c>
      <c r="C87" s="7" t="s">
        <v>22</v>
      </c>
      <c r="D87" s="7" t="s">
        <v>23</v>
      </c>
      <c r="E87" s="8">
        <v>1335.87</v>
      </c>
      <c r="F87" s="9">
        <v>17</v>
      </c>
      <c r="G87" s="4">
        <v>0</v>
      </c>
      <c r="H87" s="10">
        <v>45544</v>
      </c>
      <c r="I87" s="8">
        <v>333.97</v>
      </c>
      <c r="J87" s="11">
        <f>Table2[[#This Row],[Sales]]*Table2[[#This Row],[Quantity]]</f>
        <v>22709.789999999997</v>
      </c>
      <c r="K87" s="11">
        <f>Table2[[#This Row],[Sales_Quantity]]*Table2[[#This Row],[Discount]]</f>
        <v>0</v>
      </c>
      <c r="L87" s="11">
        <f>Table2[[#This Row],[Sales_Quantity]]-Table2[[#This Row],[Discounted_price]]</f>
        <v>22709.789999999997</v>
      </c>
    </row>
    <row r="88" spans="1:12" ht="15.75" customHeight="1" x14ac:dyDescent="0.3">
      <c r="A88" s="4" t="s">
        <v>42</v>
      </c>
      <c r="B88" s="7" t="s">
        <v>57</v>
      </c>
      <c r="C88" s="7" t="s">
        <v>20</v>
      </c>
      <c r="D88" s="7" t="s">
        <v>29</v>
      </c>
      <c r="E88" s="8">
        <v>873.7</v>
      </c>
      <c r="F88" s="9">
        <v>9</v>
      </c>
      <c r="G88" s="4">
        <v>0</v>
      </c>
      <c r="H88" s="10">
        <v>45546</v>
      </c>
      <c r="I88" s="8">
        <v>305.8</v>
      </c>
      <c r="J88" s="11">
        <f>Table2[[#This Row],[Sales]]*Table2[[#This Row],[Quantity]]</f>
        <v>7863.3</v>
      </c>
      <c r="K88" s="11">
        <f>Table2[[#This Row],[Sales_Quantity]]*Table2[[#This Row],[Discount]]</f>
        <v>0</v>
      </c>
      <c r="L88" s="11">
        <f>Table2[[#This Row],[Sales_Quantity]]-Table2[[#This Row],[Discounted_price]]</f>
        <v>7863.3</v>
      </c>
    </row>
    <row r="89" spans="1:12" ht="15.75" customHeight="1" x14ac:dyDescent="0.3">
      <c r="A89" s="4" t="s">
        <v>74</v>
      </c>
      <c r="B89" s="7" t="s">
        <v>66</v>
      </c>
      <c r="C89" s="7" t="s">
        <v>13</v>
      </c>
      <c r="D89" s="7" t="s">
        <v>41</v>
      </c>
      <c r="E89" s="8">
        <v>1443.98</v>
      </c>
      <c r="F89" s="9">
        <v>19</v>
      </c>
      <c r="G89" s="4">
        <v>0</v>
      </c>
      <c r="H89" s="10">
        <v>45547</v>
      </c>
      <c r="I89" s="8">
        <v>649.79</v>
      </c>
      <c r="J89" s="11">
        <f>Table2[[#This Row],[Sales]]*Table2[[#This Row],[Quantity]]</f>
        <v>27435.62</v>
      </c>
      <c r="K89" s="11">
        <f>Table2[[#This Row],[Sales_Quantity]]*Table2[[#This Row],[Discount]]</f>
        <v>0</v>
      </c>
      <c r="L89" s="11">
        <f>Table2[[#This Row],[Sales_Quantity]]-Table2[[#This Row],[Discounted_price]]</f>
        <v>27435.62</v>
      </c>
    </row>
    <row r="90" spans="1:12" ht="15.75" customHeight="1" x14ac:dyDescent="0.3">
      <c r="A90" s="4" t="s">
        <v>42</v>
      </c>
      <c r="B90" s="7" t="s">
        <v>25</v>
      </c>
      <c r="C90" s="7" t="s">
        <v>20</v>
      </c>
      <c r="D90" s="7" t="s">
        <v>41</v>
      </c>
      <c r="E90" s="8">
        <v>1154.33</v>
      </c>
      <c r="F90" s="9">
        <v>11</v>
      </c>
      <c r="G90" s="4">
        <v>0.15</v>
      </c>
      <c r="H90" s="10">
        <v>45549</v>
      </c>
      <c r="I90" s="8">
        <v>441.53</v>
      </c>
      <c r="J90" s="11">
        <f>Table2[[#This Row],[Sales]]*Table2[[#This Row],[Quantity]]</f>
        <v>12697.63</v>
      </c>
      <c r="K90" s="11">
        <f>Table2[[#This Row],[Sales_Quantity]]*Table2[[#This Row],[Discount]]</f>
        <v>1904.6444999999999</v>
      </c>
      <c r="L90" s="11">
        <f>Table2[[#This Row],[Sales_Quantity]]-Table2[[#This Row],[Discounted_price]]</f>
        <v>10792.985499999999</v>
      </c>
    </row>
    <row r="91" spans="1:12" ht="15.75" customHeight="1" x14ac:dyDescent="0.3">
      <c r="A91" s="4" t="s">
        <v>51</v>
      </c>
      <c r="B91" s="7" t="s">
        <v>52</v>
      </c>
      <c r="C91" s="7" t="s">
        <v>22</v>
      </c>
      <c r="D91" s="7" t="s">
        <v>14</v>
      </c>
      <c r="E91" s="8">
        <v>1264.49</v>
      </c>
      <c r="F91" s="9">
        <v>16</v>
      </c>
      <c r="G91" s="4">
        <v>0.05</v>
      </c>
      <c r="H91" s="10">
        <v>45549</v>
      </c>
      <c r="I91" s="8">
        <v>480.51</v>
      </c>
      <c r="J91" s="11">
        <f>Table2[[#This Row],[Sales]]*Table2[[#This Row],[Quantity]]</f>
        <v>20231.84</v>
      </c>
      <c r="K91" s="11">
        <f>Table2[[#This Row],[Sales_Quantity]]*Table2[[#This Row],[Discount]]</f>
        <v>1011.5920000000001</v>
      </c>
      <c r="L91" s="11">
        <f>Table2[[#This Row],[Sales_Quantity]]-Table2[[#This Row],[Discounted_price]]</f>
        <v>19220.248</v>
      </c>
    </row>
    <row r="92" spans="1:12" ht="15.75" customHeight="1" x14ac:dyDescent="0.3">
      <c r="A92" s="4" t="s">
        <v>27</v>
      </c>
      <c r="B92" s="7" t="s">
        <v>68</v>
      </c>
      <c r="C92" s="7" t="s">
        <v>13</v>
      </c>
      <c r="D92" s="7" t="s">
        <v>29</v>
      </c>
      <c r="E92" s="8">
        <v>1101.55</v>
      </c>
      <c r="F92" s="9">
        <v>4</v>
      </c>
      <c r="G92" s="4">
        <v>0.1</v>
      </c>
      <c r="H92" s="10">
        <v>45551</v>
      </c>
      <c r="I92" s="8">
        <v>346.99</v>
      </c>
      <c r="J92" s="11">
        <f>Table2[[#This Row],[Sales]]*Table2[[#This Row],[Quantity]]</f>
        <v>4406.2</v>
      </c>
      <c r="K92" s="11">
        <f>Table2[[#This Row],[Sales_Quantity]]*Table2[[#This Row],[Discount]]</f>
        <v>440.62</v>
      </c>
      <c r="L92" s="11">
        <f>Table2[[#This Row],[Sales_Quantity]]-Table2[[#This Row],[Discounted_price]]</f>
        <v>3965.58</v>
      </c>
    </row>
    <row r="93" spans="1:12" ht="15.75" customHeight="1" x14ac:dyDescent="0.3">
      <c r="A93" s="4" t="s">
        <v>75</v>
      </c>
      <c r="B93" s="7" t="s">
        <v>16</v>
      </c>
      <c r="C93" s="7" t="s">
        <v>22</v>
      </c>
      <c r="D93" s="7" t="s">
        <v>29</v>
      </c>
      <c r="E93" s="8">
        <v>727.73</v>
      </c>
      <c r="F93" s="9">
        <v>1</v>
      </c>
      <c r="G93" s="4">
        <v>0.1</v>
      </c>
      <c r="H93" s="10">
        <v>45552</v>
      </c>
      <c r="I93" s="8">
        <v>229.23</v>
      </c>
      <c r="J93" s="11">
        <f>Table2[[#This Row],[Sales]]*Table2[[#This Row],[Quantity]]</f>
        <v>727.73</v>
      </c>
      <c r="K93" s="11">
        <f>Table2[[#This Row],[Sales_Quantity]]*Table2[[#This Row],[Discount]]</f>
        <v>72.77300000000001</v>
      </c>
      <c r="L93" s="11">
        <f>Table2[[#This Row],[Sales_Quantity]]-Table2[[#This Row],[Discounted_price]]</f>
        <v>654.95699999999999</v>
      </c>
    </row>
    <row r="94" spans="1:12" ht="15.75" customHeight="1" x14ac:dyDescent="0.3">
      <c r="A94" s="4" t="s">
        <v>76</v>
      </c>
      <c r="B94" s="7" t="s">
        <v>40</v>
      </c>
      <c r="C94" s="7" t="s">
        <v>20</v>
      </c>
      <c r="D94" s="7" t="s">
        <v>41</v>
      </c>
      <c r="E94" s="8">
        <v>875.41</v>
      </c>
      <c r="F94" s="9">
        <v>13</v>
      </c>
      <c r="G94" s="4">
        <v>0.15</v>
      </c>
      <c r="H94" s="10">
        <v>45552</v>
      </c>
      <c r="I94" s="8">
        <v>334.84</v>
      </c>
      <c r="J94" s="11">
        <f>Table2[[#This Row],[Sales]]*Table2[[#This Row],[Quantity]]</f>
        <v>11380.33</v>
      </c>
      <c r="K94" s="11">
        <f>Table2[[#This Row],[Sales_Quantity]]*Table2[[#This Row],[Discount]]</f>
        <v>1707.0494999999999</v>
      </c>
      <c r="L94" s="11">
        <f>Table2[[#This Row],[Sales_Quantity]]-Table2[[#This Row],[Discounted_price]]</f>
        <v>9673.2805000000008</v>
      </c>
    </row>
    <row r="95" spans="1:12" ht="15.75" customHeight="1" x14ac:dyDescent="0.3">
      <c r="A95" s="4" t="s">
        <v>69</v>
      </c>
      <c r="B95" s="7" t="s">
        <v>25</v>
      </c>
      <c r="C95" s="7" t="s">
        <v>13</v>
      </c>
      <c r="D95" s="7" t="s">
        <v>23</v>
      </c>
      <c r="E95" s="8">
        <v>1158.94</v>
      </c>
      <c r="F95" s="9">
        <v>19</v>
      </c>
      <c r="G95" s="4">
        <v>0.2</v>
      </c>
      <c r="H95" s="10">
        <v>45553</v>
      </c>
      <c r="I95" s="8">
        <v>231.79</v>
      </c>
      <c r="J95" s="11">
        <f>Table2[[#This Row],[Sales]]*Table2[[#This Row],[Quantity]]</f>
        <v>22019.86</v>
      </c>
      <c r="K95" s="11">
        <f>Table2[[#This Row],[Sales_Quantity]]*Table2[[#This Row],[Discount]]</f>
        <v>4403.9720000000007</v>
      </c>
      <c r="L95" s="11">
        <f>Table2[[#This Row],[Sales_Quantity]]-Table2[[#This Row],[Discounted_price]]</f>
        <v>17615.887999999999</v>
      </c>
    </row>
    <row r="96" spans="1:12" ht="15.75" customHeight="1" x14ac:dyDescent="0.3">
      <c r="A96" s="4" t="s">
        <v>77</v>
      </c>
      <c r="B96" s="7" t="s">
        <v>49</v>
      </c>
      <c r="C96" s="7" t="s">
        <v>22</v>
      </c>
      <c r="D96" s="7" t="s">
        <v>14</v>
      </c>
      <c r="E96" s="8">
        <v>966.3</v>
      </c>
      <c r="F96" s="9">
        <v>2</v>
      </c>
      <c r="G96" s="4">
        <v>0.15</v>
      </c>
      <c r="H96" s="10">
        <v>45557</v>
      </c>
      <c r="I96" s="8">
        <v>328.54</v>
      </c>
      <c r="J96" s="11">
        <f>Table2[[#This Row],[Sales]]*Table2[[#This Row],[Quantity]]</f>
        <v>1932.6</v>
      </c>
      <c r="K96" s="11">
        <f>Table2[[#This Row],[Sales_Quantity]]*Table2[[#This Row],[Discount]]</f>
        <v>289.89</v>
      </c>
      <c r="L96" s="11">
        <f>Table2[[#This Row],[Sales_Quantity]]-Table2[[#This Row],[Discounted_price]]</f>
        <v>1642.71</v>
      </c>
    </row>
    <row r="97" spans="1:12" ht="15.75" customHeight="1" x14ac:dyDescent="0.3">
      <c r="A97" s="4" t="s">
        <v>70</v>
      </c>
      <c r="B97" s="7" t="s">
        <v>19</v>
      </c>
      <c r="C97" s="7" t="s">
        <v>22</v>
      </c>
      <c r="D97" s="7" t="s">
        <v>14</v>
      </c>
      <c r="E97" s="8">
        <v>917.48</v>
      </c>
      <c r="F97" s="9">
        <v>6</v>
      </c>
      <c r="G97" s="4">
        <v>0</v>
      </c>
      <c r="H97" s="10">
        <v>45558</v>
      </c>
      <c r="I97" s="8">
        <v>366.99</v>
      </c>
      <c r="J97" s="11">
        <f>Table2[[#This Row],[Sales]]*Table2[[#This Row],[Quantity]]</f>
        <v>5504.88</v>
      </c>
      <c r="K97" s="11">
        <f>Table2[[#This Row],[Sales_Quantity]]*Table2[[#This Row],[Discount]]</f>
        <v>0</v>
      </c>
      <c r="L97" s="11">
        <f>Table2[[#This Row],[Sales_Quantity]]-Table2[[#This Row],[Discounted_price]]</f>
        <v>5504.88</v>
      </c>
    </row>
    <row r="98" spans="1:12" ht="15.75" customHeight="1" x14ac:dyDescent="0.3">
      <c r="A98" s="4" t="s">
        <v>43</v>
      </c>
      <c r="B98" s="7" t="s">
        <v>63</v>
      </c>
      <c r="C98" s="7" t="s">
        <v>13</v>
      </c>
      <c r="D98" s="7" t="s">
        <v>29</v>
      </c>
      <c r="E98" s="8">
        <v>1172.97</v>
      </c>
      <c r="F98" s="9">
        <v>7</v>
      </c>
      <c r="G98" s="4">
        <v>0.15</v>
      </c>
      <c r="H98" s="10">
        <v>45559</v>
      </c>
      <c r="I98" s="8">
        <v>348.96</v>
      </c>
      <c r="J98" s="11">
        <f>Table2[[#This Row],[Sales]]*Table2[[#This Row],[Quantity]]</f>
        <v>8210.7900000000009</v>
      </c>
      <c r="K98" s="11">
        <f>Table2[[#This Row],[Sales_Quantity]]*Table2[[#This Row],[Discount]]</f>
        <v>1231.6185</v>
      </c>
      <c r="L98" s="11">
        <f>Table2[[#This Row],[Sales_Quantity]]-Table2[[#This Row],[Discounted_price]]</f>
        <v>6979.1715000000004</v>
      </c>
    </row>
    <row r="99" spans="1:12" ht="15.75" customHeight="1" x14ac:dyDescent="0.3">
      <c r="A99" s="4" t="s">
        <v>59</v>
      </c>
      <c r="B99" s="7" t="s">
        <v>25</v>
      </c>
      <c r="C99" s="7" t="s">
        <v>26</v>
      </c>
      <c r="D99" s="7" t="s">
        <v>17</v>
      </c>
      <c r="E99" s="8">
        <v>1205.82</v>
      </c>
      <c r="F99" s="9">
        <v>11</v>
      </c>
      <c r="G99" s="4">
        <v>0.1</v>
      </c>
      <c r="H99" s="10">
        <v>45559</v>
      </c>
      <c r="I99" s="8">
        <v>542.62</v>
      </c>
      <c r="J99" s="11">
        <f>Table2[[#This Row],[Sales]]*Table2[[#This Row],[Quantity]]</f>
        <v>13264.019999999999</v>
      </c>
      <c r="K99" s="11">
        <f>Table2[[#This Row],[Sales_Quantity]]*Table2[[#This Row],[Discount]]</f>
        <v>1326.402</v>
      </c>
      <c r="L99" s="11">
        <f>Table2[[#This Row],[Sales_Quantity]]-Table2[[#This Row],[Discounted_price]]</f>
        <v>11937.617999999999</v>
      </c>
    </row>
    <row r="100" spans="1:12" ht="15.75" customHeight="1" x14ac:dyDescent="0.3">
      <c r="A100" s="4" t="s">
        <v>18</v>
      </c>
      <c r="B100" s="7" t="s">
        <v>66</v>
      </c>
      <c r="C100" s="7" t="s">
        <v>13</v>
      </c>
      <c r="D100" s="7" t="s">
        <v>41</v>
      </c>
      <c r="E100" s="8">
        <v>826.93</v>
      </c>
      <c r="F100" s="9">
        <v>10</v>
      </c>
      <c r="G100" s="4">
        <v>0.2</v>
      </c>
      <c r="H100" s="10">
        <v>45564</v>
      </c>
      <c r="I100" s="8">
        <v>297.69</v>
      </c>
      <c r="J100" s="11">
        <f>Table2[[#This Row],[Sales]]*Table2[[#This Row],[Quantity]]</f>
        <v>8269.2999999999993</v>
      </c>
      <c r="K100" s="11">
        <f>Table2[[#This Row],[Sales_Quantity]]*Table2[[#This Row],[Discount]]</f>
        <v>1653.86</v>
      </c>
      <c r="L100" s="11">
        <f>Table2[[#This Row],[Sales_Quantity]]-Table2[[#This Row],[Discounted_price]]</f>
        <v>6615.44</v>
      </c>
    </row>
    <row r="101" spans="1:12" ht="15.75" customHeight="1" x14ac:dyDescent="0.3">
      <c r="A101" s="4" t="s">
        <v>69</v>
      </c>
      <c r="B101" s="7" t="s">
        <v>25</v>
      </c>
      <c r="C101" s="7" t="s">
        <v>36</v>
      </c>
      <c r="D101" s="7" t="s">
        <v>17</v>
      </c>
      <c r="E101" s="8">
        <v>902.19</v>
      </c>
      <c r="F101" s="9">
        <v>12</v>
      </c>
      <c r="G101" s="4">
        <v>0</v>
      </c>
      <c r="H101" s="10">
        <v>45564</v>
      </c>
      <c r="I101" s="8">
        <v>451.1</v>
      </c>
      <c r="J101" s="11">
        <f>Table2[[#This Row],[Sales]]*Table2[[#This Row],[Quantity]]</f>
        <v>10826.28</v>
      </c>
      <c r="K101" s="11">
        <f>Table2[[#This Row],[Sales_Quantity]]*Table2[[#This Row],[Discount]]</f>
        <v>0</v>
      </c>
      <c r="L101" s="11">
        <f>Table2[[#This Row],[Sales_Quantity]]-Table2[[#This Row],[Discounted_price]]</f>
        <v>10826.28</v>
      </c>
    </row>
    <row r="102" spans="1:12" ht="15.75" customHeight="1" x14ac:dyDescent="0.3">
      <c r="A102" s="4" t="s">
        <v>76</v>
      </c>
      <c r="B102" s="7" t="s">
        <v>40</v>
      </c>
      <c r="C102" s="7" t="s">
        <v>26</v>
      </c>
      <c r="D102" s="7" t="s">
        <v>14</v>
      </c>
      <c r="E102" s="8">
        <v>585.97</v>
      </c>
      <c r="F102" s="9">
        <v>17</v>
      </c>
      <c r="G102" s="4">
        <v>0.1</v>
      </c>
      <c r="H102" s="10">
        <v>45565</v>
      </c>
      <c r="I102" s="8">
        <v>210.95</v>
      </c>
      <c r="J102" s="11">
        <f>Table2[[#This Row],[Sales]]*Table2[[#This Row],[Quantity]]</f>
        <v>9961.49</v>
      </c>
      <c r="K102" s="11">
        <f>Table2[[#This Row],[Sales_Quantity]]*Table2[[#This Row],[Discount]]</f>
        <v>996.149</v>
      </c>
      <c r="L102" s="11">
        <f>Table2[[#This Row],[Sales_Quantity]]-Table2[[#This Row],[Discounted_price]]</f>
        <v>8965.3410000000003</v>
      </c>
    </row>
    <row r="103" spans="1:12" ht="15.75" customHeight="1" x14ac:dyDescent="0.3">
      <c r="A103" s="4" t="s">
        <v>62</v>
      </c>
      <c r="B103" s="7" t="s">
        <v>28</v>
      </c>
      <c r="C103" s="7" t="s">
        <v>26</v>
      </c>
      <c r="D103" s="7" t="s">
        <v>17</v>
      </c>
      <c r="E103" s="8">
        <v>990.19</v>
      </c>
      <c r="F103" s="9">
        <v>8</v>
      </c>
      <c r="G103" s="4">
        <v>0.1</v>
      </c>
      <c r="H103" s="10">
        <v>45565</v>
      </c>
      <c r="I103" s="8">
        <v>445.59</v>
      </c>
      <c r="J103" s="11">
        <f>Table2[[#This Row],[Sales]]*Table2[[#This Row],[Quantity]]</f>
        <v>7921.52</v>
      </c>
      <c r="K103" s="11">
        <f>Table2[[#This Row],[Sales_Quantity]]*Table2[[#This Row],[Discount]]</f>
        <v>792.15200000000004</v>
      </c>
      <c r="L103" s="11">
        <f>Table2[[#This Row],[Sales_Quantity]]-Table2[[#This Row],[Discounted_price]]</f>
        <v>7129.3680000000004</v>
      </c>
    </row>
    <row r="104" spans="1:12" ht="15.75" customHeight="1" x14ac:dyDescent="0.3">
      <c r="A104" s="4" t="s">
        <v>46</v>
      </c>
      <c r="B104" s="7" t="s">
        <v>58</v>
      </c>
      <c r="C104" s="7" t="s">
        <v>36</v>
      </c>
      <c r="D104" s="7" t="s">
        <v>23</v>
      </c>
      <c r="E104" s="8">
        <v>1014.09</v>
      </c>
      <c r="F104" s="9">
        <v>13</v>
      </c>
      <c r="G104" s="4">
        <v>0.2</v>
      </c>
      <c r="H104" s="10">
        <v>45567</v>
      </c>
      <c r="I104" s="8">
        <v>202.82</v>
      </c>
      <c r="J104" s="11">
        <f>Table2[[#This Row],[Sales]]*Table2[[#This Row],[Quantity]]</f>
        <v>13183.17</v>
      </c>
      <c r="K104" s="11">
        <f>Table2[[#This Row],[Sales_Quantity]]*Table2[[#This Row],[Discount]]</f>
        <v>2636.634</v>
      </c>
      <c r="L104" s="11">
        <f>Table2[[#This Row],[Sales_Quantity]]-Table2[[#This Row],[Discounted_price]]</f>
        <v>10546.536</v>
      </c>
    </row>
    <row r="105" spans="1:12" ht="15.75" customHeight="1" x14ac:dyDescent="0.3">
      <c r="A105" s="4" t="s">
        <v>15</v>
      </c>
      <c r="B105" s="7" t="s">
        <v>50</v>
      </c>
      <c r="C105" s="7" t="s">
        <v>26</v>
      </c>
      <c r="D105" s="7" t="s">
        <v>23</v>
      </c>
      <c r="E105" s="8">
        <v>925.29</v>
      </c>
      <c r="F105" s="9">
        <v>17</v>
      </c>
      <c r="G105" s="4">
        <v>0</v>
      </c>
      <c r="H105" s="10">
        <v>45570</v>
      </c>
      <c r="I105" s="8">
        <v>231.32</v>
      </c>
      <c r="J105" s="11">
        <f>Table2[[#This Row],[Sales]]*Table2[[#This Row],[Quantity]]</f>
        <v>15729.93</v>
      </c>
      <c r="K105" s="11">
        <f>Table2[[#This Row],[Sales_Quantity]]*Table2[[#This Row],[Discount]]</f>
        <v>0</v>
      </c>
      <c r="L105" s="11">
        <f>Table2[[#This Row],[Sales_Quantity]]-Table2[[#This Row],[Discounted_price]]</f>
        <v>15729.93</v>
      </c>
    </row>
    <row r="106" spans="1:12" ht="15.75" customHeight="1" x14ac:dyDescent="0.3">
      <c r="A106" s="4" t="s">
        <v>56</v>
      </c>
      <c r="B106" s="7" t="s">
        <v>49</v>
      </c>
      <c r="C106" s="7" t="s">
        <v>20</v>
      </c>
      <c r="D106" s="7" t="s">
        <v>29</v>
      </c>
      <c r="E106" s="8">
        <v>1286.54</v>
      </c>
      <c r="F106" s="9">
        <v>8</v>
      </c>
      <c r="G106" s="4">
        <v>0</v>
      </c>
      <c r="H106" s="10">
        <v>45575</v>
      </c>
      <c r="I106" s="8">
        <v>450.29</v>
      </c>
      <c r="J106" s="11">
        <f>Table2[[#This Row],[Sales]]*Table2[[#This Row],[Quantity]]</f>
        <v>10292.32</v>
      </c>
      <c r="K106" s="11">
        <f>Table2[[#This Row],[Sales_Quantity]]*Table2[[#This Row],[Discount]]</f>
        <v>0</v>
      </c>
      <c r="L106" s="11">
        <f>Table2[[#This Row],[Sales_Quantity]]-Table2[[#This Row],[Discounted_price]]</f>
        <v>10292.32</v>
      </c>
    </row>
    <row r="107" spans="1:12" ht="15.75" customHeight="1" x14ac:dyDescent="0.3">
      <c r="A107" s="4" t="s">
        <v>39</v>
      </c>
      <c r="B107" s="7" t="s">
        <v>66</v>
      </c>
      <c r="C107" s="7" t="s">
        <v>22</v>
      </c>
      <c r="D107" s="7" t="s">
        <v>14</v>
      </c>
      <c r="E107" s="8">
        <v>961.62</v>
      </c>
      <c r="F107" s="9">
        <v>8</v>
      </c>
      <c r="G107" s="4">
        <v>0.2</v>
      </c>
      <c r="H107" s="10">
        <v>45577</v>
      </c>
      <c r="I107" s="8">
        <v>307.72000000000003</v>
      </c>
      <c r="J107" s="11">
        <f>Table2[[#This Row],[Sales]]*Table2[[#This Row],[Quantity]]</f>
        <v>7692.96</v>
      </c>
      <c r="K107" s="11">
        <f>Table2[[#This Row],[Sales_Quantity]]*Table2[[#This Row],[Discount]]</f>
        <v>1538.5920000000001</v>
      </c>
      <c r="L107" s="11">
        <f>Table2[[#This Row],[Sales_Quantity]]-Table2[[#This Row],[Discounted_price]]</f>
        <v>6154.3680000000004</v>
      </c>
    </row>
    <row r="108" spans="1:12" ht="15.75" customHeight="1" x14ac:dyDescent="0.3">
      <c r="A108" s="4" t="s">
        <v>46</v>
      </c>
      <c r="B108" s="7" t="s">
        <v>25</v>
      </c>
      <c r="C108" s="7" t="s">
        <v>20</v>
      </c>
      <c r="D108" s="7" t="s">
        <v>14</v>
      </c>
      <c r="E108" s="8">
        <v>1081.1400000000001</v>
      </c>
      <c r="F108" s="9">
        <v>19</v>
      </c>
      <c r="G108" s="4">
        <v>0.15</v>
      </c>
      <c r="H108" s="10">
        <v>45577</v>
      </c>
      <c r="I108" s="8">
        <v>367.59</v>
      </c>
      <c r="J108" s="11">
        <f>Table2[[#This Row],[Sales]]*Table2[[#This Row],[Quantity]]</f>
        <v>20541.660000000003</v>
      </c>
      <c r="K108" s="11">
        <f>Table2[[#This Row],[Sales_Quantity]]*Table2[[#This Row],[Discount]]</f>
        <v>3081.2490000000003</v>
      </c>
      <c r="L108" s="11">
        <f>Table2[[#This Row],[Sales_Quantity]]-Table2[[#This Row],[Discounted_price]]</f>
        <v>17460.411000000004</v>
      </c>
    </row>
    <row r="109" spans="1:12" ht="15.75" customHeight="1" x14ac:dyDescent="0.3">
      <c r="A109" s="4" t="s">
        <v>60</v>
      </c>
      <c r="B109" s="7" t="s">
        <v>25</v>
      </c>
      <c r="C109" s="7" t="s">
        <v>13</v>
      </c>
      <c r="D109" s="7" t="s">
        <v>17</v>
      </c>
      <c r="E109" s="8">
        <v>1923.66</v>
      </c>
      <c r="F109" s="9">
        <v>9</v>
      </c>
      <c r="G109" s="4">
        <v>0.2</v>
      </c>
      <c r="H109" s="10">
        <v>45580</v>
      </c>
      <c r="I109" s="8">
        <v>769.46</v>
      </c>
      <c r="J109" s="11">
        <f>Table2[[#This Row],[Sales]]*Table2[[#This Row],[Quantity]]</f>
        <v>17312.940000000002</v>
      </c>
      <c r="K109" s="11">
        <f>Table2[[#This Row],[Sales_Quantity]]*Table2[[#This Row],[Discount]]</f>
        <v>3462.5880000000006</v>
      </c>
      <c r="L109" s="11">
        <f>Table2[[#This Row],[Sales_Quantity]]-Table2[[#This Row],[Discounted_price]]</f>
        <v>13850.352000000003</v>
      </c>
    </row>
    <row r="110" spans="1:12" ht="15.75" customHeight="1" x14ac:dyDescent="0.3">
      <c r="A110" s="4" t="s">
        <v>56</v>
      </c>
      <c r="B110" s="7" t="s">
        <v>68</v>
      </c>
      <c r="C110" s="7" t="s">
        <v>36</v>
      </c>
      <c r="D110" s="7" t="s">
        <v>17</v>
      </c>
      <c r="E110" s="8">
        <v>728.71</v>
      </c>
      <c r="F110" s="9">
        <v>14</v>
      </c>
      <c r="G110" s="4">
        <v>0.1</v>
      </c>
      <c r="H110" s="10">
        <v>45581</v>
      </c>
      <c r="I110" s="8">
        <v>327.92</v>
      </c>
      <c r="J110" s="11">
        <f>Table2[[#This Row],[Sales]]*Table2[[#This Row],[Quantity]]</f>
        <v>10201.94</v>
      </c>
      <c r="K110" s="11">
        <f>Table2[[#This Row],[Sales_Quantity]]*Table2[[#This Row],[Discount]]</f>
        <v>1020.1940000000001</v>
      </c>
      <c r="L110" s="11">
        <f>Table2[[#This Row],[Sales_Quantity]]-Table2[[#This Row],[Discounted_price]]</f>
        <v>9181.746000000001</v>
      </c>
    </row>
    <row r="111" spans="1:12" ht="15.75" customHeight="1" x14ac:dyDescent="0.3">
      <c r="A111" s="4" t="s">
        <v>11</v>
      </c>
      <c r="B111" s="7" t="s">
        <v>35</v>
      </c>
      <c r="C111" s="7" t="s">
        <v>36</v>
      </c>
      <c r="D111" s="7" t="s">
        <v>17</v>
      </c>
      <c r="E111" s="8">
        <v>1301.8900000000001</v>
      </c>
      <c r="F111" s="9">
        <v>7</v>
      </c>
      <c r="G111" s="4">
        <v>0.15</v>
      </c>
      <c r="H111" s="10">
        <v>45581</v>
      </c>
      <c r="I111" s="8">
        <v>553.29999999999995</v>
      </c>
      <c r="J111" s="11">
        <f>Table2[[#This Row],[Sales]]*Table2[[#This Row],[Quantity]]</f>
        <v>9113.2300000000014</v>
      </c>
      <c r="K111" s="11">
        <f>Table2[[#This Row],[Sales_Quantity]]*Table2[[#This Row],[Discount]]</f>
        <v>1366.9845000000003</v>
      </c>
      <c r="L111" s="11">
        <f>Table2[[#This Row],[Sales_Quantity]]-Table2[[#This Row],[Discounted_price]]</f>
        <v>7746.2455000000009</v>
      </c>
    </row>
    <row r="112" spans="1:12" ht="15.75" customHeight="1" x14ac:dyDescent="0.3">
      <c r="A112" s="4" t="s">
        <v>72</v>
      </c>
      <c r="B112" s="7" t="s">
        <v>68</v>
      </c>
      <c r="C112" s="7" t="s">
        <v>20</v>
      </c>
      <c r="D112" s="7" t="s">
        <v>14</v>
      </c>
      <c r="E112" s="8">
        <v>980.18</v>
      </c>
      <c r="F112" s="9">
        <v>16</v>
      </c>
      <c r="G112" s="4">
        <v>0.1</v>
      </c>
      <c r="H112" s="10">
        <v>45582</v>
      </c>
      <c r="I112" s="8">
        <v>352.86</v>
      </c>
      <c r="J112" s="11">
        <f>Table2[[#This Row],[Sales]]*Table2[[#This Row],[Quantity]]</f>
        <v>15682.88</v>
      </c>
      <c r="K112" s="11">
        <f>Table2[[#This Row],[Sales_Quantity]]*Table2[[#This Row],[Discount]]</f>
        <v>1568.288</v>
      </c>
      <c r="L112" s="11">
        <f>Table2[[#This Row],[Sales_Quantity]]-Table2[[#This Row],[Discounted_price]]</f>
        <v>14114.591999999999</v>
      </c>
    </row>
    <row r="113" spans="1:12" ht="15.75" customHeight="1" x14ac:dyDescent="0.3">
      <c r="A113" s="4" t="s">
        <v>76</v>
      </c>
      <c r="B113" s="7" t="s">
        <v>25</v>
      </c>
      <c r="C113" s="7" t="s">
        <v>13</v>
      </c>
      <c r="D113" s="7" t="s">
        <v>17</v>
      </c>
      <c r="E113" s="8">
        <v>697.57</v>
      </c>
      <c r="F113" s="9">
        <v>17</v>
      </c>
      <c r="G113" s="4">
        <v>0.1</v>
      </c>
      <c r="H113" s="10">
        <v>45584</v>
      </c>
      <c r="I113" s="8">
        <v>313.91000000000003</v>
      </c>
      <c r="J113" s="11">
        <f>Table2[[#This Row],[Sales]]*Table2[[#This Row],[Quantity]]</f>
        <v>11858.69</v>
      </c>
      <c r="K113" s="11">
        <f>Table2[[#This Row],[Sales_Quantity]]*Table2[[#This Row],[Discount]]</f>
        <v>1185.8690000000001</v>
      </c>
      <c r="L113" s="11">
        <f>Table2[[#This Row],[Sales_Quantity]]-Table2[[#This Row],[Discounted_price]]</f>
        <v>10672.821</v>
      </c>
    </row>
    <row r="114" spans="1:12" ht="15.75" customHeight="1" x14ac:dyDescent="0.3">
      <c r="A114" s="4" t="s">
        <v>48</v>
      </c>
      <c r="B114" s="7" t="s">
        <v>73</v>
      </c>
      <c r="C114" s="7" t="s">
        <v>13</v>
      </c>
      <c r="D114" s="7" t="s">
        <v>29</v>
      </c>
      <c r="E114" s="8">
        <v>1193.6099999999999</v>
      </c>
      <c r="F114" s="9">
        <v>1</v>
      </c>
      <c r="G114" s="4">
        <v>0.15</v>
      </c>
      <c r="H114" s="10">
        <v>45584</v>
      </c>
      <c r="I114" s="8">
        <v>355.1</v>
      </c>
      <c r="J114" s="11">
        <f>Table2[[#This Row],[Sales]]*Table2[[#This Row],[Quantity]]</f>
        <v>1193.6099999999999</v>
      </c>
      <c r="K114" s="11">
        <f>Table2[[#This Row],[Sales_Quantity]]*Table2[[#This Row],[Discount]]</f>
        <v>179.04149999999998</v>
      </c>
      <c r="L114" s="11">
        <f>Table2[[#This Row],[Sales_Quantity]]-Table2[[#This Row],[Discounted_price]]</f>
        <v>1014.5684999999999</v>
      </c>
    </row>
    <row r="115" spans="1:12" ht="15.75" customHeight="1" x14ac:dyDescent="0.3">
      <c r="A115" s="4" t="s">
        <v>34</v>
      </c>
      <c r="B115" s="7" t="s">
        <v>40</v>
      </c>
      <c r="C115" s="7" t="s">
        <v>22</v>
      </c>
      <c r="D115" s="7" t="s">
        <v>23</v>
      </c>
      <c r="E115" s="8">
        <v>771.02</v>
      </c>
      <c r="F115" s="9">
        <v>1</v>
      </c>
      <c r="G115" s="4">
        <v>0</v>
      </c>
      <c r="H115" s="10">
        <v>45585</v>
      </c>
      <c r="I115" s="8">
        <v>192.76</v>
      </c>
      <c r="J115" s="11">
        <f>Table2[[#This Row],[Sales]]*Table2[[#This Row],[Quantity]]</f>
        <v>771.02</v>
      </c>
      <c r="K115" s="11">
        <f>Table2[[#This Row],[Sales_Quantity]]*Table2[[#This Row],[Discount]]</f>
        <v>0</v>
      </c>
      <c r="L115" s="11">
        <f>Table2[[#This Row],[Sales_Quantity]]-Table2[[#This Row],[Discounted_price]]</f>
        <v>771.02</v>
      </c>
    </row>
    <row r="116" spans="1:12" ht="15.75" customHeight="1" x14ac:dyDescent="0.3">
      <c r="A116" s="4" t="s">
        <v>69</v>
      </c>
      <c r="B116" s="7" t="s">
        <v>71</v>
      </c>
      <c r="C116" s="7" t="s">
        <v>26</v>
      </c>
      <c r="D116" s="7" t="s">
        <v>17</v>
      </c>
      <c r="E116" s="8">
        <v>661.09</v>
      </c>
      <c r="F116" s="9">
        <v>1</v>
      </c>
      <c r="G116" s="4">
        <v>0.2</v>
      </c>
      <c r="H116" s="10">
        <v>45593</v>
      </c>
      <c r="I116" s="8">
        <v>264.44</v>
      </c>
      <c r="J116" s="11">
        <f>Table2[[#This Row],[Sales]]*Table2[[#This Row],[Quantity]]</f>
        <v>661.09</v>
      </c>
      <c r="K116" s="11">
        <f>Table2[[#This Row],[Sales_Quantity]]*Table2[[#This Row],[Discount]]</f>
        <v>132.21800000000002</v>
      </c>
      <c r="L116" s="11">
        <f>Table2[[#This Row],[Sales_Quantity]]-Table2[[#This Row],[Discounted_price]]</f>
        <v>528.87200000000007</v>
      </c>
    </row>
    <row r="117" spans="1:12" ht="15.75" customHeight="1" x14ac:dyDescent="0.3">
      <c r="A117" s="4" t="s">
        <v>15</v>
      </c>
      <c r="B117" s="7" t="s">
        <v>57</v>
      </c>
      <c r="C117" s="7" t="s">
        <v>13</v>
      </c>
      <c r="D117" s="7" t="s">
        <v>23</v>
      </c>
      <c r="E117" s="8">
        <v>688.83</v>
      </c>
      <c r="F117" s="9">
        <v>15</v>
      </c>
      <c r="G117" s="4">
        <v>0</v>
      </c>
      <c r="H117" s="10">
        <v>45595</v>
      </c>
      <c r="I117" s="8">
        <v>172.21</v>
      </c>
      <c r="J117" s="11">
        <f>Table2[[#This Row],[Sales]]*Table2[[#This Row],[Quantity]]</f>
        <v>10332.450000000001</v>
      </c>
      <c r="K117" s="11">
        <f>Table2[[#This Row],[Sales_Quantity]]*Table2[[#This Row],[Discount]]</f>
        <v>0</v>
      </c>
      <c r="L117" s="11">
        <f>Table2[[#This Row],[Sales_Quantity]]-Table2[[#This Row],[Discounted_price]]</f>
        <v>10332.450000000001</v>
      </c>
    </row>
    <row r="118" spans="1:12" ht="15.75" customHeight="1" x14ac:dyDescent="0.3">
      <c r="A118" s="4" t="s">
        <v>75</v>
      </c>
      <c r="B118" s="7" t="s">
        <v>31</v>
      </c>
      <c r="C118" s="7" t="s">
        <v>36</v>
      </c>
      <c r="D118" s="7" t="s">
        <v>14</v>
      </c>
      <c r="E118" s="8">
        <v>1249.0999999999999</v>
      </c>
      <c r="F118" s="9">
        <v>4</v>
      </c>
      <c r="G118" s="4">
        <v>0.05</v>
      </c>
      <c r="H118" s="10">
        <v>45597</v>
      </c>
      <c r="I118" s="8">
        <v>474.66</v>
      </c>
      <c r="J118" s="11">
        <f>Table2[[#This Row],[Sales]]*Table2[[#This Row],[Quantity]]</f>
        <v>4996.3999999999996</v>
      </c>
      <c r="K118" s="11">
        <f>Table2[[#This Row],[Sales_Quantity]]*Table2[[#This Row],[Discount]]</f>
        <v>249.82</v>
      </c>
      <c r="L118" s="11">
        <f>Table2[[#This Row],[Sales_Quantity]]-Table2[[#This Row],[Discounted_price]]</f>
        <v>4746.58</v>
      </c>
    </row>
    <row r="119" spans="1:12" ht="15.75" customHeight="1" x14ac:dyDescent="0.3">
      <c r="A119" s="4" t="s">
        <v>46</v>
      </c>
      <c r="B119" s="7" t="s">
        <v>25</v>
      </c>
      <c r="C119" s="7" t="s">
        <v>20</v>
      </c>
      <c r="D119" s="7" t="s">
        <v>41</v>
      </c>
      <c r="E119" s="8">
        <v>1014.22</v>
      </c>
      <c r="F119" s="9">
        <v>14</v>
      </c>
      <c r="G119" s="4">
        <v>0.05</v>
      </c>
      <c r="H119" s="10">
        <v>45599</v>
      </c>
      <c r="I119" s="8">
        <v>433.58</v>
      </c>
      <c r="J119" s="11">
        <f>Table2[[#This Row],[Sales]]*Table2[[#This Row],[Quantity]]</f>
        <v>14199.08</v>
      </c>
      <c r="K119" s="11">
        <f>Table2[[#This Row],[Sales_Quantity]]*Table2[[#This Row],[Discount]]</f>
        <v>709.95400000000006</v>
      </c>
      <c r="L119" s="11">
        <f>Table2[[#This Row],[Sales_Quantity]]-Table2[[#This Row],[Discounted_price]]</f>
        <v>13489.126</v>
      </c>
    </row>
    <row r="120" spans="1:12" ht="15.75" customHeight="1" x14ac:dyDescent="0.3">
      <c r="A120" s="4" t="s">
        <v>56</v>
      </c>
      <c r="B120" s="7" t="s">
        <v>50</v>
      </c>
      <c r="C120" s="7" t="s">
        <v>20</v>
      </c>
      <c r="D120" s="7" t="s">
        <v>14</v>
      </c>
      <c r="E120" s="8">
        <v>1010.58</v>
      </c>
      <c r="F120" s="9">
        <v>2</v>
      </c>
      <c r="G120" s="4">
        <v>0.15</v>
      </c>
      <c r="H120" s="10">
        <v>45605</v>
      </c>
      <c r="I120" s="8">
        <v>343.6</v>
      </c>
      <c r="J120" s="11">
        <f>Table2[[#This Row],[Sales]]*Table2[[#This Row],[Quantity]]</f>
        <v>2021.16</v>
      </c>
      <c r="K120" s="11">
        <f>Table2[[#This Row],[Sales_Quantity]]*Table2[[#This Row],[Discount]]</f>
        <v>303.17399999999998</v>
      </c>
      <c r="L120" s="11">
        <f>Table2[[#This Row],[Sales_Quantity]]-Table2[[#This Row],[Discounted_price]]</f>
        <v>1717.9860000000001</v>
      </c>
    </row>
    <row r="121" spans="1:12" ht="15.75" customHeight="1" x14ac:dyDescent="0.3">
      <c r="A121" s="4" t="s">
        <v>32</v>
      </c>
      <c r="B121" s="7" t="s">
        <v>61</v>
      </c>
      <c r="C121" s="7" t="s">
        <v>26</v>
      </c>
      <c r="D121" s="7" t="s">
        <v>29</v>
      </c>
      <c r="E121" s="8">
        <v>957.29</v>
      </c>
      <c r="F121" s="9">
        <v>4</v>
      </c>
      <c r="G121" s="4">
        <v>0.05</v>
      </c>
      <c r="H121" s="10">
        <v>45605</v>
      </c>
      <c r="I121" s="8">
        <v>318.3</v>
      </c>
      <c r="J121" s="11">
        <f>Table2[[#This Row],[Sales]]*Table2[[#This Row],[Quantity]]</f>
        <v>3829.16</v>
      </c>
      <c r="K121" s="11">
        <f>Table2[[#This Row],[Sales_Quantity]]*Table2[[#This Row],[Discount]]</f>
        <v>191.458</v>
      </c>
      <c r="L121" s="11">
        <f>Table2[[#This Row],[Sales_Quantity]]-Table2[[#This Row],[Discounted_price]]</f>
        <v>3637.7019999999998</v>
      </c>
    </row>
    <row r="122" spans="1:12" ht="15.75" customHeight="1" x14ac:dyDescent="0.3">
      <c r="A122" s="4" t="s">
        <v>30</v>
      </c>
      <c r="B122" s="7" t="s">
        <v>47</v>
      </c>
      <c r="C122" s="7" t="s">
        <v>26</v>
      </c>
      <c r="D122" s="7" t="s">
        <v>29</v>
      </c>
      <c r="E122" s="8">
        <v>1077.92</v>
      </c>
      <c r="F122" s="9">
        <v>3</v>
      </c>
      <c r="G122" s="4">
        <v>0.05</v>
      </c>
      <c r="H122" s="10">
        <v>45608</v>
      </c>
      <c r="I122" s="8">
        <v>358.41</v>
      </c>
      <c r="J122" s="11">
        <f>Table2[[#This Row],[Sales]]*Table2[[#This Row],[Quantity]]</f>
        <v>3233.76</v>
      </c>
      <c r="K122" s="11">
        <f>Table2[[#This Row],[Sales_Quantity]]*Table2[[#This Row],[Discount]]</f>
        <v>161.68800000000002</v>
      </c>
      <c r="L122" s="11">
        <f>Table2[[#This Row],[Sales_Quantity]]-Table2[[#This Row],[Discounted_price]]</f>
        <v>3072.0720000000001</v>
      </c>
    </row>
    <row r="123" spans="1:12" ht="15.75" customHeight="1" x14ac:dyDescent="0.3">
      <c r="A123" s="4" t="s">
        <v>54</v>
      </c>
      <c r="B123" s="7" t="s">
        <v>52</v>
      </c>
      <c r="C123" s="7" t="s">
        <v>22</v>
      </c>
      <c r="D123" s="7" t="s">
        <v>17</v>
      </c>
      <c r="E123" s="8">
        <v>1163.01</v>
      </c>
      <c r="F123" s="9">
        <v>5</v>
      </c>
      <c r="G123" s="4">
        <v>0</v>
      </c>
      <c r="H123" s="10">
        <v>45611</v>
      </c>
      <c r="I123" s="8">
        <v>581.5</v>
      </c>
      <c r="J123" s="11">
        <f>Table2[[#This Row],[Sales]]*Table2[[#This Row],[Quantity]]</f>
        <v>5815.05</v>
      </c>
      <c r="K123" s="11">
        <f>Table2[[#This Row],[Sales_Quantity]]*Table2[[#This Row],[Discount]]</f>
        <v>0</v>
      </c>
      <c r="L123" s="11">
        <f>Table2[[#This Row],[Sales_Quantity]]-Table2[[#This Row],[Discounted_price]]</f>
        <v>5815.05</v>
      </c>
    </row>
    <row r="124" spans="1:12" ht="15.75" customHeight="1" x14ac:dyDescent="0.3">
      <c r="A124" s="4" t="s">
        <v>56</v>
      </c>
      <c r="B124" s="7" t="s">
        <v>47</v>
      </c>
      <c r="C124" s="7" t="s">
        <v>20</v>
      </c>
      <c r="D124" s="7" t="s">
        <v>41</v>
      </c>
      <c r="E124" s="8">
        <v>1014.56</v>
      </c>
      <c r="F124" s="9">
        <v>10</v>
      </c>
      <c r="G124" s="4">
        <v>0.1</v>
      </c>
      <c r="H124" s="10">
        <v>45612</v>
      </c>
      <c r="I124" s="8">
        <v>410.9</v>
      </c>
      <c r="J124" s="11">
        <f>Table2[[#This Row],[Sales]]*Table2[[#This Row],[Quantity]]</f>
        <v>10145.599999999999</v>
      </c>
      <c r="K124" s="11">
        <f>Table2[[#This Row],[Sales_Quantity]]*Table2[[#This Row],[Discount]]</f>
        <v>1014.56</v>
      </c>
      <c r="L124" s="11">
        <f>Table2[[#This Row],[Sales_Quantity]]-Table2[[#This Row],[Discounted_price]]</f>
        <v>9131.0399999999991</v>
      </c>
    </row>
    <row r="125" spans="1:12" ht="15.75" customHeight="1" x14ac:dyDescent="0.3">
      <c r="A125" s="4" t="s">
        <v>11</v>
      </c>
      <c r="B125" s="7" t="s">
        <v>19</v>
      </c>
      <c r="C125" s="7" t="s">
        <v>22</v>
      </c>
      <c r="D125" s="7" t="s">
        <v>23</v>
      </c>
      <c r="E125" s="8">
        <v>718.04</v>
      </c>
      <c r="F125" s="9">
        <v>14</v>
      </c>
      <c r="G125" s="4">
        <v>0</v>
      </c>
      <c r="H125" s="10">
        <v>45613</v>
      </c>
      <c r="I125" s="8">
        <v>179.51</v>
      </c>
      <c r="J125" s="11">
        <f>Table2[[#This Row],[Sales]]*Table2[[#This Row],[Quantity]]</f>
        <v>10052.56</v>
      </c>
      <c r="K125" s="11">
        <f>Table2[[#This Row],[Sales_Quantity]]*Table2[[#This Row],[Discount]]</f>
        <v>0</v>
      </c>
      <c r="L125" s="11">
        <f>Table2[[#This Row],[Sales_Quantity]]-Table2[[#This Row],[Discounted_price]]</f>
        <v>10052.56</v>
      </c>
    </row>
    <row r="126" spans="1:12" ht="15.75" customHeight="1" x14ac:dyDescent="0.3">
      <c r="A126" s="4" t="s">
        <v>74</v>
      </c>
      <c r="B126" s="7" t="s">
        <v>19</v>
      </c>
      <c r="C126" s="7" t="s">
        <v>36</v>
      </c>
      <c r="D126" s="7" t="s">
        <v>17</v>
      </c>
      <c r="E126" s="8">
        <v>1277.8499999999999</v>
      </c>
      <c r="F126" s="9">
        <v>18</v>
      </c>
      <c r="G126" s="4">
        <v>0.2</v>
      </c>
      <c r="H126" s="10">
        <v>45613</v>
      </c>
      <c r="I126" s="8">
        <v>511.14</v>
      </c>
      <c r="J126" s="11">
        <f>Table2[[#This Row],[Sales]]*Table2[[#This Row],[Quantity]]</f>
        <v>23001.3</v>
      </c>
      <c r="K126" s="11">
        <f>Table2[[#This Row],[Sales_Quantity]]*Table2[[#This Row],[Discount]]</f>
        <v>4600.26</v>
      </c>
      <c r="L126" s="11">
        <f>Table2[[#This Row],[Sales_Quantity]]-Table2[[#This Row],[Discounted_price]]</f>
        <v>18401.04</v>
      </c>
    </row>
    <row r="127" spans="1:12" ht="15.75" customHeight="1" x14ac:dyDescent="0.3">
      <c r="A127" s="4" t="s">
        <v>72</v>
      </c>
      <c r="B127" s="7" t="s">
        <v>25</v>
      </c>
      <c r="C127" s="7" t="s">
        <v>26</v>
      </c>
      <c r="D127" s="7" t="s">
        <v>23</v>
      </c>
      <c r="E127" s="8">
        <v>706.73</v>
      </c>
      <c r="F127" s="9">
        <v>1</v>
      </c>
      <c r="G127" s="4">
        <v>0.15</v>
      </c>
      <c r="H127" s="10">
        <v>45613</v>
      </c>
      <c r="I127" s="8">
        <v>150.18</v>
      </c>
      <c r="J127" s="11">
        <f>Table2[[#This Row],[Sales]]*Table2[[#This Row],[Quantity]]</f>
        <v>706.73</v>
      </c>
      <c r="K127" s="11">
        <f>Table2[[#This Row],[Sales_Quantity]]*Table2[[#This Row],[Discount]]</f>
        <v>106.0095</v>
      </c>
      <c r="L127" s="11">
        <f>Table2[[#This Row],[Sales_Quantity]]-Table2[[#This Row],[Discounted_price]]</f>
        <v>600.72050000000002</v>
      </c>
    </row>
    <row r="128" spans="1:12" ht="15.75" customHeight="1" x14ac:dyDescent="0.3">
      <c r="A128" s="4" t="s">
        <v>67</v>
      </c>
      <c r="B128" s="7" t="s">
        <v>52</v>
      </c>
      <c r="C128" s="7" t="s">
        <v>20</v>
      </c>
      <c r="D128" s="7" t="s">
        <v>23</v>
      </c>
      <c r="E128" s="8">
        <v>1410.59</v>
      </c>
      <c r="F128" s="9">
        <v>15</v>
      </c>
      <c r="G128" s="4">
        <v>0</v>
      </c>
      <c r="H128" s="10">
        <v>45615</v>
      </c>
      <c r="I128" s="8">
        <v>352.65</v>
      </c>
      <c r="J128" s="11">
        <f>Table2[[#This Row],[Sales]]*Table2[[#This Row],[Quantity]]</f>
        <v>21158.85</v>
      </c>
      <c r="K128" s="11">
        <f>Table2[[#This Row],[Sales_Quantity]]*Table2[[#This Row],[Discount]]</f>
        <v>0</v>
      </c>
      <c r="L128" s="11">
        <f>Table2[[#This Row],[Sales_Quantity]]-Table2[[#This Row],[Discounted_price]]</f>
        <v>21158.85</v>
      </c>
    </row>
    <row r="129" spans="1:12" ht="15.75" customHeight="1" x14ac:dyDescent="0.3">
      <c r="A129" s="4" t="s">
        <v>34</v>
      </c>
      <c r="B129" s="7" t="s">
        <v>63</v>
      </c>
      <c r="C129" s="7" t="s">
        <v>22</v>
      </c>
      <c r="D129" s="7" t="s">
        <v>29</v>
      </c>
      <c r="E129" s="8">
        <v>1350.33</v>
      </c>
      <c r="F129" s="9">
        <v>10</v>
      </c>
      <c r="G129" s="4">
        <v>0</v>
      </c>
      <c r="H129" s="10">
        <v>45615</v>
      </c>
      <c r="I129" s="8">
        <v>472.62</v>
      </c>
      <c r="J129" s="11">
        <f>Table2[[#This Row],[Sales]]*Table2[[#This Row],[Quantity]]</f>
        <v>13503.3</v>
      </c>
      <c r="K129" s="11">
        <f>Table2[[#This Row],[Sales_Quantity]]*Table2[[#This Row],[Discount]]</f>
        <v>0</v>
      </c>
      <c r="L129" s="11">
        <f>Table2[[#This Row],[Sales_Quantity]]-Table2[[#This Row],[Discounted_price]]</f>
        <v>13503.3</v>
      </c>
    </row>
    <row r="130" spans="1:12" ht="15.75" customHeight="1" x14ac:dyDescent="0.3">
      <c r="A130" s="4" t="s">
        <v>43</v>
      </c>
      <c r="B130" s="7" t="s">
        <v>47</v>
      </c>
      <c r="C130" s="7" t="s">
        <v>20</v>
      </c>
      <c r="D130" s="7" t="s">
        <v>23</v>
      </c>
      <c r="E130" s="8">
        <v>919.18</v>
      </c>
      <c r="F130" s="9">
        <v>4</v>
      </c>
      <c r="G130" s="4">
        <v>0.15</v>
      </c>
      <c r="H130" s="10">
        <v>45615</v>
      </c>
      <c r="I130" s="8">
        <v>195.33</v>
      </c>
      <c r="J130" s="11">
        <f>Table2[[#This Row],[Sales]]*Table2[[#This Row],[Quantity]]</f>
        <v>3676.72</v>
      </c>
      <c r="K130" s="11">
        <f>Table2[[#This Row],[Sales_Quantity]]*Table2[[#This Row],[Discount]]</f>
        <v>551.50799999999992</v>
      </c>
      <c r="L130" s="11">
        <f>Table2[[#This Row],[Sales_Quantity]]-Table2[[#This Row],[Discounted_price]]</f>
        <v>3125.212</v>
      </c>
    </row>
    <row r="131" spans="1:12" ht="15.75" customHeight="1" x14ac:dyDescent="0.3">
      <c r="A131" s="4" t="s">
        <v>76</v>
      </c>
      <c r="B131" s="7" t="s">
        <v>25</v>
      </c>
      <c r="C131" s="7" t="s">
        <v>13</v>
      </c>
      <c r="D131" s="7" t="s">
        <v>23</v>
      </c>
      <c r="E131" s="8">
        <v>258.51</v>
      </c>
      <c r="F131" s="9">
        <v>19</v>
      </c>
      <c r="G131" s="4">
        <v>0</v>
      </c>
      <c r="H131" s="10">
        <v>45616</v>
      </c>
      <c r="I131" s="8">
        <v>64.63</v>
      </c>
      <c r="J131" s="11">
        <f>Table2[[#This Row],[Sales]]*Table2[[#This Row],[Quantity]]</f>
        <v>4911.6899999999996</v>
      </c>
      <c r="K131" s="11">
        <f>Table2[[#This Row],[Sales_Quantity]]*Table2[[#This Row],[Discount]]</f>
        <v>0</v>
      </c>
      <c r="L131" s="11">
        <f>Table2[[#This Row],[Sales_Quantity]]-Table2[[#This Row],[Discounted_price]]</f>
        <v>4911.6899999999996</v>
      </c>
    </row>
    <row r="132" spans="1:12" ht="15.75" customHeight="1" x14ac:dyDescent="0.3">
      <c r="A132" s="4" t="s">
        <v>65</v>
      </c>
      <c r="B132" s="7" t="s">
        <v>63</v>
      </c>
      <c r="C132" s="7" t="s">
        <v>20</v>
      </c>
      <c r="D132" s="7" t="s">
        <v>14</v>
      </c>
      <c r="E132" s="8">
        <v>1213.48</v>
      </c>
      <c r="F132" s="9">
        <v>5</v>
      </c>
      <c r="G132" s="4">
        <v>0.05</v>
      </c>
      <c r="H132" s="10">
        <v>45616</v>
      </c>
      <c r="I132" s="8">
        <v>461.12</v>
      </c>
      <c r="J132" s="11">
        <f>Table2[[#This Row],[Sales]]*Table2[[#This Row],[Quantity]]</f>
        <v>6067.4</v>
      </c>
      <c r="K132" s="11">
        <f>Table2[[#This Row],[Sales_Quantity]]*Table2[[#This Row],[Discount]]</f>
        <v>303.37</v>
      </c>
      <c r="L132" s="11">
        <f>Table2[[#This Row],[Sales_Quantity]]-Table2[[#This Row],[Discounted_price]]</f>
        <v>5764.03</v>
      </c>
    </row>
    <row r="133" spans="1:12" ht="15.75" customHeight="1" x14ac:dyDescent="0.3">
      <c r="A133" s="4" t="s">
        <v>59</v>
      </c>
      <c r="B133" s="7" t="s">
        <v>40</v>
      </c>
      <c r="C133" s="7" t="s">
        <v>36</v>
      </c>
      <c r="D133" s="7" t="s">
        <v>14</v>
      </c>
      <c r="E133" s="8">
        <v>1150.28</v>
      </c>
      <c r="F133" s="9">
        <v>8</v>
      </c>
      <c r="G133" s="4">
        <v>0.05</v>
      </c>
      <c r="H133" s="10">
        <v>45622</v>
      </c>
      <c r="I133" s="8">
        <v>437.11</v>
      </c>
      <c r="J133" s="11">
        <f>Table2[[#This Row],[Sales]]*Table2[[#This Row],[Quantity]]</f>
        <v>9202.24</v>
      </c>
      <c r="K133" s="11">
        <f>Table2[[#This Row],[Sales_Quantity]]*Table2[[#This Row],[Discount]]</f>
        <v>460.11200000000002</v>
      </c>
      <c r="L133" s="11">
        <f>Table2[[#This Row],[Sales_Quantity]]-Table2[[#This Row],[Discounted_price]]</f>
        <v>8742.1280000000006</v>
      </c>
    </row>
    <row r="134" spans="1:12" ht="15.75" customHeight="1" x14ac:dyDescent="0.3">
      <c r="A134" s="4" t="s">
        <v>39</v>
      </c>
      <c r="B134" s="7" t="s">
        <v>73</v>
      </c>
      <c r="C134" s="7" t="s">
        <v>22</v>
      </c>
      <c r="D134" s="7" t="s">
        <v>29</v>
      </c>
      <c r="E134" s="8">
        <v>853.86</v>
      </c>
      <c r="F134" s="9">
        <v>8</v>
      </c>
      <c r="G134" s="4">
        <v>0.1</v>
      </c>
      <c r="H134" s="10">
        <v>45622</v>
      </c>
      <c r="I134" s="8">
        <v>268.97000000000003</v>
      </c>
      <c r="J134" s="11">
        <f>Table2[[#This Row],[Sales]]*Table2[[#This Row],[Quantity]]</f>
        <v>6830.88</v>
      </c>
      <c r="K134" s="11">
        <f>Table2[[#This Row],[Sales_Quantity]]*Table2[[#This Row],[Discount]]</f>
        <v>683.08800000000008</v>
      </c>
      <c r="L134" s="11">
        <f>Table2[[#This Row],[Sales_Quantity]]-Table2[[#This Row],[Discounted_price]]</f>
        <v>6147.7920000000004</v>
      </c>
    </row>
    <row r="135" spans="1:12" ht="15.75" customHeight="1" x14ac:dyDescent="0.3">
      <c r="A135" s="4" t="s">
        <v>77</v>
      </c>
      <c r="B135" s="7" t="s">
        <v>47</v>
      </c>
      <c r="C135" s="7" t="s">
        <v>22</v>
      </c>
      <c r="D135" s="7" t="s">
        <v>23</v>
      </c>
      <c r="E135" s="8">
        <v>1061.04</v>
      </c>
      <c r="F135" s="9">
        <v>1</v>
      </c>
      <c r="G135" s="4">
        <v>0</v>
      </c>
      <c r="H135" s="10">
        <v>45624</v>
      </c>
      <c r="I135" s="8">
        <v>265.26</v>
      </c>
      <c r="J135" s="11">
        <f>Table2[[#This Row],[Sales]]*Table2[[#This Row],[Quantity]]</f>
        <v>1061.04</v>
      </c>
      <c r="K135" s="11">
        <f>Table2[[#This Row],[Sales_Quantity]]*Table2[[#This Row],[Discount]]</f>
        <v>0</v>
      </c>
      <c r="L135" s="11">
        <f>Table2[[#This Row],[Sales_Quantity]]-Table2[[#This Row],[Discounted_price]]</f>
        <v>1061.04</v>
      </c>
    </row>
    <row r="136" spans="1:12" ht="15.75" customHeight="1" x14ac:dyDescent="0.3">
      <c r="A136" s="4" t="s">
        <v>30</v>
      </c>
      <c r="B136" s="7" t="s">
        <v>45</v>
      </c>
      <c r="C136" s="7" t="s">
        <v>13</v>
      </c>
      <c r="D136" s="7" t="s">
        <v>23</v>
      </c>
      <c r="E136" s="8">
        <v>894.55</v>
      </c>
      <c r="F136" s="9">
        <v>19</v>
      </c>
      <c r="G136" s="4">
        <v>0.2</v>
      </c>
      <c r="H136" s="10">
        <v>45625</v>
      </c>
      <c r="I136" s="8">
        <v>178.91</v>
      </c>
      <c r="J136" s="11">
        <f>Table2[[#This Row],[Sales]]*Table2[[#This Row],[Quantity]]</f>
        <v>16996.45</v>
      </c>
      <c r="K136" s="11">
        <f>Table2[[#This Row],[Sales_Quantity]]*Table2[[#This Row],[Discount]]</f>
        <v>3399.2900000000004</v>
      </c>
      <c r="L136" s="11">
        <f>Table2[[#This Row],[Sales_Quantity]]-Table2[[#This Row],[Discounted_price]]</f>
        <v>13597.16</v>
      </c>
    </row>
    <row r="137" spans="1:12" ht="15.75" customHeight="1" x14ac:dyDescent="0.3">
      <c r="A137" s="4" t="s">
        <v>27</v>
      </c>
      <c r="B137" s="7" t="s">
        <v>40</v>
      </c>
      <c r="C137" s="7" t="s">
        <v>26</v>
      </c>
      <c r="D137" s="7" t="s">
        <v>41</v>
      </c>
      <c r="E137" s="8">
        <v>833.91</v>
      </c>
      <c r="F137" s="9">
        <v>3</v>
      </c>
      <c r="G137" s="4">
        <v>0.05</v>
      </c>
      <c r="H137" s="10">
        <v>45626</v>
      </c>
      <c r="I137" s="8">
        <v>356.5</v>
      </c>
      <c r="J137" s="11">
        <f>Table2[[#This Row],[Sales]]*Table2[[#This Row],[Quantity]]</f>
        <v>2501.73</v>
      </c>
      <c r="K137" s="11">
        <f>Table2[[#This Row],[Sales_Quantity]]*Table2[[#This Row],[Discount]]</f>
        <v>125.0865</v>
      </c>
      <c r="L137" s="11">
        <f>Table2[[#This Row],[Sales_Quantity]]-Table2[[#This Row],[Discounted_price]]</f>
        <v>2376.6435000000001</v>
      </c>
    </row>
    <row r="138" spans="1:12" ht="15.75" customHeight="1" x14ac:dyDescent="0.3">
      <c r="A138" s="4" t="s">
        <v>60</v>
      </c>
      <c r="B138" s="7" t="s">
        <v>73</v>
      </c>
      <c r="C138" s="7" t="s">
        <v>13</v>
      </c>
      <c r="D138" s="7" t="s">
        <v>29</v>
      </c>
      <c r="E138" s="8">
        <v>820.19</v>
      </c>
      <c r="F138" s="9">
        <v>4</v>
      </c>
      <c r="G138" s="4">
        <v>0.2</v>
      </c>
      <c r="H138" s="10">
        <v>45630</v>
      </c>
      <c r="I138" s="8">
        <v>229.65</v>
      </c>
      <c r="J138" s="11">
        <f>Table2[[#This Row],[Sales]]*Table2[[#This Row],[Quantity]]</f>
        <v>3280.76</v>
      </c>
      <c r="K138" s="11">
        <f>Table2[[#This Row],[Sales_Quantity]]*Table2[[#This Row],[Discount]]</f>
        <v>656.15200000000004</v>
      </c>
      <c r="L138" s="11">
        <f>Table2[[#This Row],[Sales_Quantity]]-Table2[[#This Row],[Discounted_price]]</f>
        <v>2624.6080000000002</v>
      </c>
    </row>
    <row r="139" spans="1:12" ht="15.75" customHeight="1" x14ac:dyDescent="0.3">
      <c r="A139" s="4" t="s">
        <v>60</v>
      </c>
      <c r="B139" s="7" t="s">
        <v>40</v>
      </c>
      <c r="C139" s="7" t="s">
        <v>36</v>
      </c>
      <c r="D139" s="7" t="s">
        <v>23</v>
      </c>
      <c r="E139" s="8">
        <v>511.74</v>
      </c>
      <c r="F139" s="9">
        <v>8</v>
      </c>
      <c r="G139" s="4">
        <v>0.05</v>
      </c>
      <c r="H139" s="10">
        <v>45631</v>
      </c>
      <c r="I139" s="8">
        <v>121.54</v>
      </c>
      <c r="J139" s="11">
        <f>Table2[[#This Row],[Sales]]*Table2[[#This Row],[Quantity]]</f>
        <v>4093.92</v>
      </c>
      <c r="K139" s="11">
        <f>Table2[[#This Row],[Sales_Quantity]]*Table2[[#This Row],[Discount]]</f>
        <v>204.69600000000003</v>
      </c>
      <c r="L139" s="11">
        <f>Table2[[#This Row],[Sales_Quantity]]-Table2[[#This Row],[Discounted_price]]</f>
        <v>3889.2240000000002</v>
      </c>
    </row>
    <row r="140" spans="1:12" ht="15.75" customHeight="1" x14ac:dyDescent="0.3">
      <c r="A140" s="4" t="s">
        <v>67</v>
      </c>
      <c r="B140" s="7" t="s">
        <v>63</v>
      </c>
      <c r="C140" s="7" t="s">
        <v>22</v>
      </c>
      <c r="D140" s="7" t="s">
        <v>29</v>
      </c>
      <c r="E140" s="8">
        <v>806.03</v>
      </c>
      <c r="F140" s="9">
        <v>19</v>
      </c>
      <c r="G140" s="4">
        <v>0.05</v>
      </c>
      <c r="H140" s="10">
        <v>45638</v>
      </c>
      <c r="I140" s="8">
        <v>268</v>
      </c>
      <c r="J140" s="11">
        <f>Table2[[#This Row],[Sales]]*Table2[[#This Row],[Quantity]]</f>
        <v>15314.57</v>
      </c>
      <c r="K140" s="11">
        <f>Table2[[#This Row],[Sales_Quantity]]*Table2[[#This Row],[Discount]]</f>
        <v>765.72850000000005</v>
      </c>
      <c r="L140" s="11">
        <f>Table2[[#This Row],[Sales_Quantity]]-Table2[[#This Row],[Discounted_price]]</f>
        <v>14548.8415</v>
      </c>
    </row>
    <row r="141" spans="1:12" ht="15.75" customHeight="1" x14ac:dyDescent="0.3">
      <c r="A141" s="4" t="s">
        <v>30</v>
      </c>
      <c r="B141" s="7" t="s">
        <v>28</v>
      </c>
      <c r="C141" s="7" t="s">
        <v>36</v>
      </c>
      <c r="D141" s="7" t="s">
        <v>29</v>
      </c>
      <c r="E141" s="8">
        <v>1432.47</v>
      </c>
      <c r="F141" s="9">
        <v>16</v>
      </c>
      <c r="G141" s="4">
        <v>0.15</v>
      </c>
      <c r="H141" s="10">
        <v>45640</v>
      </c>
      <c r="I141" s="8">
        <v>426.16</v>
      </c>
      <c r="J141" s="11">
        <f>Table2[[#This Row],[Sales]]*Table2[[#This Row],[Quantity]]</f>
        <v>22919.52</v>
      </c>
      <c r="K141" s="11">
        <f>Table2[[#This Row],[Sales_Quantity]]*Table2[[#This Row],[Discount]]</f>
        <v>3437.9279999999999</v>
      </c>
      <c r="L141" s="11">
        <f>Table2[[#This Row],[Sales_Quantity]]-Table2[[#This Row],[Discounted_price]]</f>
        <v>19481.592000000001</v>
      </c>
    </row>
    <row r="142" spans="1:12" ht="15.75" customHeight="1" x14ac:dyDescent="0.3">
      <c r="A142" s="4" t="s">
        <v>76</v>
      </c>
      <c r="B142" s="7" t="s">
        <v>31</v>
      </c>
      <c r="C142" s="7" t="s">
        <v>36</v>
      </c>
      <c r="D142" s="7" t="s">
        <v>23</v>
      </c>
      <c r="E142" s="8">
        <v>1488.58</v>
      </c>
      <c r="F142" s="9">
        <v>10</v>
      </c>
      <c r="G142" s="4">
        <v>0.15</v>
      </c>
      <c r="H142" s="10">
        <v>45640</v>
      </c>
      <c r="I142" s="8">
        <v>316.32</v>
      </c>
      <c r="J142" s="11">
        <f>Table2[[#This Row],[Sales]]*Table2[[#This Row],[Quantity]]</f>
        <v>14885.8</v>
      </c>
      <c r="K142" s="11">
        <f>Table2[[#This Row],[Sales_Quantity]]*Table2[[#This Row],[Discount]]</f>
        <v>2232.87</v>
      </c>
      <c r="L142" s="11">
        <f>Table2[[#This Row],[Sales_Quantity]]-Table2[[#This Row],[Discounted_price]]</f>
        <v>12652.93</v>
      </c>
    </row>
    <row r="143" spans="1:12" ht="15.75" customHeight="1" x14ac:dyDescent="0.3">
      <c r="A143" s="4" t="s">
        <v>32</v>
      </c>
      <c r="B143" s="7" t="s">
        <v>68</v>
      </c>
      <c r="C143" s="7" t="s">
        <v>20</v>
      </c>
      <c r="D143" s="7" t="s">
        <v>14</v>
      </c>
      <c r="E143" s="8">
        <v>1231.26</v>
      </c>
      <c r="F143" s="9">
        <v>9</v>
      </c>
      <c r="G143" s="4">
        <v>0</v>
      </c>
      <c r="H143" s="10">
        <v>45646</v>
      </c>
      <c r="I143" s="8">
        <v>492.5</v>
      </c>
      <c r="J143" s="11">
        <f>Table2[[#This Row],[Sales]]*Table2[[#This Row],[Quantity]]</f>
        <v>11081.34</v>
      </c>
      <c r="K143" s="11">
        <f>Table2[[#This Row],[Sales_Quantity]]*Table2[[#This Row],[Discount]]</f>
        <v>0</v>
      </c>
      <c r="L143" s="11">
        <f>Table2[[#This Row],[Sales_Quantity]]-Table2[[#This Row],[Discounted_price]]</f>
        <v>11081.34</v>
      </c>
    </row>
    <row r="144" spans="1:12" ht="15.75" customHeight="1" x14ac:dyDescent="0.3">
      <c r="A144" s="4" t="s">
        <v>32</v>
      </c>
      <c r="B144" s="7" t="s">
        <v>45</v>
      </c>
      <c r="C144" s="7" t="s">
        <v>13</v>
      </c>
      <c r="D144" s="7" t="s">
        <v>23</v>
      </c>
      <c r="E144" s="8">
        <v>1161.67</v>
      </c>
      <c r="F144" s="9">
        <v>19</v>
      </c>
      <c r="G144" s="4">
        <v>0.2</v>
      </c>
      <c r="H144" s="10">
        <v>45647</v>
      </c>
      <c r="I144" s="8">
        <v>232.33</v>
      </c>
      <c r="J144" s="11">
        <f>Table2[[#This Row],[Sales]]*Table2[[#This Row],[Quantity]]</f>
        <v>22071.730000000003</v>
      </c>
      <c r="K144" s="11">
        <f>Table2[[#This Row],[Sales_Quantity]]*Table2[[#This Row],[Discount]]</f>
        <v>4414.3460000000005</v>
      </c>
      <c r="L144" s="11">
        <f>Table2[[#This Row],[Sales_Quantity]]-Table2[[#This Row],[Discounted_price]]</f>
        <v>17657.384000000002</v>
      </c>
    </row>
    <row r="145" spans="1:12" ht="15.75" customHeight="1" x14ac:dyDescent="0.3">
      <c r="A145" s="4" t="s">
        <v>51</v>
      </c>
      <c r="B145" s="7" t="s">
        <v>47</v>
      </c>
      <c r="C145" s="7" t="s">
        <v>36</v>
      </c>
      <c r="D145" s="7" t="s">
        <v>41</v>
      </c>
      <c r="E145" s="8">
        <v>388.23</v>
      </c>
      <c r="F145" s="9">
        <v>16</v>
      </c>
      <c r="G145" s="4">
        <v>0.05</v>
      </c>
      <c r="H145" s="10">
        <v>45650</v>
      </c>
      <c r="I145" s="8">
        <v>165.97</v>
      </c>
      <c r="J145" s="11">
        <f>Table2[[#This Row],[Sales]]*Table2[[#This Row],[Quantity]]</f>
        <v>6211.68</v>
      </c>
      <c r="K145" s="11">
        <f>Table2[[#This Row],[Sales_Quantity]]*Table2[[#This Row],[Discount]]</f>
        <v>310.58400000000006</v>
      </c>
      <c r="L145" s="11">
        <f>Table2[[#This Row],[Sales_Quantity]]-Table2[[#This Row],[Discounted_price]]</f>
        <v>5901.0960000000005</v>
      </c>
    </row>
    <row r="146" spans="1:12" ht="15.75" customHeight="1" x14ac:dyDescent="0.3">
      <c r="A146" s="4" t="s">
        <v>74</v>
      </c>
      <c r="B146" s="7" t="s">
        <v>33</v>
      </c>
      <c r="C146" s="7" t="s">
        <v>26</v>
      </c>
      <c r="D146" s="7" t="s">
        <v>17</v>
      </c>
      <c r="E146" s="8">
        <v>1589.42</v>
      </c>
      <c r="F146" s="9">
        <v>6</v>
      </c>
      <c r="G146" s="4">
        <v>0.15</v>
      </c>
      <c r="H146" s="10">
        <v>45651</v>
      </c>
      <c r="I146" s="8">
        <v>675.5</v>
      </c>
      <c r="J146" s="11">
        <f>Table2[[#This Row],[Sales]]*Table2[[#This Row],[Quantity]]</f>
        <v>9536.52</v>
      </c>
      <c r="K146" s="11">
        <f>Table2[[#This Row],[Sales_Quantity]]*Table2[[#This Row],[Discount]]</f>
        <v>1430.4780000000001</v>
      </c>
      <c r="L146" s="11">
        <f>Table2[[#This Row],[Sales_Quantity]]-Table2[[#This Row],[Discounted_price]]</f>
        <v>8106.0420000000004</v>
      </c>
    </row>
    <row r="147" spans="1:12" ht="15.75" customHeight="1" x14ac:dyDescent="0.3">
      <c r="A147" s="4" t="s">
        <v>30</v>
      </c>
      <c r="B147" s="7" t="s">
        <v>73</v>
      </c>
      <c r="C147" s="7" t="s">
        <v>26</v>
      </c>
      <c r="D147" s="7" t="s">
        <v>17</v>
      </c>
      <c r="E147" s="8">
        <v>336.66</v>
      </c>
      <c r="F147" s="9">
        <v>13</v>
      </c>
      <c r="G147" s="4">
        <v>0.2</v>
      </c>
      <c r="H147" s="10">
        <v>45651</v>
      </c>
      <c r="I147" s="8">
        <v>134.66</v>
      </c>
      <c r="J147" s="11">
        <f>Table2[[#This Row],[Sales]]*Table2[[#This Row],[Quantity]]</f>
        <v>4376.58</v>
      </c>
      <c r="K147" s="11">
        <f>Table2[[#This Row],[Sales_Quantity]]*Table2[[#This Row],[Discount]]</f>
        <v>875.31600000000003</v>
      </c>
      <c r="L147" s="11">
        <f>Table2[[#This Row],[Sales_Quantity]]-Table2[[#This Row],[Discounted_price]]</f>
        <v>3501.2640000000001</v>
      </c>
    </row>
    <row r="148" spans="1:12" ht="15.75" customHeight="1" x14ac:dyDescent="0.3">
      <c r="A148" s="4" t="s">
        <v>51</v>
      </c>
      <c r="B148" s="7" t="s">
        <v>25</v>
      </c>
      <c r="C148" s="7" t="s">
        <v>13</v>
      </c>
      <c r="D148" s="7" t="s">
        <v>14</v>
      </c>
      <c r="E148" s="8">
        <v>1353.79</v>
      </c>
      <c r="F148" s="9">
        <v>14</v>
      </c>
      <c r="G148" s="4">
        <v>0.1</v>
      </c>
      <c r="H148" s="10">
        <v>45656</v>
      </c>
      <c r="I148" s="8">
        <v>487.36</v>
      </c>
      <c r="J148" s="11">
        <f>Table2[[#This Row],[Sales]]*Table2[[#This Row],[Quantity]]</f>
        <v>18953.059999999998</v>
      </c>
      <c r="K148" s="11">
        <f>Table2[[#This Row],[Sales_Quantity]]*Table2[[#This Row],[Discount]]</f>
        <v>1895.3059999999998</v>
      </c>
      <c r="L148" s="11">
        <f>Table2[[#This Row],[Sales_Quantity]]-Table2[[#This Row],[Discounted_price]]</f>
        <v>17057.753999999997</v>
      </c>
    </row>
    <row r="149" spans="1:12" ht="15.75" customHeight="1" x14ac:dyDescent="0.3">
      <c r="A149" s="4" t="s">
        <v>65</v>
      </c>
      <c r="B149" s="7" t="s">
        <v>71</v>
      </c>
      <c r="C149" s="7" t="s">
        <v>36</v>
      </c>
      <c r="D149" s="7" t="s">
        <v>17</v>
      </c>
      <c r="E149" s="8">
        <v>662.61</v>
      </c>
      <c r="F149" s="9">
        <v>11</v>
      </c>
      <c r="G149" s="4">
        <v>0.05</v>
      </c>
      <c r="H149" s="10">
        <v>45658</v>
      </c>
      <c r="I149" s="8">
        <v>314.74</v>
      </c>
      <c r="J149" s="11">
        <f>Table2[[#This Row],[Sales]]*Table2[[#This Row],[Quantity]]</f>
        <v>7288.71</v>
      </c>
      <c r="K149" s="11">
        <f>Table2[[#This Row],[Sales_Quantity]]*Table2[[#This Row],[Discount]]</f>
        <v>364.43550000000005</v>
      </c>
      <c r="L149" s="11">
        <f>Table2[[#This Row],[Sales_Quantity]]-Table2[[#This Row],[Discounted_price]]</f>
        <v>6924.2744999999995</v>
      </c>
    </row>
    <row r="150" spans="1:12" ht="15.75" customHeight="1" x14ac:dyDescent="0.3">
      <c r="A150" s="4" t="s">
        <v>54</v>
      </c>
      <c r="B150" s="7" t="s">
        <v>50</v>
      </c>
      <c r="C150" s="7" t="s">
        <v>26</v>
      </c>
      <c r="D150" s="7" t="s">
        <v>41</v>
      </c>
      <c r="E150" s="8">
        <v>309.42</v>
      </c>
      <c r="F150" s="9">
        <v>1</v>
      </c>
      <c r="G150" s="4">
        <v>0.2</v>
      </c>
      <c r="H150" s="10">
        <v>45658</v>
      </c>
      <c r="I150" s="8">
        <v>111.39</v>
      </c>
      <c r="J150" s="11">
        <f>Table2[[#This Row],[Sales]]*Table2[[#This Row],[Quantity]]</f>
        <v>309.42</v>
      </c>
      <c r="K150" s="11">
        <f>Table2[[#This Row],[Sales_Quantity]]*Table2[[#This Row],[Discount]]</f>
        <v>61.884000000000007</v>
      </c>
      <c r="L150" s="11">
        <f>Table2[[#This Row],[Sales_Quantity]]-Table2[[#This Row],[Discounted_price]]</f>
        <v>247.536</v>
      </c>
    </row>
    <row r="151" spans="1:12" ht="15.75" customHeight="1" x14ac:dyDescent="0.3">
      <c r="A151" s="4" t="s">
        <v>65</v>
      </c>
      <c r="B151" s="7" t="s">
        <v>31</v>
      </c>
      <c r="C151" s="7" t="s">
        <v>26</v>
      </c>
      <c r="D151" s="7" t="s">
        <v>14</v>
      </c>
      <c r="E151" s="8">
        <v>884.63</v>
      </c>
      <c r="F151" s="9">
        <v>18</v>
      </c>
      <c r="G151" s="4">
        <v>0.1</v>
      </c>
      <c r="H151" s="10">
        <v>45659</v>
      </c>
      <c r="I151" s="8">
        <v>318.47000000000003</v>
      </c>
      <c r="J151" s="11">
        <f>Table2[[#This Row],[Sales]]*Table2[[#This Row],[Quantity]]</f>
        <v>15923.34</v>
      </c>
      <c r="K151" s="11">
        <f>Table2[[#This Row],[Sales_Quantity]]*Table2[[#This Row],[Discount]]</f>
        <v>1592.3340000000001</v>
      </c>
      <c r="L151" s="11">
        <f>Table2[[#This Row],[Sales_Quantity]]-Table2[[#This Row],[Discounted_price]]</f>
        <v>14331.005999999999</v>
      </c>
    </row>
    <row r="152" spans="1:12" ht="15.75" customHeight="1" x14ac:dyDescent="0.3">
      <c r="A152" s="4" t="s">
        <v>54</v>
      </c>
      <c r="B152" s="7" t="s">
        <v>25</v>
      </c>
      <c r="C152" s="7" t="s">
        <v>36</v>
      </c>
      <c r="D152" s="7" t="s">
        <v>41</v>
      </c>
      <c r="E152" s="8">
        <v>745.05</v>
      </c>
      <c r="F152" s="9">
        <v>10</v>
      </c>
      <c r="G152" s="4">
        <v>0.1</v>
      </c>
      <c r="H152" s="10">
        <v>45660</v>
      </c>
      <c r="I152" s="8">
        <v>301.75</v>
      </c>
      <c r="J152" s="11">
        <f>Table2[[#This Row],[Sales]]*Table2[[#This Row],[Quantity]]</f>
        <v>7450.5</v>
      </c>
      <c r="K152" s="11">
        <f>Table2[[#This Row],[Sales_Quantity]]*Table2[[#This Row],[Discount]]</f>
        <v>745.05000000000007</v>
      </c>
      <c r="L152" s="11">
        <f>Table2[[#This Row],[Sales_Quantity]]-Table2[[#This Row],[Discounted_price]]</f>
        <v>6705.45</v>
      </c>
    </row>
    <row r="153" spans="1:12" ht="15.75" customHeight="1" x14ac:dyDescent="0.3">
      <c r="A153" s="4" t="s">
        <v>62</v>
      </c>
      <c r="B153" s="7" t="s">
        <v>19</v>
      </c>
      <c r="C153" s="7" t="s">
        <v>22</v>
      </c>
      <c r="D153" s="7" t="s">
        <v>17</v>
      </c>
      <c r="E153" s="8">
        <v>870.23</v>
      </c>
      <c r="F153" s="9">
        <v>5</v>
      </c>
      <c r="G153" s="4">
        <v>0.05</v>
      </c>
      <c r="H153" s="10">
        <v>45660</v>
      </c>
      <c r="I153" s="8">
        <v>413.36</v>
      </c>
      <c r="J153" s="11">
        <f>Table2[[#This Row],[Sales]]*Table2[[#This Row],[Quantity]]</f>
        <v>4351.1499999999996</v>
      </c>
      <c r="K153" s="11">
        <f>Table2[[#This Row],[Sales_Quantity]]*Table2[[#This Row],[Discount]]</f>
        <v>217.5575</v>
      </c>
      <c r="L153" s="11">
        <f>Table2[[#This Row],[Sales_Quantity]]-Table2[[#This Row],[Discounted_price]]</f>
        <v>4133.5924999999997</v>
      </c>
    </row>
    <row r="154" spans="1:12" ht="15.75" customHeight="1" x14ac:dyDescent="0.3">
      <c r="A154" s="4" t="s">
        <v>37</v>
      </c>
      <c r="B154" s="7" t="s">
        <v>31</v>
      </c>
      <c r="C154" s="7" t="s">
        <v>13</v>
      </c>
      <c r="D154" s="7" t="s">
        <v>29</v>
      </c>
      <c r="E154" s="8">
        <v>862.19</v>
      </c>
      <c r="F154" s="9">
        <v>18</v>
      </c>
      <c r="G154" s="4">
        <v>0.05</v>
      </c>
      <c r="H154" s="10">
        <v>45663</v>
      </c>
      <c r="I154" s="8">
        <v>286.68</v>
      </c>
      <c r="J154" s="11">
        <f>Table2[[#This Row],[Sales]]*Table2[[#This Row],[Quantity]]</f>
        <v>15519.420000000002</v>
      </c>
      <c r="K154" s="11">
        <f>Table2[[#This Row],[Sales_Quantity]]*Table2[[#This Row],[Discount]]</f>
        <v>775.97100000000012</v>
      </c>
      <c r="L154" s="11">
        <f>Table2[[#This Row],[Sales_Quantity]]-Table2[[#This Row],[Discounted_price]]</f>
        <v>14743.449000000002</v>
      </c>
    </row>
    <row r="155" spans="1:12" ht="15.75" customHeight="1" x14ac:dyDescent="0.3">
      <c r="A155" s="4" t="s">
        <v>75</v>
      </c>
      <c r="B155" s="7" t="s">
        <v>61</v>
      </c>
      <c r="C155" s="7" t="s">
        <v>26</v>
      </c>
      <c r="D155" s="7" t="s">
        <v>17</v>
      </c>
      <c r="E155" s="8">
        <v>1171.18</v>
      </c>
      <c r="F155" s="9">
        <v>19</v>
      </c>
      <c r="G155" s="4">
        <v>0.05</v>
      </c>
      <c r="H155" s="10">
        <v>45667</v>
      </c>
      <c r="I155" s="8">
        <v>556.30999999999995</v>
      </c>
      <c r="J155" s="11">
        <f>Table2[[#This Row],[Sales]]*Table2[[#This Row],[Quantity]]</f>
        <v>22252.420000000002</v>
      </c>
      <c r="K155" s="11">
        <f>Table2[[#This Row],[Sales_Quantity]]*Table2[[#This Row],[Discount]]</f>
        <v>1112.6210000000001</v>
      </c>
      <c r="L155" s="11">
        <f>Table2[[#This Row],[Sales_Quantity]]-Table2[[#This Row],[Discounted_price]]</f>
        <v>21139.799000000003</v>
      </c>
    </row>
    <row r="156" spans="1:12" ht="15.75" customHeight="1" x14ac:dyDescent="0.3">
      <c r="A156" s="4" t="s">
        <v>60</v>
      </c>
      <c r="B156" s="7" t="s">
        <v>16</v>
      </c>
      <c r="C156" s="7" t="s">
        <v>22</v>
      </c>
      <c r="D156" s="7" t="s">
        <v>29</v>
      </c>
      <c r="E156" s="8">
        <v>1054.56</v>
      </c>
      <c r="F156" s="9">
        <v>11</v>
      </c>
      <c r="G156" s="4">
        <v>0.1</v>
      </c>
      <c r="H156" s="10">
        <v>45669</v>
      </c>
      <c r="I156" s="8">
        <v>332.19</v>
      </c>
      <c r="J156" s="11">
        <f>Table2[[#This Row],[Sales]]*Table2[[#This Row],[Quantity]]</f>
        <v>11600.16</v>
      </c>
      <c r="K156" s="11">
        <f>Table2[[#This Row],[Sales_Quantity]]*Table2[[#This Row],[Discount]]</f>
        <v>1160.0160000000001</v>
      </c>
      <c r="L156" s="11">
        <f>Table2[[#This Row],[Sales_Quantity]]-Table2[[#This Row],[Discounted_price]]</f>
        <v>10440.144</v>
      </c>
    </row>
    <row r="157" spans="1:12" ht="15.75" customHeight="1" x14ac:dyDescent="0.3">
      <c r="A157" s="4" t="s">
        <v>60</v>
      </c>
      <c r="B157" s="7" t="s">
        <v>25</v>
      </c>
      <c r="C157" s="7" t="s">
        <v>26</v>
      </c>
      <c r="D157" s="7" t="s">
        <v>23</v>
      </c>
      <c r="E157" s="8">
        <v>1681.21</v>
      </c>
      <c r="F157" s="9">
        <v>5</v>
      </c>
      <c r="G157" s="4">
        <v>0.2</v>
      </c>
      <c r="H157" s="10">
        <v>45670</v>
      </c>
      <c r="I157" s="8">
        <v>336.24</v>
      </c>
      <c r="J157" s="11">
        <f>Table2[[#This Row],[Sales]]*Table2[[#This Row],[Quantity]]</f>
        <v>8406.0499999999993</v>
      </c>
      <c r="K157" s="11">
        <f>Table2[[#This Row],[Sales_Quantity]]*Table2[[#This Row],[Discount]]</f>
        <v>1681.21</v>
      </c>
      <c r="L157" s="11">
        <f>Table2[[#This Row],[Sales_Quantity]]-Table2[[#This Row],[Discounted_price]]</f>
        <v>6724.8399999999992</v>
      </c>
    </row>
    <row r="158" spans="1:12" ht="15.75" customHeight="1" x14ac:dyDescent="0.3">
      <c r="A158" s="4" t="s">
        <v>60</v>
      </c>
      <c r="B158" s="7" t="s">
        <v>38</v>
      </c>
      <c r="C158" s="7" t="s">
        <v>13</v>
      </c>
      <c r="D158" s="7" t="s">
        <v>17</v>
      </c>
      <c r="E158" s="8">
        <v>379.77</v>
      </c>
      <c r="F158" s="9">
        <v>9</v>
      </c>
      <c r="G158" s="4">
        <v>0.05</v>
      </c>
      <c r="H158" s="10">
        <v>45673</v>
      </c>
      <c r="I158" s="8">
        <v>180.39</v>
      </c>
      <c r="J158" s="11">
        <f>Table2[[#This Row],[Sales]]*Table2[[#This Row],[Quantity]]</f>
        <v>3417.93</v>
      </c>
      <c r="K158" s="11">
        <f>Table2[[#This Row],[Sales_Quantity]]*Table2[[#This Row],[Discount]]</f>
        <v>170.8965</v>
      </c>
      <c r="L158" s="11">
        <f>Table2[[#This Row],[Sales_Quantity]]-Table2[[#This Row],[Discounted_price]]</f>
        <v>3247.0335</v>
      </c>
    </row>
    <row r="159" spans="1:12" ht="15.75" customHeight="1" x14ac:dyDescent="0.3">
      <c r="A159" s="4" t="s">
        <v>46</v>
      </c>
      <c r="B159" s="7" t="s">
        <v>47</v>
      </c>
      <c r="C159" s="7" t="s">
        <v>36</v>
      </c>
      <c r="D159" s="7" t="s">
        <v>17</v>
      </c>
      <c r="E159" s="8">
        <v>1076.33</v>
      </c>
      <c r="F159" s="9">
        <v>2</v>
      </c>
      <c r="G159" s="4">
        <v>0.1</v>
      </c>
      <c r="H159" s="10">
        <v>45674</v>
      </c>
      <c r="I159" s="8">
        <v>484.35</v>
      </c>
      <c r="J159" s="11">
        <f>Table2[[#This Row],[Sales]]*Table2[[#This Row],[Quantity]]</f>
        <v>2152.66</v>
      </c>
      <c r="K159" s="11">
        <f>Table2[[#This Row],[Sales_Quantity]]*Table2[[#This Row],[Discount]]</f>
        <v>215.26599999999999</v>
      </c>
      <c r="L159" s="11">
        <f>Table2[[#This Row],[Sales_Quantity]]-Table2[[#This Row],[Discounted_price]]</f>
        <v>1937.3939999999998</v>
      </c>
    </row>
    <row r="160" spans="1:12" ht="15.75" customHeight="1" x14ac:dyDescent="0.3">
      <c r="A160" s="4" t="s">
        <v>46</v>
      </c>
      <c r="B160" s="7" t="s">
        <v>33</v>
      </c>
      <c r="C160" s="7" t="s">
        <v>36</v>
      </c>
      <c r="D160" s="7" t="s">
        <v>41</v>
      </c>
      <c r="E160" s="8">
        <v>1250.71</v>
      </c>
      <c r="F160" s="9">
        <v>7</v>
      </c>
      <c r="G160" s="4">
        <v>0</v>
      </c>
      <c r="H160" s="10">
        <v>45674</v>
      </c>
      <c r="I160" s="8">
        <v>562.82000000000005</v>
      </c>
      <c r="J160" s="11">
        <f>Table2[[#This Row],[Sales]]*Table2[[#This Row],[Quantity]]</f>
        <v>8754.9700000000012</v>
      </c>
      <c r="K160" s="11">
        <f>Table2[[#This Row],[Sales_Quantity]]*Table2[[#This Row],[Discount]]</f>
        <v>0</v>
      </c>
      <c r="L160" s="11">
        <f>Table2[[#This Row],[Sales_Quantity]]-Table2[[#This Row],[Discounted_price]]</f>
        <v>8754.9700000000012</v>
      </c>
    </row>
    <row r="161" spans="1:12" ht="15.75" customHeight="1" x14ac:dyDescent="0.3">
      <c r="A161" s="4" t="s">
        <v>42</v>
      </c>
      <c r="B161" s="7" t="s">
        <v>19</v>
      </c>
      <c r="C161" s="7" t="s">
        <v>22</v>
      </c>
      <c r="D161" s="7" t="s">
        <v>17</v>
      </c>
      <c r="E161" s="8">
        <v>1118.3399999999999</v>
      </c>
      <c r="F161" s="9">
        <v>6</v>
      </c>
      <c r="G161" s="4">
        <v>0.2</v>
      </c>
      <c r="H161" s="10">
        <v>45674</v>
      </c>
      <c r="I161" s="8">
        <v>447.34</v>
      </c>
      <c r="J161" s="11">
        <f>Table2[[#This Row],[Sales]]*Table2[[#This Row],[Quantity]]</f>
        <v>6710.0399999999991</v>
      </c>
      <c r="K161" s="11">
        <f>Table2[[#This Row],[Sales_Quantity]]*Table2[[#This Row],[Discount]]</f>
        <v>1342.0079999999998</v>
      </c>
      <c r="L161" s="11">
        <f>Table2[[#This Row],[Sales_Quantity]]-Table2[[#This Row],[Discounted_price]]</f>
        <v>5368.0319999999992</v>
      </c>
    </row>
    <row r="162" spans="1:12" ht="15.75" customHeight="1" x14ac:dyDescent="0.3">
      <c r="A162" s="4" t="s">
        <v>72</v>
      </c>
      <c r="B162" s="7" t="s">
        <v>55</v>
      </c>
      <c r="C162" s="7" t="s">
        <v>26</v>
      </c>
      <c r="D162" s="7" t="s">
        <v>17</v>
      </c>
      <c r="E162" s="8">
        <v>1622.62</v>
      </c>
      <c r="F162" s="9">
        <v>12</v>
      </c>
      <c r="G162" s="4">
        <v>0.2</v>
      </c>
      <c r="H162" s="10">
        <v>45677</v>
      </c>
      <c r="I162" s="8">
        <v>649.04999999999995</v>
      </c>
      <c r="J162" s="11">
        <f>Table2[[#This Row],[Sales]]*Table2[[#This Row],[Quantity]]</f>
        <v>19471.439999999999</v>
      </c>
      <c r="K162" s="11">
        <f>Table2[[#This Row],[Sales_Quantity]]*Table2[[#This Row],[Discount]]</f>
        <v>3894.288</v>
      </c>
      <c r="L162" s="11">
        <f>Table2[[#This Row],[Sales_Quantity]]-Table2[[#This Row],[Discounted_price]]</f>
        <v>15577.151999999998</v>
      </c>
    </row>
    <row r="163" spans="1:12" ht="15.75" customHeight="1" x14ac:dyDescent="0.3">
      <c r="A163" s="4" t="s">
        <v>77</v>
      </c>
      <c r="B163" s="7" t="s">
        <v>50</v>
      </c>
      <c r="C163" s="7" t="s">
        <v>26</v>
      </c>
      <c r="D163" s="7" t="s">
        <v>14</v>
      </c>
      <c r="E163" s="8">
        <v>640.64</v>
      </c>
      <c r="F163" s="9">
        <v>11</v>
      </c>
      <c r="G163" s="4">
        <v>0.2</v>
      </c>
      <c r="H163" s="10">
        <v>45678</v>
      </c>
      <c r="I163" s="8">
        <v>205</v>
      </c>
      <c r="J163" s="11">
        <f>Table2[[#This Row],[Sales]]*Table2[[#This Row],[Quantity]]</f>
        <v>7047.04</v>
      </c>
      <c r="K163" s="11">
        <f>Table2[[#This Row],[Sales_Quantity]]*Table2[[#This Row],[Discount]]</f>
        <v>1409.4080000000001</v>
      </c>
      <c r="L163" s="11">
        <f>Table2[[#This Row],[Sales_Quantity]]-Table2[[#This Row],[Discounted_price]]</f>
        <v>5637.6319999999996</v>
      </c>
    </row>
    <row r="164" spans="1:12" ht="15.75" customHeight="1" x14ac:dyDescent="0.3">
      <c r="A164" s="4" t="s">
        <v>24</v>
      </c>
      <c r="B164" s="7" t="s">
        <v>45</v>
      </c>
      <c r="C164" s="7" t="s">
        <v>13</v>
      </c>
      <c r="D164" s="7" t="s">
        <v>17</v>
      </c>
      <c r="E164" s="8">
        <v>585.16</v>
      </c>
      <c r="F164" s="9">
        <v>17</v>
      </c>
      <c r="G164" s="4">
        <v>0.1</v>
      </c>
      <c r="H164" s="10">
        <v>45684</v>
      </c>
      <c r="I164" s="8">
        <v>263.32</v>
      </c>
      <c r="J164" s="11">
        <f>Table2[[#This Row],[Sales]]*Table2[[#This Row],[Quantity]]</f>
        <v>9947.7199999999993</v>
      </c>
      <c r="K164" s="11">
        <f>Table2[[#This Row],[Sales_Quantity]]*Table2[[#This Row],[Discount]]</f>
        <v>994.77199999999993</v>
      </c>
      <c r="L164" s="11">
        <f>Table2[[#This Row],[Sales_Quantity]]-Table2[[#This Row],[Discounted_price]]</f>
        <v>8952.9480000000003</v>
      </c>
    </row>
    <row r="165" spans="1:12" ht="15.75" customHeight="1" x14ac:dyDescent="0.3">
      <c r="A165" s="4" t="s">
        <v>24</v>
      </c>
      <c r="B165" s="7" t="s">
        <v>33</v>
      </c>
      <c r="C165" s="7" t="s">
        <v>20</v>
      </c>
      <c r="D165" s="7" t="s">
        <v>17</v>
      </c>
      <c r="E165" s="8">
        <v>1109.98</v>
      </c>
      <c r="F165" s="9">
        <v>5</v>
      </c>
      <c r="G165" s="4">
        <v>0.2</v>
      </c>
      <c r="H165" s="10">
        <v>45690</v>
      </c>
      <c r="I165" s="8">
        <v>443.99</v>
      </c>
      <c r="J165" s="11">
        <f>Table2[[#This Row],[Sales]]*Table2[[#This Row],[Quantity]]</f>
        <v>5549.9</v>
      </c>
      <c r="K165" s="11">
        <f>Table2[[#This Row],[Sales_Quantity]]*Table2[[#This Row],[Discount]]</f>
        <v>1109.98</v>
      </c>
      <c r="L165" s="11">
        <f>Table2[[#This Row],[Sales_Quantity]]-Table2[[#This Row],[Discounted_price]]</f>
        <v>4439.92</v>
      </c>
    </row>
    <row r="166" spans="1:12" ht="15.75" customHeight="1" x14ac:dyDescent="0.3">
      <c r="A166" s="4" t="s">
        <v>60</v>
      </c>
      <c r="B166" s="7" t="s">
        <v>47</v>
      </c>
      <c r="C166" s="7" t="s">
        <v>20</v>
      </c>
      <c r="D166" s="7" t="s">
        <v>14</v>
      </c>
      <c r="E166" s="8">
        <v>1098.08</v>
      </c>
      <c r="F166" s="9">
        <v>9</v>
      </c>
      <c r="G166" s="4">
        <v>0.1</v>
      </c>
      <c r="H166" s="10">
        <v>45692</v>
      </c>
      <c r="I166" s="8">
        <v>395.31</v>
      </c>
      <c r="J166" s="11">
        <f>Table2[[#This Row],[Sales]]*Table2[[#This Row],[Quantity]]</f>
        <v>9882.7199999999993</v>
      </c>
      <c r="K166" s="11">
        <f>Table2[[#This Row],[Sales_Quantity]]*Table2[[#This Row],[Discount]]</f>
        <v>988.27199999999993</v>
      </c>
      <c r="L166" s="11">
        <f>Table2[[#This Row],[Sales_Quantity]]-Table2[[#This Row],[Discounted_price]]</f>
        <v>8894.4480000000003</v>
      </c>
    </row>
    <row r="167" spans="1:12" ht="15.75" customHeight="1" x14ac:dyDescent="0.3">
      <c r="A167" s="4" t="s">
        <v>67</v>
      </c>
      <c r="B167" s="7" t="s">
        <v>50</v>
      </c>
      <c r="C167" s="7" t="s">
        <v>13</v>
      </c>
      <c r="D167" s="7" t="s">
        <v>41</v>
      </c>
      <c r="E167" s="8">
        <v>827.25</v>
      </c>
      <c r="F167" s="9">
        <v>7</v>
      </c>
      <c r="G167" s="4">
        <v>0.1</v>
      </c>
      <c r="H167" s="10">
        <v>45693</v>
      </c>
      <c r="I167" s="8">
        <v>335.04</v>
      </c>
      <c r="J167" s="11">
        <f>Table2[[#This Row],[Sales]]*Table2[[#This Row],[Quantity]]</f>
        <v>5790.75</v>
      </c>
      <c r="K167" s="11">
        <f>Table2[[#This Row],[Sales_Quantity]]*Table2[[#This Row],[Discount]]</f>
        <v>579.07500000000005</v>
      </c>
      <c r="L167" s="11">
        <f>Table2[[#This Row],[Sales_Quantity]]-Table2[[#This Row],[Discounted_price]]</f>
        <v>5211.6750000000002</v>
      </c>
    </row>
    <row r="168" spans="1:12" ht="15.75" customHeight="1" x14ac:dyDescent="0.3">
      <c r="A168" s="4" t="s">
        <v>72</v>
      </c>
      <c r="B168" s="7" t="s">
        <v>31</v>
      </c>
      <c r="C168" s="7" t="s">
        <v>36</v>
      </c>
      <c r="D168" s="7" t="s">
        <v>17</v>
      </c>
      <c r="E168" s="8">
        <v>741.88</v>
      </c>
      <c r="F168" s="9">
        <v>16</v>
      </c>
      <c r="G168" s="4">
        <v>0.1</v>
      </c>
      <c r="H168" s="10">
        <v>45695</v>
      </c>
      <c r="I168" s="8">
        <v>333.85</v>
      </c>
      <c r="J168" s="11">
        <f>Table2[[#This Row],[Sales]]*Table2[[#This Row],[Quantity]]</f>
        <v>11870.08</v>
      </c>
      <c r="K168" s="11">
        <f>Table2[[#This Row],[Sales_Quantity]]*Table2[[#This Row],[Discount]]</f>
        <v>1187.008</v>
      </c>
      <c r="L168" s="11">
        <f>Table2[[#This Row],[Sales_Quantity]]-Table2[[#This Row],[Discounted_price]]</f>
        <v>10683.072</v>
      </c>
    </row>
    <row r="169" spans="1:12" ht="15.75" customHeight="1" x14ac:dyDescent="0.3">
      <c r="A169" s="4" t="s">
        <v>74</v>
      </c>
      <c r="B169" s="7" t="s">
        <v>12</v>
      </c>
      <c r="C169" s="7" t="s">
        <v>20</v>
      </c>
      <c r="D169" s="7" t="s">
        <v>41</v>
      </c>
      <c r="E169" s="8">
        <v>1311.26</v>
      </c>
      <c r="F169" s="9">
        <v>6</v>
      </c>
      <c r="G169" s="4">
        <v>0.1</v>
      </c>
      <c r="H169" s="10">
        <v>45698</v>
      </c>
      <c r="I169" s="8">
        <v>531.05999999999995</v>
      </c>
      <c r="J169" s="11">
        <f>Table2[[#This Row],[Sales]]*Table2[[#This Row],[Quantity]]</f>
        <v>7867.5599999999995</v>
      </c>
      <c r="K169" s="11">
        <f>Table2[[#This Row],[Sales_Quantity]]*Table2[[#This Row],[Discount]]</f>
        <v>786.75599999999997</v>
      </c>
      <c r="L169" s="11">
        <f>Table2[[#This Row],[Sales_Quantity]]-Table2[[#This Row],[Discounted_price]]</f>
        <v>7080.8039999999992</v>
      </c>
    </row>
    <row r="170" spans="1:12" ht="15.75" customHeight="1" x14ac:dyDescent="0.3">
      <c r="A170" s="4" t="s">
        <v>74</v>
      </c>
      <c r="B170" s="7" t="s">
        <v>33</v>
      </c>
      <c r="C170" s="7" t="s">
        <v>22</v>
      </c>
      <c r="D170" s="7" t="s">
        <v>41</v>
      </c>
      <c r="E170" s="8">
        <v>573.32000000000005</v>
      </c>
      <c r="F170" s="9">
        <v>19</v>
      </c>
      <c r="G170" s="4">
        <v>0.1</v>
      </c>
      <c r="H170" s="10">
        <v>45703</v>
      </c>
      <c r="I170" s="8">
        <v>232.19</v>
      </c>
      <c r="J170" s="11">
        <f>Table2[[#This Row],[Sales]]*Table2[[#This Row],[Quantity]]</f>
        <v>10893.080000000002</v>
      </c>
      <c r="K170" s="11">
        <f>Table2[[#This Row],[Sales_Quantity]]*Table2[[#This Row],[Discount]]</f>
        <v>1089.3080000000002</v>
      </c>
      <c r="L170" s="11">
        <f>Table2[[#This Row],[Sales_Quantity]]-Table2[[#This Row],[Discounted_price]]</f>
        <v>9803.7720000000008</v>
      </c>
    </row>
    <row r="171" spans="1:12" ht="15.75" customHeight="1" x14ac:dyDescent="0.3">
      <c r="A171" s="4" t="s">
        <v>54</v>
      </c>
      <c r="B171" s="7" t="s">
        <v>25</v>
      </c>
      <c r="C171" s="7" t="s">
        <v>13</v>
      </c>
      <c r="D171" s="7" t="s">
        <v>23</v>
      </c>
      <c r="E171" s="8">
        <v>1115.22</v>
      </c>
      <c r="F171" s="9">
        <v>14</v>
      </c>
      <c r="G171" s="4">
        <v>0.2</v>
      </c>
      <c r="H171" s="10">
        <v>45705</v>
      </c>
      <c r="I171" s="8">
        <v>223.04</v>
      </c>
      <c r="J171" s="11">
        <f>Table2[[#This Row],[Sales]]*Table2[[#This Row],[Quantity]]</f>
        <v>15613.08</v>
      </c>
      <c r="K171" s="11">
        <f>Table2[[#This Row],[Sales_Quantity]]*Table2[[#This Row],[Discount]]</f>
        <v>3122.616</v>
      </c>
      <c r="L171" s="11">
        <f>Table2[[#This Row],[Sales_Quantity]]-Table2[[#This Row],[Discounted_price]]</f>
        <v>12490.464</v>
      </c>
    </row>
    <row r="172" spans="1:12" ht="15.75" customHeight="1" x14ac:dyDescent="0.3">
      <c r="A172" s="4" t="s">
        <v>15</v>
      </c>
      <c r="B172" s="7" t="s">
        <v>47</v>
      </c>
      <c r="C172" s="7" t="s">
        <v>26</v>
      </c>
      <c r="D172" s="7" t="s">
        <v>17</v>
      </c>
      <c r="E172" s="8">
        <v>845.84</v>
      </c>
      <c r="F172" s="9">
        <v>4</v>
      </c>
      <c r="G172" s="4">
        <v>0</v>
      </c>
      <c r="H172" s="10">
        <v>45707</v>
      </c>
      <c r="I172" s="8">
        <v>422.92</v>
      </c>
      <c r="J172" s="11">
        <f>Table2[[#This Row],[Sales]]*Table2[[#This Row],[Quantity]]</f>
        <v>3383.36</v>
      </c>
      <c r="K172" s="11">
        <f>Table2[[#This Row],[Sales_Quantity]]*Table2[[#This Row],[Discount]]</f>
        <v>0</v>
      </c>
      <c r="L172" s="11">
        <f>Table2[[#This Row],[Sales_Quantity]]-Table2[[#This Row],[Discounted_price]]</f>
        <v>3383.36</v>
      </c>
    </row>
    <row r="173" spans="1:12" ht="15.75" customHeight="1" x14ac:dyDescent="0.3">
      <c r="A173" s="4" t="s">
        <v>32</v>
      </c>
      <c r="B173" s="7" t="s">
        <v>57</v>
      </c>
      <c r="C173" s="7" t="s">
        <v>13</v>
      </c>
      <c r="D173" s="7" t="s">
        <v>23</v>
      </c>
      <c r="E173" s="8">
        <v>1029.8</v>
      </c>
      <c r="F173" s="9">
        <v>3</v>
      </c>
      <c r="G173" s="4">
        <v>0</v>
      </c>
      <c r="H173" s="10">
        <v>45708</v>
      </c>
      <c r="I173" s="8">
        <v>257.45</v>
      </c>
      <c r="J173" s="11">
        <f>Table2[[#This Row],[Sales]]*Table2[[#This Row],[Quantity]]</f>
        <v>3089.3999999999996</v>
      </c>
      <c r="K173" s="11">
        <f>Table2[[#This Row],[Sales_Quantity]]*Table2[[#This Row],[Discount]]</f>
        <v>0</v>
      </c>
      <c r="L173" s="11">
        <f>Table2[[#This Row],[Sales_Quantity]]-Table2[[#This Row],[Discounted_price]]</f>
        <v>3089.3999999999996</v>
      </c>
    </row>
    <row r="174" spans="1:12" ht="15.75" customHeight="1" x14ac:dyDescent="0.3">
      <c r="A174" s="4" t="s">
        <v>34</v>
      </c>
      <c r="B174" s="7" t="s">
        <v>33</v>
      </c>
      <c r="C174" s="7" t="s">
        <v>26</v>
      </c>
      <c r="D174" s="7" t="s">
        <v>14</v>
      </c>
      <c r="E174" s="8">
        <v>1189.83</v>
      </c>
      <c r="F174" s="9">
        <v>2</v>
      </c>
      <c r="G174" s="4">
        <v>0.2</v>
      </c>
      <c r="H174" s="10">
        <v>45709</v>
      </c>
      <c r="I174" s="8">
        <v>380.75</v>
      </c>
      <c r="J174" s="11">
        <f>Table2[[#This Row],[Sales]]*Table2[[#This Row],[Quantity]]</f>
        <v>2379.66</v>
      </c>
      <c r="K174" s="11">
        <f>Table2[[#This Row],[Sales_Quantity]]*Table2[[#This Row],[Discount]]</f>
        <v>475.93200000000002</v>
      </c>
      <c r="L174" s="11">
        <f>Table2[[#This Row],[Sales_Quantity]]-Table2[[#This Row],[Discounted_price]]</f>
        <v>1903.7279999999998</v>
      </c>
    </row>
    <row r="175" spans="1:12" ht="15.75" customHeight="1" x14ac:dyDescent="0.3">
      <c r="A175" s="4" t="s">
        <v>69</v>
      </c>
      <c r="B175" s="7" t="s">
        <v>45</v>
      </c>
      <c r="C175" s="7" t="s">
        <v>22</v>
      </c>
      <c r="D175" s="7" t="s">
        <v>14</v>
      </c>
      <c r="E175" s="8">
        <v>704.28</v>
      </c>
      <c r="F175" s="9">
        <v>15</v>
      </c>
      <c r="G175" s="4">
        <v>0.2</v>
      </c>
      <c r="H175" s="10">
        <v>45712</v>
      </c>
      <c r="I175" s="8">
        <v>225.37</v>
      </c>
      <c r="J175" s="11">
        <f>Table2[[#This Row],[Sales]]*Table2[[#This Row],[Quantity]]</f>
        <v>10564.199999999999</v>
      </c>
      <c r="K175" s="11">
        <f>Table2[[#This Row],[Sales_Quantity]]*Table2[[#This Row],[Discount]]</f>
        <v>2112.8399999999997</v>
      </c>
      <c r="L175" s="11">
        <f>Table2[[#This Row],[Sales_Quantity]]-Table2[[#This Row],[Discounted_price]]</f>
        <v>8451.3599999999988</v>
      </c>
    </row>
    <row r="176" spans="1:12" ht="15.75" customHeight="1" x14ac:dyDescent="0.3">
      <c r="A176" s="4" t="s">
        <v>67</v>
      </c>
      <c r="B176" s="7" t="s">
        <v>49</v>
      </c>
      <c r="C176" s="7" t="s">
        <v>36</v>
      </c>
      <c r="D176" s="7" t="s">
        <v>41</v>
      </c>
      <c r="E176" s="8">
        <v>1618.22</v>
      </c>
      <c r="F176" s="9">
        <v>12</v>
      </c>
      <c r="G176" s="4">
        <v>0.2</v>
      </c>
      <c r="H176" s="10">
        <v>45712</v>
      </c>
      <c r="I176" s="8">
        <v>582.55999999999995</v>
      </c>
      <c r="J176" s="11">
        <f>Table2[[#This Row],[Sales]]*Table2[[#This Row],[Quantity]]</f>
        <v>19418.64</v>
      </c>
      <c r="K176" s="11">
        <f>Table2[[#This Row],[Sales_Quantity]]*Table2[[#This Row],[Discount]]</f>
        <v>3883.7280000000001</v>
      </c>
      <c r="L176" s="11">
        <f>Table2[[#This Row],[Sales_Quantity]]-Table2[[#This Row],[Discounted_price]]</f>
        <v>15534.912</v>
      </c>
    </row>
    <row r="177" spans="1:12" ht="15.75" customHeight="1" x14ac:dyDescent="0.3">
      <c r="A177" s="4" t="s">
        <v>75</v>
      </c>
      <c r="B177" s="7" t="s">
        <v>55</v>
      </c>
      <c r="C177" s="7" t="s">
        <v>36</v>
      </c>
      <c r="D177" s="7" t="s">
        <v>14</v>
      </c>
      <c r="E177" s="8">
        <v>1014.43</v>
      </c>
      <c r="F177" s="9">
        <v>2</v>
      </c>
      <c r="G177" s="4">
        <v>0.15</v>
      </c>
      <c r="H177" s="10">
        <v>45713</v>
      </c>
      <c r="I177" s="8">
        <v>344.91</v>
      </c>
      <c r="J177" s="11">
        <f>Table2[[#This Row],[Sales]]*Table2[[#This Row],[Quantity]]</f>
        <v>2028.86</v>
      </c>
      <c r="K177" s="11">
        <f>Table2[[#This Row],[Sales_Quantity]]*Table2[[#This Row],[Discount]]</f>
        <v>304.32899999999995</v>
      </c>
      <c r="L177" s="11">
        <f>Table2[[#This Row],[Sales_Quantity]]-Table2[[#This Row],[Discounted_price]]</f>
        <v>1724.5309999999999</v>
      </c>
    </row>
    <row r="178" spans="1:12" ht="15.75" customHeight="1" x14ac:dyDescent="0.3">
      <c r="A178" s="4" t="s">
        <v>77</v>
      </c>
      <c r="B178" s="7" t="s">
        <v>33</v>
      </c>
      <c r="C178" s="7" t="s">
        <v>36</v>
      </c>
      <c r="D178" s="7" t="s">
        <v>17</v>
      </c>
      <c r="E178" s="8">
        <v>826.97</v>
      </c>
      <c r="F178" s="9">
        <v>18</v>
      </c>
      <c r="G178" s="4">
        <v>0.2</v>
      </c>
      <c r="H178" s="10">
        <v>45715</v>
      </c>
      <c r="I178" s="8">
        <v>330.79</v>
      </c>
      <c r="J178" s="11">
        <f>Table2[[#This Row],[Sales]]*Table2[[#This Row],[Quantity]]</f>
        <v>14885.460000000001</v>
      </c>
      <c r="K178" s="11">
        <f>Table2[[#This Row],[Sales_Quantity]]*Table2[[#This Row],[Discount]]</f>
        <v>2977.0920000000006</v>
      </c>
      <c r="L178" s="11">
        <f>Table2[[#This Row],[Sales_Quantity]]-Table2[[#This Row],[Discounted_price]]</f>
        <v>11908.368</v>
      </c>
    </row>
    <row r="179" spans="1:12" ht="15.75" customHeight="1" x14ac:dyDescent="0.3">
      <c r="A179" s="4" t="s">
        <v>18</v>
      </c>
      <c r="B179" s="7" t="s">
        <v>33</v>
      </c>
      <c r="C179" s="7" t="s">
        <v>36</v>
      </c>
      <c r="D179" s="7" t="s">
        <v>17</v>
      </c>
      <c r="E179" s="8">
        <v>1022.23</v>
      </c>
      <c r="F179" s="9">
        <v>8</v>
      </c>
      <c r="G179" s="4">
        <v>0.1</v>
      </c>
      <c r="H179" s="10">
        <v>45717</v>
      </c>
      <c r="I179" s="8">
        <v>460</v>
      </c>
      <c r="J179" s="11">
        <f>Table2[[#This Row],[Sales]]*Table2[[#This Row],[Quantity]]</f>
        <v>8177.84</v>
      </c>
      <c r="K179" s="11">
        <f>Table2[[#This Row],[Sales_Quantity]]*Table2[[#This Row],[Discount]]</f>
        <v>817.78400000000011</v>
      </c>
      <c r="L179" s="11">
        <f>Table2[[#This Row],[Sales_Quantity]]-Table2[[#This Row],[Discounted_price]]</f>
        <v>7360.0560000000005</v>
      </c>
    </row>
    <row r="180" spans="1:12" ht="15.75" customHeight="1" x14ac:dyDescent="0.3">
      <c r="A180" s="4" t="s">
        <v>74</v>
      </c>
      <c r="B180" s="7" t="s">
        <v>31</v>
      </c>
      <c r="C180" s="7" t="s">
        <v>20</v>
      </c>
      <c r="D180" s="7" t="s">
        <v>14</v>
      </c>
      <c r="E180" s="8">
        <v>1099.69</v>
      </c>
      <c r="F180" s="9">
        <v>6</v>
      </c>
      <c r="G180" s="4">
        <v>0</v>
      </c>
      <c r="H180" s="10">
        <v>45718</v>
      </c>
      <c r="I180" s="8">
        <v>439.88</v>
      </c>
      <c r="J180" s="11">
        <f>Table2[[#This Row],[Sales]]*Table2[[#This Row],[Quantity]]</f>
        <v>6598.14</v>
      </c>
      <c r="K180" s="11">
        <f>Table2[[#This Row],[Sales_Quantity]]*Table2[[#This Row],[Discount]]</f>
        <v>0</v>
      </c>
      <c r="L180" s="11">
        <f>Table2[[#This Row],[Sales_Quantity]]-Table2[[#This Row],[Discounted_price]]</f>
        <v>6598.14</v>
      </c>
    </row>
    <row r="181" spans="1:12" ht="15.75" customHeight="1" x14ac:dyDescent="0.3">
      <c r="A181" s="4" t="s">
        <v>54</v>
      </c>
      <c r="B181" s="7" t="s">
        <v>66</v>
      </c>
      <c r="C181" s="7" t="s">
        <v>26</v>
      </c>
      <c r="D181" s="7" t="s">
        <v>14</v>
      </c>
      <c r="E181" s="8">
        <v>710.52</v>
      </c>
      <c r="F181" s="9">
        <v>8</v>
      </c>
      <c r="G181" s="4">
        <v>0.1</v>
      </c>
      <c r="H181" s="10">
        <v>45721</v>
      </c>
      <c r="I181" s="8">
        <v>255.79</v>
      </c>
      <c r="J181" s="11">
        <f>Table2[[#This Row],[Sales]]*Table2[[#This Row],[Quantity]]</f>
        <v>5684.16</v>
      </c>
      <c r="K181" s="11">
        <f>Table2[[#This Row],[Sales_Quantity]]*Table2[[#This Row],[Discount]]</f>
        <v>568.41600000000005</v>
      </c>
      <c r="L181" s="11">
        <f>Table2[[#This Row],[Sales_Quantity]]-Table2[[#This Row],[Discounted_price]]</f>
        <v>5115.7439999999997</v>
      </c>
    </row>
    <row r="182" spans="1:12" ht="15.75" customHeight="1" x14ac:dyDescent="0.3">
      <c r="A182" s="4" t="s">
        <v>54</v>
      </c>
      <c r="B182" s="7" t="s">
        <v>61</v>
      </c>
      <c r="C182" s="7" t="s">
        <v>26</v>
      </c>
      <c r="D182" s="7" t="s">
        <v>14</v>
      </c>
      <c r="E182" s="8">
        <v>499.18</v>
      </c>
      <c r="F182" s="9">
        <v>15</v>
      </c>
      <c r="G182" s="4">
        <v>0.2</v>
      </c>
      <c r="H182" s="10">
        <v>45724</v>
      </c>
      <c r="I182" s="8">
        <v>159.74</v>
      </c>
      <c r="J182" s="11">
        <f>Table2[[#This Row],[Sales]]*Table2[[#This Row],[Quantity]]</f>
        <v>7487.7</v>
      </c>
      <c r="K182" s="11">
        <f>Table2[[#This Row],[Sales_Quantity]]*Table2[[#This Row],[Discount]]</f>
        <v>1497.54</v>
      </c>
      <c r="L182" s="11">
        <f>Table2[[#This Row],[Sales_Quantity]]-Table2[[#This Row],[Discounted_price]]</f>
        <v>5990.16</v>
      </c>
    </row>
    <row r="183" spans="1:12" ht="15.75" customHeight="1" x14ac:dyDescent="0.3">
      <c r="A183" s="4" t="s">
        <v>39</v>
      </c>
      <c r="B183" s="7" t="s">
        <v>40</v>
      </c>
      <c r="C183" s="7" t="s">
        <v>22</v>
      </c>
      <c r="D183" s="7" t="s">
        <v>14</v>
      </c>
      <c r="E183" s="8">
        <v>1064.19</v>
      </c>
      <c r="F183" s="9">
        <v>18</v>
      </c>
      <c r="G183" s="4">
        <v>0.05</v>
      </c>
      <c r="H183" s="10">
        <v>45725</v>
      </c>
      <c r="I183" s="8">
        <v>404.39</v>
      </c>
      <c r="J183" s="11">
        <f>Table2[[#This Row],[Sales]]*Table2[[#This Row],[Quantity]]</f>
        <v>19155.420000000002</v>
      </c>
      <c r="K183" s="11">
        <f>Table2[[#This Row],[Sales_Quantity]]*Table2[[#This Row],[Discount]]</f>
        <v>957.77100000000019</v>
      </c>
      <c r="L183" s="11">
        <f>Table2[[#This Row],[Sales_Quantity]]-Table2[[#This Row],[Discounted_price]]</f>
        <v>18197.649000000001</v>
      </c>
    </row>
    <row r="184" spans="1:12" ht="15.75" customHeight="1" x14ac:dyDescent="0.3">
      <c r="A184" s="4" t="s">
        <v>69</v>
      </c>
      <c r="B184" s="7" t="s">
        <v>40</v>
      </c>
      <c r="C184" s="7" t="s">
        <v>20</v>
      </c>
      <c r="D184" s="7" t="s">
        <v>41</v>
      </c>
      <c r="E184" s="8">
        <v>438.76</v>
      </c>
      <c r="F184" s="9">
        <v>18</v>
      </c>
      <c r="G184" s="4">
        <v>0.05</v>
      </c>
      <c r="H184" s="10">
        <v>45726</v>
      </c>
      <c r="I184" s="8">
        <v>187.57</v>
      </c>
      <c r="J184" s="11">
        <f>Table2[[#This Row],[Sales]]*Table2[[#This Row],[Quantity]]</f>
        <v>7897.68</v>
      </c>
      <c r="K184" s="11">
        <f>Table2[[#This Row],[Sales_Quantity]]*Table2[[#This Row],[Discount]]</f>
        <v>394.88400000000001</v>
      </c>
      <c r="L184" s="11">
        <f>Table2[[#This Row],[Sales_Quantity]]-Table2[[#This Row],[Discounted_price]]</f>
        <v>7502.7960000000003</v>
      </c>
    </row>
    <row r="185" spans="1:12" ht="15.75" customHeight="1" x14ac:dyDescent="0.3">
      <c r="A185" s="4" t="s">
        <v>43</v>
      </c>
      <c r="B185" s="7" t="s">
        <v>57</v>
      </c>
      <c r="C185" s="7" t="s">
        <v>13</v>
      </c>
      <c r="D185" s="7" t="s">
        <v>17</v>
      </c>
      <c r="E185" s="8">
        <v>864.98</v>
      </c>
      <c r="F185" s="9">
        <v>2</v>
      </c>
      <c r="G185" s="4">
        <v>0.05</v>
      </c>
      <c r="H185" s="10">
        <v>45727</v>
      </c>
      <c r="I185" s="8">
        <v>410.87</v>
      </c>
      <c r="J185" s="11">
        <f>Table2[[#This Row],[Sales]]*Table2[[#This Row],[Quantity]]</f>
        <v>1729.96</v>
      </c>
      <c r="K185" s="11">
        <f>Table2[[#This Row],[Sales_Quantity]]*Table2[[#This Row],[Discount]]</f>
        <v>86.498000000000005</v>
      </c>
      <c r="L185" s="11">
        <f>Table2[[#This Row],[Sales_Quantity]]-Table2[[#This Row],[Discounted_price]]</f>
        <v>1643.462</v>
      </c>
    </row>
    <row r="186" spans="1:12" ht="15.75" customHeight="1" x14ac:dyDescent="0.3">
      <c r="A186" s="4" t="s">
        <v>59</v>
      </c>
      <c r="B186" s="7" t="s">
        <v>57</v>
      </c>
      <c r="C186" s="7" t="s">
        <v>13</v>
      </c>
      <c r="D186" s="7" t="s">
        <v>29</v>
      </c>
      <c r="E186" s="8">
        <v>984.93</v>
      </c>
      <c r="F186" s="9">
        <v>14</v>
      </c>
      <c r="G186" s="4">
        <v>0.2</v>
      </c>
      <c r="H186" s="10">
        <v>45733</v>
      </c>
      <c r="I186" s="8">
        <v>275.77999999999997</v>
      </c>
      <c r="J186" s="11">
        <f>Table2[[#This Row],[Sales]]*Table2[[#This Row],[Quantity]]</f>
        <v>13789.019999999999</v>
      </c>
      <c r="K186" s="11">
        <f>Table2[[#This Row],[Sales_Quantity]]*Table2[[#This Row],[Discount]]</f>
        <v>2757.8040000000001</v>
      </c>
      <c r="L186" s="11">
        <f>Table2[[#This Row],[Sales_Quantity]]-Table2[[#This Row],[Discounted_price]]</f>
        <v>11031.215999999999</v>
      </c>
    </row>
    <row r="187" spans="1:12" ht="15.75" customHeight="1" x14ac:dyDescent="0.3">
      <c r="A187" s="4" t="s">
        <v>27</v>
      </c>
      <c r="B187" s="7" t="s">
        <v>57</v>
      </c>
      <c r="C187" s="7" t="s">
        <v>13</v>
      </c>
      <c r="D187" s="7" t="s">
        <v>17</v>
      </c>
      <c r="E187" s="8">
        <v>1493.49</v>
      </c>
      <c r="F187" s="9">
        <v>18</v>
      </c>
      <c r="G187" s="4">
        <v>0</v>
      </c>
      <c r="H187" s="10">
        <v>45734</v>
      </c>
      <c r="I187" s="8">
        <v>746.74</v>
      </c>
      <c r="J187" s="11">
        <f>Table2[[#This Row],[Sales]]*Table2[[#This Row],[Quantity]]</f>
        <v>26882.82</v>
      </c>
      <c r="K187" s="11">
        <f>Table2[[#This Row],[Sales_Quantity]]*Table2[[#This Row],[Discount]]</f>
        <v>0</v>
      </c>
      <c r="L187" s="11">
        <f>Table2[[#This Row],[Sales_Quantity]]-Table2[[#This Row],[Discounted_price]]</f>
        <v>26882.82</v>
      </c>
    </row>
    <row r="188" spans="1:12" ht="15.75" customHeight="1" x14ac:dyDescent="0.3">
      <c r="A188" s="4" t="s">
        <v>34</v>
      </c>
      <c r="B188" s="7" t="s">
        <v>55</v>
      </c>
      <c r="C188" s="7" t="s">
        <v>22</v>
      </c>
      <c r="D188" s="7" t="s">
        <v>17</v>
      </c>
      <c r="E188" s="8">
        <v>689.43</v>
      </c>
      <c r="F188" s="9">
        <v>9</v>
      </c>
      <c r="G188" s="4">
        <v>0.1</v>
      </c>
      <c r="H188" s="10">
        <v>45736</v>
      </c>
      <c r="I188" s="8">
        <v>310.24</v>
      </c>
      <c r="J188" s="11">
        <f>Table2[[#This Row],[Sales]]*Table2[[#This Row],[Quantity]]</f>
        <v>6204.87</v>
      </c>
      <c r="K188" s="11">
        <f>Table2[[#This Row],[Sales_Quantity]]*Table2[[#This Row],[Discount]]</f>
        <v>620.48700000000008</v>
      </c>
      <c r="L188" s="11">
        <f>Table2[[#This Row],[Sales_Quantity]]-Table2[[#This Row],[Discounted_price]]</f>
        <v>5584.3829999999998</v>
      </c>
    </row>
    <row r="189" spans="1:12" ht="15.75" customHeight="1" x14ac:dyDescent="0.3">
      <c r="A189" s="4" t="s">
        <v>42</v>
      </c>
      <c r="B189" s="7" t="s">
        <v>61</v>
      </c>
      <c r="C189" s="7" t="s">
        <v>22</v>
      </c>
      <c r="D189" s="7" t="s">
        <v>17</v>
      </c>
      <c r="E189" s="8">
        <v>682.24</v>
      </c>
      <c r="F189" s="9">
        <v>1</v>
      </c>
      <c r="G189" s="4">
        <v>0</v>
      </c>
      <c r="H189" s="10">
        <v>45738</v>
      </c>
      <c r="I189" s="8">
        <v>341.12</v>
      </c>
      <c r="J189" s="11">
        <f>Table2[[#This Row],[Sales]]*Table2[[#This Row],[Quantity]]</f>
        <v>682.24</v>
      </c>
      <c r="K189" s="11">
        <f>Table2[[#This Row],[Sales_Quantity]]*Table2[[#This Row],[Discount]]</f>
        <v>0</v>
      </c>
      <c r="L189" s="11">
        <f>Table2[[#This Row],[Sales_Quantity]]-Table2[[#This Row],[Discounted_price]]</f>
        <v>682.24</v>
      </c>
    </row>
    <row r="190" spans="1:12" ht="15.75" customHeight="1" x14ac:dyDescent="0.3">
      <c r="A190" s="4" t="s">
        <v>43</v>
      </c>
      <c r="B190" s="7" t="s">
        <v>28</v>
      </c>
      <c r="C190" s="7" t="s">
        <v>26</v>
      </c>
      <c r="D190" s="7" t="s">
        <v>23</v>
      </c>
      <c r="E190" s="8">
        <v>458.54</v>
      </c>
      <c r="F190" s="9">
        <v>15</v>
      </c>
      <c r="G190" s="4">
        <v>0.2</v>
      </c>
      <c r="H190" s="10">
        <v>45741</v>
      </c>
      <c r="I190" s="8">
        <v>91.71</v>
      </c>
      <c r="J190" s="11">
        <f>Table2[[#This Row],[Sales]]*Table2[[#This Row],[Quantity]]</f>
        <v>6878.1</v>
      </c>
      <c r="K190" s="11">
        <f>Table2[[#This Row],[Sales_Quantity]]*Table2[[#This Row],[Discount]]</f>
        <v>1375.6200000000001</v>
      </c>
      <c r="L190" s="11">
        <f>Table2[[#This Row],[Sales_Quantity]]-Table2[[#This Row],[Discounted_price]]</f>
        <v>5502.4800000000005</v>
      </c>
    </row>
    <row r="191" spans="1:12" ht="15.75" customHeight="1" x14ac:dyDescent="0.3">
      <c r="A191" s="4" t="s">
        <v>34</v>
      </c>
      <c r="B191" s="7" t="s">
        <v>28</v>
      </c>
      <c r="C191" s="7" t="s">
        <v>22</v>
      </c>
      <c r="D191" s="7" t="s">
        <v>29</v>
      </c>
      <c r="E191" s="8">
        <v>1184.25</v>
      </c>
      <c r="F191" s="9">
        <v>11</v>
      </c>
      <c r="G191" s="4">
        <v>0.2</v>
      </c>
      <c r="H191" s="10">
        <v>45742</v>
      </c>
      <c r="I191" s="8">
        <v>331.59</v>
      </c>
      <c r="J191" s="11">
        <f>Table2[[#This Row],[Sales]]*Table2[[#This Row],[Quantity]]</f>
        <v>13026.75</v>
      </c>
      <c r="K191" s="11">
        <f>Table2[[#This Row],[Sales_Quantity]]*Table2[[#This Row],[Discount]]</f>
        <v>2605.3500000000004</v>
      </c>
      <c r="L191" s="11">
        <f>Table2[[#This Row],[Sales_Quantity]]-Table2[[#This Row],[Discounted_price]]</f>
        <v>10421.4</v>
      </c>
    </row>
    <row r="192" spans="1:12" ht="15.75" customHeight="1" x14ac:dyDescent="0.3">
      <c r="A192" s="4" t="s">
        <v>27</v>
      </c>
      <c r="B192" s="7" t="s">
        <v>12</v>
      </c>
      <c r="C192" s="7" t="s">
        <v>22</v>
      </c>
      <c r="D192" s="7" t="s">
        <v>17</v>
      </c>
      <c r="E192" s="8">
        <v>762.14</v>
      </c>
      <c r="F192" s="9">
        <v>9</v>
      </c>
      <c r="G192" s="4">
        <v>0</v>
      </c>
      <c r="H192" s="10">
        <v>45743</v>
      </c>
      <c r="I192" s="8">
        <v>381.07</v>
      </c>
      <c r="J192" s="11">
        <f>Table2[[#This Row],[Sales]]*Table2[[#This Row],[Quantity]]</f>
        <v>6859.26</v>
      </c>
      <c r="K192" s="11">
        <f>Table2[[#This Row],[Sales_Quantity]]*Table2[[#This Row],[Discount]]</f>
        <v>0</v>
      </c>
      <c r="L192" s="11">
        <f>Table2[[#This Row],[Sales_Quantity]]-Table2[[#This Row],[Discounted_price]]</f>
        <v>6859.26</v>
      </c>
    </row>
    <row r="193" spans="1:12" ht="15.75" customHeight="1" x14ac:dyDescent="0.3">
      <c r="A193" s="4" t="s">
        <v>24</v>
      </c>
      <c r="B193" s="7" t="s">
        <v>55</v>
      </c>
      <c r="C193" s="7" t="s">
        <v>26</v>
      </c>
      <c r="D193" s="7" t="s">
        <v>14</v>
      </c>
      <c r="E193" s="8">
        <v>750.71</v>
      </c>
      <c r="F193" s="9">
        <v>10</v>
      </c>
      <c r="G193" s="4">
        <v>0.15</v>
      </c>
      <c r="H193" s="10">
        <v>45743</v>
      </c>
      <c r="I193" s="8">
        <v>255.24</v>
      </c>
      <c r="J193" s="11">
        <f>Table2[[#This Row],[Sales]]*Table2[[#This Row],[Quantity]]</f>
        <v>7507.1</v>
      </c>
      <c r="K193" s="11">
        <f>Table2[[#This Row],[Sales_Quantity]]*Table2[[#This Row],[Discount]]</f>
        <v>1126.0650000000001</v>
      </c>
      <c r="L193" s="11">
        <f>Table2[[#This Row],[Sales_Quantity]]-Table2[[#This Row],[Discounted_price]]</f>
        <v>6381.0349999999999</v>
      </c>
    </row>
    <row r="194" spans="1:12" ht="15.75" customHeight="1" x14ac:dyDescent="0.3">
      <c r="A194" s="4" t="s">
        <v>77</v>
      </c>
      <c r="B194" s="7" t="s">
        <v>73</v>
      </c>
      <c r="C194" s="7" t="s">
        <v>36</v>
      </c>
      <c r="D194" s="7" t="s">
        <v>17</v>
      </c>
      <c r="E194" s="8">
        <v>1456.94</v>
      </c>
      <c r="F194" s="9">
        <v>14</v>
      </c>
      <c r="G194" s="4">
        <v>0.05</v>
      </c>
      <c r="H194" s="10">
        <v>45745</v>
      </c>
      <c r="I194" s="8">
        <v>692.05</v>
      </c>
      <c r="J194" s="11">
        <f>Table2[[#This Row],[Sales]]*Table2[[#This Row],[Quantity]]</f>
        <v>20397.16</v>
      </c>
      <c r="K194" s="11">
        <f>Table2[[#This Row],[Sales_Quantity]]*Table2[[#This Row],[Discount]]</f>
        <v>1019.8580000000001</v>
      </c>
      <c r="L194" s="11">
        <f>Table2[[#This Row],[Sales_Quantity]]-Table2[[#This Row],[Discounted_price]]</f>
        <v>19377.302</v>
      </c>
    </row>
    <row r="195" spans="1:12" ht="15.75" customHeight="1" x14ac:dyDescent="0.3">
      <c r="A195" s="4" t="s">
        <v>46</v>
      </c>
      <c r="B195" s="7" t="s">
        <v>63</v>
      </c>
      <c r="C195" s="7" t="s">
        <v>20</v>
      </c>
      <c r="D195" s="7" t="s">
        <v>29</v>
      </c>
      <c r="E195" s="8">
        <v>1093.3800000000001</v>
      </c>
      <c r="F195" s="9">
        <v>17</v>
      </c>
      <c r="G195" s="4">
        <v>0.1</v>
      </c>
      <c r="H195" s="10">
        <v>45745</v>
      </c>
      <c r="I195" s="8">
        <v>344.41</v>
      </c>
      <c r="J195" s="11">
        <f>Table2[[#This Row],[Sales]]*Table2[[#This Row],[Quantity]]</f>
        <v>18587.460000000003</v>
      </c>
      <c r="K195" s="11">
        <f>Table2[[#This Row],[Sales_Quantity]]*Table2[[#This Row],[Discount]]</f>
        <v>1858.7460000000003</v>
      </c>
      <c r="L195" s="11">
        <f>Table2[[#This Row],[Sales_Quantity]]-Table2[[#This Row],[Discounted_price]]</f>
        <v>16728.714000000004</v>
      </c>
    </row>
    <row r="196" spans="1:12" ht="15.75" customHeight="1" x14ac:dyDescent="0.3">
      <c r="A196" s="4" t="s">
        <v>39</v>
      </c>
      <c r="B196" s="7" t="s">
        <v>45</v>
      </c>
      <c r="C196" s="7" t="s">
        <v>13</v>
      </c>
      <c r="D196" s="7" t="s">
        <v>17</v>
      </c>
      <c r="E196" s="8">
        <v>934.27</v>
      </c>
      <c r="F196" s="9">
        <v>8</v>
      </c>
      <c r="G196" s="4">
        <v>0.15</v>
      </c>
      <c r="H196" s="10">
        <v>45746</v>
      </c>
      <c r="I196" s="8">
        <v>397.06</v>
      </c>
      <c r="J196" s="11">
        <f>Table2[[#This Row],[Sales]]*Table2[[#This Row],[Quantity]]</f>
        <v>7474.16</v>
      </c>
      <c r="K196" s="11">
        <f>Table2[[#This Row],[Sales_Quantity]]*Table2[[#This Row],[Discount]]</f>
        <v>1121.124</v>
      </c>
      <c r="L196" s="11">
        <f>Table2[[#This Row],[Sales_Quantity]]-Table2[[#This Row],[Discounted_price]]</f>
        <v>6353.0360000000001</v>
      </c>
    </row>
    <row r="197" spans="1:12" ht="15.75" customHeight="1" x14ac:dyDescent="0.3">
      <c r="A197" s="4" t="s">
        <v>72</v>
      </c>
      <c r="B197" s="7" t="s">
        <v>38</v>
      </c>
      <c r="C197" s="7" t="s">
        <v>36</v>
      </c>
      <c r="D197" s="7" t="s">
        <v>17</v>
      </c>
      <c r="E197" s="8">
        <v>1465.35</v>
      </c>
      <c r="F197" s="9">
        <v>8</v>
      </c>
      <c r="G197" s="4">
        <v>0.2</v>
      </c>
      <c r="H197" s="10">
        <v>45746</v>
      </c>
      <c r="I197" s="8">
        <v>586.14</v>
      </c>
      <c r="J197" s="11">
        <f>Table2[[#This Row],[Sales]]*Table2[[#This Row],[Quantity]]</f>
        <v>11722.8</v>
      </c>
      <c r="K197" s="11">
        <f>Table2[[#This Row],[Sales_Quantity]]*Table2[[#This Row],[Discount]]</f>
        <v>2344.56</v>
      </c>
      <c r="L197" s="11">
        <f>Table2[[#This Row],[Sales_Quantity]]-Table2[[#This Row],[Discounted_price]]</f>
        <v>9378.24</v>
      </c>
    </row>
    <row r="198" spans="1:12" ht="15.75" customHeight="1" x14ac:dyDescent="0.3">
      <c r="A198" s="4" t="s">
        <v>54</v>
      </c>
      <c r="B198" s="7" t="s">
        <v>16</v>
      </c>
      <c r="C198" s="7" t="s">
        <v>22</v>
      </c>
      <c r="D198" s="7" t="s">
        <v>41</v>
      </c>
      <c r="E198" s="8">
        <v>740.8</v>
      </c>
      <c r="F198" s="9">
        <v>3</v>
      </c>
      <c r="G198" s="4">
        <v>0</v>
      </c>
      <c r="H198" s="10">
        <v>45749</v>
      </c>
      <c r="I198" s="8">
        <v>333.36</v>
      </c>
      <c r="J198" s="11">
        <f>Table2[[#This Row],[Sales]]*Table2[[#This Row],[Quantity]]</f>
        <v>2222.3999999999996</v>
      </c>
      <c r="K198" s="11">
        <f>Table2[[#This Row],[Sales_Quantity]]*Table2[[#This Row],[Discount]]</f>
        <v>0</v>
      </c>
      <c r="L198" s="11">
        <f>Table2[[#This Row],[Sales_Quantity]]-Table2[[#This Row],[Discounted_price]]</f>
        <v>2222.3999999999996</v>
      </c>
    </row>
    <row r="199" spans="1:12" ht="15.75" customHeight="1" x14ac:dyDescent="0.3">
      <c r="A199" s="4" t="s">
        <v>60</v>
      </c>
      <c r="B199" s="7" t="s">
        <v>45</v>
      </c>
      <c r="C199" s="7" t="s">
        <v>13</v>
      </c>
      <c r="D199" s="7" t="s">
        <v>41</v>
      </c>
      <c r="E199" s="8">
        <v>545.44000000000005</v>
      </c>
      <c r="F199" s="9">
        <v>17</v>
      </c>
      <c r="G199" s="4">
        <v>0</v>
      </c>
      <c r="H199" s="10">
        <v>45752</v>
      </c>
      <c r="I199" s="8">
        <v>245.45</v>
      </c>
      <c r="J199" s="11">
        <f>Table2[[#This Row],[Sales]]*Table2[[#This Row],[Quantity]]</f>
        <v>9272.4800000000014</v>
      </c>
      <c r="K199" s="11">
        <f>Table2[[#This Row],[Sales_Quantity]]*Table2[[#This Row],[Discount]]</f>
        <v>0</v>
      </c>
      <c r="L199" s="11">
        <f>Table2[[#This Row],[Sales_Quantity]]-Table2[[#This Row],[Discounted_price]]</f>
        <v>9272.4800000000014</v>
      </c>
    </row>
    <row r="200" spans="1:12" ht="15.75" customHeight="1" x14ac:dyDescent="0.3">
      <c r="A200" s="4" t="s">
        <v>37</v>
      </c>
      <c r="B200" s="7" t="s">
        <v>38</v>
      </c>
      <c r="C200" s="7" t="s">
        <v>20</v>
      </c>
      <c r="D200" s="7" t="s">
        <v>14</v>
      </c>
      <c r="E200" s="8">
        <v>997.61</v>
      </c>
      <c r="F200" s="9">
        <v>8</v>
      </c>
      <c r="G200" s="4">
        <v>0.05</v>
      </c>
      <c r="H200" s="10">
        <v>45752</v>
      </c>
      <c r="I200" s="8">
        <v>379.09</v>
      </c>
      <c r="J200" s="11">
        <f>Table2[[#This Row],[Sales]]*Table2[[#This Row],[Quantity]]</f>
        <v>7980.88</v>
      </c>
      <c r="K200" s="11">
        <f>Table2[[#This Row],[Sales_Quantity]]*Table2[[#This Row],[Discount]]</f>
        <v>399.04400000000004</v>
      </c>
      <c r="L200" s="11">
        <f>Table2[[#This Row],[Sales_Quantity]]-Table2[[#This Row],[Discounted_price]]</f>
        <v>7581.8360000000002</v>
      </c>
    </row>
    <row r="201" spans="1:12" ht="15.75" customHeight="1" x14ac:dyDescent="0.3">
      <c r="A201" s="4" t="s">
        <v>62</v>
      </c>
      <c r="B201" s="7" t="s">
        <v>38</v>
      </c>
      <c r="C201" s="7" t="s">
        <v>22</v>
      </c>
      <c r="D201" s="7" t="s">
        <v>17</v>
      </c>
      <c r="E201" s="8">
        <v>928.32</v>
      </c>
      <c r="F201" s="9">
        <v>2</v>
      </c>
      <c r="G201" s="4">
        <v>0.05</v>
      </c>
      <c r="H201" s="10">
        <v>45754</v>
      </c>
      <c r="I201" s="8">
        <v>440.95</v>
      </c>
      <c r="J201" s="11">
        <f>Table2[[#This Row],[Sales]]*Table2[[#This Row],[Quantity]]</f>
        <v>1856.64</v>
      </c>
      <c r="K201" s="11">
        <f>Table2[[#This Row],[Sales_Quantity]]*Table2[[#This Row],[Discount]]</f>
        <v>92.832000000000008</v>
      </c>
      <c r="L201" s="11">
        <f>Table2[[#This Row],[Sales_Quantity]]-Table2[[#This Row],[Discounted_price]]</f>
        <v>1763.808</v>
      </c>
    </row>
    <row r="202" spans="1:12" ht="15.75" customHeight="1" x14ac:dyDescent="0.3"/>
    <row r="203" spans="1:12" ht="15.75" customHeight="1" x14ac:dyDescent="0.3"/>
    <row r="204" spans="1:12" ht="15.75" customHeight="1" x14ac:dyDescent="0.3"/>
    <row r="205" spans="1:12" ht="15.75" customHeight="1" x14ac:dyDescent="0.3"/>
    <row r="206" spans="1:12" ht="15.75" customHeight="1" x14ac:dyDescent="0.3"/>
    <row r="207" spans="1:12" ht="15.75" customHeight="1" x14ac:dyDescent="0.3"/>
    <row r="208" spans="1: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CF233-A993-4655-911F-E07471CB54F5}">
  <dimension ref="AJ16"/>
  <sheetViews>
    <sheetView showGridLines="0" tabSelected="1" zoomScale="65" workbookViewId="0">
      <selection activeCell="AJ16" sqref="AJ16"/>
    </sheetView>
  </sheetViews>
  <sheetFormatPr defaultRowHeight="14.4" x14ac:dyDescent="0.3"/>
  <sheetData>
    <row r="16" spans="36:36" x14ac:dyDescent="0.3">
      <c r="AJ16" t="s">
        <v>93</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17E6-0047-42E2-913E-CC9BCA07195A}">
  <dimension ref="A1:L202"/>
  <sheetViews>
    <sheetView workbookViewId="0">
      <selection activeCell="Q10" sqref="Q10"/>
    </sheetView>
  </sheetViews>
  <sheetFormatPr defaultRowHeight="14.4" x14ac:dyDescent="0.3"/>
  <cols>
    <col min="1" max="1" width="14.109375" bestFit="1" customWidth="1"/>
    <col min="2" max="2" width="17.44140625" bestFit="1" customWidth="1"/>
    <col min="3" max="3" width="9" bestFit="1" customWidth="1"/>
    <col min="4" max="4" width="18.5546875" bestFit="1" customWidth="1"/>
    <col min="5" max="5" width="9.44140625" bestFit="1" customWidth="1"/>
    <col min="6" max="7" width="10.5546875" bestFit="1" customWidth="1"/>
    <col min="8" max="8" width="12.88671875" bestFit="1" customWidth="1"/>
    <col min="9" max="9" width="8" bestFit="1" customWidth="1"/>
    <col min="10" max="10" width="15.88671875" bestFit="1" customWidth="1"/>
    <col min="11" max="11" width="17.44140625" bestFit="1" customWidth="1"/>
    <col min="12" max="12" width="16.21875" customWidth="1"/>
  </cols>
  <sheetData>
    <row r="1" spans="1:12" ht="25.8" x14ac:dyDescent="0.3">
      <c r="A1" s="27" t="s">
        <v>80</v>
      </c>
      <c r="B1" s="27"/>
      <c r="C1" s="27"/>
      <c r="D1" s="27"/>
      <c r="E1" s="27"/>
      <c r="F1" s="27"/>
      <c r="G1" s="27"/>
      <c r="H1" s="27"/>
      <c r="I1" s="27"/>
      <c r="J1" s="27"/>
    </row>
    <row r="2" spans="1:12" x14ac:dyDescent="0.3">
      <c r="A2" s="6" t="s">
        <v>2</v>
      </c>
      <c r="B2" s="6" t="s">
        <v>3</v>
      </c>
      <c r="C2" s="6" t="s">
        <v>4</v>
      </c>
      <c r="D2" s="6" t="s">
        <v>5</v>
      </c>
      <c r="E2" s="6" t="s">
        <v>6</v>
      </c>
      <c r="F2" s="6" t="s">
        <v>7</v>
      </c>
      <c r="G2" s="6" t="s">
        <v>8</v>
      </c>
      <c r="H2" s="6" t="s">
        <v>9</v>
      </c>
      <c r="I2" s="6" t="s">
        <v>10</v>
      </c>
      <c r="J2" s="6" t="s">
        <v>79</v>
      </c>
      <c r="K2" s="6" t="s">
        <v>81</v>
      </c>
      <c r="L2" s="6" t="s">
        <v>78</v>
      </c>
    </row>
    <row r="3" spans="1:12" x14ac:dyDescent="0.3">
      <c r="A3" s="4" t="s">
        <v>11</v>
      </c>
      <c r="B3" s="7" t="s">
        <v>12</v>
      </c>
      <c r="C3" s="7" t="s">
        <v>13</v>
      </c>
      <c r="D3" s="7" t="s">
        <v>14</v>
      </c>
      <c r="E3" s="8">
        <v>1036.0899999999999</v>
      </c>
      <c r="F3" s="9">
        <v>4</v>
      </c>
      <c r="G3" s="4">
        <v>0.2</v>
      </c>
      <c r="H3" s="10">
        <v>45392</v>
      </c>
      <c r="I3" s="8">
        <v>331.55</v>
      </c>
      <c r="J3" s="11">
        <f>Table24[[#This Row],[Sales]]*Table24[[#This Row],[Quantity]]</f>
        <v>4144.3599999999997</v>
      </c>
      <c r="K3" s="11">
        <f>Table24[[#This Row],[Sales*Quantity]]*Table24[[#This Row],[Discount]]</f>
        <v>828.87199999999996</v>
      </c>
      <c r="L3" s="11">
        <f>Table24[[#This Row],[Sales*Quantity]]-Table24[[#This Row],[Discounted_price]]</f>
        <v>3315.4879999999998</v>
      </c>
    </row>
    <row r="4" spans="1:12" x14ac:dyDescent="0.3">
      <c r="A4" s="4" t="s">
        <v>15</v>
      </c>
      <c r="B4" s="7" t="s">
        <v>16</v>
      </c>
      <c r="C4" s="7" t="s">
        <v>13</v>
      </c>
      <c r="D4" s="7" t="s">
        <v>17</v>
      </c>
      <c r="E4" s="8">
        <v>1101.28</v>
      </c>
      <c r="F4" s="9">
        <v>3</v>
      </c>
      <c r="G4" s="4">
        <v>0.2</v>
      </c>
      <c r="H4" s="10">
        <v>45393</v>
      </c>
      <c r="I4" s="8">
        <v>440.51</v>
      </c>
      <c r="J4" s="11">
        <f>Table24[[#This Row],[Sales]]*Table24[[#This Row],[Quantity]]</f>
        <v>3303.84</v>
      </c>
      <c r="K4" s="11">
        <f>Table24[[#This Row],[Sales*Quantity]]*Table24[[#This Row],[Discount]]</f>
        <v>660.76800000000003</v>
      </c>
      <c r="L4" s="11">
        <f>Table24[[#This Row],[Sales*Quantity]]-Table24[[#This Row],[Discounted_price]]</f>
        <v>2643.0720000000001</v>
      </c>
    </row>
    <row r="5" spans="1:12" x14ac:dyDescent="0.3">
      <c r="A5" s="4" t="s">
        <v>18</v>
      </c>
      <c r="B5" s="7" t="s">
        <v>19</v>
      </c>
      <c r="C5" s="7" t="s">
        <v>20</v>
      </c>
      <c r="D5" s="7" t="s">
        <v>14</v>
      </c>
      <c r="E5" s="8">
        <v>713.34</v>
      </c>
      <c r="F5" s="9">
        <v>17</v>
      </c>
      <c r="G5" s="4">
        <v>0</v>
      </c>
      <c r="H5" s="10">
        <v>45396</v>
      </c>
      <c r="I5" s="8">
        <v>285.33999999999997</v>
      </c>
      <c r="J5" s="11">
        <f>Table24[[#This Row],[Sales]]*Table24[[#This Row],[Quantity]]</f>
        <v>12126.78</v>
      </c>
      <c r="K5" s="11">
        <f>Table24[[#This Row],[Sales*Quantity]]*Table24[[#This Row],[Discount]]</f>
        <v>0</v>
      </c>
      <c r="L5" s="11">
        <f>Table24[[#This Row],[Sales*Quantity]]-Table24[[#This Row],[Discounted_price]]</f>
        <v>12126.78</v>
      </c>
    </row>
    <row r="6" spans="1:12" x14ac:dyDescent="0.3">
      <c r="A6" s="4" t="s">
        <v>21</v>
      </c>
      <c r="B6" s="7" t="s">
        <v>16</v>
      </c>
      <c r="C6" s="7" t="s">
        <v>22</v>
      </c>
      <c r="D6" s="7" t="s">
        <v>23</v>
      </c>
      <c r="E6" s="8">
        <v>760.93</v>
      </c>
      <c r="F6" s="9">
        <v>4</v>
      </c>
      <c r="G6" s="4">
        <v>0.15</v>
      </c>
      <c r="H6" s="10">
        <v>45396</v>
      </c>
      <c r="I6" s="8">
        <v>161.69999999999999</v>
      </c>
      <c r="J6" s="11">
        <f>Table24[[#This Row],[Sales]]*Table24[[#This Row],[Quantity]]</f>
        <v>3043.72</v>
      </c>
      <c r="K6" s="11">
        <f>Table24[[#This Row],[Sales*Quantity]]*Table24[[#This Row],[Discount]]</f>
        <v>456.55799999999994</v>
      </c>
      <c r="L6" s="11">
        <f>Table24[[#This Row],[Sales*Quantity]]-Table24[[#This Row],[Discounted_price]]</f>
        <v>2587.1619999999998</v>
      </c>
    </row>
    <row r="7" spans="1:12" x14ac:dyDescent="0.3">
      <c r="A7" s="4" t="s">
        <v>24</v>
      </c>
      <c r="B7" s="7" t="s">
        <v>25</v>
      </c>
      <c r="C7" s="7" t="s">
        <v>26</v>
      </c>
      <c r="D7" s="7" t="s">
        <v>14</v>
      </c>
      <c r="E7" s="8">
        <v>847</v>
      </c>
      <c r="F7" s="9">
        <v>12</v>
      </c>
      <c r="G7" s="4">
        <v>0.2</v>
      </c>
      <c r="H7" s="10">
        <v>45397</v>
      </c>
      <c r="I7" s="8">
        <v>271.04000000000002</v>
      </c>
      <c r="J7" s="11">
        <f>Table24[[#This Row],[Sales]]*Table24[[#This Row],[Quantity]]</f>
        <v>10164</v>
      </c>
      <c r="K7" s="11">
        <f>Table24[[#This Row],[Sales*Quantity]]*Table24[[#This Row],[Discount]]</f>
        <v>2032.8000000000002</v>
      </c>
      <c r="L7" s="11">
        <f>Table24[[#This Row],[Sales*Quantity]]-Table24[[#This Row],[Discounted_price]]</f>
        <v>8131.2</v>
      </c>
    </row>
    <row r="8" spans="1:12" x14ac:dyDescent="0.3">
      <c r="A8" s="4" t="s">
        <v>27</v>
      </c>
      <c r="B8" s="7" t="s">
        <v>28</v>
      </c>
      <c r="C8" s="7" t="s">
        <v>26</v>
      </c>
      <c r="D8" s="7" t="s">
        <v>29</v>
      </c>
      <c r="E8" s="8">
        <v>965.64</v>
      </c>
      <c r="F8" s="9">
        <v>8</v>
      </c>
      <c r="G8" s="4">
        <v>0.1</v>
      </c>
      <c r="H8" s="10">
        <v>45398</v>
      </c>
      <c r="I8" s="8">
        <v>304.18</v>
      </c>
      <c r="J8" s="11">
        <f>Table24[[#This Row],[Sales]]*Table24[[#This Row],[Quantity]]</f>
        <v>7725.12</v>
      </c>
      <c r="K8" s="11">
        <f>Table24[[#This Row],[Sales*Quantity]]*Table24[[#This Row],[Discount]]</f>
        <v>772.51200000000006</v>
      </c>
      <c r="L8" s="11">
        <f>Table24[[#This Row],[Sales*Quantity]]-Table24[[#This Row],[Discounted_price]]</f>
        <v>6952.6080000000002</v>
      </c>
    </row>
    <row r="9" spans="1:12" x14ac:dyDescent="0.3">
      <c r="A9" s="4" t="s">
        <v>30</v>
      </c>
      <c r="B9" s="7" t="s">
        <v>31</v>
      </c>
      <c r="C9" s="7" t="s">
        <v>13</v>
      </c>
      <c r="D9" s="7" t="s">
        <v>23</v>
      </c>
      <c r="E9" s="8">
        <v>1317.53</v>
      </c>
      <c r="F9" s="9">
        <v>12</v>
      </c>
      <c r="G9" s="4">
        <v>0.05</v>
      </c>
      <c r="H9" s="10">
        <v>45398</v>
      </c>
      <c r="I9" s="8">
        <v>312.91000000000003</v>
      </c>
      <c r="J9" s="11">
        <f>Table24[[#This Row],[Sales]]*Table24[[#This Row],[Quantity]]</f>
        <v>15810.36</v>
      </c>
      <c r="K9" s="11">
        <f>Table24[[#This Row],[Sales*Quantity]]*Table24[[#This Row],[Discount]]</f>
        <v>790.51800000000003</v>
      </c>
      <c r="L9" s="11">
        <f>Table24[[#This Row],[Sales*Quantity]]-Table24[[#This Row],[Discounted_price]]</f>
        <v>15019.842000000001</v>
      </c>
    </row>
    <row r="10" spans="1:12" x14ac:dyDescent="0.3">
      <c r="A10" s="4" t="s">
        <v>32</v>
      </c>
      <c r="B10" s="7" t="s">
        <v>33</v>
      </c>
      <c r="C10" s="7" t="s">
        <v>20</v>
      </c>
      <c r="D10" s="7" t="s">
        <v>29</v>
      </c>
      <c r="E10" s="8">
        <v>1074.47</v>
      </c>
      <c r="F10" s="9">
        <v>6</v>
      </c>
      <c r="G10" s="4">
        <v>0.2</v>
      </c>
      <c r="H10" s="10">
        <v>45401</v>
      </c>
      <c r="I10" s="8">
        <v>300.85000000000002</v>
      </c>
      <c r="J10" s="11">
        <f>Table24[[#This Row],[Sales]]*Table24[[#This Row],[Quantity]]</f>
        <v>6446.82</v>
      </c>
      <c r="K10" s="11">
        <f>Table24[[#This Row],[Sales*Quantity]]*Table24[[#This Row],[Discount]]</f>
        <v>1289.364</v>
      </c>
      <c r="L10" s="11">
        <f>Table24[[#This Row],[Sales*Quantity]]-Table24[[#This Row],[Discounted_price]]</f>
        <v>5157.4560000000001</v>
      </c>
    </row>
    <row r="11" spans="1:12" x14ac:dyDescent="0.3">
      <c r="A11" s="4" t="s">
        <v>34</v>
      </c>
      <c r="B11" s="7" t="s">
        <v>35</v>
      </c>
      <c r="C11" s="7" t="s">
        <v>36</v>
      </c>
      <c r="D11" s="7" t="s">
        <v>14</v>
      </c>
      <c r="E11" s="8">
        <v>501.54</v>
      </c>
      <c r="F11" s="9">
        <v>11</v>
      </c>
      <c r="G11" s="4">
        <v>0.05</v>
      </c>
      <c r="H11" s="10">
        <v>45401</v>
      </c>
      <c r="I11" s="8">
        <v>190.59</v>
      </c>
      <c r="J11" s="11">
        <f>Table24[[#This Row],[Sales]]*Table24[[#This Row],[Quantity]]</f>
        <v>5516.9400000000005</v>
      </c>
      <c r="K11" s="11">
        <f>Table24[[#This Row],[Sales*Quantity]]*Table24[[#This Row],[Discount]]</f>
        <v>275.84700000000004</v>
      </c>
      <c r="L11" s="11">
        <f>Table24[[#This Row],[Sales*Quantity]]-Table24[[#This Row],[Discounted_price]]</f>
        <v>5241.0930000000008</v>
      </c>
    </row>
    <row r="12" spans="1:12" x14ac:dyDescent="0.3">
      <c r="A12" s="4" t="s">
        <v>37</v>
      </c>
      <c r="B12" s="7" t="s">
        <v>38</v>
      </c>
      <c r="C12" s="7" t="s">
        <v>36</v>
      </c>
      <c r="D12" s="7" t="s">
        <v>17</v>
      </c>
      <c r="E12" s="8">
        <v>737.31</v>
      </c>
      <c r="F12" s="9">
        <v>2</v>
      </c>
      <c r="G12" s="4">
        <v>0.05</v>
      </c>
      <c r="H12" s="10">
        <v>45401</v>
      </c>
      <c r="I12" s="8">
        <v>350.22</v>
      </c>
      <c r="J12" s="11">
        <f>Table24[[#This Row],[Sales]]*Table24[[#This Row],[Quantity]]</f>
        <v>1474.62</v>
      </c>
      <c r="K12" s="11">
        <f>Table24[[#This Row],[Sales*Quantity]]*Table24[[#This Row],[Discount]]</f>
        <v>73.730999999999995</v>
      </c>
      <c r="L12" s="11">
        <f>Table24[[#This Row],[Sales*Quantity]]-Table24[[#This Row],[Discounted_price]]</f>
        <v>1400.8889999999999</v>
      </c>
    </row>
    <row r="13" spans="1:12" x14ac:dyDescent="0.3">
      <c r="A13" s="4" t="s">
        <v>39</v>
      </c>
      <c r="B13" s="7" t="s">
        <v>40</v>
      </c>
      <c r="C13" s="7" t="s">
        <v>13</v>
      </c>
      <c r="D13" s="7" t="s">
        <v>41</v>
      </c>
      <c r="E13" s="8">
        <v>1572.82</v>
      </c>
      <c r="F13" s="9">
        <v>6</v>
      </c>
      <c r="G13" s="4">
        <v>0.05</v>
      </c>
      <c r="H13" s="10">
        <v>45402</v>
      </c>
      <c r="I13" s="8">
        <v>672.38</v>
      </c>
      <c r="J13" s="11">
        <f>Table24[[#This Row],[Sales]]*Table24[[#This Row],[Quantity]]</f>
        <v>9436.92</v>
      </c>
      <c r="K13" s="11">
        <f>Table24[[#This Row],[Sales*Quantity]]*Table24[[#This Row],[Discount]]</f>
        <v>471.846</v>
      </c>
      <c r="L13" s="11">
        <f>Table24[[#This Row],[Sales*Quantity]]-Table24[[#This Row],[Discounted_price]]</f>
        <v>8965.0740000000005</v>
      </c>
    </row>
    <row r="14" spans="1:12" x14ac:dyDescent="0.3">
      <c r="A14" s="4" t="s">
        <v>39</v>
      </c>
      <c r="B14" s="7" t="s">
        <v>38</v>
      </c>
      <c r="C14" s="7" t="s">
        <v>36</v>
      </c>
      <c r="D14" s="7" t="s">
        <v>14</v>
      </c>
      <c r="E14" s="8">
        <v>1343.13</v>
      </c>
      <c r="F14" s="9">
        <v>14</v>
      </c>
      <c r="G14" s="4">
        <v>0.15</v>
      </c>
      <c r="H14" s="10">
        <v>45404</v>
      </c>
      <c r="I14" s="8">
        <v>456.66</v>
      </c>
      <c r="J14" s="11">
        <f>Table24[[#This Row],[Sales]]*Table24[[#This Row],[Quantity]]</f>
        <v>18803.82</v>
      </c>
      <c r="K14" s="11">
        <f>Table24[[#This Row],[Sales*Quantity]]*Table24[[#This Row],[Discount]]</f>
        <v>2820.5729999999999</v>
      </c>
      <c r="L14" s="11">
        <f>Table24[[#This Row],[Sales*Quantity]]-Table24[[#This Row],[Discounted_price]]</f>
        <v>15983.246999999999</v>
      </c>
    </row>
    <row r="15" spans="1:12" x14ac:dyDescent="0.3">
      <c r="A15" s="4" t="s">
        <v>27</v>
      </c>
      <c r="B15" s="7" t="s">
        <v>28</v>
      </c>
      <c r="C15" s="7" t="s">
        <v>36</v>
      </c>
      <c r="D15" s="7" t="s">
        <v>14</v>
      </c>
      <c r="E15" s="8">
        <v>1191.58</v>
      </c>
      <c r="F15" s="9">
        <v>14</v>
      </c>
      <c r="G15" s="4">
        <v>0.05</v>
      </c>
      <c r="H15" s="10">
        <v>45406</v>
      </c>
      <c r="I15" s="8">
        <v>452.8</v>
      </c>
      <c r="J15" s="11">
        <f>Table24[[#This Row],[Sales]]*Table24[[#This Row],[Quantity]]</f>
        <v>16682.12</v>
      </c>
      <c r="K15" s="11">
        <f>Table24[[#This Row],[Sales*Quantity]]*Table24[[#This Row],[Discount]]</f>
        <v>834.10599999999999</v>
      </c>
      <c r="L15" s="11">
        <f>Table24[[#This Row],[Sales*Quantity]]-Table24[[#This Row],[Discounted_price]]</f>
        <v>15848.013999999999</v>
      </c>
    </row>
    <row r="16" spans="1:12" x14ac:dyDescent="0.3">
      <c r="A16" s="4" t="s">
        <v>42</v>
      </c>
      <c r="B16" s="7" t="s">
        <v>16</v>
      </c>
      <c r="C16" s="7" t="s">
        <v>13</v>
      </c>
      <c r="D16" s="7" t="s">
        <v>29</v>
      </c>
      <c r="E16" s="8">
        <v>822.28</v>
      </c>
      <c r="F16" s="9">
        <v>7</v>
      </c>
      <c r="G16" s="4">
        <v>0.05</v>
      </c>
      <c r="H16" s="10">
        <v>45406</v>
      </c>
      <c r="I16" s="8">
        <v>273.41000000000003</v>
      </c>
      <c r="J16" s="11">
        <f>Table24[[#This Row],[Sales]]*Table24[[#This Row],[Quantity]]</f>
        <v>5755.96</v>
      </c>
      <c r="K16" s="11">
        <f>Table24[[#This Row],[Sales*Quantity]]*Table24[[#This Row],[Discount]]</f>
        <v>287.798</v>
      </c>
      <c r="L16" s="11">
        <f>Table24[[#This Row],[Sales*Quantity]]-Table24[[#This Row],[Discounted_price]]</f>
        <v>5468.1620000000003</v>
      </c>
    </row>
    <row r="17" spans="1:12" x14ac:dyDescent="0.3">
      <c r="A17" s="4" t="s">
        <v>43</v>
      </c>
      <c r="B17" s="7" t="s">
        <v>44</v>
      </c>
      <c r="C17" s="7" t="s">
        <v>26</v>
      </c>
      <c r="D17" s="7" t="s">
        <v>29</v>
      </c>
      <c r="E17" s="8">
        <v>521.66999999999996</v>
      </c>
      <c r="F17" s="9">
        <v>15</v>
      </c>
      <c r="G17" s="4">
        <v>0.15</v>
      </c>
      <c r="H17" s="10">
        <v>45409</v>
      </c>
      <c r="I17" s="8">
        <v>155.19999999999999</v>
      </c>
      <c r="J17" s="11">
        <f>Table24[[#This Row],[Sales]]*Table24[[#This Row],[Quantity]]</f>
        <v>7825.0499999999993</v>
      </c>
      <c r="K17" s="11">
        <f>Table24[[#This Row],[Sales*Quantity]]*Table24[[#This Row],[Discount]]</f>
        <v>1173.7574999999999</v>
      </c>
      <c r="L17" s="11">
        <f>Table24[[#This Row],[Sales*Quantity]]-Table24[[#This Row],[Discounted_price]]</f>
        <v>6651.2924999999996</v>
      </c>
    </row>
    <row r="18" spans="1:12" x14ac:dyDescent="0.3">
      <c r="A18" s="4" t="s">
        <v>21</v>
      </c>
      <c r="B18" s="7" t="s">
        <v>45</v>
      </c>
      <c r="C18" s="7" t="s">
        <v>22</v>
      </c>
      <c r="D18" s="7" t="s">
        <v>23</v>
      </c>
      <c r="E18" s="8">
        <v>1502.93</v>
      </c>
      <c r="F18" s="9">
        <v>14</v>
      </c>
      <c r="G18" s="4">
        <v>0.2</v>
      </c>
      <c r="H18" s="10">
        <v>45410</v>
      </c>
      <c r="I18" s="8">
        <v>300.58999999999997</v>
      </c>
      <c r="J18" s="11">
        <f>Table24[[#This Row],[Sales]]*Table24[[#This Row],[Quantity]]</f>
        <v>21041.02</v>
      </c>
      <c r="K18" s="11">
        <f>Table24[[#This Row],[Sales*Quantity]]*Table24[[#This Row],[Discount]]</f>
        <v>4208.2040000000006</v>
      </c>
      <c r="L18" s="11">
        <f>Table24[[#This Row],[Sales*Quantity]]-Table24[[#This Row],[Discounted_price]]</f>
        <v>16832.815999999999</v>
      </c>
    </row>
    <row r="19" spans="1:12" x14ac:dyDescent="0.3">
      <c r="A19" s="4" t="s">
        <v>46</v>
      </c>
      <c r="B19" s="7" t="s">
        <v>16</v>
      </c>
      <c r="C19" s="7" t="s">
        <v>22</v>
      </c>
      <c r="D19" s="7" t="s">
        <v>14</v>
      </c>
      <c r="E19" s="8">
        <v>877.58</v>
      </c>
      <c r="F19" s="9">
        <v>10</v>
      </c>
      <c r="G19" s="4">
        <v>0.15</v>
      </c>
      <c r="H19" s="10">
        <v>45411</v>
      </c>
      <c r="I19" s="8">
        <v>298.38</v>
      </c>
      <c r="J19" s="11">
        <f>Table24[[#This Row],[Sales]]*Table24[[#This Row],[Quantity]]</f>
        <v>8775.8000000000011</v>
      </c>
      <c r="K19" s="11">
        <f>Table24[[#This Row],[Sales*Quantity]]*Table24[[#This Row],[Discount]]</f>
        <v>1316.3700000000001</v>
      </c>
      <c r="L19" s="11">
        <f>Table24[[#This Row],[Sales*Quantity]]-Table24[[#This Row],[Discounted_price]]</f>
        <v>7459.4300000000012</v>
      </c>
    </row>
    <row r="20" spans="1:12" x14ac:dyDescent="0.3">
      <c r="A20" s="4" t="s">
        <v>30</v>
      </c>
      <c r="B20" s="7" t="s">
        <v>47</v>
      </c>
      <c r="C20" s="7" t="s">
        <v>13</v>
      </c>
      <c r="D20" s="7" t="s">
        <v>14</v>
      </c>
      <c r="E20" s="8">
        <v>636.70000000000005</v>
      </c>
      <c r="F20" s="9">
        <v>4</v>
      </c>
      <c r="G20" s="4">
        <v>0.2</v>
      </c>
      <c r="H20" s="10">
        <v>45411</v>
      </c>
      <c r="I20" s="8">
        <v>203.74</v>
      </c>
      <c r="J20" s="11">
        <f>Table24[[#This Row],[Sales]]*Table24[[#This Row],[Quantity]]</f>
        <v>2546.8000000000002</v>
      </c>
      <c r="K20" s="11">
        <f>Table24[[#This Row],[Sales*Quantity]]*Table24[[#This Row],[Discount]]</f>
        <v>509.36000000000007</v>
      </c>
      <c r="L20" s="11">
        <f>Table24[[#This Row],[Sales*Quantity]]-Table24[[#This Row],[Discounted_price]]</f>
        <v>2037.44</v>
      </c>
    </row>
    <row r="21" spans="1:12" x14ac:dyDescent="0.3">
      <c r="A21" s="4" t="s">
        <v>48</v>
      </c>
      <c r="B21" s="7" t="s">
        <v>49</v>
      </c>
      <c r="C21" s="7" t="s">
        <v>13</v>
      </c>
      <c r="D21" s="7" t="s">
        <v>14</v>
      </c>
      <c r="E21" s="8">
        <v>1506.14</v>
      </c>
      <c r="F21" s="9">
        <v>13</v>
      </c>
      <c r="G21" s="4">
        <v>0.2</v>
      </c>
      <c r="H21" s="10">
        <v>45412</v>
      </c>
      <c r="I21" s="8">
        <v>481.96</v>
      </c>
      <c r="J21" s="11">
        <f>Table24[[#This Row],[Sales]]*Table24[[#This Row],[Quantity]]</f>
        <v>19579.82</v>
      </c>
      <c r="K21" s="11">
        <f>Table24[[#This Row],[Sales*Quantity]]*Table24[[#This Row],[Discount]]</f>
        <v>3915.9639999999999</v>
      </c>
      <c r="L21" s="11">
        <f>Table24[[#This Row],[Sales*Quantity]]-Table24[[#This Row],[Discounted_price]]</f>
        <v>15663.856</v>
      </c>
    </row>
    <row r="22" spans="1:12" x14ac:dyDescent="0.3">
      <c r="A22" s="4" t="s">
        <v>32</v>
      </c>
      <c r="B22" s="7" t="s">
        <v>33</v>
      </c>
      <c r="C22" s="7" t="s">
        <v>36</v>
      </c>
      <c r="D22" s="7" t="s">
        <v>23</v>
      </c>
      <c r="E22" s="8">
        <v>645.02</v>
      </c>
      <c r="F22" s="9">
        <v>4</v>
      </c>
      <c r="G22" s="4">
        <v>0</v>
      </c>
      <c r="H22" s="10">
        <v>45414</v>
      </c>
      <c r="I22" s="8">
        <v>161.26</v>
      </c>
      <c r="J22" s="11">
        <f>Table24[[#This Row],[Sales]]*Table24[[#This Row],[Quantity]]</f>
        <v>2580.08</v>
      </c>
      <c r="K22" s="11">
        <f>Table24[[#This Row],[Sales*Quantity]]*Table24[[#This Row],[Discount]]</f>
        <v>0</v>
      </c>
      <c r="L22" s="11">
        <f>Table24[[#This Row],[Sales*Quantity]]-Table24[[#This Row],[Discounted_price]]</f>
        <v>2580.08</v>
      </c>
    </row>
    <row r="23" spans="1:12" x14ac:dyDescent="0.3">
      <c r="A23" s="4" t="s">
        <v>27</v>
      </c>
      <c r="B23" s="7" t="s">
        <v>50</v>
      </c>
      <c r="C23" s="7" t="s">
        <v>22</v>
      </c>
      <c r="D23" s="7" t="s">
        <v>17</v>
      </c>
      <c r="E23" s="8">
        <v>953.3</v>
      </c>
      <c r="F23" s="9">
        <v>11</v>
      </c>
      <c r="G23" s="4">
        <v>0</v>
      </c>
      <c r="H23" s="10">
        <v>45415</v>
      </c>
      <c r="I23" s="8">
        <v>476.65</v>
      </c>
      <c r="J23" s="11">
        <f>Table24[[#This Row],[Sales]]*Table24[[#This Row],[Quantity]]</f>
        <v>10486.3</v>
      </c>
      <c r="K23" s="11">
        <f>Table24[[#This Row],[Sales*Quantity]]*Table24[[#This Row],[Discount]]</f>
        <v>0</v>
      </c>
      <c r="L23" s="11">
        <f>Table24[[#This Row],[Sales*Quantity]]-Table24[[#This Row],[Discounted_price]]</f>
        <v>10486.3</v>
      </c>
    </row>
    <row r="24" spans="1:12" x14ac:dyDescent="0.3">
      <c r="A24" s="4" t="s">
        <v>51</v>
      </c>
      <c r="B24" s="7" t="s">
        <v>16</v>
      </c>
      <c r="C24" s="7" t="s">
        <v>26</v>
      </c>
      <c r="D24" s="7" t="s">
        <v>23</v>
      </c>
      <c r="E24" s="8">
        <v>388.56</v>
      </c>
      <c r="F24" s="9">
        <v>14</v>
      </c>
      <c r="G24" s="4">
        <v>0.15</v>
      </c>
      <c r="H24" s="10">
        <v>45416</v>
      </c>
      <c r="I24" s="8">
        <v>82.57</v>
      </c>
      <c r="J24" s="11">
        <f>Table24[[#This Row],[Sales]]*Table24[[#This Row],[Quantity]]</f>
        <v>5439.84</v>
      </c>
      <c r="K24" s="11">
        <f>Table24[[#This Row],[Sales*Quantity]]*Table24[[#This Row],[Discount]]</f>
        <v>815.976</v>
      </c>
      <c r="L24" s="11">
        <f>Table24[[#This Row],[Sales*Quantity]]-Table24[[#This Row],[Discounted_price]]</f>
        <v>4623.8640000000005</v>
      </c>
    </row>
    <row r="25" spans="1:12" x14ac:dyDescent="0.3">
      <c r="A25" s="4" t="s">
        <v>11</v>
      </c>
      <c r="B25" s="7" t="s">
        <v>33</v>
      </c>
      <c r="C25" s="7" t="s">
        <v>13</v>
      </c>
      <c r="D25" s="7" t="s">
        <v>14</v>
      </c>
      <c r="E25" s="8">
        <v>743.17</v>
      </c>
      <c r="F25" s="9">
        <v>9</v>
      </c>
      <c r="G25" s="4">
        <v>0</v>
      </c>
      <c r="H25" s="10">
        <v>45416</v>
      </c>
      <c r="I25" s="8">
        <v>297.27</v>
      </c>
      <c r="J25" s="11">
        <f>Table24[[#This Row],[Sales]]*Table24[[#This Row],[Quantity]]</f>
        <v>6688.53</v>
      </c>
      <c r="K25" s="11">
        <f>Table24[[#This Row],[Sales*Quantity]]*Table24[[#This Row],[Discount]]</f>
        <v>0</v>
      </c>
      <c r="L25" s="11">
        <f>Table24[[#This Row],[Sales*Quantity]]-Table24[[#This Row],[Discounted_price]]</f>
        <v>6688.53</v>
      </c>
    </row>
    <row r="26" spans="1:12" x14ac:dyDescent="0.3">
      <c r="A26" s="4" t="s">
        <v>42</v>
      </c>
      <c r="B26" s="7" t="s">
        <v>33</v>
      </c>
      <c r="C26" s="7" t="s">
        <v>36</v>
      </c>
      <c r="D26" s="7" t="s">
        <v>23</v>
      </c>
      <c r="E26" s="8">
        <v>706.37</v>
      </c>
      <c r="F26" s="9">
        <v>6</v>
      </c>
      <c r="G26" s="4">
        <v>0</v>
      </c>
      <c r="H26" s="10">
        <v>45416</v>
      </c>
      <c r="I26" s="8">
        <v>176.59</v>
      </c>
      <c r="J26" s="11">
        <f>Table24[[#This Row],[Sales]]*Table24[[#This Row],[Quantity]]</f>
        <v>4238.22</v>
      </c>
      <c r="K26" s="11">
        <f>Table24[[#This Row],[Sales*Quantity]]*Table24[[#This Row],[Discount]]</f>
        <v>0</v>
      </c>
      <c r="L26" s="11">
        <f>Table24[[#This Row],[Sales*Quantity]]-Table24[[#This Row],[Discounted_price]]</f>
        <v>4238.22</v>
      </c>
    </row>
    <row r="27" spans="1:12" x14ac:dyDescent="0.3">
      <c r="A27" s="4" t="s">
        <v>15</v>
      </c>
      <c r="B27" s="7" t="s">
        <v>33</v>
      </c>
      <c r="C27" s="7" t="s">
        <v>36</v>
      </c>
      <c r="D27" s="7" t="s">
        <v>41</v>
      </c>
      <c r="E27" s="8">
        <v>925.31</v>
      </c>
      <c r="F27" s="9">
        <v>8</v>
      </c>
      <c r="G27" s="4">
        <v>0.1</v>
      </c>
      <c r="H27" s="10">
        <v>45418</v>
      </c>
      <c r="I27" s="8">
        <v>374.75</v>
      </c>
      <c r="J27" s="11">
        <f>Table24[[#This Row],[Sales]]*Table24[[#This Row],[Quantity]]</f>
        <v>7402.48</v>
      </c>
      <c r="K27" s="11">
        <f>Table24[[#This Row],[Sales*Quantity]]*Table24[[#This Row],[Discount]]</f>
        <v>740.24800000000005</v>
      </c>
      <c r="L27" s="11">
        <f>Table24[[#This Row],[Sales*Quantity]]-Table24[[#This Row],[Discounted_price]]</f>
        <v>6662.232</v>
      </c>
    </row>
    <row r="28" spans="1:12" x14ac:dyDescent="0.3">
      <c r="A28" s="4" t="s">
        <v>37</v>
      </c>
      <c r="B28" s="7" t="s">
        <v>52</v>
      </c>
      <c r="C28" s="7" t="s">
        <v>22</v>
      </c>
      <c r="D28" s="7" t="s">
        <v>23</v>
      </c>
      <c r="E28" s="8">
        <v>1173.1199999999999</v>
      </c>
      <c r="F28" s="9">
        <v>18</v>
      </c>
      <c r="G28" s="4">
        <v>0</v>
      </c>
      <c r="H28" s="10">
        <v>45418</v>
      </c>
      <c r="I28" s="8">
        <v>293.27999999999997</v>
      </c>
      <c r="J28" s="11">
        <f>Table24[[#This Row],[Sales]]*Table24[[#This Row],[Quantity]]</f>
        <v>21116.159999999996</v>
      </c>
      <c r="K28" s="11">
        <f>Table24[[#This Row],[Sales*Quantity]]*Table24[[#This Row],[Discount]]</f>
        <v>0</v>
      </c>
      <c r="L28" s="11">
        <f>Table24[[#This Row],[Sales*Quantity]]-Table24[[#This Row],[Discounted_price]]</f>
        <v>21116.159999999996</v>
      </c>
    </row>
    <row r="29" spans="1:12" x14ac:dyDescent="0.3">
      <c r="A29" s="4" t="s">
        <v>24</v>
      </c>
      <c r="B29" s="7" t="s">
        <v>53</v>
      </c>
      <c r="C29" s="7" t="s">
        <v>26</v>
      </c>
      <c r="D29" s="7" t="s">
        <v>29</v>
      </c>
      <c r="E29" s="8">
        <v>675.54</v>
      </c>
      <c r="F29" s="9">
        <v>17</v>
      </c>
      <c r="G29" s="4">
        <v>0</v>
      </c>
      <c r="H29" s="10">
        <v>45420</v>
      </c>
      <c r="I29" s="8">
        <v>236.44</v>
      </c>
      <c r="J29" s="11">
        <f>Table24[[#This Row],[Sales]]*Table24[[#This Row],[Quantity]]</f>
        <v>11484.18</v>
      </c>
      <c r="K29" s="11">
        <f>Table24[[#This Row],[Sales*Quantity]]*Table24[[#This Row],[Discount]]</f>
        <v>0</v>
      </c>
      <c r="L29" s="11">
        <f>Table24[[#This Row],[Sales*Quantity]]-Table24[[#This Row],[Discounted_price]]</f>
        <v>11484.18</v>
      </c>
    </row>
    <row r="30" spans="1:12" x14ac:dyDescent="0.3">
      <c r="A30" s="4" t="s">
        <v>27</v>
      </c>
      <c r="B30" s="7" t="s">
        <v>16</v>
      </c>
      <c r="C30" s="7" t="s">
        <v>36</v>
      </c>
      <c r="D30" s="7" t="s">
        <v>14</v>
      </c>
      <c r="E30" s="8">
        <v>939.09</v>
      </c>
      <c r="F30" s="9">
        <v>2</v>
      </c>
      <c r="G30" s="4">
        <v>0.05</v>
      </c>
      <c r="H30" s="10">
        <v>45422</v>
      </c>
      <c r="I30" s="8">
        <v>356.85</v>
      </c>
      <c r="J30" s="11">
        <f>Table24[[#This Row],[Sales]]*Table24[[#This Row],[Quantity]]</f>
        <v>1878.18</v>
      </c>
      <c r="K30" s="11">
        <f>Table24[[#This Row],[Sales*Quantity]]*Table24[[#This Row],[Discount]]</f>
        <v>93.909000000000006</v>
      </c>
      <c r="L30" s="11">
        <f>Table24[[#This Row],[Sales*Quantity]]-Table24[[#This Row],[Discounted_price]]</f>
        <v>1784.271</v>
      </c>
    </row>
    <row r="31" spans="1:12" x14ac:dyDescent="0.3">
      <c r="A31" s="4" t="s">
        <v>54</v>
      </c>
      <c r="B31" s="7" t="s">
        <v>55</v>
      </c>
      <c r="C31" s="7" t="s">
        <v>20</v>
      </c>
      <c r="D31" s="7" t="s">
        <v>41</v>
      </c>
      <c r="E31" s="8">
        <v>983.34</v>
      </c>
      <c r="F31" s="9">
        <v>19</v>
      </c>
      <c r="G31" s="4">
        <v>0.1</v>
      </c>
      <c r="H31" s="10">
        <v>45426</v>
      </c>
      <c r="I31" s="8">
        <v>398.25</v>
      </c>
      <c r="J31" s="11">
        <f>Table24[[#This Row],[Sales]]*Table24[[#This Row],[Quantity]]</f>
        <v>18683.46</v>
      </c>
      <c r="K31" s="11">
        <f>Table24[[#This Row],[Sales*Quantity]]*Table24[[#This Row],[Discount]]</f>
        <v>1868.346</v>
      </c>
      <c r="L31" s="11">
        <f>Table24[[#This Row],[Sales*Quantity]]-Table24[[#This Row],[Discounted_price]]</f>
        <v>16815.113999999998</v>
      </c>
    </row>
    <row r="32" spans="1:12" x14ac:dyDescent="0.3">
      <c r="A32" s="4" t="s">
        <v>54</v>
      </c>
      <c r="B32" s="7" t="s">
        <v>25</v>
      </c>
      <c r="C32" s="7" t="s">
        <v>22</v>
      </c>
      <c r="D32" s="7" t="s">
        <v>23</v>
      </c>
      <c r="E32" s="8">
        <v>801.21</v>
      </c>
      <c r="F32" s="9">
        <v>3</v>
      </c>
      <c r="G32" s="4">
        <v>0.2</v>
      </c>
      <c r="H32" s="10">
        <v>45426</v>
      </c>
      <c r="I32" s="8">
        <v>160.24</v>
      </c>
      <c r="J32" s="11">
        <f>Table24[[#This Row],[Sales]]*Table24[[#This Row],[Quantity]]</f>
        <v>2403.63</v>
      </c>
      <c r="K32" s="11">
        <f>Table24[[#This Row],[Sales*Quantity]]*Table24[[#This Row],[Discount]]</f>
        <v>480.72600000000006</v>
      </c>
      <c r="L32" s="11">
        <f>Table24[[#This Row],[Sales*Quantity]]-Table24[[#This Row],[Discounted_price]]</f>
        <v>1922.904</v>
      </c>
    </row>
    <row r="33" spans="1:12" x14ac:dyDescent="0.3">
      <c r="A33" s="4" t="s">
        <v>56</v>
      </c>
      <c r="B33" s="7" t="s">
        <v>57</v>
      </c>
      <c r="C33" s="7" t="s">
        <v>26</v>
      </c>
      <c r="D33" s="7" t="s">
        <v>23</v>
      </c>
      <c r="E33" s="8">
        <v>1450.71</v>
      </c>
      <c r="F33" s="9">
        <v>5</v>
      </c>
      <c r="G33" s="4">
        <v>0.1</v>
      </c>
      <c r="H33" s="10">
        <v>45427</v>
      </c>
      <c r="I33" s="8">
        <v>326.41000000000003</v>
      </c>
      <c r="J33" s="11">
        <f>Table24[[#This Row],[Sales]]*Table24[[#This Row],[Quantity]]</f>
        <v>7253.55</v>
      </c>
      <c r="K33" s="11">
        <f>Table24[[#This Row],[Sales*Quantity]]*Table24[[#This Row],[Discount]]</f>
        <v>725.35500000000002</v>
      </c>
      <c r="L33" s="11">
        <f>Table24[[#This Row],[Sales*Quantity]]-Table24[[#This Row],[Discounted_price]]</f>
        <v>6528.1949999999997</v>
      </c>
    </row>
    <row r="34" spans="1:12" x14ac:dyDescent="0.3">
      <c r="A34" s="4" t="s">
        <v>51</v>
      </c>
      <c r="B34" s="7" t="s">
        <v>58</v>
      </c>
      <c r="C34" s="7" t="s">
        <v>36</v>
      </c>
      <c r="D34" s="7" t="s">
        <v>14</v>
      </c>
      <c r="E34" s="8">
        <v>1023.21</v>
      </c>
      <c r="F34" s="9">
        <v>18</v>
      </c>
      <c r="G34" s="4">
        <v>0.05</v>
      </c>
      <c r="H34" s="10">
        <v>45428</v>
      </c>
      <c r="I34" s="8">
        <v>388.82</v>
      </c>
      <c r="J34" s="11">
        <f>Table24[[#This Row],[Sales]]*Table24[[#This Row],[Quantity]]</f>
        <v>18417.78</v>
      </c>
      <c r="K34" s="11">
        <f>Table24[[#This Row],[Sales*Quantity]]*Table24[[#This Row],[Discount]]</f>
        <v>920.88900000000001</v>
      </c>
      <c r="L34" s="11">
        <f>Table24[[#This Row],[Sales*Quantity]]-Table24[[#This Row],[Discounted_price]]</f>
        <v>17496.891</v>
      </c>
    </row>
    <row r="35" spans="1:12" x14ac:dyDescent="0.3">
      <c r="A35" s="4" t="s">
        <v>30</v>
      </c>
      <c r="B35" s="7" t="s">
        <v>49</v>
      </c>
      <c r="C35" s="7" t="s">
        <v>13</v>
      </c>
      <c r="D35" s="7" t="s">
        <v>29</v>
      </c>
      <c r="E35" s="8">
        <v>853.72</v>
      </c>
      <c r="F35" s="9">
        <v>5</v>
      </c>
      <c r="G35" s="4">
        <v>0.15</v>
      </c>
      <c r="H35" s="10">
        <v>45428</v>
      </c>
      <c r="I35" s="8">
        <v>253.98</v>
      </c>
      <c r="J35" s="11">
        <f>Table24[[#This Row],[Sales]]*Table24[[#This Row],[Quantity]]</f>
        <v>4268.6000000000004</v>
      </c>
      <c r="K35" s="11">
        <f>Table24[[#This Row],[Sales*Quantity]]*Table24[[#This Row],[Discount]]</f>
        <v>640.29000000000008</v>
      </c>
      <c r="L35" s="11">
        <f>Table24[[#This Row],[Sales*Quantity]]-Table24[[#This Row],[Discounted_price]]</f>
        <v>3628.3100000000004</v>
      </c>
    </row>
    <row r="36" spans="1:12" x14ac:dyDescent="0.3">
      <c r="A36" s="4" t="s">
        <v>59</v>
      </c>
      <c r="B36" s="7" t="s">
        <v>45</v>
      </c>
      <c r="C36" s="7" t="s">
        <v>22</v>
      </c>
      <c r="D36" s="7" t="s">
        <v>23</v>
      </c>
      <c r="E36" s="8">
        <v>967.89</v>
      </c>
      <c r="F36" s="9">
        <v>10</v>
      </c>
      <c r="G36" s="4">
        <v>0.1</v>
      </c>
      <c r="H36" s="10">
        <v>45429</v>
      </c>
      <c r="I36" s="8">
        <v>217.78</v>
      </c>
      <c r="J36" s="11">
        <f>Table24[[#This Row],[Sales]]*Table24[[#This Row],[Quantity]]</f>
        <v>9678.9</v>
      </c>
      <c r="K36" s="11">
        <f>Table24[[#This Row],[Sales*Quantity]]*Table24[[#This Row],[Discount]]</f>
        <v>967.89</v>
      </c>
      <c r="L36" s="11">
        <f>Table24[[#This Row],[Sales*Quantity]]-Table24[[#This Row],[Discounted_price]]</f>
        <v>8711.01</v>
      </c>
    </row>
    <row r="37" spans="1:12" x14ac:dyDescent="0.3">
      <c r="A37" s="4" t="s">
        <v>60</v>
      </c>
      <c r="B37" s="7" t="s">
        <v>55</v>
      </c>
      <c r="C37" s="7" t="s">
        <v>26</v>
      </c>
      <c r="D37" s="7" t="s">
        <v>41</v>
      </c>
      <c r="E37" s="8">
        <v>1200.9000000000001</v>
      </c>
      <c r="F37" s="9">
        <v>14</v>
      </c>
      <c r="G37" s="4">
        <v>0.05</v>
      </c>
      <c r="H37" s="10">
        <v>45429</v>
      </c>
      <c r="I37" s="8">
        <v>513.38</v>
      </c>
      <c r="J37" s="11">
        <f>Table24[[#This Row],[Sales]]*Table24[[#This Row],[Quantity]]</f>
        <v>16812.600000000002</v>
      </c>
      <c r="K37" s="11">
        <f>Table24[[#This Row],[Sales*Quantity]]*Table24[[#This Row],[Discount]]</f>
        <v>840.63000000000011</v>
      </c>
      <c r="L37" s="11">
        <f>Table24[[#This Row],[Sales*Quantity]]-Table24[[#This Row],[Discounted_price]]</f>
        <v>15971.970000000001</v>
      </c>
    </row>
    <row r="38" spans="1:12" x14ac:dyDescent="0.3">
      <c r="A38" s="4" t="s">
        <v>15</v>
      </c>
      <c r="B38" s="7" t="s">
        <v>28</v>
      </c>
      <c r="C38" s="7" t="s">
        <v>13</v>
      </c>
      <c r="D38" s="7" t="s">
        <v>14</v>
      </c>
      <c r="E38" s="8">
        <v>472.38</v>
      </c>
      <c r="F38" s="9">
        <v>12</v>
      </c>
      <c r="G38" s="4">
        <v>0.2</v>
      </c>
      <c r="H38" s="10">
        <v>45429</v>
      </c>
      <c r="I38" s="8">
        <v>151.16</v>
      </c>
      <c r="J38" s="11">
        <f>Table24[[#This Row],[Sales]]*Table24[[#This Row],[Quantity]]</f>
        <v>5668.5599999999995</v>
      </c>
      <c r="K38" s="11">
        <f>Table24[[#This Row],[Sales*Quantity]]*Table24[[#This Row],[Discount]]</f>
        <v>1133.712</v>
      </c>
      <c r="L38" s="11">
        <f>Table24[[#This Row],[Sales*Quantity]]-Table24[[#This Row],[Discounted_price]]</f>
        <v>4534.848</v>
      </c>
    </row>
    <row r="39" spans="1:12" x14ac:dyDescent="0.3">
      <c r="A39" s="4" t="s">
        <v>11</v>
      </c>
      <c r="B39" s="7" t="s">
        <v>57</v>
      </c>
      <c r="C39" s="7" t="s">
        <v>20</v>
      </c>
      <c r="D39" s="7" t="s">
        <v>41</v>
      </c>
      <c r="E39" s="8">
        <v>840.92</v>
      </c>
      <c r="F39" s="9">
        <v>9</v>
      </c>
      <c r="G39" s="4">
        <v>0.05</v>
      </c>
      <c r="H39" s="10">
        <v>45429</v>
      </c>
      <c r="I39" s="8">
        <v>359.49</v>
      </c>
      <c r="J39" s="11">
        <f>Table24[[#This Row],[Sales]]*Table24[[#This Row],[Quantity]]</f>
        <v>7568.28</v>
      </c>
      <c r="K39" s="11">
        <f>Table24[[#This Row],[Sales*Quantity]]*Table24[[#This Row],[Discount]]</f>
        <v>378.41399999999999</v>
      </c>
      <c r="L39" s="11">
        <f>Table24[[#This Row],[Sales*Quantity]]-Table24[[#This Row],[Discounted_price]]</f>
        <v>7189.866</v>
      </c>
    </row>
    <row r="40" spans="1:12" x14ac:dyDescent="0.3">
      <c r="A40" s="4" t="s">
        <v>54</v>
      </c>
      <c r="B40" s="7" t="s">
        <v>50</v>
      </c>
      <c r="C40" s="7" t="s">
        <v>36</v>
      </c>
      <c r="D40" s="7" t="s">
        <v>29</v>
      </c>
      <c r="E40" s="8">
        <v>1410.06</v>
      </c>
      <c r="F40" s="9">
        <v>11</v>
      </c>
      <c r="G40" s="4">
        <v>0.05</v>
      </c>
      <c r="H40" s="10">
        <v>45434</v>
      </c>
      <c r="I40" s="8">
        <v>468.84</v>
      </c>
      <c r="J40" s="11">
        <f>Table24[[#This Row],[Sales]]*Table24[[#This Row],[Quantity]]</f>
        <v>15510.66</v>
      </c>
      <c r="K40" s="11">
        <f>Table24[[#This Row],[Sales*Quantity]]*Table24[[#This Row],[Discount]]</f>
        <v>775.53300000000002</v>
      </c>
      <c r="L40" s="11">
        <f>Table24[[#This Row],[Sales*Quantity]]-Table24[[#This Row],[Discounted_price]]</f>
        <v>14735.127</v>
      </c>
    </row>
    <row r="41" spans="1:12" x14ac:dyDescent="0.3">
      <c r="A41" s="4" t="s">
        <v>46</v>
      </c>
      <c r="B41" s="7" t="s">
        <v>61</v>
      </c>
      <c r="C41" s="7" t="s">
        <v>36</v>
      </c>
      <c r="D41" s="7" t="s">
        <v>29</v>
      </c>
      <c r="E41" s="8">
        <v>773.09</v>
      </c>
      <c r="F41" s="9">
        <v>13</v>
      </c>
      <c r="G41" s="4">
        <v>0.15</v>
      </c>
      <c r="H41" s="10">
        <v>45434</v>
      </c>
      <c r="I41" s="8">
        <v>229.99</v>
      </c>
      <c r="J41" s="11">
        <f>Table24[[#This Row],[Sales]]*Table24[[#This Row],[Quantity]]</f>
        <v>10050.17</v>
      </c>
      <c r="K41" s="11">
        <f>Table24[[#This Row],[Sales*Quantity]]*Table24[[#This Row],[Discount]]</f>
        <v>1507.5255</v>
      </c>
      <c r="L41" s="11">
        <f>Table24[[#This Row],[Sales*Quantity]]-Table24[[#This Row],[Discounted_price]]</f>
        <v>8542.6445000000003</v>
      </c>
    </row>
    <row r="42" spans="1:12" x14ac:dyDescent="0.3">
      <c r="A42" s="4" t="s">
        <v>62</v>
      </c>
      <c r="B42" s="7" t="s">
        <v>63</v>
      </c>
      <c r="C42" s="7" t="s">
        <v>20</v>
      </c>
      <c r="D42" s="7" t="s">
        <v>14</v>
      </c>
      <c r="E42" s="8">
        <v>580.42999999999995</v>
      </c>
      <c r="F42" s="9">
        <v>19</v>
      </c>
      <c r="G42" s="4">
        <v>0.15</v>
      </c>
      <c r="H42" s="10">
        <v>45435</v>
      </c>
      <c r="I42" s="8">
        <v>197.35</v>
      </c>
      <c r="J42" s="11">
        <f>Table24[[#This Row],[Sales]]*Table24[[#This Row],[Quantity]]</f>
        <v>11028.169999999998</v>
      </c>
      <c r="K42" s="11">
        <f>Table24[[#This Row],[Sales*Quantity]]*Table24[[#This Row],[Discount]]</f>
        <v>1654.2254999999998</v>
      </c>
      <c r="L42" s="11">
        <f>Table24[[#This Row],[Sales*Quantity]]-Table24[[#This Row],[Discounted_price]]</f>
        <v>9373.9444999999978</v>
      </c>
    </row>
    <row r="43" spans="1:12" x14ac:dyDescent="0.3">
      <c r="A43" s="4" t="s">
        <v>21</v>
      </c>
      <c r="B43" s="7" t="s">
        <v>44</v>
      </c>
      <c r="C43" s="7" t="s">
        <v>22</v>
      </c>
      <c r="D43" s="7" t="s">
        <v>14</v>
      </c>
      <c r="E43" s="8">
        <v>1151.21</v>
      </c>
      <c r="F43" s="9">
        <v>15</v>
      </c>
      <c r="G43" s="4">
        <v>0.1</v>
      </c>
      <c r="H43" s="10">
        <v>45445</v>
      </c>
      <c r="I43" s="8">
        <v>414.44</v>
      </c>
      <c r="J43" s="11">
        <f>Table24[[#This Row],[Sales]]*Table24[[#This Row],[Quantity]]</f>
        <v>17268.150000000001</v>
      </c>
      <c r="K43" s="11">
        <f>Table24[[#This Row],[Sales*Quantity]]*Table24[[#This Row],[Discount]]</f>
        <v>1726.8150000000003</v>
      </c>
      <c r="L43" s="11">
        <f>Table24[[#This Row],[Sales*Quantity]]-Table24[[#This Row],[Discounted_price]]</f>
        <v>15541.335000000001</v>
      </c>
    </row>
    <row r="44" spans="1:12" x14ac:dyDescent="0.3">
      <c r="A44" s="4" t="s">
        <v>54</v>
      </c>
      <c r="B44" s="7" t="s">
        <v>25</v>
      </c>
      <c r="C44" s="7" t="s">
        <v>36</v>
      </c>
      <c r="D44" s="7" t="s">
        <v>41</v>
      </c>
      <c r="E44" s="8">
        <v>1025.98</v>
      </c>
      <c r="F44" s="9">
        <v>5</v>
      </c>
      <c r="G44" s="4">
        <v>0.2</v>
      </c>
      <c r="H44" s="10">
        <v>45447</v>
      </c>
      <c r="I44" s="8">
        <v>369.35</v>
      </c>
      <c r="J44" s="11">
        <f>Table24[[#This Row],[Sales]]*Table24[[#This Row],[Quantity]]</f>
        <v>5129.8999999999996</v>
      </c>
      <c r="K44" s="11">
        <f>Table24[[#This Row],[Sales*Quantity]]*Table24[[#This Row],[Discount]]</f>
        <v>1025.98</v>
      </c>
      <c r="L44" s="11">
        <f>Table24[[#This Row],[Sales*Quantity]]-Table24[[#This Row],[Discounted_price]]</f>
        <v>4103.92</v>
      </c>
    </row>
    <row r="45" spans="1:12" x14ac:dyDescent="0.3">
      <c r="A45" s="4" t="s">
        <v>42</v>
      </c>
      <c r="B45" s="7" t="s">
        <v>58</v>
      </c>
      <c r="C45" s="7" t="s">
        <v>20</v>
      </c>
      <c r="D45" s="7" t="s">
        <v>41</v>
      </c>
      <c r="E45" s="8">
        <v>556.41999999999996</v>
      </c>
      <c r="F45" s="9">
        <v>11</v>
      </c>
      <c r="G45" s="4">
        <v>0.15</v>
      </c>
      <c r="H45" s="10">
        <v>45447</v>
      </c>
      <c r="I45" s="8">
        <v>212.83</v>
      </c>
      <c r="J45" s="11">
        <f>Table24[[#This Row],[Sales]]*Table24[[#This Row],[Quantity]]</f>
        <v>6120.62</v>
      </c>
      <c r="K45" s="11">
        <f>Table24[[#This Row],[Sales*Quantity]]*Table24[[#This Row],[Discount]]</f>
        <v>918.09299999999996</v>
      </c>
      <c r="L45" s="11">
        <f>Table24[[#This Row],[Sales*Quantity]]-Table24[[#This Row],[Discounted_price]]</f>
        <v>5202.527</v>
      </c>
    </row>
    <row r="46" spans="1:12" x14ac:dyDescent="0.3">
      <c r="A46" s="4" t="s">
        <v>59</v>
      </c>
      <c r="B46" s="7" t="s">
        <v>25</v>
      </c>
      <c r="C46" s="7" t="s">
        <v>36</v>
      </c>
      <c r="D46" s="7" t="s">
        <v>14</v>
      </c>
      <c r="E46" s="8">
        <v>840.85</v>
      </c>
      <c r="F46" s="9">
        <v>19</v>
      </c>
      <c r="G46" s="4">
        <v>0.1</v>
      </c>
      <c r="H46" s="10">
        <v>45448</v>
      </c>
      <c r="I46" s="8">
        <v>302.70999999999998</v>
      </c>
      <c r="J46" s="11">
        <f>Table24[[#This Row],[Sales]]*Table24[[#This Row],[Quantity]]</f>
        <v>15976.15</v>
      </c>
      <c r="K46" s="11">
        <f>Table24[[#This Row],[Sales*Quantity]]*Table24[[#This Row],[Discount]]</f>
        <v>1597.615</v>
      </c>
      <c r="L46" s="11">
        <f>Table24[[#This Row],[Sales*Quantity]]-Table24[[#This Row],[Discounted_price]]</f>
        <v>14378.535</v>
      </c>
    </row>
    <row r="47" spans="1:12" x14ac:dyDescent="0.3">
      <c r="A47" s="4" t="s">
        <v>32</v>
      </c>
      <c r="B47" s="7" t="s">
        <v>63</v>
      </c>
      <c r="C47" s="7" t="s">
        <v>26</v>
      </c>
      <c r="D47" s="7" t="s">
        <v>29</v>
      </c>
      <c r="E47" s="8">
        <v>1227.25</v>
      </c>
      <c r="F47" s="9">
        <v>12</v>
      </c>
      <c r="G47" s="4">
        <v>0.15</v>
      </c>
      <c r="H47" s="10">
        <v>45448</v>
      </c>
      <c r="I47" s="8">
        <v>365.11</v>
      </c>
      <c r="J47" s="11">
        <f>Table24[[#This Row],[Sales]]*Table24[[#This Row],[Quantity]]</f>
        <v>14727</v>
      </c>
      <c r="K47" s="11">
        <f>Table24[[#This Row],[Sales*Quantity]]*Table24[[#This Row],[Discount]]</f>
        <v>2209.0499999999997</v>
      </c>
      <c r="L47" s="11">
        <f>Table24[[#This Row],[Sales*Quantity]]-Table24[[#This Row],[Discounted_price]]</f>
        <v>12517.95</v>
      </c>
    </row>
    <row r="48" spans="1:12" x14ac:dyDescent="0.3">
      <c r="A48" s="4" t="s">
        <v>18</v>
      </c>
      <c r="B48" s="7" t="s">
        <v>64</v>
      </c>
      <c r="C48" s="7" t="s">
        <v>36</v>
      </c>
      <c r="D48" s="7" t="s">
        <v>23</v>
      </c>
      <c r="E48" s="8">
        <v>856.7</v>
      </c>
      <c r="F48" s="9">
        <v>2</v>
      </c>
      <c r="G48" s="4">
        <v>0</v>
      </c>
      <c r="H48" s="10">
        <v>45449</v>
      </c>
      <c r="I48" s="8">
        <v>214.18</v>
      </c>
      <c r="J48" s="11">
        <f>Table24[[#This Row],[Sales]]*Table24[[#This Row],[Quantity]]</f>
        <v>1713.4</v>
      </c>
      <c r="K48" s="11">
        <f>Table24[[#This Row],[Sales*Quantity]]*Table24[[#This Row],[Discount]]</f>
        <v>0</v>
      </c>
      <c r="L48" s="11">
        <f>Table24[[#This Row],[Sales*Quantity]]-Table24[[#This Row],[Discounted_price]]</f>
        <v>1713.4</v>
      </c>
    </row>
    <row r="49" spans="1:12" x14ac:dyDescent="0.3">
      <c r="A49" s="4" t="s">
        <v>56</v>
      </c>
      <c r="B49" s="7" t="s">
        <v>58</v>
      </c>
      <c r="C49" s="7" t="s">
        <v>36</v>
      </c>
      <c r="D49" s="7" t="s">
        <v>41</v>
      </c>
      <c r="E49" s="8">
        <v>1225.42</v>
      </c>
      <c r="F49" s="9">
        <v>8</v>
      </c>
      <c r="G49" s="4">
        <v>0.15</v>
      </c>
      <c r="H49" s="10">
        <v>45449</v>
      </c>
      <c r="I49" s="8">
        <v>468.72</v>
      </c>
      <c r="J49" s="11">
        <f>Table24[[#This Row],[Sales]]*Table24[[#This Row],[Quantity]]</f>
        <v>9803.36</v>
      </c>
      <c r="K49" s="11">
        <f>Table24[[#This Row],[Sales*Quantity]]*Table24[[#This Row],[Discount]]</f>
        <v>1470.5040000000001</v>
      </c>
      <c r="L49" s="11">
        <f>Table24[[#This Row],[Sales*Quantity]]-Table24[[#This Row],[Discounted_price]]</f>
        <v>8332.8559999999998</v>
      </c>
    </row>
    <row r="50" spans="1:12" x14ac:dyDescent="0.3">
      <c r="A50" s="4" t="s">
        <v>65</v>
      </c>
      <c r="B50" s="7" t="s">
        <v>33</v>
      </c>
      <c r="C50" s="7" t="s">
        <v>26</v>
      </c>
      <c r="D50" s="7" t="s">
        <v>41</v>
      </c>
      <c r="E50" s="8">
        <v>1001.57</v>
      </c>
      <c r="F50" s="9">
        <v>12</v>
      </c>
      <c r="G50" s="4">
        <v>0</v>
      </c>
      <c r="H50" s="10">
        <v>45450</v>
      </c>
      <c r="I50" s="8">
        <v>450.71</v>
      </c>
      <c r="J50" s="11">
        <f>Table24[[#This Row],[Sales]]*Table24[[#This Row],[Quantity]]</f>
        <v>12018.84</v>
      </c>
      <c r="K50" s="11">
        <f>Table24[[#This Row],[Sales*Quantity]]*Table24[[#This Row],[Discount]]</f>
        <v>0</v>
      </c>
      <c r="L50" s="11">
        <f>Table24[[#This Row],[Sales*Quantity]]-Table24[[#This Row],[Discounted_price]]</f>
        <v>12018.84</v>
      </c>
    </row>
    <row r="51" spans="1:12" x14ac:dyDescent="0.3">
      <c r="A51" s="4" t="s">
        <v>59</v>
      </c>
      <c r="B51" s="7" t="s">
        <v>28</v>
      </c>
      <c r="C51" s="7" t="s">
        <v>20</v>
      </c>
      <c r="D51" s="7" t="s">
        <v>29</v>
      </c>
      <c r="E51" s="8">
        <v>1186.8499999999999</v>
      </c>
      <c r="F51" s="9">
        <v>19</v>
      </c>
      <c r="G51" s="4">
        <v>0.2</v>
      </c>
      <c r="H51" s="10">
        <v>45451</v>
      </c>
      <c r="I51" s="8">
        <v>332.32</v>
      </c>
      <c r="J51" s="11">
        <f>Table24[[#This Row],[Sales]]*Table24[[#This Row],[Quantity]]</f>
        <v>22550.149999999998</v>
      </c>
      <c r="K51" s="11">
        <f>Table24[[#This Row],[Sales*Quantity]]*Table24[[#This Row],[Discount]]</f>
        <v>4510.03</v>
      </c>
      <c r="L51" s="11">
        <f>Table24[[#This Row],[Sales*Quantity]]-Table24[[#This Row],[Discounted_price]]</f>
        <v>18040.12</v>
      </c>
    </row>
    <row r="52" spans="1:12" x14ac:dyDescent="0.3">
      <c r="A52" s="4" t="s">
        <v>46</v>
      </c>
      <c r="B52" s="7" t="s">
        <v>53</v>
      </c>
      <c r="C52" s="7" t="s">
        <v>22</v>
      </c>
      <c r="D52" s="7" t="s">
        <v>23</v>
      </c>
      <c r="E52" s="8">
        <v>775.45</v>
      </c>
      <c r="F52" s="9">
        <v>6</v>
      </c>
      <c r="G52" s="4">
        <v>0.1</v>
      </c>
      <c r="H52" s="10">
        <v>45457</v>
      </c>
      <c r="I52" s="8">
        <v>174.48</v>
      </c>
      <c r="J52" s="11">
        <f>Table24[[#This Row],[Sales]]*Table24[[#This Row],[Quantity]]</f>
        <v>4652.7000000000007</v>
      </c>
      <c r="K52" s="11">
        <f>Table24[[#This Row],[Sales*Quantity]]*Table24[[#This Row],[Discount]]</f>
        <v>465.2700000000001</v>
      </c>
      <c r="L52" s="11">
        <f>Table24[[#This Row],[Sales*Quantity]]-Table24[[#This Row],[Discounted_price]]</f>
        <v>4187.43</v>
      </c>
    </row>
    <row r="53" spans="1:12" x14ac:dyDescent="0.3">
      <c r="A53" s="4" t="s">
        <v>27</v>
      </c>
      <c r="B53" s="7" t="s">
        <v>35</v>
      </c>
      <c r="C53" s="7" t="s">
        <v>22</v>
      </c>
      <c r="D53" s="7" t="s">
        <v>23</v>
      </c>
      <c r="E53" s="8">
        <v>1021.47</v>
      </c>
      <c r="F53" s="9">
        <v>6</v>
      </c>
      <c r="G53" s="4">
        <v>0.05</v>
      </c>
      <c r="H53" s="10">
        <v>45461</v>
      </c>
      <c r="I53" s="8">
        <v>242.6</v>
      </c>
      <c r="J53" s="11">
        <f>Table24[[#This Row],[Sales]]*Table24[[#This Row],[Quantity]]</f>
        <v>6128.82</v>
      </c>
      <c r="K53" s="11">
        <f>Table24[[#This Row],[Sales*Quantity]]*Table24[[#This Row],[Discount]]</f>
        <v>306.44099999999997</v>
      </c>
      <c r="L53" s="11">
        <f>Table24[[#This Row],[Sales*Quantity]]-Table24[[#This Row],[Discounted_price]]</f>
        <v>5822.3789999999999</v>
      </c>
    </row>
    <row r="54" spans="1:12" x14ac:dyDescent="0.3">
      <c r="A54" s="4" t="s">
        <v>60</v>
      </c>
      <c r="B54" s="7" t="s">
        <v>25</v>
      </c>
      <c r="C54" s="7" t="s">
        <v>22</v>
      </c>
      <c r="D54" s="7" t="s">
        <v>17</v>
      </c>
      <c r="E54" s="8">
        <v>1226.6199999999999</v>
      </c>
      <c r="F54" s="9">
        <v>7</v>
      </c>
      <c r="G54" s="4">
        <v>0.1</v>
      </c>
      <c r="H54" s="10">
        <v>45463</v>
      </c>
      <c r="I54" s="8">
        <v>551.98</v>
      </c>
      <c r="J54" s="11">
        <f>Table24[[#This Row],[Sales]]*Table24[[#This Row],[Quantity]]</f>
        <v>8586.34</v>
      </c>
      <c r="K54" s="11">
        <f>Table24[[#This Row],[Sales*Quantity]]*Table24[[#This Row],[Discount]]</f>
        <v>858.63400000000001</v>
      </c>
      <c r="L54" s="11">
        <f>Table24[[#This Row],[Sales*Quantity]]-Table24[[#This Row],[Discounted_price]]</f>
        <v>7727.7060000000001</v>
      </c>
    </row>
    <row r="55" spans="1:12" x14ac:dyDescent="0.3">
      <c r="A55" s="4" t="s">
        <v>24</v>
      </c>
      <c r="B55" s="7" t="s">
        <v>66</v>
      </c>
      <c r="C55" s="7" t="s">
        <v>22</v>
      </c>
      <c r="D55" s="7" t="s">
        <v>29</v>
      </c>
      <c r="E55" s="8">
        <v>1086.93</v>
      </c>
      <c r="F55" s="9">
        <v>2</v>
      </c>
      <c r="G55" s="4">
        <v>0</v>
      </c>
      <c r="H55" s="10">
        <v>45464</v>
      </c>
      <c r="I55" s="8">
        <v>380.43</v>
      </c>
      <c r="J55" s="11">
        <f>Table24[[#This Row],[Sales]]*Table24[[#This Row],[Quantity]]</f>
        <v>2173.86</v>
      </c>
      <c r="K55" s="11">
        <f>Table24[[#This Row],[Sales*Quantity]]*Table24[[#This Row],[Discount]]</f>
        <v>0</v>
      </c>
      <c r="L55" s="11">
        <f>Table24[[#This Row],[Sales*Quantity]]-Table24[[#This Row],[Discounted_price]]</f>
        <v>2173.86</v>
      </c>
    </row>
    <row r="56" spans="1:12" x14ac:dyDescent="0.3">
      <c r="A56" s="4" t="s">
        <v>67</v>
      </c>
      <c r="B56" s="7" t="s">
        <v>50</v>
      </c>
      <c r="C56" s="7" t="s">
        <v>13</v>
      </c>
      <c r="D56" s="7" t="s">
        <v>14</v>
      </c>
      <c r="E56" s="8">
        <v>942.9</v>
      </c>
      <c r="F56" s="9">
        <v>18</v>
      </c>
      <c r="G56" s="4">
        <v>0.1</v>
      </c>
      <c r="H56" s="10">
        <v>45466</v>
      </c>
      <c r="I56" s="8">
        <v>339.44</v>
      </c>
      <c r="J56" s="11">
        <f>Table24[[#This Row],[Sales]]*Table24[[#This Row],[Quantity]]</f>
        <v>16972.2</v>
      </c>
      <c r="K56" s="11">
        <f>Table24[[#This Row],[Sales*Quantity]]*Table24[[#This Row],[Discount]]</f>
        <v>1697.2200000000003</v>
      </c>
      <c r="L56" s="11">
        <f>Table24[[#This Row],[Sales*Quantity]]-Table24[[#This Row],[Discounted_price]]</f>
        <v>15274.98</v>
      </c>
    </row>
    <row r="57" spans="1:12" x14ac:dyDescent="0.3">
      <c r="A57" s="4" t="s">
        <v>34</v>
      </c>
      <c r="B57" s="7" t="s">
        <v>40</v>
      </c>
      <c r="C57" s="7" t="s">
        <v>26</v>
      </c>
      <c r="D57" s="7" t="s">
        <v>23</v>
      </c>
      <c r="E57" s="8">
        <v>818.8</v>
      </c>
      <c r="F57" s="9">
        <v>15</v>
      </c>
      <c r="G57" s="4">
        <v>0.15</v>
      </c>
      <c r="H57" s="10">
        <v>45468</v>
      </c>
      <c r="I57" s="8">
        <v>173.99</v>
      </c>
      <c r="J57" s="11">
        <f>Table24[[#This Row],[Sales]]*Table24[[#This Row],[Quantity]]</f>
        <v>12282</v>
      </c>
      <c r="K57" s="11">
        <f>Table24[[#This Row],[Sales*Quantity]]*Table24[[#This Row],[Discount]]</f>
        <v>1842.3</v>
      </c>
      <c r="L57" s="11">
        <f>Table24[[#This Row],[Sales*Quantity]]-Table24[[#This Row],[Discounted_price]]</f>
        <v>10439.700000000001</v>
      </c>
    </row>
    <row r="58" spans="1:12" x14ac:dyDescent="0.3">
      <c r="A58" s="4" t="s">
        <v>21</v>
      </c>
      <c r="B58" s="7" t="s">
        <v>16</v>
      </c>
      <c r="C58" s="7" t="s">
        <v>22</v>
      </c>
      <c r="D58" s="7" t="s">
        <v>29</v>
      </c>
      <c r="E58" s="8">
        <v>919.04</v>
      </c>
      <c r="F58" s="9">
        <v>10</v>
      </c>
      <c r="G58" s="4">
        <v>0.2</v>
      </c>
      <c r="H58" s="10">
        <v>45468</v>
      </c>
      <c r="I58" s="8">
        <v>257.33</v>
      </c>
      <c r="J58" s="11">
        <f>Table24[[#This Row],[Sales]]*Table24[[#This Row],[Quantity]]</f>
        <v>9190.4</v>
      </c>
      <c r="K58" s="11">
        <f>Table24[[#This Row],[Sales*Quantity]]*Table24[[#This Row],[Discount]]</f>
        <v>1838.08</v>
      </c>
      <c r="L58" s="11">
        <f>Table24[[#This Row],[Sales*Quantity]]-Table24[[#This Row],[Discounted_price]]</f>
        <v>7352.32</v>
      </c>
    </row>
    <row r="59" spans="1:12" x14ac:dyDescent="0.3">
      <c r="A59" s="4" t="s">
        <v>24</v>
      </c>
      <c r="B59" s="7" t="s">
        <v>68</v>
      </c>
      <c r="C59" s="7" t="s">
        <v>36</v>
      </c>
      <c r="D59" s="7" t="s">
        <v>14</v>
      </c>
      <c r="E59" s="8">
        <v>973.26</v>
      </c>
      <c r="F59" s="9">
        <v>11</v>
      </c>
      <c r="G59" s="4">
        <v>0</v>
      </c>
      <c r="H59" s="10">
        <v>45470</v>
      </c>
      <c r="I59" s="8">
        <v>389.3</v>
      </c>
      <c r="J59" s="11">
        <f>Table24[[#This Row],[Sales]]*Table24[[#This Row],[Quantity]]</f>
        <v>10705.86</v>
      </c>
      <c r="K59" s="11">
        <f>Table24[[#This Row],[Sales*Quantity]]*Table24[[#This Row],[Discount]]</f>
        <v>0</v>
      </c>
      <c r="L59" s="11">
        <f>Table24[[#This Row],[Sales*Quantity]]-Table24[[#This Row],[Discounted_price]]</f>
        <v>10705.86</v>
      </c>
    </row>
    <row r="60" spans="1:12" x14ac:dyDescent="0.3">
      <c r="A60" s="4" t="s">
        <v>43</v>
      </c>
      <c r="B60" s="7" t="s">
        <v>66</v>
      </c>
      <c r="C60" s="7" t="s">
        <v>26</v>
      </c>
      <c r="D60" s="7" t="s">
        <v>23</v>
      </c>
      <c r="E60" s="8">
        <v>741.61</v>
      </c>
      <c r="F60" s="9">
        <v>1</v>
      </c>
      <c r="G60" s="4">
        <v>0.2</v>
      </c>
      <c r="H60" s="10">
        <v>45471</v>
      </c>
      <c r="I60" s="8">
        <v>148.32</v>
      </c>
      <c r="J60" s="11">
        <f>Table24[[#This Row],[Sales]]*Table24[[#This Row],[Quantity]]</f>
        <v>741.61</v>
      </c>
      <c r="K60" s="11">
        <f>Table24[[#This Row],[Sales*Quantity]]*Table24[[#This Row],[Discount]]</f>
        <v>148.322</v>
      </c>
      <c r="L60" s="11">
        <f>Table24[[#This Row],[Sales*Quantity]]-Table24[[#This Row],[Discounted_price]]</f>
        <v>593.28800000000001</v>
      </c>
    </row>
    <row r="61" spans="1:12" x14ac:dyDescent="0.3">
      <c r="A61" s="4" t="s">
        <v>69</v>
      </c>
      <c r="B61" s="7" t="s">
        <v>40</v>
      </c>
      <c r="C61" s="7" t="s">
        <v>26</v>
      </c>
      <c r="D61" s="7" t="s">
        <v>14</v>
      </c>
      <c r="E61" s="8">
        <v>1248.82</v>
      </c>
      <c r="F61" s="9">
        <v>2</v>
      </c>
      <c r="G61" s="4">
        <v>0.1</v>
      </c>
      <c r="H61" s="10">
        <v>45473</v>
      </c>
      <c r="I61" s="8">
        <v>449.58</v>
      </c>
      <c r="J61" s="11">
        <f>Table24[[#This Row],[Sales]]*Table24[[#This Row],[Quantity]]</f>
        <v>2497.64</v>
      </c>
      <c r="K61" s="11">
        <f>Table24[[#This Row],[Sales*Quantity]]*Table24[[#This Row],[Discount]]</f>
        <v>249.76400000000001</v>
      </c>
      <c r="L61" s="11">
        <f>Table24[[#This Row],[Sales*Quantity]]-Table24[[#This Row],[Discounted_price]]</f>
        <v>2247.8759999999997</v>
      </c>
    </row>
    <row r="62" spans="1:12" x14ac:dyDescent="0.3">
      <c r="A62" s="4" t="s">
        <v>15</v>
      </c>
      <c r="B62" s="7" t="s">
        <v>61</v>
      </c>
      <c r="C62" s="7" t="s">
        <v>13</v>
      </c>
      <c r="D62" s="7" t="s">
        <v>17</v>
      </c>
      <c r="E62" s="8">
        <v>1360.36</v>
      </c>
      <c r="F62" s="9">
        <v>17</v>
      </c>
      <c r="G62" s="4">
        <v>0</v>
      </c>
      <c r="H62" s="10">
        <v>45473</v>
      </c>
      <c r="I62" s="8">
        <v>680.18</v>
      </c>
      <c r="J62" s="11">
        <f>Table24[[#This Row],[Sales]]*Table24[[#This Row],[Quantity]]</f>
        <v>23126.12</v>
      </c>
      <c r="K62" s="11">
        <f>Table24[[#This Row],[Sales*Quantity]]*Table24[[#This Row],[Discount]]</f>
        <v>0</v>
      </c>
      <c r="L62" s="11">
        <f>Table24[[#This Row],[Sales*Quantity]]-Table24[[#This Row],[Discounted_price]]</f>
        <v>23126.12</v>
      </c>
    </row>
    <row r="63" spans="1:12" x14ac:dyDescent="0.3">
      <c r="A63" s="4" t="s">
        <v>59</v>
      </c>
      <c r="B63" s="7" t="s">
        <v>33</v>
      </c>
      <c r="C63" s="7" t="s">
        <v>20</v>
      </c>
      <c r="D63" s="7" t="s">
        <v>14</v>
      </c>
      <c r="E63" s="8">
        <v>1383.3</v>
      </c>
      <c r="F63" s="9">
        <v>8</v>
      </c>
      <c r="G63" s="4">
        <v>0.1</v>
      </c>
      <c r="H63" s="10">
        <v>45478</v>
      </c>
      <c r="I63" s="8">
        <v>497.99</v>
      </c>
      <c r="J63" s="11">
        <f>Table24[[#This Row],[Sales]]*Table24[[#This Row],[Quantity]]</f>
        <v>11066.4</v>
      </c>
      <c r="K63" s="11">
        <f>Table24[[#This Row],[Sales*Quantity]]*Table24[[#This Row],[Discount]]</f>
        <v>1106.6400000000001</v>
      </c>
      <c r="L63" s="11">
        <f>Table24[[#This Row],[Sales*Quantity]]-Table24[[#This Row],[Discounted_price]]</f>
        <v>9959.76</v>
      </c>
    </row>
    <row r="64" spans="1:12" x14ac:dyDescent="0.3">
      <c r="A64" s="4" t="s">
        <v>37</v>
      </c>
      <c r="B64" s="7" t="s">
        <v>57</v>
      </c>
      <c r="C64" s="7" t="s">
        <v>36</v>
      </c>
      <c r="D64" s="7" t="s">
        <v>41</v>
      </c>
      <c r="E64" s="8">
        <v>488.99</v>
      </c>
      <c r="F64" s="9">
        <v>9</v>
      </c>
      <c r="G64" s="4">
        <v>0</v>
      </c>
      <c r="H64" s="10">
        <v>45479</v>
      </c>
      <c r="I64" s="8">
        <v>220.05</v>
      </c>
      <c r="J64" s="11">
        <f>Table24[[#This Row],[Sales]]*Table24[[#This Row],[Quantity]]</f>
        <v>4400.91</v>
      </c>
      <c r="K64" s="11">
        <f>Table24[[#This Row],[Sales*Quantity]]*Table24[[#This Row],[Discount]]</f>
        <v>0</v>
      </c>
      <c r="L64" s="11">
        <f>Table24[[#This Row],[Sales*Quantity]]-Table24[[#This Row],[Discounted_price]]</f>
        <v>4400.91</v>
      </c>
    </row>
    <row r="65" spans="1:12" x14ac:dyDescent="0.3">
      <c r="A65" s="4" t="s">
        <v>32</v>
      </c>
      <c r="B65" s="7" t="s">
        <v>33</v>
      </c>
      <c r="C65" s="7" t="s">
        <v>20</v>
      </c>
      <c r="D65" s="7" t="s">
        <v>29</v>
      </c>
      <c r="E65" s="8">
        <v>933.71</v>
      </c>
      <c r="F65" s="9">
        <v>17</v>
      </c>
      <c r="G65" s="4">
        <v>0.1</v>
      </c>
      <c r="H65" s="10">
        <v>45481</v>
      </c>
      <c r="I65" s="8">
        <v>294.12</v>
      </c>
      <c r="J65" s="11">
        <f>Table24[[#This Row],[Sales]]*Table24[[#This Row],[Quantity]]</f>
        <v>15873.07</v>
      </c>
      <c r="K65" s="11">
        <f>Table24[[#This Row],[Sales*Quantity]]*Table24[[#This Row],[Discount]]</f>
        <v>1587.307</v>
      </c>
      <c r="L65" s="11">
        <f>Table24[[#This Row],[Sales*Quantity]]-Table24[[#This Row],[Discounted_price]]</f>
        <v>14285.762999999999</v>
      </c>
    </row>
    <row r="66" spans="1:12" x14ac:dyDescent="0.3">
      <c r="A66" s="4" t="s">
        <v>69</v>
      </c>
      <c r="B66" s="7" t="s">
        <v>12</v>
      </c>
      <c r="C66" s="7" t="s">
        <v>13</v>
      </c>
      <c r="D66" s="7" t="s">
        <v>23</v>
      </c>
      <c r="E66" s="8">
        <v>1005.53</v>
      </c>
      <c r="F66" s="9">
        <v>17</v>
      </c>
      <c r="G66" s="4">
        <v>0.2</v>
      </c>
      <c r="H66" s="10">
        <v>45481</v>
      </c>
      <c r="I66" s="8">
        <v>201.11</v>
      </c>
      <c r="J66" s="11">
        <f>Table24[[#This Row],[Sales]]*Table24[[#This Row],[Quantity]]</f>
        <v>17094.009999999998</v>
      </c>
      <c r="K66" s="11">
        <f>Table24[[#This Row],[Sales*Quantity]]*Table24[[#This Row],[Discount]]</f>
        <v>3418.8019999999997</v>
      </c>
      <c r="L66" s="11">
        <f>Table24[[#This Row],[Sales*Quantity]]-Table24[[#This Row],[Discounted_price]]</f>
        <v>13675.207999999999</v>
      </c>
    </row>
    <row r="67" spans="1:12" x14ac:dyDescent="0.3">
      <c r="A67" s="4" t="s">
        <v>43</v>
      </c>
      <c r="B67" s="7" t="s">
        <v>63</v>
      </c>
      <c r="C67" s="7" t="s">
        <v>22</v>
      </c>
      <c r="D67" s="7" t="s">
        <v>23</v>
      </c>
      <c r="E67" s="8">
        <v>1100.0999999999999</v>
      </c>
      <c r="F67" s="9">
        <v>5</v>
      </c>
      <c r="G67" s="4">
        <v>0.05</v>
      </c>
      <c r="H67" s="10">
        <v>45482</v>
      </c>
      <c r="I67" s="8">
        <v>261.27</v>
      </c>
      <c r="J67" s="11">
        <f>Table24[[#This Row],[Sales]]*Table24[[#This Row],[Quantity]]</f>
        <v>5500.5</v>
      </c>
      <c r="K67" s="11">
        <f>Table24[[#This Row],[Sales*Quantity]]*Table24[[#This Row],[Discount]]</f>
        <v>275.02500000000003</v>
      </c>
      <c r="L67" s="11">
        <f>Table24[[#This Row],[Sales*Quantity]]-Table24[[#This Row],[Discounted_price]]</f>
        <v>5225.4750000000004</v>
      </c>
    </row>
    <row r="68" spans="1:12" x14ac:dyDescent="0.3">
      <c r="A68" s="4" t="s">
        <v>69</v>
      </c>
      <c r="B68" s="7" t="s">
        <v>25</v>
      </c>
      <c r="C68" s="7" t="s">
        <v>26</v>
      </c>
      <c r="D68" s="7" t="s">
        <v>29</v>
      </c>
      <c r="E68" s="8">
        <v>1034.7</v>
      </c>
      <c r="F68" s="9">
        <v>15</v>
      </c>
      <c r="G68" s="4">
        <v>0.15</v>
      </c>
      <c r="H68" s="10">
        <v>45487</v>
      </c>
      <c r="I68" s="8">
        <v>307.82</v>
      </c>
      <c r="J68" s="11">
        <f>Table24[[#This Row],[Sales]]*Table24[[#This Row],[Quantity]]</f>
        <v>15520.5</v>
      </c>
      <c r="K68" s="11">
        <f>Table24[[#This Row],[Sales*Quantity]]*Table24[[#This Row],[Discount]]</f>
        <v>2328.0749999999998</v>
      </c>
      <c r="L68" s="11">
        <f>Table24[[#This Row],[Sales*Quantity]]-Table24[[#This Row],[Discounted_price]]</f>
        <v>13192.424999999999</v>
      </c>
    </row>
    <row r="69" spans="1:12" x14ac:dyDescent="0.3">
      <c r="A69" s="4" t="s">
        <v>67</v>
      </c>
      <c r="B69" s="7" t="s">
        <v>33</v>
      </c>
      <c r="C69" s="7" t="s">
        <v>22</v>
      </c>
      <c r="D69" s="7" t="s">
        <v>14</v>
      </c>
      <c r="E69" s="8">
        <v>876.44</v>
      </c>
      <c r="F69" s="9">
        <v>12</v>
      </c>
      <c r="G69" s="4">
        <v>0.05</v>
      </c>
      <c r="H69" s="10">
        <v>45488</v>
      </c>
      <c r="I69" s="8">
        <v>333.05</v>
      </c>
      <c r="J69" s="11">
        <f>Table24[[#This Row],[Sales]]*Table24[[#This Row],[Quantity]]</f>
        <v>10517.28</v>
      </c>
      <c r="K69" s="11">
        <f>Table24[[#This Row],[Sales*Quantity]]*Table24[[#This Row],[Discount]]</f>
        <v>525.86400000000003</v>
      </c>
      <c r="L69" s="11">
        <f>Table24[[#This Row],[Sales*Quantity]]-Table24[[#This Row],[Discounted_price]]</f>
        <v>9991.4160000000011</v>
      </c>
    </row>
    <row r="70" spans="1:12" x14ac:dyDescent="0.3">
      <c r="A70" s="4" t="s">
        <v>70</v>
      </c>
      <c r="B70" s="7" t="s">
        <v>57</v>
      </c>
      <c r="C70" s="7" t="s">
        <v>13</v>
      </c>
      <c r="D70" s="7" t="s">
        <v>29</v>
      </c>
      <c r="E70" s="8">
        <v>1371.34</v>
      </c>
      <c r="F70" s="9">
        <v>5</v>
      </c>
      <c r="G70" s="4">
        <v>0.05</v>
      </c>
      <c r="H70" s="10">
        <v>45488</v>
      </c>
      <c r="I70" s="8">
        <v>455.97</v>
      </c>
      <c r="J70" s="11">
        <f>Table24[[#This Row],[Sales]]*Table24[[#This Row],[Quantity]]</f>
        <v>6856.7</v>
      </c>
      <c r="K70" s="11">
        <f>Table24[[#This Row],[Sales*Quantity]]*Table24[[#This Row],[Discount]]</f>
        <v>342.83500000000004</v>
      </c>
      <c r="L70" s="11">
        <f>Table24[[#This Row],[Sales*Quantity]]-Table24[[#This Row],[Discounted_price]]</f>
        <v>6513.8649999999998</v>
      </c>
    </row>
    <row r="71" spans="1:12" x14ac:dyDescent="0.3">
      <c r="A71" s="4" t="s">
        <v>59</v>
      </c>
      <c r="B71" s="7" t="s">
        <v>49</v>
      </c>
      <c r="C71" s="7" t="s">
        <v>26</v>
      </c>
      <c r="D71" s="7" t="s">
        <v>23</v>
      </c>
      <c r="E71" s="8">
        <v>1020.26</v>
      </c>
      <c r="F71" s="9">
        <v>11</v>
      </c>
      <c r="G71" s="4">
        <v>0.05</v>
      </c>
      <c r="H71" s="10">
        <v>45494</v>
      </c>
      <c r="I71" s="8">
        <v>242.31</v>
      </c>
      <c r="J71" s="11">
        <f>Table24[[#This Row],[Sales]]*Table24[[#This Row],[Quantity]]</f>
        <v>11222.86</v>
      </c>
      <c r="K71" s="11">
        <f>Table24[[#This Row],[Sales*Quantity]]*Table24[[#This Row],[Discount]]</f>
        <v>561.14300000000003</v>
      </c>
      <c r="L71" s="11">
        <f>Table24[[#This Row],[Sales*Quantity]]-Table24[[#This Row],[Discounted_price]]</f>
        <v>10661.717000000001</v>
      </c>
    </row>
    <row r="72" spans="1:12" x14ac:dyDescent="0.3">
      <c r="A72" s="4" t="s">
        <v>46</v>
      </c>
      <c r="B72" s="7" t="s">
        <v>12</v>
      </c>
      <c r="C72" s="7" t="s">
        <v>36</v>
      </c>
      <c r="D72" s="7" t="s">
        <v>41</v>
      </c>
      <c r="E72" s="8">
        <v>804.81</v>
      </c>
      <c r="F72" s="9">
        <v>1</v>
      </c>
      <c r="G72" s="4">
        <v>0.05</v>
      </c>
      <c r="H72" s="10">
        <v>45502</v>
      </c>
      <c r="I72" s="8">
        <v>344.06</v>
      </c>
      <c r="J72" s="11">
        <f>Table24[[#This Row],[Sales]]*Table24[[#This Row],[Quantity]]</f>
        <v>804.81</v>
      </c>
      <c r="K72" s="11">
        <f>Table24[[#This Row],[Sales*Quantity]]*Table24[[#This Row],[Discount]]</f>
        <v>40.240499999999997</v>
      </c>
      <c r="L72" s="11">
        <f>Table24[[#This Row],[Sales*Quantity]]-Table24[[#This Row],[Discounted_price]]</f>
        <v>764.56949999999995</v>
      </c>
    </row>
    <row r="73" spans="1:12" x14ac:dyDescent="0.3">
      <c r="A73" s="4" t="s">
        <v>24</v>
      </c>
      <c r="B73" s="7" t="s">
        <v>57</v>
      </c>
      <c r="C73" s="7" t="s">
        <v>36</v>
      </c>
      <c r="D73" s="7" t="s">
        <v>23</v>
      </c>
      <c r="E73" s="8">
        <v>608.66</v>
      </c>
      <c r="F73" s="9">
        <v>1</v>
      </c>
      <c r="G73" s="4">
        <v>0.05</v>
      </c>
      <c r="H73" s="10">
        <v>45503</v>
      </c>
      <c r="I73" s="8">
        <v>144.56</v>
      </c>
      <c r="J73" s="11">
        <f>Table24[[#This Row],[Sales]]*Table24[[#This Row],[Quantity]]</f>
        <v>608.66</v>
      </c>
      <c r="K73" s="11">
        <f>Table24[[#This Row],[Sales*Quantity]]*Table24[[#This Row],[Discount]]</f>
        <v>30.433</v>
      </c>
      <c r="L73" s="11">
        <f>Table24[[#This Row],[Sales*Quantity]]-Table24[[#This Row],[Discounted_price]]</f>
        <v>578.22699999999998</v>
      </c>
    </row>
    <row r="74" spans="1:12" x14ac:dyDescent="0.3">
      <c r="A74" s="4" t="s">
        <v>70</v>
      </c>
      <c r="B74" s="7" t="s">
        <v>71</v>
      </c>
      <c r="C74" s="7" t="s">
        <v>22</v>
      </c>
      <c r="D74" s="7" t="s">
        <v>41</v>
      </c>
      <c r="E74" s="8">
        <v>981.2</v>
      </c>
      <c r="F74" s="9">
        <v>19</v>
      </c>
      <c r="G74" s="4">
        <v>0</v>
      </c>
      <c r="H74" s="10">
        <v>45504</v>
      </c>
      <c r="I74" s="8">
        <v>441.54</v>
      </c>
      <c r="J74" s="11">
        <f>Table24[[#This Row],[Sales]]*Table24[[#This Row],[Quantity]]</f>
        <v>18642.8</v>
      </c>
      <c r="K74" s="11">
        <f>Table24[[#This Row],[Sales*Quantity]]*Table24[[#This Row],[Discount]]</f>
        <v>0</v>
      </c>
      <c r="L74" s="11">
        <f>Table24[[#This Row],[Sales*Quantity]]-Table24[[#This Row],[Discounted_price]]</f>
        <v>18642.8</v>
      </c>
    </row>
    <row r="75" spans="1:12" x14ac:dyDescent="0.3">
      <c r="A75" s="4" t="s">
        <v>72</v>
      </c>
      <c r="B75" s="7" t="s">
        <v>57</v>
      </c>
      <c r="C75" s="7" t="s">
        <v>20</v>
      </c>
      <c r="D75" s="7" t="s">
        <v>23</v>
      </c>
      <c r="E75" s="8">
        <v>539.77</v>
      </c>
      <c r="F75" s="9">
        <v>10</v>
      </c>
      <c r="G75" s="4">
        <v>0.15</v>
      </c>
      <c r="H75" s="10">
        <v>45509</v>
      </c>
      <c r="I75" s="8">
        <v>114.7</v>
      </c>
      <c r="J75" s="11">
        <f>Table24[[#This Row],[Sales]]*Table24[[#This Row],[Quantity]]</f>
        <v>5397.7</v>
      </c>
      <c r="K75" s="11">
        <f>Table24[[#This Row],[Sales*Quantity]]*Table24[[#This Row],[Discount]]</f>
        <v>809.65499999999997</v>
      </c>
      <c r="L75" s="11">
        <f>Table24[[#This Row],[Sales*Quantity]]-Table24[[#This Row],[Discounted_price]]</f>
        <v>4588.0450000000001</v>
      </c>
    </row>
    <row r="76" spans="1:12" x14ac:dyDescent="0.3">
      <c r="A76" s="4" t="s">
        <v>15</v>
      </c>
      <c r="B76" s="7" t="s">
        <v>73</v>
      </c>
      <c r="C76" s="7" t="s">
        <v>22</v>
      </c>
      <c r="D76" s="7" t="s">
        <v>14</v>
      </c>
      <c r="E76" s="8">
        <v>804.45</v>
      </c>
      <c r="F76" s="9">
        <v>5</v>
      </c>
      <c r="G76" s="4">
        <v>0.2</v>
      </c>
      <c r="H76" s="10">
        <v>45509</v>
      </c>
      <c r="I76" s="8">
        <v>257.42</v>
      </c>
      <c r="J76" s="11">
        <f>Table24[[#This Row],[Sales]]*Table24[[#This Row],[Quantity]]</f>
        <v>4022.25</v>
      </c>
      <c r="K76" s="11">
        <f>Table24[[#This Row],[Sales*Quantity]]*Table24[[#This Row],[Discount]]</f>
        <v>804.45</v>
      </c>
      <c r="L76" s="11">
        <f>Table24[[#This Row],[Sales*Quantity]]-Table24[[#This Row],[Discounted_price]]</f>
        <v>3217.8</v>
      </c>
    </row>
    <row r="77" spans="1:12" x14ac:dyDescent="0.3">
      <c r="A77" s="4" t="s">
        <v>72</v>
      </c>
      <c r="B77" s="7" t="s">
        <v>40</v>
      </c>
      <c r="C77" s="7" t="s">
        <v>13</v>
      </c>
      <c r="D77" s="7" t="s">
        <v>23</v>
      </c>
      <c r="E77" s="8">
        <v>1526.6</v>
      </c>
      <c r="F77" s="9">
        <v>13</v>
      </c>
      <c r="G77" s="4">
        <v>0.2</v>
      </c>
      <c r="H77" s="10">
        <v>45512</v>
      </c>
      <c r="I77" s="8">
        <v>305.32</v>
      </c>
      <c r="J77" s="11">
        <f>Table24[[#This Row],[Sales]]*Table24[[#This Row],[Quantity]]</f>
        <v>19845.8</v>
      </c>
      <c r="K77" s="11">
        <f>Table24[[#This Row],[Sales*Quantity]]*Table24[[#This Row],[Discount]]</f>
        <v>3969.16</v>
      </c>
      <c r="L77" s="11">
        <f>Table24[[#This Row],[Sales*Quantity]]-Table24[[#This Row],[Discounted_price]]</f>
        <v>15876.64</v>
      </c>
    </row>
    <row r="78" spans="1:12" x14ac:dyDescent="0.3">
      <c r="A78" s="4" t="s">
        <v>15</v>
      </c>
      <c r="B78" s="7" t="s">
        <v>31</v>
      </c>
      <c r="C78" s="7" t="s">
        <v>13</v>
      </c>
      <c r="D78" s="7" t="s">
        <v>23</v>
      </c>
      <c r="E78" s="8">
        <v>1215.26</v>
      </c>
      <c r="F78" s="9">
        <v>5</v>
      </c>
      <c r="G78" s="4">
        <v>0.15</v>
      </c>
      <c r="H78" s="10">
        <v>45513</v>
      </c>
      <c r="I78" s="8">
        <v>258.24</v>
      </c>
      <c r="J78" s="11">
        <f>Table24[[#This Row],[Sales]]*Table24[[#This Row],[Quantity]]</f>
        <v>6076.3</v>
      </c>
      <c r="K78" s="11">
        <f>Table24[[#This Row],[Sales*Quantity]]*Table24[[#This Row],[Discount]]</f>
        <v>911.44500000000005</v>
      </c>
      <c r="L78" s="11">
        <f>Table24[[#This Row],[Sales*Quantity]]-Table24[[#This Row],[Discounted_price]]</f>
        <v>5164.8550000000005</v>
      </c>
    </row>
    <row r="79" spans="1:12" x14ac:dyDescent="0.3">
      <c r="A79" s="4" t="s">
        <v>21</v>
      </c>
      <c r="B79" s="7" t="s">
        <v>55</v>
      </c>
      <c r="C79" s="7" t="s">
        <v>36</v>
      </c>
      <c r="D79" s="7" t="s">
        <v>29</v>
      </c>
      <c r="E79" s="8">
        <v>1261.3399999999999</v>
      </c>
      <c r="F79" s="9">
        <v>3</v>
      </c>
      <c r="G79" s="4">
        <v>0</v>
      </c>
      <c r="H79" s="10">
        <v>45519</v>
      </c>
      <c r="I79" s="8">
        <v>441.47</v>
      </c>
      <c r="J79" s="11">
        <f>Table24[[#This Row],[Sales]]*Table24[[#This Row],[Quantity]]</f>
        <v>3784.0199999999995</v>
      </c>
      <c r="K79" s="11">
        <f>Table24[[#This Row],[Sales*Quantity]]*Table24[[#This Row],[Discount]]</f>
        <v>0</v>
      </c>
      <c r="L79" s="11">
        <f>Table24[[#This Row],[Sales*Quantity]]-Table24[[#This Row],[Discounted_price]]</f>
        <v>3784.0199999999995</v>
      </c>
    </row>
    <row r="80" spans="1:12" x14ac:dyDescent="0.3">
      <c r="A80" s="4" t="s">
        <v>74</v>
      </c>
      <c r="B80" s="7" t="s">
        <v>47</v>
      </c>
      <c r="C80" s="7" t="s">
        <v>26</v>
      </c>
      <c r="D80" s="7" t="s">
        <v>29</v>
      </c>
      <c r="E80" s="8">
        <v>518.07000000000005</v>
      </c>
      <c r="F80" s="9">
        <v>7</v>
      </c>
      <c r="G80" s="4">
        <v>0.05</v>
      </c>
      <c r="H80" s="10">
        <v>45522</v>
      </c>
      <c r="I80" s="8">
        <v>172.26</v>
      </c>
      <c r="J80" s="11">
        <f>Table24[[#This Row],[Sales]]*Table24[[#This Row],[Quantity]]</f>
        <v>3626.4900000000002</v>
      </c>
      <c r="K80" s="11">
        <f>Table24[[#This Row],[Sales*Quantity]]*Table24[[#This Row],[Discount]]</f>
        <v>181.32450000000003</v>
      </c>
      <c r="L80" s="11">
        <f>Table24[[#This Row],[Sales*Quantity]]-Table24[[#This Row],[Discounted_price]]</f>
        <v>3445.1655000000001</v>
      </c>
    </row>
    <row r="81" spans="1:12" x14ac:dyDescent="0.3">
      <c r="A81" s="4" t="s">
        <v>32</v>
      </c>
      <c r="B81" s="7" t="s">
        <v>31</v>
      </c>
      <c r="C81" s="7" t="s">
        <v>13</v>
      </c>
      <c r="D81" s="7" t="s">
        <v>41</v>
      </c>
      <c r="E81" s="8">
        <v>1111.3399999999999</v>
      </c>
      <c r="F81" s="9">
        <v>1</v>
      </c>
      <c r="G81" s="4">
        <v>0</v>
      </c>
      <c r="H81" s="10">
        <v>45523</v>
      </c>
      <c r="I81" s="8">
        <v>500.1</v>
      </c>
      <c r="J81" s="11">
        <f>Table24[[#This Row],[Sales]]*Table24[[#This Row],[Quantity]]</f>
        <v>1111.3399999999999</v>
      </c>
      <c r="K81" s="11">
        <f>Table24[[#This Row],[Sales*Quantity]]*Table24[[#This Row],[Discount]]</f>
        <v>0</v>
      </c>
      <c r="L81" s="11">
        <f>Table24[[#This Row],[Sales*Quantity]]-Table24[[#This Row],[Discounted_price]]</f>
        <v>1111.3399999999999</v>
      </c>
    </row>
    <row r="82" spans="1:12" x14ac:dyDescent="0.3">
      <c r="A82" s="4" t="s">
        <v>24</v>
      </c>
      <c r="B82" s="7" t="s">
        <v>33</v>
      </c>
      <c r="C82" s="7" t="s">
        <v>20</v>
      </c>
      <c r="D82" s="7" t="s">
        <v>17</v>
      </c>
      <c r="E82" s="8">
        <v>1291.47</v>
      </c>
      <c r="F82" s="9">
        <v>18</v>
      </c>
      <c r="G82" s="4">
        <v>0.1</v>
      </c>
      <c r="H82" s="10">
        <v>45526</v>
      </c>
      <c r="I82" s="8">
        <v>581.16</v>
      </c>
      <c r="J82" s="11">
        <f>Table24[[#This Row],[Sales]]*Table24[[#This Row],[Quantity]]</f>
        <v>23246.46</v>
      </c>
      <c r="K82" s="11">
        <f>Table24[[#This Row],[Sales*Quantity]]*Table24[[#This Row],[Discount]]</f>
        <v>2324.6460000000002</v>
      </c>
      <c r="L82" s="11">
        <f>Table24[[#This Row],[Sales*Quantity]]-Table24[[#This Row],[Discounted_price]]</f>
        <v>20921.813999999998</v>
      </c>
    </row>
    <row r="83" spans="1:12" x14ac:dyDescent="0.3">
      <c r="A83" s="4" t="s">
        <v>27</v>
      </c>
      <c r="B83" s="7" t="s">
        <v>57</v>
      </c>
      <c r="C83" s="7" t="s">
        <v>26</v>
      </c>
      <c r="D83" s="7" t="s">
        <v>14</v>
      </c>
      <c r="E83" s="8">
        <v>679.71</v>
      </c>
      <c r="F83" s="9">
        <v>19</v>
      </c>
      <c r="G83" s="4">
        <v>0</v>
      </c>
      <c r="H83" s="10">
        <v>45534</v>
      </c>
      <c r="I83" s="8">
        <v>271.88</v>
      </c>
      <c r="J83" s="11">
        <f>Table24[[#This Row],[Sales]]*Table24[[#This Row],[Quantity]]</f>
        <v>12914.490000000002</v>
      </c>
      <c r="K83" s="11">
        <f>Table24[[#This Row],[Sales*Quantity]]*Table24[[#This Row],[Discount]]</f>
        <v>0</v>
      </c>
      <c r="L83" s="11">
        <f>Table24[[#This Row],[Sales*Quantity]]-Table24[[#This Row],[Discounted_price]]</f>
        <v>12914.490000000002</v>
      </c>
    </row>
    <row r="84" spans="1:12" x14ac:dyDescent="0.3">
      <c r="A84" s="4" t="s">
        <v>70</v>
      </c>
      <c r="B84" s="7" t="s">
        <v>35</v>
      </c>
      <c r="C84" s="7" t="s">
        <v>20</v>
      </c>
      <c r="D84" s="7" t="s">
        <v>29</v>
      </c>
      <c r="E84" s="8">
        <v>1143.69</v>
      </c>
      <c r="F84" s="9">
        <v>17</v>
      </c>
      <c r="G84" s="4">
        <v>0</v>
      </c>
      <c r="H84" s="10">
        <v>45534</v>
      </c>
      <c r="I84" s="8">
        <v>400.29</v>
      </c>
      <c r="J84" s="11">
        <f>Table24[[#This Row],[Sales]]*Table24[[#This Row],[Quantity]]</f>
        <v>19442.73</v>
      </c>
      <c r="K84" s="11">
        <f>Table24[[#This Row],[Sales*Quantity]]*Table24[[#This Row],[Discount]]</f>
        <v>0</v>
      </c>
      <c r="L84" s="11">
        <f>Table24[[#This Row],[Sales*Quantity]]-Table24[[#This Row],[Discounted_price]]</f>
        <v>19442.73</v>
      </c>
    </row>
    <row r="85" spans="1:12" x14ac:dyDescent="0.3">
      <c r="A85" s="4" t="s">
        <v>54</v>
      </c>
      <c r="B85" s="7" t="s">
        <v>52</v>
      </c>
      <c r="C85" s="7" t="s">
        <v>36</v>
      </c>
      <c r="D85" s="7" t="s">
        <v>23</v>
      </c>
      <c r="E85" s="8">
        <v>790.08</v>
      </c>
      <c r="F85" s="9">
        <v>7</v>
      </c>
      <c r="G85" s="4">
        <v>0.1</v>
      </c>
      <c r="H85" s="10">
        <v>45536</v>
      </c>
      <c r="I85" s="8">
        <v>177.77</v>
      </c>
      <c r="J85" s="11">
        <f>Table24[[#This Row],[Sales]]*Table24[[#This Row],[Quantity]]</f>
        <v>5530.56</v>
      </c>
      <c r="K85" s="11">
        <f>Table24[[#This Row],[Sales*Quantity]]*Table24[[#This Row],[Discount]]</f>
        <v>553.05600000000004</v>
      </c>
      <c r="L85" s="11">
        <f>Table24[[#This Row],[Sales*Quantity]]-Table24[[#This Row],[Discounted_price]]</f>
        <v>4977.5040000000008</v>
      </c>
    </row>
    <row r="86" spans="1:12" x14ac:dyDescent="0.3">
      <c r="A86" s="4" t="s">
        <v>21</v>
      </c>
      <c r="B86" s="7" t="s">
        <v>50</v>
      </c>
      <c r="C86" s="7" t="s">
        <v>36</v>
      </c>
      <c r="D86" s="7" t="s">
        <v>14</v>
      </c>
      <c r="E86" s="8">
        <v>1070.68</v>
      </c>
      <c r="F86" s="9">
        <v>7</v>
      </c>
      <c r="G86" s="4">
        <v>0.05</v>
      </c>
      <c r="H86" s="10">
        <v>45536</v>
      </c>
      <c r="I86" s="8">
        <v>406.86</v>
      </c>
      <c r="J86" s="11">
        <f>Table24[[#This Row],[Sales]]*Table24[[#This Row],[Quantity]]</f>
        <v>7494.76</v>
      </c>
      <c r="K86" s="11">
        <f>Table24[[#This Row],[Sales*Quantity]]*Table24[[#This Row],[Discount]]</f>
        <v>374.73800000000006</v>
      </c>
      <c r="L86" s="11">
        <f>Table24[[#This Row],[Sales*Quantity]]-Table24[[#This Row],[Discounted_price]]</f>
        <v>7120.0219999999999</v>
      </c>
    </row>
    <row r="87" spans="1:12" x14ac:dyDescent="0.3">
      <c r="A87" s="4" t="s">
        <v>60</v>
      </c>
      <c r="B87" s="7" t="s">
        <v>38</v>
      </c>
      <c r="C87" s="7" t="s">
        <v>13</v>
      </c>
      <c r="D87" s="7" t="s">
        <v>17</v>
      </c>
      <c r="E87" s="8">
        <v>1168.8900000000001</v>
      </c>
      <c r="F87" s="9">
        <v>4</v>
      </c>
      <c r="G87" s="4">
        <v>0.1</v>
      </c>
      <c r="H87" s="10">
        <v>45544</v>
      </c>
      <c r="I87" s="8">
        <v>526</v>
      </c>
      <c r="J87" s="11">
        <f>Table24[[#This Row],[Sales]]*Table24[[#This Row],[Quantity]]</f>
        <v>4675.5600000000004</v>
      </c>
      <c r="K87" s="11">
        <f>Table24[[#This Row],[Sales*Quantity]]*Table24[[#This Row],[Discount]]</f>
        <v>467.55600000000004</v>
      </c>
      <c r="L87" s="11">
        <f>Table24[[#This Row],[Sales*Quantity]]-Table24[[#This Row],[Discounted_price]]</f>
        <v>4208.0040000000008</v>
      </c>
    </row>
    <row r="88" spans="1:12" x14ac:dyDescent="0.3">
      <c r="A88" s="4" t="s">
        <v>69</v>
      </c>
      <c r="B88" s="7" t="s">
        <v>12</v>
      </c>
      <c r="C88" s="7" t="s">
        <v>22</v>
      </c>
      <c r="D88" s="7" t="s">
        <v>23</v>
      </c>
      <c r="E88" s="8">
        <v>1335.87</v>
      </c>
      <c r="F88" s="9">
        <v>17</v>
      </c>
      <c r="G88" s="4">
        <v>0</v>
      </c>
      <c r="H88" s="10">
        <v>45544</v>
      </c>
      <c r="I88" s="8">
        <v>333.97</v>
      </c>
      <c r="J88" s="11">
        <f>Table24[[#This Row],[Sales]]*Table24[[#This Row],[Quantity]]</f>
        <v>22709.789999999997</v>
      </c>
      <c r="K88" s="11">
        <f>Table24[[#This Row],[Sales*Quantity]]*Table24[[#This Row],[Discount]]</f>
        <v>0</v>
      </c>
      <c r="L88" s="11">
        <f>Table24[[#This Row],[Sales*Quantity]]-Table24[[#This Row],[Discounted_price]]</f>
        <v>22709.789999999997</v>
      </c>
    </row>
    <row r="89" spans="1:12" x14ac:dyDescent="0.3">
      <c r="A89" s="4" t="s">
        <v>42</v>
      </c>
      <c r="B89" s="7" t="s">
        <v>57</v>
      </c>
      <c r="C89" s="7" t="s">
        <v>20</v>
      </c>
      <c r="D89" s="7" t="s">
        <v>29</v>
      </c>
      <c r="E89" s="8">
        <v>873.7</v>
      </c>
      <c r="F89" s="9">
        <v>9</v>
      </c>
      <c r="G89" s="4">
        <v>0</v>
      </c>
      <c r="H89" s="10">
        <v>45546</v>
      </c>
      <c r="I89" s="8">
        <v>305.8</v>
      </c>
      <c r="J89" s="11">
        <f>Table24[[#This Row],[Sales]]*Table24[[#This Row],[Quantity]]</f>
        <v>7863.3</v>
      </c>
      <c r="K89" s="11">
        <f>Table24[[#This Row],[Sales*Quantity]]*Table24[[#This Row],[Discount]]</f>
        <v>0</v>
      </c>
      <c r="L89" s="11">
        <f>Table24[[#This Row],[Sales*Quantity]]-Table24[[#This Row],[Discounted_price]]</f>
        <v>7863.3</v>
      </c>
    </row>
    <row r="90" spans="1:12" x14ac:dyDescent="0.3">
      <c r="A90" s="4" t="s">
        <v>74</v>
      </c>
      <c r="B90" s="7" t="s">
        <v>66</v>
      </c>
      <c r="C90" s="7" t="s">
        <v>13</v>
      </c>
      <c r="D90" s="7" t="s">
        <v>41</v>
      </c>
      <c r="E90" s="8">
        <v>1443.98</v>
      </c>
      <c r="F90" s="9">
        <v>19</v>
      </c>
      <c r="G90" s="4">
        <v>0</v>
      </c>
      <c r="H90" s="10">
        <v>45547</v>
      </c>
      <c r="I90" s="8">
        <v>649.79</v>
      </c>
      <c r="J90" s="11">
        <f>Table24[[#This Row],[Sales]]*Table24[[#This Row],[Quantity]]</f>
        <v>27435.62</v>
      </c>
      <c r="K90" s="11">
        <f>Table24[[#This Row],[Sales*Quantity]]*Table24[[#This Row],[Discount]]</f>
        <v>0</v>
      </c>
      <c r="L90" s="11">
        <f>Table24[[#This Row],[Sales*Quantity]]-Table24[[#This Row],[Discounted_price]]</f>
        <v>27435.62</v>
      </c>
    </row>
    <row r="91" spans="1:12" x14ac:dyDescent="0.3">
      <c r="A91" s="4" t="s">
        <v>42</v>
      </c>
      <c r="B91" s="7" t="s">
        <v>25</v>
      </c>
      <c r="C91" s="7" t="s">
        <v>20</v>
      </c>
      <c r="D91" s="7" t="s">
        <v>41</v>
      </c>
      <c r="E91" s="8">
        <v>1154.33</v>
      </c>
      <c r="F91" s="9">
        <v>11</v>
      </c>
      <c r="G91" s="4">
        <v>0.15</v>
      </c>
      <c r="H91" s="10">
        <v>45549</v>
      </c>
      <c r="I91" s="8">
        <v>441.53</v>
      </c>
      <c r="J91" s="11">
        <f>Table24[[#This Row],[Sales]]*Table24[[#This Row],[Quantity]]</f>
        <v>12697.63</v>
      </c>
      <c r="K91" s="11">
        <f>Table24[[#This Row],[Sales*Quantity]]*Table24[[#This Row],[Discount]]</f>
        <v>1904.6444999999999</v>
      </c>
      <c r="L91" s="11">
        <f>Table24[[#This Row],[Sales*Quantity]]-Table24[[#This Row],[Discounted_price]]</f>
        <v>10792.985499999999</v>
      </c>
    </row>
    <row r="92" spans="1:12" x14ac:dyDescent="0.3">
      <c r="A92" s="4" t="s">
        <v>51</v>
      </c>
      <c r="B92" s="7" t="s">
        <v>52</v>
      </c>
      <c r="C92" s="7" t="s">
        <v>22</v>
      </c>
      <c r="D92" s="7" t="s">
        <v>14</v>
      </c>
      <c r="E92" s="8">
        <v>1264.49</v>
      </c>
      <c r="F92" s="9">
        <v>16</v>
      </c>
      <c r="G92" s="4">
        <v>0.05</v>
      </c>
      <c r="H92" s="10">
        <v>45549</v>
      </c>
      <c r="I92" s="8">
        <v>480.51</v>
      </c>
      <c r="J92" s="11">
        <f>Table24[[#This Row],[Sales]]*Table24[[#This Row],[Quantity]]</f>
        <v>20231.84</v>
      </c>
      <c r="K92" s="11">
        <f>Table24[[#This Row],[Sales*Quantity]]*Table24[[#This Row],[Discount]]</f>
        <v>1011.5920000000001</v>
      </c>
      <c r="L92" s="11">
        <f>Table24[[#This Row],[Sales*Quantity]]-Table24[[#This Row],[Discounted_price]]</f>
        <v>19220.248</v>
      </c>
    </row>
    <row r="93" spans="1:12" x14ac:dyDescent="0.3">
      <c r="A93" s="4" t="s">
        <v>27</v>
      </c>
      <c r="B93" s="7" t="s">
        <v>68</v>
      </c>
      <c r="C93" s="7" t="s">
        <v>13</v>
      </c>
      <c r="D93" s="7" t="s">
        <v>29</v>
      </c>
      <c r="E93" s="8">
        <v>1101.55</v>
      </c>
      <c r="F93" s="9">
        <v>4</v>
      </c>
      <c r="G93" s="4">
        <v>0.1</v>
      </c>
      <c r="H93" s="10">
        <v>45551</v>
      </c>
      <c r="I93" s="8">
        <v>346.99</v>
      </c>
      <c r="J93" s="11">
        <f>Table24[[#This Row],[Sales]]*Table24[[#This Row],[Quantity]]</f>
        <v>4406.2</v>
      </c>
      <c r="K93" s="11">
        <f>Table24[[#This Row],[Sales*Quantity]]*Table24[[#This Row],[Discount]]</f>
        <v>440.62</v>
      </c>
      <c r="L93" s="11">
        <f>Table24[[#This Row],[Sales*Quantity]]-Table24[[#This Row],[Discounted_price]]</f>
        <v>3965.58</v>
      </c>
    </row>
    <row r="94" spans="1:12" x14ac:dyDescent="0.3">
      <c r="A94" s="4" t="s">
        <v>75</v>
      </c>
      <c r="B94" s="7" t="s">
        <v>16</v>
      </c>
      <c r="C94" s="7" t="s">
        <v>22</v>
      </c>
      <c r="D94" s="7" t="s">
        <v>29</v>
      </c>
      <c r="E94" s="8">
        <v>727.73</v>
      </c>
      <c r="F94" s="9">
        <v>1</v>
      </c>
      <c r="G94" s="4">
        <v>0.1</v>
      </c>
      <c r="H94" s="10">
        <v>45552</v>
      </c>
      <c r="I94" s="8">
        <v>229.23</v>
      </c>
      <c r="J94" s="11">
        <f>Table24[[#This Row],[Sales]]*Table24[[#This Row],[Quantity]]</f>
        <v>727.73</v>
      </c>
      <c r="K94" s="11">
        <f>Table24[[#This Row],[Sales*Quantity]]*Table24[[#This Row],[Discount]]</f>
        <v>72.77300000000001</v>
      </c>
      <c r="L94" s="11">
        <f>Table24[[#This Row],[Sales*Quantity]]-Table24[[#This Row],[Discounted_price]]</f>
        <v>654.95699999999999</v>
      </c>
    </row>
    <row r="95" spans="1:12" x14ac:dyDescent="0.3">
      <c r="A95" s="4" t="s">
        <v>76</v>
      </c>
      <c r="B95" s="7" t="s">
        <v>40</v>
      </c>
      <c r="C95" s="7" t="s">
        <v>20</v>
      </c>
      <c r="D95" s="7" t="s">
        <v>41</v>
      </c>
      <c r="E95" s="8">
        <v>875.41</v>
      </c>
      <c r="F95" s="9">
        <v>13</v>
      </c>
      <c r="G95" s="4">
        <v>0.15</v>
      </c>
      <c r="H95" s="10">
        <v>45552</v>
      </c>
      <c r="I95" s="8">
        <v>334.84</v>
      </c>
      <c r="J95" s="11">
        <f>Table24[[#This Row],[Sales]]*Table24[[#This Row],[Quantity]]</f>
        <v>11380.33</v>
      </c>
      <c r="K95" s="11">
        <f>Table24[[#This Row],[Sales*Quantity]]*Table24[[#This Row],[Discount]]</f>
        <v>1707.0494999999999</v>
      </c>
      <c r="L95" s="11">
        <f>Table24[[#This Row],[Sales*Quantity]]-Table24[[#This Row],[Discounted_price]]</f>
        <v>9673.2805000000008</v>
      </c>
    </row>
    <row r="96" spans="1:12" x14ac:dyDescent="0.3">
      <c r="A96" s="4" t="s">
        <v>69</v>
      </c>
      <c r="B96" s="7" t="s">
        <v>25</v>
      </c>
      <c r="C96" s="7" t="s">
        <v>13</v>
      </c>
      <c r="D96" s="7" t="s">
        <v>23</v>
      </c>
      <c r="E96" s="8">
        <v>1158.94</v>
      </c>
      <c r="F96" s="9">
        <v>19</v>
      </c>
      <c r="G96" s="4">
        <v>0.2</v>
      </c>
      <c r="H96" s="10">
        <v>45553</v>
      </c>
      <c r="I96" s="8">
        <v>231.79</v>
      </c>
      <c r="J96" s="11">
        <f>Table24[[#This Row],[Sales]]*Table24[[#This Row],[Quantity]]</f>
        <v>22019.86</v>
      </c>
      <c r="K96" s="11">
        <f>Table24[[#This Row],[Sales*Quantity]]*Table24[[#This Row],[Discount]]</f>
        <v>4403.9720000000007</v>
      </c>
      <c r="L96" s="11">
        <f>Table24[[#This Row],[Sales*Quantity]]-Table24[[#This Row],[Discounted_price]]</f>
        <v>17615.887999999999</v>
      </c>
    </row>
    <row r="97" spans="1:12" x14ac:dyDescent="0.3">
      <c r="A97" s="4" t="s">
        <v>77</v>
      </c>
      <c r="B97" s="7" t="s">
        <v>49</v>
      </c>
      <c r="C97" s="7" t="s">
        <v>22</v>
      </c>
      <c r="D97" s="7" t="s">
        <v>14</v>
      </c>
      <c r="E97" s="8">
        <v>966.3</v>
      </c>
      <c r="F97" s="9">
        <v>2</v>
      </c>
      <c r="G97" s="4">
        <v>0.15</v>
      </c>
      <c r="H97" s="10">
        <v>45557</v>
      </c>
      <c r="I97" s="8">
        <v>328.54</v>
      </c>
      <c r="J97" s="11">
        <f>Table24[[#This Row],[Sales]]*Table24[[#This Row],[Quantity]]</f>
        <v>1932.6</v>
      </c>
      <c r="K97" s="11">
        <f>Table24[[#This Row],[Sales*Quantity]]*Table24[[#This Row],[Discount]]</f>
        <v>289.89</v>
      </c>
      <c r="L97" s="11">
        <f>Table24[[#This Row],[Sales*Quantity]]-Table24[[#This Row],[Discounted_price]]</f>
        <v>1642.71</v>
      </c>
    </row>
    <row r="98" spans="1:12" x14ac:dyDescent="0.3">
      <c r="A98" s="4" t="s">
        <v>70</v>
      </c>
      <c r="B98" s="7" t="s">
        <v>19</v>
      </c>
      <c r="C98" s="7" t="s">
        <v>22</v>
      </c>
      <c r="D98" s="7" t="s">
        <v>14</v>
      </c>
      <c r="E98" s="8">
        <v>917.48</v>
      </c>
      <c r="F98" s="9">
        <v>6</v>
      </c>
      <c r="G98" s="4">
        <v>0</v>
      </c>
      <c r="H98" s="10">
        <v>45558</v>
      </c>
      <c r="I98" s="8">
        <v>366.99</v>
      </c>
      <c r="J98" s="11">
        <f>Table24[[#This Row],[Sales]]*Table24[[#This Row],[Quantity]]</f>
        <v>5504.88</v>
      </c>
      <c r="K98" s="11">
        <f>Table24[[#This Row],[Sales*Quantity]]*Table24[[#This Row],[Discount]]</f>
        <v>0</v>
      </c>
      <c r="L98" s="11">
        <f>Table24[[#This Row],[Sales*Quantity]]-Table24[[#This Row],[Discounted_price]]</f>
        <v>5504.88</v>
      </c>
    </row>
    <row r="99" spans="1:12" x14ac:dyDescent="0.3">
      <c r="A99" s="4" t="s">
        <v>43</v>
      </c>
      <c r="B99" s="7" t="s">
        <v>63</v>
      </c>
      <c r="C99" s="7" t="s">
        <v>13</v>
      </c>
      <c r="D99" s="7" t="s">
        <v>29</v>
      </c>
      <c r="E99" s="8">
        <v>1172.97</v>
      </c>
      <c r="F99" s="9">
        <v>7</v>
      </c>
      <c r="G99" s="4">
        <v>0.15</v>
      </c>
      <c r="H99" s="10">
        <v>45559</v>
      </c>
      <c r="I99" s="8">
        <v>348.96</v>
      </c>
      <c r="J99" s="11">
        <f>Table24[[#This Row],[Sales]]*Table24[[#This Row],[Quantity]]</f>
        <v>8210.7900000000009</v>
      </c>
      <c r="K99" s="11">
        <f>Table24[[#This Row],[Sales*Quantity]]*Table24[[#This Row],[Discount]]</f>
        <v>1231.6185</v>
      </c>
      <c r="L99" s="11">
        <f>Table24[[#This Row],[Sales*Quantity]]-Table24[[#This Row],[Discounted_price]]</f>
        <v>6979.1715000000004</v>
      </c>
    </row>
    <row r="100" spans="1:12" x14ac:dyDescent="0.3">
      <c r="A100" s="4" t="s">
        <v>59</v>
      </c>
      <c r="B100" s="7" t="s">
        <v>25</v>
      </c>
      <c r="C100" s="7" t="s">
        <v>26</v>
      </c>
      <c r="D100" s="7" t="s">
        <v>17</v>
      </c>
      <c r="E100" s="8">
        <v>1205.82</v>
      </c>
      <c r="F100" s="9">
        <v>11</v>
      </c>
      <c r="G100" s="4">
        <v>0.1</v>
      </c>
      <c r="H100" s="10">
        <v>45559</v>
      </c>
      <c r="I100" s="8">
        <v>542.62</v>
      </c>
      <c r="J100" s="11">
        <f>Table24[[#This Row],[Sales]]*Table24[[#This Row],[Quantity]]</f>
        <v>13264.019999999999</v>
      </c>
      <c r="K100" s="11">
        <f>Table24[[#This Row],[Sales*Quantity]]*Table24[[#This Row],[Discount]]</f>
        <v>1326.402</v>
      </c>
      <c r="L100" s="11">
        <f>Table24[[#This Row],[Sales*Quantity]]-Table24[[#This Row],[Discounted_price]]</f>
        <v>11937.617999999999</v>
      </c>
    </row>
    <row r="101" spans="1:12" x14ac:dyDescent="0.3">
      <c r="A101" s="4" t="s">
        <v>18</v>
      </c>
      <c r="B101" s="7" t="s">
        <v>66</v>
      </c>
      <c r="C101" s="7" t="s">
        <v>13</v>
      </c>
      <c r="D101" s="7" t="s">
        <v>41</v>
      </c>
      <c r="E101" s="8">
        <v>826.93</v>
      </c>
      <c r="F101" s="9">
        <v>10</v>
      </c>
      <c r="G101" s="4">
        <v>0.2</v>
      </c>
      <c r="H101" s="10">
        <v>45564</v>
      </c>
      <c r="I101" s="8">
        <v>297.69</v>
      </c>
      <c r="J101" s="11">
        <f>Table24[[#This Row],[Sales]]*Table24[[#This Row],[Quantity]]</f>
        <v>8269.2999999999993</v>
      </c>
      <c r="K101" s="11">
        <f>Table24[[#This Row],[Sales*Quantity]]*Table24[[#This Row],[Discount]]</f>
        <v>1653.86</v>
      </c>
      <c r="L101" s="11">
        <f>Table24[[#This Row],[Sales*Quantity]]-Table24[[#This Row],[Discounted_price]]</f>
        <v>6615.44</v>
      </c>
    </row>
    <row r="102" spans="1:12" x14ac:dyDescent="0.3">
      <c r="A102" s="4" t="s">
        <v>69</v>
      </c>
      <c r="B102" s="7" t="s">
        <v>25</v>
      </c>
      <c r="C102" s="7" t="s">
        <v>36</v>
      </c>
      <c r="D102" s="7" t="s">
        <v>17</v>
      </c>
      <c r="E102" s="8">
        <v>902.19</v>
      </c>
      <c r="F102" s="9">
        <v>12</v>
      </c>
      <c r="G102" s="4">
        <v>0</v>
      </c>
      <c r="H102" s="10">
        <v>45564</v>
      </c>
      <c r="I102" s="8">
        <v>451.1</v>
      </c>
      <c r="J102" s="11">
        <f>Table24[[#This Row],[Sales]]*Table24[[#This Row],[Quantity]]</f>
        <v>10826.28</v>
      </c>
      <c r="K102" s="11">
        <f>Table24[[#This Row],[Sales*Quantity]]*Table24[[#This Row],[Discount]]</f>
        <v>0</v>
      </c>
      <c r="L102" s="11">
        <f>Table24[[#This Row],[Sales*Quantity]]-Table24[[#This Row],[Discounted_price]]</f>
        <v>10826.28</v>
      </c>
    </row>
    <row r="103" spans="1:12" x14ac:dyDescent="0.3">
      <c r="A103" s="4" t="s">
        <v>76</v>
      </c>
      <c r="B103" s="7" t="s">
        <v>40</v>
      </c>
      <c r="C103" s="7" t="s">
        <v>26</v>
      </c>
      <c r="D103" s="7" t="s">
        <v>14</v>
      </c>
      <c r="E103" s="8">
        <v>585.97</v>
      </c>
      <c r="F103" s="9">
        <v>17</v>
      </c>
      <c r="G103" s="4">
        <v>0.1</v>
      </c>
      <c r="H103" s="10">
        <v>45565</v>
      </c>
      <c r="I103" s="8">
        <v>210.95</v>
      </c>
      <c r="J103" s="11">
        <f>Table24[[#This Row],[Sales]]*Table24[[#This Row],[Quantity]]</f>
        <v>9961.49</v>
      </c>
      <c r="K103" s="11">
        <f>Table24[[#This Row],[Sales*Quantity]]*Table24[[#This Row],[Discount]]</f>
        <v>996.149</v>
      </c>
      <c r="L103" s="11">
        <f>Table24[[#This Row],[Sales*Quantity]]-Table24[[#This Row],[Discounted_price]]</f>
        <v>8965.3410000000003</v>
      </c>
    </row>
    <row r="104" spans="1:12" x14ac:dyDescent="0.3">
      <c r="A104" s="4" t="s">
        <v>62</v>
      </c>
      <c r="B104" s="7" t="s">
        <v>28</v>
      </c>
      <c r="C104" s="7" t="s">
        <v>26</v>
      </c>
      <c r="D104" s="7" t="s">
        <v>17</v>
      </c>
      <c r="E104" s="8">
        <v>990.19</v>
      </c>
      <c r="F104" s="9">
        <v>8</v>
      </c>
      <c r="G104" s="4">
        <v>0.1</v>
      </c>
      <c r="H104" s="10">
        <v>45565</v>
      </c>
      <c r="I104" s="8">
        <v>445.59</v>
      </c>
      <c r="J104" s="11">
        <f>Table24[[#This Row],[Sales]]*Table24[[#This Row],[Quantity]]</f>
        <v>7921.52</v>
      </c>
      <c r="K104" s="11">
        <f>Table24[[#This Row],[Sales*Quantity]]*Table24[[#This Row],[Discount]]</f>
        <v>792.15200000000004</v>
      </c>
      <c r="L104" s="11">
        <f>Table24[[#This Row],[Sales*Quantity]]-Table24[[#This Row],[Discounted_price]]</f>
        <v>7129.3680000000004</v>
      </c>
    </row>
    <row r="105" spans="1:12" x14ac:dyDescent="0.3">
      <c r="A105" s="4" t="s">
        <v>46</v>
      </c>
      <c r="B105" s="7" t="s">
        <v>58</v>
      </c>
      <c r="C105" s="7" t="s">
        <v>36</v>
      </c>
      <c r="D105" s="7" t="s">
        <v>23</v>
      </c>
      <c r="E105" s="8">
        <v>1014.09</v>
      </c>
      <c r="F105" s="9">
        <v>13</v>
      </c>
      <c r="G105" s="4">
        <v>0.2</v>
      </c>
      <c r="H105" s="10">
        <v>45567</v>
      </c>
      <c r="I105" s="8">
        <v>202.82</v>
      </c>
      <c r="J105" s="11">
        <f>Table24[[#This Row],[Sales]]*Table24[[#This Row],[Quantity]]</f>
        <v>13183.17</v>
      </c>
      <c r="K105" s="11">
        <f>Table24[[#This Row],[Sales*Quantity]]*Table24[[#This Row],[Discount]]</f>
        <v>2636.634</v>
      </c>
      <c r="L105" s="11">
        <f>Table24[[#This Row],[Sales*Quantity]]-Table24[[#This Row],[Discounted_price]]</f>
        <v>10546.536</v>
      </c>
    </row>
    <row r="106" spans="1:12" x14ac:dyDescent="0.3">
      <c r="A106" s="4" t="s">
        <v>15</v>
      </c>
      <c r="B106" s="7" t="s">
        <v>50</v>
      </c>
      <c r="C106" s="7" t="s">
        <v>26</v>
      </c>
      <c r="D106" s="7" t="s">
        <v>23</v>
      </c>
      <c r="E106" s="8">
        <v>925.29</v>
      </c>
      <c r="F106" s="9">
        <v>17</v>
      </c>
      <c r="G106" s="4">
        <v>0</v>
      </c>
      <c r="H106" s="10">
        <v>45570</v>
      </c>
      <c r="I106" s="8">
        <v>231.32</v>
      </c>
      <c r="J106" s="11">
        <f>Table24[[#This Row],[Sales]]*Table24[[#This Row],[Quantity]]</f>
        <v>15729.93</v>
      </c>
      <c r="K106" s="11">
        <f>Table24[[#This Row],[Sales*Quantity]]*Table24[[#This Row],[Discount]]</f>
        <v>0</v>
      </c>
      <c r="L106" s="11">
        <f>Table24[[#This Row],[Sales*Quantity]]-Table24[[#This Row],[Discounted_price]]</f>
        <v>15729.93</v>
      </c>
    </row>
    <row r="107" spans="1:12" x14ac:dyDescent="0.3">
      <c r="A107" s="4" t="s">
        <v>56</v>
      </c>
      <c r="B107" s="7" t="s">
        <v>49</v>
      </c>
      <c r="C107" s="7" t="s">
        <v>20</v>
      </c>
      <c r="D107" s="7" t="s">
        <v>29</v>
      </c>
      <c r="E107" s="8">
        <v>1286.54</v>
      </c>
      <c r="F107" s="9">
        <v>8</v>
      </c>
      <c r="G107" s="4">
        <v>0</v>
      </c>
      <c r="H107" s="10">
        <v>45575</v>
      </c>
      <c r="I107" s="8">
        <v>450.29</v>
      </c>
      <c r="J107" s="11">
        <f>Table24[[#This Row],[Sales]]*Table24[[#This Row],[Quantity]]</f>
        <v>10292.32</v>
      </c>
      <c r="K107" s="11">
        <f>Table24[[#This Row],[Sales*Quantity]]*Table24[[#This Row],[Discount]]</f>
        <v>0</v>
      </c>
      <c r="L107" s="11">
        <f>Table24[[#This Row],[Sales*Quantity]]-Table24[[#This Row],[Discounted_price]]</f>
        <v>10292.32</v>
      </c>
    </row>
    <row r="108" spans="1:12" x14ac:dyDescent="0.3">
      <c r="A108" s="4" t="s">
        <v>39</v>
      </c>
      <c r="B108" s="7" t="s">
        <v>66</v>
      </c>
      <c r="C108" s="7" t="s">
        <v>22</v>
      </c>
      <c r="D108" s="7" t="s">
        <v>14</v>
      </c>
      <c r="E108" s="8">
        <v>961.62</v>
      </c>
      <c r="F108" s="9">
        <v>8</v>
      </c>
      <c r="G108" s="4">
        <v>0.2</v>
      </c>
      <c r="H108" s="10">
        <v>45577</v>
      </c>
      <c r="I108" s="8">
        <v>307.72000000000003</v>
      </c>
      <c r="J108" s="11">
        <f>Table24[[#This Row],[Sales]]*Table24[[#This Row],[Quantity]]</f>
        <v>7692.96</v>
      </c>
      <c r="K108" s="11">
        <f>Table24[[#This Row],[Sales*Quantity]]*Table24[[#This Row],[Discount]]</f>
        <v>1538.5920000000001</v>
      </c>
      <c r="L108" s="11">
        <f>Table24[[#This Row],[Sales*Quantity]]-Table24[[#This Row],[Discounted_price]]</f>
        <v>6154.3680000000004</v>
      </c>
    </row>
    <row r="109" spans="1:12" x14ac:dyDescent="0.3">
      <c r="A109" s="4" t="s">
        <v>46</v>
      </c>
      <c r="B109" s="7" t="s">
        <v>25</v>
      </c>
      <c r="C109" s="7" t="s">
        <v>20</v>
      </c>
      <c r="D109" s="7" t="s">
        <v>14</v>
      </c>
      <c r="E109" s="8">
        <v>1081.1400000000001</v>
      </c>
      <c r="F109" s="9">
        <v>19</v>
      </c>
      <c r="G109" s="4">
        <v>0.15</v>
      </c>
      <c r="H109" s="10">
        <v>45577</v>
      </c>
      <c r="I109" s="8">
        <v>367.59</v>
      </c>
      <c r="J109" s="11">
        <f>Table24[[#This Row],[Sales]]*Table24[[#This Row],[Quantity]]</f>
        <v>20541.660000000003</v>
      </c>
      <c r="K109" s="11">
        <f>Table24[[#This Row],[Sales*Quantity]]*Table24[[#This Row],[Discount]]</f>
        <v>3081.2490000000003</v>
      </c>
      <c r="L109" s="11">
        <f>Table24[[#This Row],[Sales*Quantity]]-Table24[[#This Row],[Discounted_price]]</f>
        <v>17460.411000000004</v>
      </c>
    </row>
    <row r="110" spans="1:12" x14ac:dyDescent="0.3">
      <c r="A110" s="4" t="s">
        <v>60</v>
      </c>
      <c r="B110" s="7" t="s">
        <v>25</v>
      </c>
      <c r="C110" s="7" t="s">
        <v>13</v>
      </c>
      <c r="D110" s="7" t="s">
        <v>17</v>
      </c>
      <c r="E110" s="8">
        <v>1923.66</v>
      </c>
      <c r="F110" s="9">
        <v>9</v>
      </c>
      <c r="G110" s="4">
        <v>0.2</v>
      </c>
      <c r="H110" s="10">
        <v>45580</v>
      </c>
      <c r="I110" s="8">
        <v>769.46</v>
      </c>
      <c r="J110" s="11">
        <f>Table24[[#This Row],[Sales]]*Table24[[#This Row],[Quantity]]</f>
        <v>17312.940000000002</v>
      </c>
      <c r="K110" s="11">
        <f>Table24[[#This Row],[Sales*Quantity]]*Table24[[#This Row],[Discount]]</f>
        <v>3462.5880000000006</v>
      </c>
      <c r="L110" s="11">
        <f>Table24[[#This Row],[Sales*Quantity]]-Table24[[#This Row],[Discounted_price]]</f>
        <v>13850.352000000003</v>
      </c>
    </row>
    <row r="111" spans="1:12" x14ac:dyDescent="0.3">
      <c r="A111" s="4" t="s">
        <v>56</v>
      </c>
      <c r="B111" s="7" t="s">
        <v>68</v>
      </c>
      <c r="C111" s="7" t="s">
        <v>36</v>
      </c>
      <c r="D111" s="7" t="s">
        <v>17</v>
      </c>
      <c r="E111" s="8">
        <v>728.71</v>
      </c>
      <c r="F111" s="9">
        <v>14</v>
      </c>
      <c r="G111" s="4">
        <v>0.1</v>
      </c>
      <c r="H111" s="10">
        <v>45581</v>
      </c>
      <c r="I111" s="8">
        <v>327.92</v>
      </c>
      <c r="J111" s="11">
        <f>Table24[[#This Row],[Sales]]*Table24[[#This Row],[Quantity]]</f>
        <v>10201.94</v>
      </c>
      <c r="K111" s="11">
        <f>Table24[[#This Row],[Sales*Quantity]]*Table24[[#This Row],[Discount]]</f>
        <v>1020.1940000000001</v>
      </c>
      <c r="L111" s="11">
        <f>Table24[[#This Row],[Sales*Quantity]]-Table24[[#This Row],[Discounted_price]]</f>
        <v>9181.746000000001</v>
      </c>
    </row>
    <row r="112" spans="1:12" x14ac:dyDescent="0.3">
      <c r="A112" s="4" t="s">
        <v>11</v>
      </c>
      <c r="B112" s="7" t="s">
        <v>35</v>
      </c>
      <c r="C112" s="7" t="s">
        <v>36</v>
      </c>
      <c r="D112" s="7" t="s">
        <v>17</v>
      </c>
      <c r="E112" s="8">
        <v>1301.8900000000001</v>
      </c>
      <c r="F112" s="9">
        <v>7</v>
      </c>
      <c r="G112" s="4">
        <v>0.15</v>
      </c>
      <c r="H112" s="10">
        <v>45581</v>
      </c>
      <c r="I112" s="8">
        <v>553.29999999999995</v>
      </c>
      <c r="J112" s="11">
        <f>Table24[[#This Row],[Sales]]*Table24[[#This Row],[Quantity]]</f>
        <v>9113.2300000000014</v>
      </c>
      <c r="K112" s="11">
        <f>Table24[[#This Row],[Sales*Quantity]]*Table24[[#This Row],[Discount]]</f>
        <v>1366.9845000000003</v>
      </c>
      <c r="L112" s="11">
        <f>Table24[[#This Row],[Sales*Quantity]]-Table24[[#This Row],[Discounted_price]]</f>
        <v>7746.2455000000009</v>
      </c>
    </row>
    <row r="113" spans="1:12" x14ac:dyDescent="0.3">
      <c r="A113" s="4" t="s">
        <v>72</v>
      </c>
      <c r="B113" s="7" t="s">
        <v>68</v>
      </c>
      <c r="C113" s="7" t="s">
        <v>20</v>
      </c>
      <c r="D113" s="7" t="s">
        <v>14</v>
      </c>
      <c r="E113" s="8">
        <v>980.18</v>
      </c>
      <c r="F113" s="9">
        <v>16</v>
      </c>
      <c r="G113" s="4">
        <v>0.1</v>
      </c>
      <c r="H113" s="10">
        <v>45582</v>
      </c>
      <c r="I113" s="8">
        <v>352.86</v>
      </c>
      <c r="J113" s="11">
        <f>Table24[[#This Row],[Sales]]*Table24[[#This Row],[Quantity]]</f>
        <v>15682.88</v>
      </c>
      <c r="K113" s="11">
        <f>Table24[[#This Row],[Sales*Quantity]]*Table24[[#This Row],[Discount]]</f>
        <v>1568.288</v>
      </c>
      <c r="L113" s="11">
        <f>Table24[[#This Row],[Sales*Quantity]]-Table24[[#This Row],[Discounted_price]]</f>
        <v>14114.591999999999</v>
      </c>
    </row>
    <row r="114" spans="1:12" x14ac:dyDescent="0.3">
      <c r="A114" s="4" t="s">
        <v>76</v>
      </c>
      <c r="B114" s="7" t="s">
        <v>25</v>
      </c>
      <c r="C114" s="7" t="s">
        <v>13</v>
      </c>
      <c r="D114" s="7" t="s">
        <v>17</v>
      </c>
      <c r="E114" s="8">
        <v>697.57</v>
      </c>
      <c r="F114" s="9">
        <v>17</v>
      </c>
      <c r="G114" s="4">
        <v>0.1</v>
      </c>
      <c r="H114" s="10">
        <v>45584</v>
      </c>
      <c r="I114" s="8">
        <v>313.91000000000003</v>
      </c>
      <c r="J114" s="11">
        <f>Table24[[#This Row],[Sales]]*Table24[[#This Row],[Quantity]]</f>
        <v>11858.69</v>
      </c>
      <c r="K114" s="11">
        <f>Table24[[#This Row],[Sales*Quantity]]*Table24[[#This Row],[Discount]]</f>
        <v>1185.8690000000001</v>
      </c>
      <c r="L114" s="11">
        <f>Table24[[#This Row],[Sales*Quantity]]-Table24[[#This Row],[Discounted_price]]</f>
        <v>10672.821</v>
      </c>
    </row>
    <row r="115" spans="1:12" x14ac:dyDescent="0.3">
      <c r="A115" s="4" t="s">
        <v>48</v>
      </c>
      <c r="B115" s="7" t="s">
        <v>73</v>
      </c>
      <c r="C115" s="7" t="s">
        <v>13</v>
      </c>
      <c r="D115" s="7" t="s">
        <v>29</v>
      </c>
      <c r="E115" s="8">
        <v>1193.6099999999999</v>
      </c>
      <c r="F115" s="9">
        <v>1</v>
      </c>
      <c r="G115" s="4">
        <v>0.15</v>
      </c>
      <c r="H115" s="10">
        <v>45584</v>
      </c>
      <c r="I115" s="8">
        <v>355.1</v>
      </c>
      <c r="J115" s="11">
        <f>Table24[[#This Row],[Sales]]*Table24[[#This Row],[Quantity]]</f>
        <v>1193.6099999999999</v>
      </c>
      <c r="K115" s="11">
        <f>Table24[[#This Row],[Sales*Quantity]]*Table24[[#This Row],[Discount]]</f>
        <v>179.04149999999998</v>
      </c>
      <c r="L115" s="11">
        <f>Table24[[#This Row],[Sales*Quantity]]-Table24[[#This Row],[Discounted_price]]</f>
        <v>1014.5684999999999</v>
      </c>
    </row>
    <row r="116" spans="1:12" x14ac:dyDescent="0.3">
      <c r="A116" s="4" t="s">
        <v>34</v>
      </c>
      <c r="B116" s="7" t="s">
        <v>40</v>
      </c>
      <c r="C116" s="7" t="s">
        <v>22</v>
      </c>
      <c r="D116" s="7" t="s">
        <v>23</v>
      </c>
      <c r="E116" s="8">
        <v>771.02</v>
      </c>
      <c r="F116" s="9">
        <v>1</v>
      </c>
      <c r="G116" s="4">
        <v>0</v>
      </c>
      <c r="H116" s="10">
        <v>45585</v>
      </c>
      <c r="I116" s="8">
        <v>192.76</v>
      </c>
      <c r="J116" s="11">
        <f>Table24[[#This Row],[Sales]]*Table24[[#This Row],[Quantity]]</f>
        <v>771.02</v>
      </c>
      <c r="K116" s="11">
        <f>Table24[[#This Row],[Sales*Quantity]]*Table24[[#This Row],[Discount]]</f>
        <v>0</v>
      </c>
      <c r="L116" s="11">
        <f>Table24[[#This Row],[Sales*Quantity]]-Table24[[#This Row],[Discounted_price]]</f>
        <v>771.02</v>
      </c>
    </row>
    <row r="117" spans="1:12" x14ac:dyDescent="0.3">
      <c r="A117" s="4" t="s">
        <v>69</v>
      </c>
      <c r="B117" s="7" t="s">
        <v>71</v>
      </c>
      <c r="C117" s="7" t="s">
        <v>26</v>
      </c>
      <c r="D117" s="7" t="s">
        <v>17</v>
      </c>
      <c r="E117" s="8">
        <v>661.09</v>
      </c>
      <c r="F117" s="9">
        <v>1</v>
      </c>
      <c r="G117" s="4">
        <v>0.2</v>
      </c>
      <c r="H117" s="10">
        <v>45593</v>
      </c>
      <c r="I117" s="8">
        <v>264.44</v>
      </c>
      <c r="J117" s="11">
        <f>Table24[[#This Row],[Sales]]*Table24[[#This Row],[Quantity]]</f>
        <v>661.09</v>
      </c>
      <c r="K117" s="11">
        <f>Table24[[#This Row],[Sales*Quantity]]*Table24[[#This Row],[Discount]]</f>
        <v>132.21800000000002</v>
      </c>
      <c r="L117" s="11">
        <f>Table24[[#This Row],[Sales*Quantity]]-Table24[[#This Row],[Discounted_price]]</f>
        <v>528.87200000000007</v>
      </c>
    </row>
    <row r="118" spans="1:12" x14ac:dyDescent="0.3">
      <c r="A118" s="4" t="s">
        <v>15</v>
      </c>
      <c r="B118" s="7" t="s">
        <v>57</v>
      </c>
      <c r="C118" s="7" t="s">
        <v>13</v>
      </c>
      <c r="D118" s="7" t="s">
        <v>23</v>
      </c>
      <c r="E118" s="8">
        <v>688.83</v>
      </c>
      <c r="F118" s="9">
        <v>15</v>
      </c>
      <c r="G118" s="4">
        <v>0</v>
      </c>
      <c r="H118" s="10">
        <v>45595</v>
      </c>
      <c r="I118" s="8">
        <v>172.21</v>
      </c>
      <c r="J118" s="11">
        <f>Table24[[#This Row],[Sales]]*Table24[[#This Row],[Quantity]]</f>
        <v>10332.450000000001</v>
      </c>
      <c r="K118" s="11">
        <f>Table24[[#This Row],[Sales*Quantity]]*Table24[[#This Row],[Discount]]</f>
        <v>0</v>
      </c>
      <c r="L118" s="11">
        <f>Table24[[#This Row],[Sales*Quantity]]-Table24[[#This Row],[Discounted_price]]</f>
        <v>10332.450000000001</v>
      </c>
    </row>
    <row r="119" spans="1:12" x14ac:dyDescent="0.3">
      <c r="A119" s="4" t="s">
        <v>75</v>
      </c>
      <c r="B119" s="7" t="s">
        <v>31</v>
      </c>
      <c r="C119" s="7" t="s">
        <v>36</v>
      </c>
      <c r="D119" s="7" t="s">
        <v>14</v>
      </c>
      <c r="E119" s="8">
        <v>1249.0999999999999</v>
      </c>
      <c r="F119" s="9">
        <v>4</v>
      </c>
      <c r="G119" s="4">
        <v>0.05</v>
      </c>
      <c r="H119" s="10">
        <v>45597</v>
      </c>
      <c r="I119" s="8">
        <v>474.66</v>
      </c>
      <c r="J119" s="11">
        <f>Table24[[#This Row],[Sales]]*Table24[[#This Row],[Quantity]]</f>
        <v>4996.3999999999996</v>
      </c>
      <c r="K119" s="11">
        <f>Table24[[#This Row],[Sales*Quantity]]*Table24[[#This Row],[Discount]]</f>
        <v>249.82</v>
      </c>
      <c r="L119" s="11">
        <f>Table24[[#This Row],[Sales*Quantity]]-Table24[[#This Row],[Discounted_price]]</f>
        <v>4746.58</v>
      </c>
    </row>
    <row r="120" spans="1:12" x14ac:dyDescent="0.3">
      <c r="A120" s="4" t="s">
        <v>46</v>
      </c>
      <c r="B120" s="7" t="s">
        <v>25</v>
      </c>
      <c r="C120" s="7" t="s">
        <v>20</v>
      </c>
      <c r="D120" s="7" t="s">
        <v>41</v>
      </c>
      <c r="E120" s="8">
        <v>1014.22</v>
      </c>
      <c r="F120" s="9">
        <v>14</v>
      </c>
      <c r="G120" s="4">
        <v>0.05</v>
      </c>
      <c r="H120" s="10">
        <v>45599</v>
      </c>
      <c r="I120" s="8">
        <v>433.58</v>
      </c>
      <c r="J120" s="11">
        <f>Table24[[#This Row],[Sales]]*Table24[[#This Row],[Quantity]]</f>
        <v>14199.08</v>
      </c>
      <c r="K120" s="11">
        <f>Table24[[#This Row],[Sales*Quantity]]*Table24[[#This Row],[Discount]]</f>
        <v>709.95400000000006</v>
      </c>
      <c r="L120" s="11">
        <f>Table24[[#This Row],[Sales*Quantity]]-Table24[[#This Row],[Discounted_price]]</f>
        <v>13489.126</v>
      </c>
    </row>
    <row r="121" spans="1:12" x14ac:dyDescent="0.3">
      <c r="A121" s="4" t="s">
        <v>56</v>
      </c>
      <c r="B121" s="7" t="s">
        <v>50</v>
      </c>
      <c r="C121" s="7" t="s">
        <v>20</v>
      </c>
      <c r="D121" s="7" t="s">
        <v>14</v>
      </c>
      <c r="E121" s="8">
        <v>1010.58</v>
      </c>
      <c r="F121" s="9">
        <v>2</v>
      </c>
      <c r="G121" s="4">
        <v>0.15</v>
      </c>
      <c r="H121" s="10">
        <v>45605</v>
      </c>
      <c r="I121" s="8">
        <v>343.6</v>
      </c>
      <c r="J121" s="11">
        <f>Table24[[#This Row],[Sales]]*Table24[[#This Row],[Quantity]]</f>
        <v>2021.16</v>
      </c>
      <c r="K121" s="11">
        <f>Table24[[#This Row],[Sales*Quantity]]*Table24[[#This Row],[Discount]]</f>
        <v>303.17399999999998</v>
      </c>
      <c r="L121" s="11">
        <f>Table24[[#This Row],[Sales*Quantity]]-Table24[[#This Row],[Discounted_price]]</f>
        <v>1717.9860000000001</v>
      </c>
    </row>
    <row r="122" spans="1:12" x14ac:dyDescent="0.3">
      <c r="A122" s="4" t="s">
        <v>32</v>
      </c>
      <c r="B122" s="7" t="s">
        <v>61</v>
      </c>
      <c r="C122" s="7" t="s">
        <v>26</v>
      </c>
      <c r="D122" s="7" t="s">
        <v>29</v>
      </c>
      <c r="E122" s="8">
        <v>957.29</v>
      </c>
      <c r="F122" s="9">
        <v>4</v>
      </c>
      <c r="G122" s="4">
        <v>0.05</v>
      </c>
      <c r="H122" s="10">
        <v>45605</v>
      </c>
      <c r="I122" s="8">
        <v>318.3</v>
      </c>
      <c r="J122" s="11">
        <f>Table24[[#This Row],[Sales]]*Table24[[#This Row],[Quantity]]</f>
        <v>3829.16</v>
      </c>
      <c r="K122" s="11">
        <f>Table24[[#This Row],[Sales*Quantity]]*Table24[[#This Row],[Discount]]</f>
        <v>191.458</v>
      </c>
      <c r="L122" s="11">
        <f>Table24[[#This Row],[Sales*Quantity]]-Table24[[#This Row],[Discounted_price]]</f>
        <v>3637.7019999999998</v>
      </c>
    </row>
    <row r="123" spans="1:12" x14ac:dyDescent="0.3">
      <c r="A123" s="4" t="s">
        <v>30</v>
      </c>
      <c r="B123" s="7" t="s">
        <v>47</v>
      </c>
      <c r="C123" s="7" t="s">
        <v>26</v>
      </c>
      <c r="D123" s="7" t="s">
        <v>29</v>
      </c>
      <c r="E123" s="8">
        <v>1077.92</v>
      </c>
      <c r="F123" s="9">
        <v>3</v>
      </c>
      <c r="G123" s="4">
        <v>0.05</v>
      </c>
      <c r="H123" s="10">
        <v>45608</v>
      </c>
      <c r="I123" s="8">
        <v>358.41</v>
      </c>
      <c r="J123" s="11">
        <f>Table24[[#This Row],[Sales]]*Table24[[#This Row],[Quantity]]</f>
        <v>3233.76</v>
      </c>
      <c r="K123" s="11">
        <f>Table24[[#This Row],[Sales*Quantity]]*Table24[[#This Row],[Discount]]</f>
        <v>161.68800000000002</v>
      </c>
      <c r="L123" s="11">
        <f>Table24[[#This Row],[Sales*Quantity]]-Table24[[#This Row],[Discounted_price]]</f>
        <v>3072.0720000000001</v>
      </c>
    </row>
    <row r="124" spans="1:12" x14ac:dyDescent="0.3">
      <c r="A124" s="4" t="s">
        <v>54</v>
      </c>
      <c r="B124" s="7" t="s">
        <v>52</v>
      </c>
      <c r="C124" s="7" t="s">
        <v>22</v>
      </c>
      <c r="D124" s="7" t="s">
        <v>17</v>
      </c>
      <c r="E124" s="8">
        <v>1163.01</v>
      </c>
      <c r="F124" s="9">
        <v>5</v>
      </c>
      <c r="G124" s="4">
        <v>0</v>
      </c>
      <c r="H124" s="10">
        <v>45611</v>
      </c>
      <c r="I124" s="8">
        <v>581.5</v>
      </c>
      <c r="J124" s="11">
        <f>Table24[[#This Row],[Sales]]*Table24[[#This Row],[Quantity]]</f>
        <v>5815.05</v>
      </c>
      <c r="K124" s="11">
        <f>Table24[[#This Row],[Sales*Quantity]]*Table24[[#This Row],[Discount]]</f>
        <v>0</v>
      </c>
      <c r="L124" s="11">
        <f>Table24[[#This Row],[Sales*Quantity]]-Table24[[#This Row],[Discounted_price]]</f>
        <v>5815.05</v>
      </c>
    </row>
    <row r="125" spans="1:12" x14ac:dyDescent="0.3">
      <c r="A125" s="4" t="s">
        <v>56</v>
      </c>
      <c r="B125" s="7" t="s">
        <v>47</v>
      </c>
      <c r="C125" s="7" t="s">
        <v>20</v>
      </c>
      <c r="D125" s="7" t="s">
        <v>41</v>
      </c>
      <c r="E125" s="8">
        <v>1014.56</v>
      </c>
      <c r="F125" s="9">
        <v>10</v>
      </c>
      <c r="G125" s="4">
        <v>0.1</v>
      </c>
      <c r="H125" s="10">
        <v>45612</v>
      </c>
      <c r="I125" s="8">
        <v>410.9</v>
      </c>
      <c r="J125" s="11">
        <f>Table24[[#This Row],[Sales]]*Table24[[#This Row],[Quantity]]</f>
        <v>10145.599999999999</v>
      </c>
      <c r="K125" s="11">
        <f>Table24[[#This Row],[Sales*Quantity]]*Table24[[#This Row],[Discount]]</f>
        <v>1014.56</v>
      </c>
      <c r="L125" s="11">
        <f>Table24[[#This Row],[Sales*Quantity]]-Table24[[#This Row],[Discounted_price]]</f>
        <v>9131.0399999999991</v>
      </c>
    </row>
    <row r="126" spans="1:12" x14ac:dyDescent="0.3">
      <c r="A126" s="4" t="s">
        <v>11</v>
      </c>
      <c r="B126" s="7" t="s">
        <v>19</v>
      </c>
      <c r="C126" s="7" t="s">
        <v>22</v>
      </c>
      <c r="D126" s="7" t="s">
        <v>23</v>
      </c>
      <c r="E126" s="8">
        <v>718.04</v>
      </c>
      <c r="F126" s="9">
        <v>14</v>
      </c>
      <c r="G126" s="4">
        <v>0</v>
      </c>
      <c r="H126" s="10">
        <v>45613</v>
      </c>
      <c r="I126" s="8">
        <v>179.51</v>
      </c>
      <c r="J126" s="11">
        <f>Table24[[#This Row],[Sales]]*Table24[[#This Row],[Quantity]]</f>
        <v>10052.56</v>
      </c>
      <c r="K126" s="11">
        <f>Table24[[#This Row],[Sales*Quantity]]*Table24[[#This Row],[Discount]]</f>
        <v>0</v>
      </c>
      <c r="L126" s="11">
        <f>Table24[[#This Row],[Sales*Quantity]]-Table24[[#This Row],[Discounted_price]]</f>
        <v>10052.56</v>
      </c>
    </row>
    <row r="127" spans="1:12" x14ac:dyDescent="0.3">
      <c r="A127" s="4" t="s">
        <v>74</v>
      </c>
      <c r="B127" s="7" t="s">
        <v>19</v>
      </c>
      <c r="C127" s="7" t="s">
        <v>36</v>
      </c>
      <c r="D127" s="7" t="s">
        <v>17</v>
      </c>
      <c r="E127" s="8">
        <v>1277.8499999999999</v>
      </c>
      <c r="F127" s="9">
        <v>18</v>
      </c>
      <c r="G127" s="4">
        <v>0.2</v>
      </c>
      <c r="H127" s="10">
        <v>45613</v>
      </c>
      <c r="I127" s="8">
        <v>511.14</v>
      </c>
      <c r="J127" s="11">
        <f>Table24[[#This Row],[Sales]]*Table24[[#This Row],[Quantity]]</f>
        <v>23001.3</v>
      </c>
      <c r="K127" s="11">
        <f>Table24[[#This Row],[Sales*Quantity]]*Table24[[#This Row],[Discount]]</f>
        <v>4600.26</v>
      </c>
      <c r="L127" s="11">
        <f>Table24[[#This Row],[Sales*Quantity]]-Table24[[#This Row],[Discounted_price]]</f>
        <v>18401.04</v>
      </c>
    </row>
    <row r="128" spans="1:12" x14ac:dyDescent="0.3">
      <c r="A128" s="4" t="s">
        <v>72</v>
      </c>
      <c r="B128" s="7" t="s">
        <v>25</v>
      </c>
      <c r="C128" s="7" t="s">
        <v>26</v>
      </c>
      <c r="D128" s="7" t="s">
        <v>23</v>
      </c>
      <c r="E128" s="8">
        <v>706.73</v>
      </c>
      <c r="F128" s="9">
        <v>1</v>
      </c>
      <c r="G128" s="4">
        <v>0.15</v>
      </c>
      <c r="H128" s="10">
        <v>45613</v>
      </c>
      <c r="I128" s="8">
        <v>150.18</v>
      </c>
      <c r="J128" s="11">
        <f>Table24[[#This Row],[Sales]]*Table24[[#This Row],[Quantity]]</f>
        <v>706.73</v>
      </c>
      <c r="K128" s="11">
        <f>Table24[[#This Row],[Sales*Quantity]]*Table24[[#This Row],[Discount]]</f>
        <v>106.0095</v>
      </c>
      <c r="L128" s="11">
        <f>Table24[[#This Row],[Sales*Quantity]]-Table24[[#This Row],[Discounted_price]]</f>
        <v>600.72050000000002</v>
      </c>
    </row>
    <row r="129" spans="1:12" x14ac:dyDescent="0.3">
      <c r="A129" s="4" t="s">
        <v>67</v>
      </c>
      <c r="B129" s="7" t="s">
        <v>52</v>
      </c>
      <c r="C129" s="7" t="s">
        <v>20</v>
      </c>
      <c r="D129" s="7" t="s">
        <v>23</v>
      </c>
      <c r="E129" s="8">
        <v>1410.59</v>
      </c>
      <c r="F129" s="9">
        <v>15</v>
      </c>
      <c r="G129" s="4">
        <v>0</v>
      </c>
      <c r="H129" s="10">
        <v>45615</v>
      </c>
      <c r="I129" s="8">
        <v>352.65</v>
      </c>
      <c r="J129" s="11">
        <f>Table24[[#This Row],[Sales]]*Table24[[#This Row],[Quantity]]</f>
        <v>21158.85</v>
      </c>
      <c r="K129" s="11">
        <f>Table24[[#This Row],[Sales*Quantity]]*Table24[[#This Row],[Discount]]</f>
        <v>0</v>
      </c>
      <c r="L129" s="11">
        <f>Table24[[#This Row],[Sales*Quantity]]-Table24[[#This Row],[Discounted_price]]</f>
        <v>21158.85</v>
      </c>
    </row>
    <row r="130" spans="1:12" x14ac:dyDescent="0.3">
      <c r="A130" s="4" t="s">
        <v>34</v>
      </c>
      <c r="B130" s="7" t="s">
        <v>63</v>
      </c>
      <c r="C130" s="7" t="s">
        <v>22</v>
      </c>
      <c r="D130" s="7" t="s">
        <v>29</v>
      </c>
      <c r="E130" s="8">
        <v>1350.33</v>
      </c>
      <c r="F130" s="9">
        <v>10</v>
      </c>
      <c r="G130" s="4">
        <v>0</v>
      </c>
      <c r="H130" s="10">
        <v>45615</v>
      </c>
      <c r="I130" s="8">
        <v>472.62</v>
      </c>
      <c r="J130" s="11">
        <f>Table24[[#This Row],[Sales]]*Table24[[#This Row],[Quantity]]</f>
        <v>13503.3</v>
      </c>
      <c r="K130" s="11">
        <f>Table24[[#This Row],[Sales*Quantity]]*Table24[[#This Row],[Discount]]</f>
        <v>0</v>
      </c>
      <c r="L130" s="11">
        <f>Table24[[#This Row],[Sales*Quantity]]-Table24[[#This Row],[Discounted_price]]</f>
        <v>13503.3</v>
      </c>
    </row>
    <row r="131" spans="1:12" x14ac:dyDescent="0.3">
      <c r="A131" s="4" t="s">
        <v>43</v>
      </c>
      <c r="B131" s="7" t="s">
        <v>47</v>
      </c>
      <c r="C131" s="7" t="s">
        <v>20</v>
      </c>
      <c r="D131" s="7" t="s">
        <v>23</v>
      </c>
      <c r="E131" s="8">
        <v>919.18</v>
      </c>
      <c r="F131" s="9">
        <v>4</v>
      </c>
      <c r="G131" s="4">
        <v>0.15</v>
      </c>
      <c r="H131" s="10">
        <v>45615</v>
      </c>
      <c r="I131" s="8">
        <v>195.33</v>
      </c>
      <c r="J131" s="11">
        <f>Table24[[#This Row],[Sales]]*Table24[[#This Row],[Quantity]]</f>
        <v>3676.72</v>
      </c>
      <c r="K131" s="11">
        <f>Table24[[#This Row],[Sales*Quantity]]*Table24[[#This Row],[Discount]]</f>
        <v>551.50799999999992</v>
      </c>
      <c r="L131" s="11">
        <f>Table24[[#This Row],[Sales*Quantity]]-Table24[[#This Row],[Discounted_price]]</f>
        <v>3125.212</v>
      </c>
    </row>
    <row r="132" spans="1:12" x14ac:dyDescent="0.3">
      <c r="A132" s="4" t="s">
        <v>76</v>
      </c>
      <c r="B132" s="7" t="s">
        <v>25</v>
      </c>
      <c r="C132" s="7" t="s">
        <v>13</v>
      </c>
      <c r="D132" s="7" t="s">
        <v>23</v>
      </c>
      <c r="E132" s="8">
        <v>258.51</v>
      </c>
      <c r="F132" s="9">
        <v>19</v>
      </c>
      <c r="G132" s="4">
        <v>0</v>
      </c>
      <c r="H132" s="10">
        <v>45616</v>
      </c>
      <c r="I132" s="8">
        <v>64.63</v>
      </c>
      <c r="J132" s="11">
        <f>Table24[[#This Row],[Sales]]*Table24[[#This Row],[Quantity]]</f>
        <v>4911.6899999999996</v>
      </c>
      <c r="K132" s="11">
        <f>Table24[[#This Row],[Sales*Quantity]]*Table24[[#This Row],[Discount]]</f>
        <v>0</v>
      </c>
      <c r="L132" s="11">
        <f>Table24[[#This Row],[Sales*Quantity]]-Table24[[#This Row],[Discounted_price]]</f>
        <v>4911.6899999999996</v>
      </c>
    </row>
    <row r="133" spans="1:12" x14ac:dyDescent="0.3">
      <c r="A133" s="4" t="s">
        <v>65</v>
      </c>
      <c r="B133" s="7" t="s">
        <v>63</v>
      </c>
      <c r="C133" s="7" t="s">
        <v>20</v>
      </c>
      <c r="D133" s="7" t="s">
        <v>14</v>
      </c>
      <c r="E133" s="8">
        <v>1213.48</v>
      </c>
      <c r="F133" s="9">
        <v>5</v>
      </c>
      <c r="G133" s="4">
        <v>0.05</v>
      </c>
      <c r="H133" s="10">
        <v>45616</v>
      </c>
      <c r="I133" s="8">
        <v>461.12</v>
      </c>
      <c r="J133" s="11">
        <f>Table24[[#This Row],[Sales]]*Table24[[#This Row],[Quantity]]</f>
        <v>6067.4</v>
      </c>
      <c r="K133" s="11">
        <f>Table24[[#This Row],[Sales*Quantity]]*Table24[[#This Row],[Discount]]</f>
        <v>303.37</v>
      </c>
      <c r="L133" s="11">
        <f>Table24[[#This Row],[Sales*Quantity]]-Table24[[#This Row],[Discounted_price]]</f>
        <v>5764.03</v>
      </c>
    </row>
    <row r="134" spans="1:12" x14ac:dyDescent="0.3">
      <c r="A134" s="4" t="s">
        <v>59</v>
      </c>
      <c r="B134" s="7" t="s">
        <v>40</v>
      </c>
      <c r="C134" s="7" t="s">
        <v>36</v>
      </c>
      <c r="D134" s="7" t="s">
        <v>14</v>
      </c>
      <c r="E134" s="8">
        <v>1150.28</v>
      </c>
      <c r="F134" s="9">
        <v>8</v>
      </c>
      <c r="G134" s="4">
        <v>0.05</v>
      </c>
      <c r="H134" s="10">
        <v>45622</v>
      </c>
      <c r="I134" s="8">
        <v>437.11</v>
      </c>
      <c r="J134" s="11">
        <f>Table24[[#This Row],[Sales]]*Table24[[#This Row],[Quantity]]</f>
        <v>9202.24</v>
      </c>
      <c r="K134" s="11">
        <f>Table24[[#This Row],[Sales*Quantity]]*Table24[[#This Row],[Discount]]</f>
        <v>460.11200000000002</v>
      </c>
      <c r="L134" s="11">
        <f>Table24[[#This Row],[Sales*Quantity]]-Table24[[#This Row],[Discounted_price]]</f>
        <v>8742.1280000000006</v>
      </c>
    </row>
    <row r="135" spans="1:12" x14ac:dyDescent="0.3">
      <c r="A135" s="4" t="s">
        <v>39</v>
      </c>
      <c r="B135" s="7" t="s">
        <v>73</v>
      </c>
      <c r="C135" s="7" t="s">
        <v>22</v>
      </c>
      <c r="D135" s="7" t="s">
        <v>29</v>
      </c>
      <c r="E135" s="8">
        <v>853.86</v>
      </c>
      <c r="F135" s="9">
        <v>8</v>
      </c>
      <c r="G135" s="4">
        <v>0.1</v>
      </c>
      <c r="H135" s="10">
        <v>45622</v>
      </c>
      <c r="I135" s="8">
        <v>268.97000000000003</v>
      </c>
      <c r="J135" s="11">
        <f>Table24[[#This Row],[Sales]]*Table24[[#This Row],[Quantity]]</f>
        <v>6830.88</v>
      </c>
      <c r="K135" s="11">
        <f>Table24[[#This Row],[Sales*Quantity]]*Table24[[#This Row],[Discount]]</f>
        <v>683.08800000000008</v>
      </c>
      <c r="L135" s="11">
        <f>Table24[[#This Row],[Sales*Quantity]]-Table24[[#This Row],[Discounted_price]]</f>
        <v>6147.7920000000004</v>
      </c>
    </row>
    <row r="136" spans="1:12" x14ac:dyDescent="0.3">
      <c r="A136" s="4" t="s">
        <v>77</v>
      </c>
      <c r="B136" s="7" t="s">
        <v>47</v>
      </c>
      <c r="C136" s="7" t="s">
        <v>22</v>
      </c>
      <c r="D136" s="7" t="s">
        <v>23</v>
      </c>
      <c r="E136" s="8">
        <v>1061.04</v>
      </c>
      <c r="F136" s="9">
        <v>1</v>
      </c>
      <c r="G136" s="4">
        <v>0</v>
      </c>
      <c r="H136" s="10">
        <v>45624</v>
      </c>
      <c r="I136" s="8">
        <v>265.26</v>
      </c>
      <c r="J136" s="11">
        <f>Table24[[#This Row],[Sales]]*Table24[[#This Row],[Quantity]]</f>
        <v>1061.04</v>
      </c>
      <c r="K136" s="11">
        <f>Table24[[#This Row],[Sales*Quantity]]*Table24[[#This Row],[Discount]]</f>
        <v>0</v>
      </c>
      <c r="L136" s="11">
        <f>Table24[[#This Row],[Sales*Quantity]]-Table24[[#This Row],[Discounted_price]]</f>
        <v>1061.04</v>
      </c>
    </row>
    <row r="137" spans="1:12" x14ac:dyDescent="0.3">
      <c r="A137" s="4" t="s">
        <v>30</v>
      </c>
      <c r="B137" s="7" t="s">
        <v>45</v>
      </c>
      <c r="C137" s="7" t="s">
        <v>13</v>
      </c>
      <c r="D137" s="7" t="s">
        <v>23</v>
      </c>
      <c r="E137" s="8">
        <v>894.55</v>
      </c>
      <c r="F137" s="9">
        <v>19</v>
      </c>
      <c r="G137" s="4">
        <v>0.2</v>
      </c>
      <c r="H137" s="10">
        <v>45625</v>
      </c>
      <c r="I137" s="8">
        <v>178.91</v>
      </c>
      <c r="J137" s="11">
        <f>Table24[[#This Row],[Sales]]*Table24[[#This Row],[Quantity]]</f>
        <v>16996.45</v>
      </c>
      <c r="K137" s="11">
        <f>Table24[[#This Row],[Sales*Quantity]]*Table24[[#This Row],[Discount]]</f>
        <v>3399.2900000000004</v>
      </c>
      <c r="L137" s="11">
        <f>Table24[[#This Row],[Sales*Quantity]]-Table24[[#This Row],[Discounted_price]]</f>
        <v>13597.16</v>
      </c>
    </row>
    <row r="138" spans="1:12" x14ac:dyDescent="0.3">
      <c r="A138" s="4" t="s">
        <v>27</v>
      </c>
      <c r="B138" s="7" t="s">
        <v>40</v>
      </c>
      <c r="C138" s="7" t="s">
        <v>26</v>
      </c>
      <c r="D138" s="7" t="s">
        <v>41</v>
      </c>
      <c r="E138" s="8">
        <v>833.91</v>
      </c>
      <c r="F138" s="9">
        <v>3</v>
      </c>
      <c r="G138" s="4">
        <v>0.05</v>
      </c>
      <c r="H138" s="10">
        <v>45626</v>
      </c>
      <c r="I138" s="8">
        <v>356.5</v>
      </c>
      <c r="J138" s="11">
        <f>Table24[[#This Row],[Sales]]*Table24[[#This Row],[Quantity]]</f>
        <v>2501.73</v>
      </c>
      <c r="K138" s="11">
        <f>Table24[[#This Row],[Sales*Quantity]]*Table24[[#This Row],[Discount]]</f>
        <v>125.0865</v>
      </c>
      <c r="L138" s="11">
        <f>Table24[[#This Row],[Sales*Quantity]]-Table24[[#This Row],[Discounted_price]]</f>
        <v>2376.6435000000001</v>
      </c>
    </row>
    <row r="139" spans="1:12" x14ac:dyDescent="0.3">
      <c r="A139" s="4" t="s">
        <v>60</v>
      </c>
      <c r="B139" s="7" t="s">
        <v>73</v>
      </c>
      <c r="C139" s="7" t="s">
        <v>13</v>
      </c>
      <c r="D139" s="7" t="s">
        <v>29</v>
      </c>
      <c r="E139" s="8">
        <v>820.19</v>
      </c>
      <c r="F139" s="9">
        <v>4</v>
      </c>
      <c r="G139" s="4">
        <v>0.2</v>
      </c>
      <c r="H139" s="10">
        <v>45630</v>
      </c>
      <c r="I139" s="8">
        <v>229.65</v>
      </c>
      <c r="J139" s="11">
        <f>Table24[[#This Row],[Sales]]*Table24[[#This Row],[Quantity]]</f>
        <v>3280.76</v>
      </c>
      <c r="K139" s="11">
        <f>Table24[[#This Row],[Sales*Quantity]]*Table24[[#This Row],[Discount]]</f>
        <v>656.15200000000004</v>
      </c>
      <c r="L139" s="11">
        <f>Table24[[#This Row],[Sales*Quantity]]-Table24[[#This Row],[Discounted_price]]</f>
        <v>2624.6080000000002</v>
      </c>
    </row>
    <row r="140" spans="1:12" x14ac:dyDescent="0.3">
      <c r="A140" s="4" t="s">
        <v>60</v>
      </c>
      <c r="B140" s="7" t="s">
        <v>40</v>
      </c>
      <c r="C140" s="7" t="s">
        <v>36</v>
      </c>
      <c r="D140" s="7" t="s">
        <v>23</v>
      </c>
      <c r="E140" s="8">
        <v>511.74</v>
      </c>
      <c r="F140" s="9">
        <v>8</v>
      </c>
      <c r="G140" s="4">
        <v>0.05</v>
      </c>
      <c r="H140" s="10">
        <v>45631</v>
      </c>
      <c r="I140" s="8">
        <v>121.54</v>
      </c>
      <c r="J140" s="11">
        <f>Table24[[#This Row],[Sales]]*Table24[[#This Row],[Quantity]]</f>
        <v>4093.92</v>
      </c>
      <c r="K140" s="11">
        <f>Table24[[#This Row],[Sales*Quantity]]*Table24[[#This Row],[Discount]]</f>
        <v>204.69600000000003</v>
      </c>
      <c r="L140" s="11">
        <f>Table24[[#This Row],[Sales*Quantity]]-Table24[[#This Row],[Discounted_price]]</f>
        <v>3889.2240000000002</v>
      </c>
    </row>
    <row r="141" spans="1:12" x14ac:dyDescent="0.3">
      <c r="A141" s="4" t="s">
        <v>67</v>
      </c>
      <c r="B141" s="7" t="s">
        <v>63</v>
      </c>
      <c r="C141" s="7" t="s">
        <v>22</v>
      </c>
      <c r="D141" s="7" t="s">
        <v>29</v>
      </c>
      <c r="E141" s="8">
        <v>806.03</v>
      </c>
      <c r="F141" s="9">
        <v>19</v>
      </c>
      <c r="G141" s="4">
        <v>0.05</v>
      </c>
      <c r="H141" s="10">
        <v>45638</v>
      </c>
      <c r="I141" s="8">
        <v>268</v>
      </c>
      <c r="J141" s="11">
        <f>Table24[[#This Row],[Sales]]*Table24[[#This Row],[Quantity]]</f>
        <v>15314.57</v>
      </c>
      <c r="K141" s="11">
        <f>Table24[[#This Row],[Sales*Quantity]]*Table24[[#This Row],[Discount]]</f>
        <v>765.72850000000005</v>
      </c>
      <c r="L141" s="11">
        <f>Table24[[#This Row],[Sales*Quantity]]-Table24[[#This Row],[Discounted_price]]</f>
        <v>14548.8415</v>
      </c>
    </row>
    <row r="142" spans="1:12" x14ac:dyDescent="0.3">
      <c r="A142" s="4" t="s">
        <v>30</v>
      </c>
      <c r="B142" s="7" t="s">
        <v>28</v>
      </c>
      <c r="C142" s="7" t="s">
        <v>36</v>
      </c>
      <c r="D142" s="7" t="s">
        <v>29</v>
      </c>
      <c r="E142" s="8">
        <v>1432.47</v>
      </c>
      <c r="F142" s="9">
        <v>16</v>
      </c>
      <c r="G142" s="4">
        <v>0.15</v>
      </c>
      <c r="H142" s="10">
        <v>45640</v>
      </c>
      <c r="I142" s="8">
        <v>426.16</v>
      </c>
      <c r="J142" s="11">
        <f>Table24[[#This Row],[Sales]]*Table24[[#This Row],[Quantity]]</f>
        <v>22919.52</v>
      </c>
      <c r="K142" s="11">
        <f>Table24[[#This Row],[Sales*Quantity]]*Table24[[#This Row],[Discount]]</f>
        <v>3437.9279999999999</v>
      </c>
      <c r="L142" s="11">
        <f>Table24[[#This Row],[Sales*Quantity]]-Table24[[#This Row],[Discounted_price]]</f>
        <v>19481.592000000001</v>
      </c>
    </row>
    <row r="143" spans="1:12" x14ac:dyDescent="0.3">
      <c r="A143" s="4" t="s">
        <v>76</v>
      </c>
      <c r="B143" s="7" t="s">
        <v>31</v>
      </c>
      <c r="C143" s="7" t="s">
        <v>36</v>
      </c>
      <c r="D143" s="7" t="s">
        <v>23</v>
      </c>
      <c r="E143" s="8">
        <v>1488.58</v>
      </c>
      <c r="F143" s="9">
        <v>10</v>
      </c>
      <c r="G143" s="4">
        <v>0.15</v>
      </c>
      <c r="H143" s="10">
        <v>45640</v>
      </c>
      <c r="I143" s="8">
        <v>316.32</v>
      </c>
      <c r="J143" s="11">
        <f>Table24[[#This Row],[Sales]]*Table24[[#This Row],[Quantity]]</f>
        <v>14885.8</v>
      </c>
      <c r="K143" s="11">
        <f>Table24[[#This Row],[Sales*Quantity]]*Table24[[#This Row],[Discount]]</f>
        <v>2232.87</v>
      </c>
      <c r="L143" s="11">
        <f>Table24[[#This Row],[Sales*Quantity]]-Table24[[#This Row],[Discounted_price]]</f>
        <v>12652.93</v>
      </c>
    </row>
    <row r="144" spans="1:12" x14ac:dyDescent="0.3">
      <c r="A144" s="4" t="s">
        <v>32</v>
      </c>
      <c r="B144" s="7" t="s">
        <v>68</v>
      </c>
      <c r="C144" s="7" t="s">
        <v>20</v>
      </c>
      <c r="D144" s="7" t="s">
        <v>14</v>
      </c>
      <c r="E144" s="8">
        <v>1231.26</v>
      </c>
      <c r="F144" s="9">
        <v>9</v>
      </c>
      <c r="G144" s="4">
        <v>0</v>
      </c>
      <c r="H144" s="10">
        <v>45646</v>
      </c>
      <c r="I144" s="8">
        <v>492.5</v>
      </c>
      <c r="J144" s="11">
        <f>Table24[[#This Row],[Sales]]*Table24[[#This Row],[Quantity]]</f>
        <v>11081.34</v>
      </c>
      <c r="K144" s="11">
        <f>Table24[[#This Row],[Sales*Quantity]]*Table24[[#This Row],[Discount]]</f>
        <v>0</v>
      </c>
      <c r="L144" s="11">
        <f>Table24[[#This Row],[Sales*Quantity]]-Table24[[#This Row],[Discounted_price]]</f>
        <v>11081.34</v>
      </c>
    </row>
    <row r="145" spans="1:12" x14ac:dyDescent="0.3">
      <c r="A145" s="4" t="s">
        <v>32</v>
      </c>
      <c r="B145" s="7" t="s">
        <v>45</v>
      </c>
      <c r="C145" s="7" t="s">
        <v>13</v>
      </c>
      <c r="D145" s="7" t="s">
        <v>23</v>
      </c>
      <c r="E145" s="8">
        <v>1161.67</v>
      </c>
      <c r="F145" s="9">
        <v>19</v>
      </c>
      <c r="G145" s="4">
        <v>0.2</v>
      </c>
      <c r="H145" s="10">
        <v>45647</v>
      </c>
      <c r="I145" s="8">
        <v>232.33</v>
      </c>
      <c r="J145" s="11">
        <f>Table24[[#This Row],[Sales]]*Table24[[#This Row],[Quantity]]</f>
        <v>22071.730000000003</v>
      </c>
      <c r="K145" s="11">
        <f>Table24[[#This Row],[Sales*Quantity]]*Table24[[#This Row],[Discount]]</f>
        <v>4414.3460000000005</v>
      </c>
      <c r="L145" s="11">
        <f>Table24[[#This Row],[Sales*Quantity]]-Table24[[#This Row],[Discounted_price]]</f>
        <v>17657.384000000002</v>
      </c>
    </row>
    <row r="146" spans="1:12" x14ac:dyDescent="0.3">
      <c r="A146" s="4" t="s">
        <v>51</v>
      </c>
      <c r="B146" s="7" t="s">
        <v>47</v>
      </c>
      <c r="C146" s="7" t="s">
        <v>36</v>
      </c>
      <c r="D146" s="7" t="s">
        <v>41</v>
      </c>
      <c r="E146" s="8">
        <v>388.23</v>
      </c>
      <c r="F146" s="9">
        <v>16</v>
      </c>
      <c r="G146" s="4">
        <v>0.05</v>
      </c>
      <c r="H146" s="10">
        <v>45650</v>
      </c>
      <c r="I146" s="8">
        <v>165.97</v>
      </c>
      <c r="J146" s="11">
        <f>Table24[[#This Row],[Sales]]*Table24[[#This Row],[Quantity]]</f>
        <v>6211.68</v>
      </c>
      <c r="K146" s="11">
        <f>Table24[[#This Row],[Sales*Quantity]]*Table24[[#This Row],[Discount]]</f>
        <v>310.58400000000006</v>
      </c>
      <c r="L146" s="11">
        <f>Table24[[#This Row],[Sales*Quantity]]-Table24[[#This Row],[Discounted_price]]</f>
        <v>5901.0960000000005</v>
      </c>
    </row>
    <row r="147" spans="1:12" x14ac:dyDescent="0.3">
      <c r="A147" s="4" t="s">
        <v>74</v>
      </c>
      <c r="B147" s="7" t="s">
        <v>33</v>
      </c>
      <c r="C147" s="7" t="s">
        <v>26</v>
      </c>
      <c r="D147" s="7" t="s">
        <v>17</v>
      </c>
      <c r="E147" s="8">
        <v>1589.42</v>
      </c>
      <c r="F147" s="9">
        <v>6</v>
      </c>
      <c r="G147" s="4">
        <v>0.15</v>
      </c>
      <c r="H147" s="10">
        <v>45651</v>
      </c>
      <c r="I147" s="8">
        <v>675.5</v>
      </c>
      <c r="J147" s="11">
        <f>Table24[[#This Row],[Sales]]*Table24[[#This Row],[Quantity]]</f>
        <v>9536.52</v>
      </c>
      <c r="K147" s="11">
        <f>Table24[[#This Row],[Sales*Quantity]]*Table24[[#This Row],[Discount]]</f>
        <v>1430.4780000000001</v>
      </c>
      <c r="L147" s="11">
        <f>Table24[[#This Row],[Sales*Quantity]]-Table24[[#This Row],[Discounted_price]]</f>
        <v>8106.0420000000004</v>
      </c>
    </row>
    <row r="148" spans="1:12" x14ac:dyDescent="0.3">
      <c r="A148" s="4" t="s">
        <v>30</v>
      </c>
      <c r="B148" s="7" t="s">
        <v>73</v>
      </c>
      <c r="C148" s="7" t="s">
        <v>26</v>
      </c>
      <c r="D148" s="7" t="s">
        <v>17</v>
      </c>
      <c r="E148" s="8">
        <v>336.66</v>
      </c>
      <c r="F148" s="9">
        <v>13</v>
      </c>
      <c r="G148" s="4">
        <v>0.2</v>
      </c>
      <c r="H148" s="10">
        <v>45651</v>
      </c>
      <c r="I148" s="8">
        <v>134.66</v>
      </c>
      <c r="J148" s="11">
        <f>Table24[[#This Row],[Sales]]*Table24[[#This Row],[Quantity]]</f>
        <v>4376.58</v>
      </c>
      <c r="K148" s="11">
        <f>Table24[[#This Row],[Sales*Quantity]]*Table24[[#This Row],[Discount]]</f>
        <v>875.31600000000003</v>
      </c>
      <c r="L148" s="11">
        <f>Table24[[#This Row],[Sales*Quantity]]-Table24[[#This Row],[Discounted_price]]</f>
        <v>3501.2640000000001</v>
      </c>
    </row>
    <row r="149" spans="1:12" x14ac:dyDescent="0.3">
      <c r="A149" s="4" t="s">
        <v>51</v>
      </c>
      <c r="B149" s="7" t="s">
        <v>25</v>
      </c>
      <c r="C149" s="7" t="s">
        <v>13</v>
      </c>
      <c r="D149" s="7" t="s">
        <v>14</v>
      </c>
      <c r="E149" s="8">
        <v>1353.79</v>
      </c>
      <c r="F149" s="9">
        <v>14</v>
      </c>
      <c r="G149" s="4">
        <v>0.1</v>
      </c>
      <c r="H149" s="10">
        <v>45656</v>
      </c>
      <c r="I149" s="8">
        <v>487.36</v>
      </c>
      <c r="J149" s="11">
        <f>Table24[[#This Row],[Sales]]*Table24[[#This Row],[Quantity]]</f>
        <v>18953.059999999998</v>
      </c>
      <c r="K149" s="11">
        <f>Table24[[#This Row],[Sales*Quantity]]*Table24[[#This Row],[Discount]]</f>
        <v>1895.3059999999998</v>
      </c>
      <c r="L149" s="11">
        <f>Table24[[#This Row],[Sales*Quantity]]-Table24[[#This Row],[Discounted_price]]</f>
        <v>17057.753999999997</v>
      </c>
    </row>
    <row r="150" spans="1:12" x14ac:dyDescent="0.3">
      <c r="A150" s="4" t="s">
        <v>65</v>
      </c>
      <c r="B150" s="7" t="s">
        <v>71</v>
      </c>
      <c r="C150" s="7" t="s">
        <v>36</v>
      </c>
      <c r="D150" s="7" t="s">
        <v>17</v>
      </c>
      <c r="E150" s="8">
        <v>662.61</v>
      </c>
      <c r="F150" s="9">
        <v>11</v>
      </c>
      <c r="G150" s="4">
        <v>0.05</v>
      </c>
      <c r="H150" s="10">
        <v>45658</v>
      </c>
      <c r="I150" s="8">
        <v>314.74</v>
      </c>
      <c r="J150" s="11">
        <f>Table24[[#This Row],[Sales]]*Table24[[#This Row],[Quantity]]</f>
        <v>7288.71</v>
      </c>
      <c r="K150" s="11">
        <f>Table24[[#This Row],[Sales*Quantity]]*Table24[[#This Row],[Discount]]</f>
        <v>364.43550000000005</v>
      </c>
      <c r="L150" s="11">
        <f>Table24[[#This Row],[Sales*Quantity]]-Table24[[#This Row],[Discounted_price]]</f>
        <v>6924.2744999999995</v>
      </c>
    </row>
    <row r="151" spans="1:12" x14ac:dyDescent="0.3">
      <c r="A151" s="4" t="s">
        <v>54</v>
      </c>
      <c r="B151" s="7" t="s">
        <v>50</v>
      </c>
      <c r="C151" s="7" t="s">
        <v>26</v>
      </c>
      <c r="D151" s="7" t="s">
        <v>41</v>
      </c>
      <c r="E151" s="8">
        <v>309.42</v>
      </c>
      <c r="F151" s="9">
        <v>1</v>
      </c>
      <c r="G151" s="4">
        <v>0.2</v>
      </c>
      <c r="H151" s="10">
        <v>45658</v>
      </c>
      <c r="I151" s="8">
        <v>111.39</v>
      </c>
      <c r="J151" s="11">
        <f>Table24[[#This Row],[Sales]]*Table24[[#This Row],[Quantity]]</f>
        <v>309.42</v>
      </c>
      <c r="K151" s="11">
        <f>Table24[[#This Row],[Sales*Quantity]]*Table24[[#This Row],[Discount]]</f>
        <v>61.884000000000007</v>
      </c>
      <c r="L151" s="11">
        <f>Table24[[#This Row],[Sales*Quantity]]-Table24[[#This Row],[Discounted_price]]</f>
        <v>247.536</v>
      </c>
    </row>
    <row r="152" spans="1:12" x14ac:dyDescent="0.3">
      <c r="A152" s="4" t="s">
        <v>65</v>
      </c>
      <c r="B152" s="7" t="s">
        <v>31</v>
      </c>
      <c r="C152" s="7" t="s">
        <v>26</v>
      </c>
      <c r="D152" s="7" t="s">
        <v>14</v>
      </c>
      <c r="E152" s="8">
        <v>884.63</v>
      </c>
      <c r="F152" s="9">
        <v>18</v>
      </c>
      <c r="G152" s="4">
        <v>0.1</v>
      </c>
      <c r="H152" s="10">
        <v>45659</v>
      </c>
      <c r="I152" s="8">
        <v>318.47000000000003</v>
      </c>
      <c r="J152" s="11">
        <f>Table24[[#This Row],[Sales]]*Table24[[#This Row],[Quantity]]</f>
        <v>15923.34</v>
      </c>
      <c r="K152" s="11">
        <f>Table24[[#This Row],[Sales*Quantity]]*Table24[[#This Row],[Discount]]</f>
        <v>1592.3340000000001</v>
      </c>
      <c r="L152" s="11">
        <f>Table24[[#This Row],[Sales*Quantity]]-Table24[[#This Row],[Discounted_price]]</f>
        <v>14331.005999999999</v>
      </c>
    </row>
    <row r="153" spans="1:12" x14ac:dyDescent="0.3">
      <c r="A153" s="4" t="s">
        <v>54</v>
      </c>
      <c r="B153" s="7" t="s">
        <v>25</v>
      </c>
      <c r="C153" s="7" t="s">
        <v>36</v>
      </c>
      <c r="D153" s="7" t="s">
        <v>41</v>
      </c>
      <c r="E153" s="8">
        <v>745.05</v>
      </c>
      <c r="F153" s="9">
        <v>10</v>
      </c>
      <c r="G153" s="4">
        <v>0.1</v>
      </c>
      <c r="H153" s="10">
        <v>45660</v>
      </c>
      <c r="I153" s="8">
        <v>301.75</v>
      </c>
      <c r="J153" s="11">
        <f>Table24[[#This Row],[Sales]]*Table24[[#This Row],[Quantity]]</f>
        <v>7450.5</v>
      </c>
      <c r="K153" s="11">
        <f>Table24[[#This Row],[Sales*Quantity]]*Table24[[#This Row],[Discount]]</f>
        <v>745.05000000000007</v>
      </c>
      <c r="L153" s="11">
        <f>Table24[[#This Row],[Sales*Quantity]]-Table24[[#This Row],[Discounted_price]]</f>
        <v>6705.45</v>
      </c>
    </row>
    <row r="154" spans="1:12" x14ac:dyDescent="0.3">
      <c r="A154" s="4" t="s">
        <v>62</v>
      </c>
      <c r="B154" s="7" t="s">
        <v>19</v>
      </c>
      <c r="C154" s="7" t="s">
        <v>22</v>
      </c>
      <c r="D154" s="7" t="s">
        <v>17</v>
      </c>
      <c r="E154" s="8">
        <v>870.23</v>
      </c>
      <c r="F154" s="9">
        <v>5</v>
      </c>
      <c r="G154" s="4">
        <v>0.05</v>
      </c>
      <c r="H154" s="10">
        <v>45660</v>
      </c>
      <c r="I154" s="8">
        <v>413.36</v>
      </c>
      <c r="J154" s="11">
        <f>Table24[[#This Row],[Sales]]*Table24[[#This Row],[Quantity]]</f>
        <v>4351.1499999999996</v>
      </c>
      <c r="K154" s="11">
        <f>Table24[[#This Row],[Sales*Quantity]]*Table24[[#This Row],[Discount]]</f>
        <v>217.5575</v>
      </c>
      <c r="L154" s="11">
        <f>Table24[[#This Row],[Sales*Quantity]]-Table24[[#This Row],[Discounted_price]]</f>
        <v>4133.5924999999997</v>
      </c>
    </row>
    <row r="155" spans="1:12" x14ac:dyDescent="0.3">
      <c r="A155" s="4" t="s">
        <v>37</v>
      </c>
      <c r="B155" s="7" t="s">
        <v>31</v>
      </c>
      <c r="C155" s="7" t="s">
        <v>13</v>
      </c>
      <c r="D155" s="7" t="s">
        <v>29</v>
      </c>
      <c r="E155" s="8">
        <v>862.19</v>
      </c>
      <c r="F155" s="9">
        <v>18</v>
      </c>
      <c r="G155" s="4">
        <v>0.05</v>
      </c>
      <c r="H155" s="10">
        <v>45663</v>
      </c>
      <c r="I155" s="8">
        <v>286.68</v>
      </c>
      <c r="J155" s="11">
        <f>Table24[[#This Row],[Sales]]*Table24[[#This Row],[Quantity]]</f>
        <v>15519.420000000002</v>
      </c>
      <c r="K155" s="11">
        <f>Table24[[#This Row],[Sales*Quantity]]*Table24[[#This Row],[Discount]]</f>
        <v>775.97100000000012</v>
      </c>
      <c r="L155" s="11">
        <f>Table24[[#This Row],[Sales*Quantity]]-Table24[[#This Row],[Discounted_price]]</f>
        <v>14743.449000000002</v>
      </c>
    </row>
    <row r="156" spans="1:12" x14ac:dyDescent="0.3">
      <c r="A156" s="4" t="s">
        <v>75</v>
      </c>
      <c r="B156" s="7" t="s">
        <v>61</v>
      </c>
      <c r="C156" s="7" t="s">
        <v>26</v>
      </c>
      <c r="D156" s="7" t="s">
        <v>17</v>
      </c>
      <c r="E156" s="8">
        <v>1171.18</v>
      </c>
      <c r="F156" s="9">
        <v>19</v>
      </c>
      <c r="G156" s="4">
        <v>0.05</v>
      </c>
      <c r="H156" s="10">
        <v>45667</v>
      </c>
      <c r="I156" s="8">
        <v>556.30999999999995</v>
      </c>
      <c r="J156" s="11">
        <f>Table24[[#This Row],[Sales]]*Table24[[#This Row],[Quantity]]</f>
        <v>22252.420000000002</v>
      </c>
      <c r="K156" s="11">
        <f>Table24[[#This Row],[Sales*Quantity]]*Table24[[#This Row],[Discount]]</f>
        <v>1112.6210000000001</v>
      </c>
      <c r="L156" s="11">
        <f>Table24[[#This Row],[Sales*Quantity]]-Table24[[#This Row],[Discounted_price]]</f>
        <v>21139.799000000003</v>
      </c>
    </row>
    <row r="157" spans="1:12" x14ac:dyDescent="0.3">
      <c r="A157" s="4" t="s">
        <v>60</v>
      </c>
      <c r="B157" s="7" t="s">
        <v>16</v>
      </c>
      <c r="C157" s="7" t="s">
        <v>22</v>
      </c>
      <c r="D157" s="7" t="s">
        <v>29</v>
      </c>
      <c r="E157" s="8">
        <v>1054.56</v>
      </c>
      <c r="F157" s="9">
        <v>11</v>
      </c>
      <c r="G157" s="4">
        <v>0.1</v>
      </c>
      <c r="H157" s="10">
        <v>45669</v>
      </c>
      <c r="I157" s="8">
        <v>332.19</v>
      </c>
      <c r="J157" s="11">
        <f>Table24[[#This Row],[Sales]]*Table24[[#This Row],[Quantity]]</f>
        <v>11600.16</v>
      </c>
      <c r="K157" s="11">
        <f>Table24[[#This Row],[Sales*Quantity]]*Table24[[#This Row],[Discount]]</f>
        <v>1160.0160000000001</v>
      </c>
      <c r="L157" s="11">
        <f>Table24[[#This Row],[Sales*Quantity]]-Table24[[#This Row],[Discounted_price]]</f>
        <v>10440.144</v>
      </c>
    </row>
    <row r="158" spans="1:12" x14ac:dyDescent="0.3">
      <c r="A158" s="4" t="s">
        <v>60</v>
      </c>
      <c r="B158" s="7" t="s">
        <v>25</v>
      </c>
      <c r="C158" s="7" t="s">
        <v>26</v>
      </c>
      <c r="D158" s="7" t="s">
        <v>23</v>
      </c>
      <c r="E158" s="8">
        <v>1681.21</v>
      </c>
      <c r="F158" s="9">
        <v>5</v>
      </c>
      <c r="G158" s="4">
        <v>0.2</v>
      </c>
      <c r="H158" s="10">
        <v>45670</v>
      </c>
      <c r="I158" s="8">
        <v>336.24</v>
      </c>
      <c r="J158" s="11">
        <f>Table24[[#This Row],[Sales]]*Table24[[#This Row],[Quantity]]</f>
        <v>8406.0499999999993</v>
      </c>
      <c r="K158" s="11">
        <f>Table24[[#This Row],[Sales*Quantity]]*Table24[[#This Row],[Discount]]</f>
        <v>1681.21</v>
      </c>
      <c r="L158" s="11">
        <f>Table24[[#This Row],[Sales*Quantity]]-Table24[[#This Row],[Discounted_price]]</f>
        <v>6724.8399999999992</v>
      </c>
    </row>
    <row r="159" spans="1:12" x14ac:dyDescent="0.3">
      <c r="A159" s="4" t="s">
        <v>60</v>
      </c>
      <c r="B159" s="7" t="s">
        <v>38</v>
      </c>
      <c r="C159" s="7" t="s">
        <v>13</v>
      </c>
      <c r="D159" s="7" t="s">
        <v>17</v>
      </c>
      <c r="E159" s="8">
        <v>379.77</v>
      </c>
      <c r="F159" s="9">
        <v>9</v>
      </c>
      <c r="G159" s="4">
        <v>0.05</v>
      </c>
      <c r="H159" s="10">
        <v>45673</v>
      </c>
      <c r="I159" s="8">
        <v>180.39</v>
      </c>
      <c r="J159" s="11">
        <f>Table24[[#This Row],[Sales]]*Table24[[#This Row],[Quantity]]</f>
        <v>3417.93</v>
      </c>
      <c r="K159" s="11">
        <f>Table24[[#This Row],[Sales*Quantity]]*Table24[[#This Row],[Discount]]</f>
        <v>170.8965</v>
      </c>
      <c r="L159" s="11">
        <f>Table24[[#This Row],[Sales*Quantity]]-Table24[[#This Row],[Discounted_price]]</f>
        <v>3247.0335</v>
      </c>
    </row>
    <row r="160" spans="1:12" x14ac:dyDescent="0.3">
      <c r="A160" s="4" t="s">
        <v>46</v>
      </c>
      <c r="B160" s="7" t="s">
        <v>47</v>
      </c>
      <c r="C160" s="7" t="s">
        <v>36</v>
      </c>
      <c r="D160" s="7" t="s">
        <v>17</v>
      </c>
      <c r="E160" s="8">
        <v>1076.33</v>
      </c>
      <c r="F160" s="9">
        <v>2</v>
      </c>
      <c r="G160" s="4">
        <v>0.1</v>
      </c>
      <c r="H160" s="10">
        <v>45674</v>
      </c>
      <c r="I160" s="8">
        <v>484.35</v>
      </c>
      <c r="J160" s="11">
        <f>Table24[[#This Row],[Sales]]*Table24[[#This Row],[Quantity]]</f>
        <v>2152.66</v>
      </c>
      <c r="K160" s="11">
        <f>Table24[[#This Row],[Sales*Quantity]]*Table24[[#This Row],[Discount]]</f>
        <v>215.26599999999999</v>
      </c>
      <c r="L160" s="11">
        <f>Table24[[#This Row],[Sales*Quantity]]-Table24[[#This Row],[Discounted_price]]</f>
        <v>1937.3939999999998</v>
      </c>
    </row>
    <row r="161" spans="1:12" x14ac:dyDescent="0.3">
      <c r="A161" s="4" t="s">
        <v>46</v>
      </c>
      <c r="B161" s="7" t="s">
        <v>33</v>
      </c>
      <c r="C161" s="7" t="s">
        <v>36</v>
      </c>
      <c r="D161" s="7" t="s">
        <v>41</v>
      </c>
      <c r="E161" s="8">
        <v>1250.71</v>
      </c>
      <c r="F161" s="9">
        <v>7</v>
      </c>
      <c r="G161" s="4">
        <v>0</v>
      </c>
      <c r="H161" s="10">
        <v>45674</v>
      </c>
      <c r="I161" s="8">
        <v>562.82000000000005</v>
      </c>
      <c r="J161" s="11">
        <f>Table24[[#This Row],[Sales]]*Table24[[#This Row],[Quantity]]</f>
        <v>8754.9700000000012</v>
      </c>
      <c r="K161" s="11">
        <f>Table24[[#This Row],[Sales*Quantity]]*Table24[[#This Row],[Discount]]</f>
        <v>0</v>
      </c>
      <c r="L161" s="11">
        <f>Table24[[#This Row],[Sales*Quantity]]-Table24[[#This Row],[Discounted_price]]</f>
        <v>8754.9700000000012</v>
      </c>
    </row>
    <row r="162" spans="1:12" x14ac:dyDescent="0.3">
      <c r="A162" s="4" t="s">
        <v>42</v>
      </c>
      <c r="B162" s="7" t="s">
        <v>19</v>
      </c>
      <c r="C162" s="7" t="s">
        <v>22</v>
      </c>
      <c r="D162" s="7" t="s">
        <v>17</v>
      </c>
      <c r="E162" s="8">
        <v>1118.3399999999999</v>
      </c>
      <c r="F162" s="9">
        <v>6</v>
      </c>
      <c r="G162" s="4">
        <v>0.2</v>
      </c>
      <c r="H162" s="10">
        <v>45674</v>
      </c>
      <c r="I162" s="8">
        <v>447.34</v>
      </c>
      <c r="J162" s="11">
        <f>Table24[[#This Row],[Sales]]*Table24[[#This Row],[Quantity]]</f>
        <v>6710.0399999999991</v>
      </c>
      <c r="K162" s="11">
        <f>Table24[[#This Row],[Sales*Quantity]]*Table24[[#This Row],[Discount]]</f>
        <v>1342.0079999999998</v>
      </c>
      <c r="L162" s="11">
        <f>Table24[[#This Row],[Sales*Quantity]]-Table24[[#This Row],[Discounted_price]]</f>
        <v>5368.0319999999992</v>
      </c>
    </row>
    <row r="163" spans="1:12" x14ac:dyDescent="0.3">
      <c r="A163" s="4" t="s">
        <v>72</v>
      </c>
      <c r="B163" s="7" t="s">
        <v>55</v>
      </c>
      <c r="C163" s="7" t="s">
        <v>26</v>
      </c>
      <c r="D163" s="7" t="s">
        <v>17</v>
      </c>
      <c r="E163" s="8">
        <v>1622.62</v>
      </c>
      <c r="F163" s="9">
        <v>12</v>
      </c>
      <c r="G163" s="4">
        <v>0.2</v>
      </c>
      <c r="H163" s="10">
        <v>45677</v>
      </c>
      <c r="I163" s="8">
        <v>649.04999999999995</v>
      </c>
      <c r="J163" s="11">
        <f>Table24[[#This Row],[Sales]]*Table24[[#This Row],[Quantity]]</f>
        <v>19471.439999999999</v>
      </c>
      <c r="K163" s="11">
        <f>Table24[[#This Row],[Sales*Quantity]]*Table24[[#This Row],[Discount]]</f>
        <v>3894.288</v>
      </c>
      <c r="L163" s="11">
        <f>Table24[[#This Row],[Sales*Quantity]]-Table24[[#This Row],[Discounted_price]]</f>
        <v>15577.151999999998</v>
      </c>
    </row>
    <row r="164" spans="1:12" x14ac:dyDescent="0.3">
      <c r="A164" s="4" t="s">
        <v>77</v>
      </c>
      <c r="B164" s="7" t="s">
        <v>50</v>
      </c>
      <c r="C164" s="7" t="s">
        <v>26</v>
      </c>
      <c r="D164" s="7" t="s">
        <v>14</v>
      </c>
      <c r="E164" s="8">
        <v>640.64</v>
      </c>
      <c r="F164" s="9">
        <v>11</v>
      </c>
      <c r="G164" s="4">
        <v>0.2</v>
      </c>
      <c r="H164" s="10">
        <v>45678</v>
      </c>
      <c r="I164" s="8">
        <v>205</v>
      </c>
      <c r="J164" s="11">
        <f>Table24[[#This Row],[Sales]]*Table24[[#This Row],[Quantity]]</f>
        <v>7047.04</v>
      </c>
      <c r="K164" s="11">
        <f>Table24[[#This Row],[Sales*Quantity]]*Table24[[#This Row],[Discount]]</f>
        <v>1409.4080000000001</v>
      </c>
      <c r="L164" s="11">
        <f>Table24[[#This Row],[Sales*Quantity]]-Table24[[#This Row],[Discounted_price]]</f>
        <v>5637.6319999999996</v>
      </c>
    </row>
    <row r="165" spans="1:12" x14ac:dyDescent="0.3">
      <c r="A165" s="4" t="s">
        <v>24</v>
      </c>
      <c r="B165" s="7" t="s">
        <v>45</v>
      </c>
      <c r="C165" s="7" t="s">
        <v>13</v>
      </c>
      <c r="D165" s="7" t="s">
        <v>17</v>
      </c>
      <c r="E165" s="8">
        <v>585.16</v>
      </c>
      <c r="F165" s="9">
        <v>17</v>
      </c>
      <c r="G165" s="4">
        <v>0.1</v>
      </c>
      <c r="H165" s="10">
        <v>45684</v>
      </c>
      <c r="I165" s="8">
        <v>263.32</v>
      </c>
      <c r="J165" s="11">
        <f>Table24[[#This Row],[Sales]]*Table24[[#This Row],[Quantity]]</f>
        <v>9947.7199999999993</v>
      </c>
      <c r="K165" s="11">
        <f>Table24[[#This Row],[Sales*Quantity]]*Table24[[#This Row],[Discount]]</f>
        <v>994.77199999999993</v>
      </c>
      <c r="L165" s="11">
        <f>Table24[[#This Row],[Sales*Quantity]]-Table24[[#This Row],[Discounted_price]]</f>
        <v>8952.9480000000003</v>
      </c>
    </row>
    <row r="166" spans="1:12" x14ac:dyDescent="0.3">
      <c r="A166" s="4" t="s">
        <v>24</v>
      </c>
      <c r="B166" s="7" t="s">
        <v>33</v>
      </c>
      <c r="C166" s="7" t="s">
        <v>20</v>
      </c>
      <c r="D166" s="7" t="s">
        <v>17</v>
      </c>
      <c r="E166" s="8">
        <v>1109.98</v>
      </c>
      <c r="F166" s="9">
        <v>5</v>
      </c>
      <c r="G166" s="4">
        <v>0.2</v>
      </c>
      <c r="H166" s="10">
        <v>45690</v>
      </c>
      <c r="I166" s="8">
        <v>443.99</v>
      </c>
      <c r="J166" s="11">
        <f>Table24[[#This Row],[Sales]]*Table24[[#This Row],[Quantity]]</f>
        <v>5549.9</v>
      </c>
      <c r="K166" s="11">
        <f>Table24[[#This Row],[Sales*Quantity]]*Table24[[#This Row],[Discount]]</f>
        <v>1109.98</v>
      </c>
      <c r="L166" s="11">
        <f>Table24[[#This Row],[Sales*Quantity]]-Table24[[#This Row],[Discounted_price]]</f>
        <v>4439.92</v>
      </c>
    </row>
    <row r="167" spans="1:12" x14ac:dyDescent="0.3">
      <c r="A167" s="4" t="s">
        <v>60</v>
      </c>
      <c r="B167" s="7" t="s">
        <v>47</v>
      </c>
      <c r="C167" s="7" t="s">
        <v>20</v>
      </c>
      <c r="D167" s="7" t="s">
        <v>14</v>
      </c>
      <c r="E167" s="8">
        <v>1098.08</v>
      </c>
      <c r="F167" s="9">
        <v>9</v>
      </c>
      <c r="G167" s="4">
        <v>0.1</v>
      </c>
      <c r="H167" s="10">
        <v>45692</v>
      </c>
      <c r="I167" s="8">
        <v>395.31</v>
      </c>
      <c r="J167" s="11">
        <f>Table24[[#This Row],[Sales]]*Table24[[#This Row],[Quantity]]</f>
        <v>9882.7199999999993</v>
      </c>
      <c r="K167" s="11">
        <f>Table24[[#This Row],[Sales*Quantity]]*Table24[[#This Row],[Discount]]</f>
        <v>988.27199999999993</v>
      </c>
      <c r="L167" s="11">
        <f>Table24[[#This Row],[Sales*Quantity]]-Table24[[#This Row],[Discounted_price]]</f>
        <v>8894.4480000000003</v>
      </c>
    </row>
    <row r="168" spans="1:12" x14ac:dyDescent="0.3">
      <c r="A168" s="4" t="s">
        <v>67</v>
      </c>
      <c r="B168" s="7" t="s">
        <v>50</v>
      </c>
      <c r="C168" s="7" t="s">
        <v>13</v>
      </c>
      <c r="D168" s="7" t="s">
        <v>41</v>
      </c>
      <c r="E168" s="8">
        <v>827.25</v>
      </c>
      <c r="F168" s="9">
        <v>7</v>
      </c>
      <c r="G168" s="4">
        <v>0.1</v>
      </c>
      <c r="H168" s="10">
        <v>45693</v>
      </c>
      <c r="I168" s="8">
        <v>335.04</v>
      </c>
      <c r="J168" s="11">
        <f>Table24[[#This Row],[Sales]]*Table24[[#This Row],[Quantity]]</f>
        <v>5790.75</v>
      </c>
      <c r="K168" s="11">
        <f>Table24[[#This Row],[Sales*Quantity]]*Table24[[#This Row],[Discount]]</f>
        <v>579.07500000000005</v>
      </c>
      <c r="L168" s="11">
        <f>Table24[[#This Row],[Sales*Quantity]]-Table24[[#This Row],[Discounted_price]]</f>
        <v>5211.6750000000002</v>
      </c>
    </row>
    <row r="169" spans="1:12" x14ac:dyDescent="0.3">
      <c r="A169" s="4" t="s">
        <v>72</v>
      </c>
      <c r="B169" s="7" t="s">
        <v>31</v>
      </c>
      <c r="C169" s="7" t="s">
        <v>36</v>
      </c>
      <c r="D169" s="7" t="s">
        <v>17</v>
      </c>
      <c r="E169" s="8">
        <v>741.88</v>
      </c>
      <c r="F169" s="9">
        <v>16</v>
      </c>
      <c r="G169" s="4">
        <v>0.1</v>
      </c>
      <c r="H169" s="10">
        <v>45695</v>
      </c>
      <c r="I169" s="8">
        <v>333.85</v>
      </c>
      <c r="J169" s="11">
        <f>Table24[[#This Row],[Sales]]*Table24[[#This Row],[Quantity]]</f>
        <v>11870.08</v>
      </c>
      <c r="K169" s="11">
        <f>Table24[[#This Row],[Sales*Quantity]]*Table24[[#This Row],[Discount]]</f>
        <v>1187.008</v>
      </c>
      <c r="L169" s="11">
        <f>Table24[[#This Row],[Sales*Quantity]]-Table24[[#This Row],[Discounted_price]]</f>
        <v>10683.072</v>
      </c>
    </row>
    <row r="170" spans="1:12" x14ac:dyDescent="0.3">
      <c r="A170" s="4" t="s">
        <v>74</v>
      </c>
      <c r="B170" s="7" t="s">
        <v>12</v>
      </c>
      <c r="C170" s="7" t="s">
        <v>20</v>
      </c>
      <c r="D170" s="7" t="s">
        <v>41</v>
      </c>
      <c r="E170" s="8">
        <v>1311.26</v>
      </c>
      <c r="F170" s="9">
        <v>6</v>
      </c>
      <c r="G170" s="4">
        <v>0.1</v>
      </c>
      <c r="H170" s="10">
        <v>45698</v>
      </c>
      <c r="I170" s="8">
        <v>531.05999999999995</v>
      </c>
      <c r="J170" s="11">
        <f>Table24[[#This Row],[Sales]]*Table24[[#This Row],[Quantity]]</f>
        <v>7867.5599999999995</v>
      </c>
      <c r="K170" s="11">
        <f>Table24[[#This Row],[Sales*Quantity]]*Table24[[#This Row],[Discount]]</f>
        <v>786.75599999999997</v>
      </c>
      <c r="L170" s="11">
        <f>Table24[[#This Row],[Sales*Quantity]]-Table24[[#This Row],[Discounted_price]]</f>
        <v>7080.8039999999992</v>
      </c>
    </row>
    <row r="171" spans="1:12" x14ac:dyDescent="0.3">
      <c r="A171" s="4" t="s">
        <v>74</v>
      </c>
      <c r="B171" s="7" t="s">
        <v>33</v>
      </c>
      <c r="C171" s="7" t="s">
        <v>22</v>
      </c>
      <c r="D171" s="7" t="s">
        <v>41</v>
      </c>
      <c r="E171" s="8">
        <v>573.32000000000005</v>
      </c>
      <c r="F171" s="9">
        <v>19</v>
      </c>
      <c r="G171" s="4">
        <v>0.1</v>
      </c>
      <c r="H171" s="10">
        <v>45703</v>
      </c>
      <c r="I171" s="8">
        <v>232.19</v>
      </c>
      <c r="J171" s="11">
        <f>Table24[[#This Row],[Sales]]*Table24[[#This Row],[Quantity]]</f>
        <v>10893.080000000002</v>
      </c>
      <c r="K171" s="11">
        <f>Table24[[#This Row],[Sales*Quantity]]*Table24[[#This Row],[Discount]]</f>
        <v>1089.3080000000002</v>
      </c>
      <c r="L171" s="11">
        <f>Table24[[#This Row],[Sales*Quantity]]-Table24[[#This Row],[Discounted_price]]</f>
        <v>9803.7720000000008</v>
      </c>
    </row>
    <row r="172" spans="1:12" x14ac:dyDescent="0.3">
      <c r="A172" s="4" t="s">
        <v>54</v>
      </c>
      <c r="B172" s="7" t="s">
        <v>25</v>
      </c>
      <c r="C172" s="7" t="s">
        <v>13</v>
      </c>
      <c r="D172" s="7" t="s">
        <v>23</v>
      </c>
      <c r="E172" s="8">
        <v>1115.22</v>
      </c>
      <c r="F172" s="9">
        <v>14</v>
      </c>
      <c r="G172" s="4">
        <v>0.2</v>
      </c>
      <c r="H172" s="10">
        <v>45705</v>
      </c>
      <c r="I172" s="8">
        <v>223.04</v>
      </c>
      <c r="J172" s="11">
        <f>Table24[[#This Row],[Sales]]*Table24[[#This Row],[Quantity]]</f>
        <v>15613.08</v>
      </c>
      <c r="K172" s="11">
        <f>Table24[[#This Row],[Sales*Quantity]]*Table24[[#This Row],[Discount]]</f>
        <v>3122.616</v>
      </c>
      <c r="L172" s="11">
        <f>Table24[[#This Row],[Sales*Quantity]]-Table24[[#This Row],[Discounted_price]]</f>
        <v>12490.464</v>
      </c>
    </row>
    <row r="173" spans="1:12" x14ac:dyDescent="0.3">
      <c r="A173" s="4" t="s">
        <v>15</v>
      </c>
      <c r="B173" s="7" t="s">
        <v>47</v>
      </c>
      <c r="C173" s="7" t="s">
        <v>26</v>
      </c>
      <c r="D173" s="7" t="s">
        <v>17</v>
      </c>
      <c r="E173" s="8">
        <v>845.84</v>
      </c>
      <c r="F173" s="9">
        <v>4</v>
      </c>
      <c r="G173" s="4">
        <v>0</v>
      </c>
      <c r="H173" s="10">
        <v>45707</v>
      </c>
      <c r="I173" s="8">
        <v>422.92</v>
      </c>
      <c r="J173" s="11">
        <f>Table24[[#This Row],[Sales]]*Table24[[#This Row],[Quantity]]</f>
        <v>3383.36</v>
      </c>
      <c r="K173" s="11">
        <f>Table24[[#This Row],[Sales*Quantity]]*Table24[[#This Row],[Discount]]</f>
        <v>0</v>
      </c>
      <c r="L173" s="11">
        <f>Table24[[#This Row],[Sales*Quantity]]-Table24[[#This Row],[Discounted_price]]</f>
        <v>3383.36</v>
      </c>
    </row>
    <row r="174" spans="1:12" x14ac:dyDescent="0.3">
      <c r="A174" s="4" t="s">
        <v>32</v>
      </c>
      <c r="B174" s="7" t="s">
        <v>57</v>
      </c>
      <c r="C174" s="7" t="s">
        <v>13</v>
      </c>
      <c r="D174" s="7" t="s">
        <v>23</v>
      </c>
      <c r="E174" s="8">
        <v>1029.8</v>
      </c>
      <c r="F174" s="9">
        <v>3</v>
      </c>
      <c r="G174" s="4">
        <v>0</v>
      </c>
      <c r="H174" s="10">
        <v>45708</v>
      </c>
      <c r="I174" s="8">
        <v>257.45</v>
      </c>
      <c r="J174" s="11">
        <f>Table24[[#This Row],[Sales]]*Table24[[#This Row],[Quantity]]</f>
        <v>3089.3999999999996</v>
      </c>
      <c r="K174" s="11">
        <f>Table24[[#This Row],[Sales*Quantity]]*Table24[[#This Row],[Discount]]</f>
        <v>0</v>
      </c>
      <c r="L174" s="11">
        <f>Table24[[#This Row],[Sales*Quantity]]-Table24[[#This Row],[Discounted_price]]</f>
        <v>3089.3999999999996</v>
      </c>
    </row>
    <row r="175" spans="1:12" x14ac:dyDescent="0.3">
      <c r="A175" s="4" t="s">
        <v>34</v>
      </c>
      <c r="B175" s="7" t="s">
        <v>33</v>
      </c>
      <c r="C175" s="7" t="s">
        <v>26</v>
      </c>
      <c r="D175" s="7" t="s">
        <v>14</v>
      </c>
      <c r="E175" s="8">
        <v>1189.83</v>
      </c>
      <c r="F175" s="9">
        <v>2</v>
      </c>
      <c r="G175" s="4">
        <v>0.2</v>
      </c>
      <c r="H175" s="10">
        <v>45709</v>
      </c>
      <c r="I175" s="8">
        <v>380.75</v>
      </c>
      <c r="J175" s="11">
        <f>Table24[[#This Row],[Sales]]*Table24[[#This Row],[Quantity]]</f>
        <v>2379.66</v>
      </c>
      <c r="K175" s="11">
        <f>Table24[[#This Row],[Sales*Quantity]]*Table24[[#This Row],[Discount]]</f>
        <v>475.93200000000002</v>
      </c>
      <c r="L175" s="11">
        <f>Table24[[#This Row],[Sales*Quantity]]-Table24[[#This Row],[Discounted_price]]</f>
        <v>1903.7279999999998</v>
      </c>
    </row>
    <row r="176" spans="1:12" x14ac:dyDescent="0.3">
      <c r="A176" s="4" t="s">
        <v>69</v>
      </c>
      <c r="B176" s="7" t="s">
        <v>45</v>
      </c>
      <c r="C176" s="7" t="s">
        <v>22</v>
      </c>
      <c r="D176" s="7" t="s">
        <v>14</v>
      </c>
      <c r="E176" s="8">
        <v>704.28</v>
      </c>
      <c r="F176" s="9">
        <v>15</v>
      </c>
      <c r="G176" s="4">
        <v>0.2</v>
      </c>
      <c r="H176" s="10">
        <v>45712</v>
      </c>
      <c r="I176" s="8">
        <v>225.37</v>
      </c>
      <c r="J176" s="11">
        <f>Table24[[#This Row],[Sales]]*Table24[[#This Row],[Quantity]]</f>
        <v>10564.199999999999</v>
      </c>
      <c r="K176" s="11">
        <f>Table24[[#This Row],[Sales*Quantity]]*Table24[[#This Row],[Discount]]</f>
        <v>2112.8399999999997</v>
      </c>
      <c r="L176" s="11">
        <f>Table24[[#This Row],[Sales*Quantity]]-Table24[[#This Row],[Discounted_price]]</f>
        <v>8451.3599999999988</v>
      </c>
    </row>
    <row r="177" spans="1:12" x14ac:dyDescent="0.3">
      <c r="A177" s="4" t="s">
        <v>67</v>
      </c>
      <c r="B177" s="7" t="s">
        <v>49</v>
      </c>
      <c r="C177" s="7" t="s">
        <v>36</v>
      </c>
      <c r="D177" s="7" t="s">
        <v>41</v>
      </c>
      <c r="E177" s="8">
        <v>1618.22</v>
      </c>
      <c r="F177" s="9">
        <v>12</v>
      </c>
      <c r="G177" s="4">
        <v>0.2</v>
      </c>
      <c r="H177" s="10">
        <v>45712</v>
      </c>
      <c r="I177" s="8">
        <v>582.55999999999995</v>
      </c>
      <c r="J177" s="11">
        <f>Table24[[#This Row],[Sales]]*Table24[[#This Row],[Quantity]]</f>
        <v>19418.64</v>
      </c>
      <c r="K177" s="11">
        <f>Table24[[#This Row],[Sales*Quantity]]*Table24[[#This Row],[Discount]]</f>
        <v>3883.7280000000001</v>
      </c>
      <c r="L177" s="11">
        <f>Table24[[#This Row],[Sales*Quantity]]-Table24[[#This Row],[Discounted_price]]</f>
        <v>15534.912</v>
      </c>
    </row>
    <row r="178" spans="1:12" x14ac:dyDescent="0.3">
      <c r="A178" s="4" t="s">
        <v>75</v>
      </c>
      <c r="B178" s="7" t="s">
        <v>55</v>
      </c>
      <c r="C178" s="7" t="s">
        <v>36</v>
      </c>
      <c r="D178" s="7" t="s">
        <v>14</v>
      </c>
      <c r="E178" s="8">
        <v>1014.43</v>
      </c>
      <c r="F178" s="9">
        <v>2</v>
      </c>
      <c r="G178" s="4">
        <v>0.15</v>
      </c>
      <c r="H178" s="10">
        <v>45713</v>
      </c>
      <c r="I178" s="8">
        <v>344.91</v>
      </c>
      <c r="J178" s="11">
        <f>Table24[[#This Row],[Sales]]*Table24[[#This Row],[Quantity]]</f>
        <v>2028.86</v>
      </c>
      <c r="K178" s="11">
        <f>Table24[[#This Row],[Sales*Quantity]]*Table24[[#This Row],[Discount]]</f>
        <v>304.32899999999995</v>
      </c>
      <c r="L178" s="11">
        <f>Table24[[#This Row],[Sales*Quantity]]-Table24[[#This Row],[Discounted_price]]</f>
        <v>1724.5309999999999</v>
      </c>
    </row>
    <row r="179" spans="1:12" x14ac:dyDescent="0.3">
      <c r="A179" s="4" t="s">
        <v>77</v>
      </c>
      <c r="B179" s="7" t="s">
        <v>33</v>
      </c>
      <c r="C179" s="7" t="s">
        <v>36</v>
      </c>
      <c r="D179" s="7" t="s">
        <v>17</v>
      </c>
      <c r="E179" s="8">
        <v>826.97</v>
      </c>
      <c r="F179" s="9">
        <v>18</v>
      </c>
      <c r="G179" s="4">
        <v>0.2</v>
      </c>
      <c r="H179" s="10">
        <v>45715</v>
      </c>
      <c r="I179" s="8">
        <v>330.79</v>
      </c>
      <c r="J179" s="11">
        <f>Table24[[#This Row],[Sales]]*Table24[[#This Row],[Quantity]]</f>
        <v>14885.460000000001</v>
      </c>
      <c r="K179" s="11">
        <f>Table24[[#This Row],[Sales*Quantity]]*Table24[[#This Row],[Discount]]</f>
        <v>2977.0920000000006</v>
      </c>
      <c r="L179" s="11">
        <f>Table24[[#This Row],[Sales*Quantity]]-Table24[[#This Row],[Discounted_price]]</f>
        <v>11908.368</v>
      </c>
    </row>
    <row r="180" spans="1:12" x14ac:dyDescent="0.3">
      <c r="A180" s="4" t="s">
        <v>18</v>
      </c>
      <c r="B180" s="7" t="s">
        <v>33</v>
      </c>
      <c r="C180" s="7" t="s">
        <v>36</v>
      </c>
      <c r="D180" s="7" t="s">
        <v>17</v>
      </c>
      <c r="E180" s="8">
        <v>1022.23</v>
      </c>
      <c r="F180" s="9">
        <v>8</v>
      </c>
      <c r="G180" s="4">
        <v>0.1</v>
      </c>
      <c r="H180" s="10">
        <v>45717</v>
      </c>
      <c r="I180" s="8">
        <v>460</v>
      </c>
      <c r="J180" s="11">
        <f>Table24[[#This Row],[Sales]]*Table24[[#This Row],[Quantity]]</f>
        <v>8177.84</v>
      </c>
      <c r="K180" s="11">
        <f>Table24[[#This Row],[Sales*Quantity]]*Table24[[#This Row],[Discount]]</f>
        <v>817.78400000000011</v>
      </c>
      <c r="L180" s="11">
        <f>Table24[[#This Row],[Sales*Quantity]]-Table24[[#This Row],[Discounted_price]]</f>
        <v>7360.0560000000005</v>
      </c>
    </row>
    <row r="181" spans="1:12" x14ac:dyDescent="0.3">
      <c r="A181" s="4" t="s">
        <v>74</v>
      </c>
      <c r="B181" s="7" t="s">
        <v>31</v>
      </c>
      <c r="C181" s="7" t="s">
        <v>20</v>
      </c>
      <c r="D181" s="7" t="s">
        <v>14</v>
      </c>
      <c r="E181" s="8">
        <v>1099.69</v>
      </c>
      <c r="F181" s="9">
        <v>6</v>
      </c>
      <c r="G181" s="4">
        <v>0</v>
      </c>
      <c r="H181" s="10">
        <v>45718</v>
      </c>
      <c r="I181" s="8">
        <v>439.88</v>
      </c>
      <c r="J181" s="11">
        <f>Table24[[#This Row],[Sales]]*Table24[[#This Row],[Quantity]]</f>
        <v>6598.14</v>
      </c>
      <c r="K181" s="11">
        <f>Table24[[#This Row],[Sales*Quantity]]*Table24[[#This Row],[Discount]]</f>
        <v>0</v>
      </c>
      <c r="L181" s="11">
        <f>Table24[[#This Row],[Sales*Quantity]]-Table24[[#This Row],[Discounted_price]]</f>
        <v>6598.14</v>
      </c>
    </row>
    <row r="182" spans="1:12" x14ac:dyDescent="0.3">
      <c r="A182" s="4" t="s">
        <v>54</v>
      </c>
      <c r="B182" s="7" t="s">
        <v>66</v>
      </c>
      <c r="C182" s="7" t="s">
        <v>26</v>
      </c>
      <c r="D182" s="7" t="s">
        <v>14</v>
      </c>
      <c r="E182" s="8">
        <v>710.52</v>
      </c>
      <c r="F182" s="9">
        <v>8</v>
      </c>
      <c r="G182" s="4">
        <v>0.1</v>
      </c>
      <c r="H182" s="10">
        <v>45721</v>
      </c>
      <c r="I182" s="8">
        <v>255.79</v>
      </c>
      <c r="J182" s="11">
        <f>Table24[[#This Row],[Sales]]*Table24[[#This Row],[Quantity]]</f>
        <v>5684.16</v>
      </c>
      <c r="K182" s="11">
        <f>Table24[[#This Row],[Sales*Quantity]]*Table24[[#This Row],[Discount]]</f>
        <v>568.41600000000005</v>
      </c>
      <c r="L182" s="11">
        <f>Table24[[#This Row],[Sales*Quantity]]-Table24[[#This Row],[Discounted_price]]</f>
        <v>5115.7439999999997</v>
      </c>
    </row>
    <row r="183" spans="1:12" x14ac:dyDescent="0.3">
      <c r="A183" s="4" t="s">
        <v>54</v>
      </c>
      <c r="B183" s="7" t="s">
        <v>61</v>
      </c>
      <c r="C183" s="7" t="s">
        <v>26</v>
      </c>
      <c r="D183" s="7" t="s">
        <v>14</v>
      </c>
      <c r="E183" s="8">
        <v>499.18</v>
      </c>
      <c r="F183" s="9">
        <v>15</v>
      </c>
      <c r="G183" s="4">
        <v>0.2</v>
      </c>
      <c r="H183" s="10">
        <v>45724</v>
      </c>
      <c r="I183" s="8">
        <v>159.74</v>
      </c>
      <c r="J183" s="11">
        <f>Table24[[#This Row],[Sales]]*Table24[[#This Row],[Quantity]]</f>
        <v>7487.7</v>
      </c>
      <c r="K183" s="11">
        <f>Table24[[#This Row],[Sales*Quantity]]*Table24[[#This Row],[Discount]]</f>
        <v>1497.54</v>
      </c>
      <c r="L183" s="11">
        <f>Table24[[#This Row],[Sales*Quantity]]-Table24[[#This Row],[Discounted_price]]</f>
        <v>5990.16</v>
      </c>
    </row>
    <row r="184" spans="1:12" x14ac:dyDescent="0.3">
      <c r="A184" s="4" t="s">
        <v>39</v>
      </c>
      <c r="B184" s="7" t="s">
        <v>40</v>
      </c>
      <c r="C184" s="7" t="s">
        <v>22</v>
      </c>
      <c r="D184" s="7" t="s">
        <v>14</v>
      </c>
      <c r="E184" s="8">
        <v>1064.19</v>
      </c>
      <c r="F184" s="9">
        <v>18</v>
      </c>
      <c r="G184" s="4">
        <v>0.05</v>
      </c>
      <c r="H184" s="10">
        <v>45725</v>
      </c>
      <c r="I184" s="8">
        <v>404.39</v>
      </c>
      <c r="J184" s="11">
        <f>Table24[[#This Row],[Sales]]*Table24[[#This Row],[Quantity]]</f>
        <v>19155.420000000002</v>
      </c>
      <c r="K184" s="11">
        <f>Table24[[#This Row],[Sales*Quantity]]*Table24[[#This Row],[Discount]]</f>
        <v>957.77100000000019</v>
      </c>
      <c r="L184" s="11">
        <f>Table24[[#This Row],[Sales*Quantity]]-Table24[[#This Row],[Discounted_price]]</f>
        <v>18197.649000000001</v>
      </c>
    </row>
    <row r="185" spans="1:12" x14ac:dyDescent="0.3">
      <c r="A185" s="4" t="s">
        <v>69</v>
      </c>
      <c r="B185" s="7" t="s">
        <v>40</v>
      </c>
      <c r="C185" s="7" t="s">
        <v>20</v>
      </c>
      <c r="D185" s="7" t="s">
        <v>41</v>
      </c>
      <c r="E185" s="8">
        <v>438.76</v>
      </c>
      <c r="F185" s="9">
        <v>18</v>
      </c>
      <c r="G185" s="4">
        <v>0.05</v>
      </c>
      <c r="H185" s="10">
        <v>45726</v>
      </c>
      <c r="I185" s="8">
        <v>187.57</v>
      </c>
      <c r="J185" s="11">
        <f>Table24[[#This Row],[Sales]]*Table24[[#This Row],[Quantity]]</f>
        <v>7897.68</v>
      </c>
      <c r="K185" s="11">
        <f>Table24[[#This Row],[Sales*Quantity]]*Table24[[#This Row],[Discount]]</f>
        <v>394.88400000000001</v>
      </c>
      <c r="L185" s="11">
        <f>Table24[[#This Row],[Sales*Quantity]]-Table24[[#This Row],[Discounted_price]]</f>
        <v>7502.7960000000003</v>
      </c>
    </row>
    <row r="186" spans="1:12" x14ac:dyDescent="0.3">
      <c r="A186" s="4" t="s">
        <v>43</v>
      </c>
      <c r="B186" s="7" t="s">
        <v>57</v>
      </c>
      <c r="C186" s="7" t="s">
        <v>13</v>
      </c>
      <c r="D186" s="7" t="s">
        <v>17</v>
      </c>
      <c r="E186" s="8">
        <v>864.98</v>
      </c>
      <c r="F186" s="9">
        <v>2</v>
      </c>
      <c r="G186" s="4">
        <v>0.05</v>
      </c>
      <c r="H186" s="10">
        <v>45727</v>
      </c>
      <c r="I186" s="8">
        <v>410.87</v>
      </c>
      <c r="J186" s="11">
        <f>Table24[[#This Row],[Sales]]*Table24[[#This Row],[Quantity]]</f>
        <v>1729.96</v>
      </c>
      <c r="K186" s="11">
        <f>Table24[[#This Row],[Sales*Quantity]]*Table24[[#This Row],[Discount]]</f>
        <v>86.498000000000005</v>
      </c>
      <c r="L186" s="11">
        <f>Table24[[#This Row],[Sales*Quantity]]-Table24[[#This Row],[Discounted_price]]</f>
        <v>1643.462</v>
      </c>
    </row>
    <row r="187" spans="1:12" x14ac:dyDescent="0.3">
      <c r="A187" s="4" t="s">
        <v>59</v>
      </c>
      <c r="B187" s="7" t="s">
        <v>57</v>
      </c>
      <c r="C187" s="7" t="s">
        <v>13</v>
      </c>
      <c r="D187" s="7" t="s">
        <v>29</v>
      </c>
      <c r="E187" s="8">
        <v>984.93</v>
      </c>
      <c r="F187" s="9">
        <v>14</v>
      </c>
      <c r="G187" s="4">
        <v>0.2</v>
      </c>
      <c r="H187" s="10">
        <v>45733</v>
      </c>
      <c r="I187" s="8">
        <v>275.77999999999997</v>
      </c>
      <c r="J187" s="11">
        <f>Table24[[#This Row],[Sales]]*Table24[[#This Row],[Quantity]]</f>
        <v>13789.019999999999</v>
      </c>
      <c r="K187" s="11">
        <f>Table24[[#This Row],[Sales*Quantity]]*Table24[[#This Row],[Discount]]</f>
        <v>2757.8040000000001</v>
      </c>
      <c r="L187" s="11">
        <f>Table24[[#This Row],[Sales*Quantity]]-Table24[[#This Row],[Discounted_price]]</f>
        <v>11031.215999999999</v>
      </c>
    </row>
    <row r="188" spans="1:12" x14ac:dyDescent="0.3">
      <c r="A188" s="4" t="s">
        <v>27</v>
      </c>
      <c r="B188" s="7" t="s">
        <v>57</v>
      </c>
      <c r="C188" s="7" t="s">
        <v>13</v>
      </c>
      <c r="D188" s="7" t="s">
        <v>17</v>
      </c>
      <c r="E188" s="8">
        <v>1493.49</v>
      </c>
      <c r="F188" s="9">
        <v>18</v>
      </c>
      <c r="G188" s="4">
        <v>0</v>
      </c>
      <c r="H188" s="10">
        <v>45734</v>
      </c>
      <c r="I188" s="8">
        <v>746.74</v>
      </c>
      <c r="J188" s="11">
        <f>Table24[[#This Row],[Sales]]*Table24[[#This Row],[Quantity]]</f>
        <v>26882.82</v>
      </c>
      <c r="K188" s="11">
        <f>Table24[[#This Row],[Sales*Quantity]]*Table24[[#This Row],[Discount]]</f>
        <v>0</v>
      </c>
      <c r="L188" s="11">
        <f>Table24[[#This Row],[Sales*Quantity]]-Table24[[#This Row],[Discounted_price]]</f>
        <v>26882.82</v>
      </c>
    </row>
    <row r="189" spans="1:12" x14ac:dyDescent="0.3">
      <c r="A189" s="4" t="s">
        <v>34</v>
      </c>
      <c r="B189" s="7" t="s">
        <v>55</v>
      </c>
      <c r="C189" s="7" t="s">
        <v>22</v>
      </c>
      <c r="D189" s="7" t="s">
        <v>17</v>
      </c>
      <c r="E189" s="8">
        <v>689.43</v>
      </c>
      <c r="F189" s="9">
        <v>9</v>
      </c>
      <c r="G189" s="4">
        <v>0.1</v>
      </c>
      <c r="H189" s="10">
        <v>45736</v>
      </c>
      <c r="I189" s="8">
        <v>310.24</v>
      </c>
      <c r="J189" s="11">
        <f>Table24[[#This Row],[Sales]]*Table24[[#This Row],[Quantity]]</f>
        <v>6204.87</v>
      </c>
      <c r="K189" s="11">
        <f>Table24[[#This Row],[Sales*Quantity]]*Table24[[#This Row],[Discount]]</f>
        <v>620.48700000000008</v>
      </c>
      <c r="L189" s="11">
        <f>Table24[[#This Row],[Sales*Quantity]]-Table24[[#This Row],[Discounted_price]]</f>
        <v>5584.3829999999998</v>
      </c>
    </row>
    <row r="190" spans="1:12" x14ac:dyDescent="0.3">
      <c r="A190" s="4" t="s">
        <v>42</v>
      </c>
      <c r="B190" s="7" t="s">
        <v>61</v>
      </c>
      <c r="C190" s="7" t="s">
        <v>22</v>
      </c>
      <c r="D190" s="7" t="s">
        <v>17</v>
      </c>
      <c r="E190" s="8">
        <v>682.24</v>
      </c>
      <c r="F190" s="9">
        <v>1</v>
      </c>
      <c r="G190" s="4">
        <v>0</v>
      </c>
      <c r="H190" s="10">
        <v>45738</v>
      </c>
      <c r="I190" s="8">
        <v>341.12</v>
      </c>
      <c r="J190" s="11">
        <f>Table24[[#This Row],[Sales]]*Table24[[#This Row],[Quantity]]</f>
        <v>682.24</v>
      </c>
      <c r="K190" s="11">
        <f>Table24[[#This Row],[Sales*Quantity]]*Table24[[#This Row],[Discount]]</f>
        <v>0</v>
      </c>
      <c r="L190" s="11">
        <f>Table24[[#This Row],[Sales*Quantity]]-Table24[[#This Row],[Discounted_price]]</f>
        <v>682.24</v>
      </c>
    </row>
    <row r="191" spans="1:12" x14ac:dyDescent="0.3">
      <c r="A191" s="4" t="s">
        <v>43</v>
      </c>
      <c r="B191" s="7" t="s">
        <v>28</v>
      </c>
      <c r="C191" s="7" t="s">
        <v>26</v>
      </c>
      <c r="D191" s="7" t="s">
        <v>23</v>
      </c>
      <c r="E191" s="8">
        <v>458.54</v>
      </c>
      <c r="F191" s="9">
        <v>15</v>
      </c>
      <c r="G191" s="4">
        <v>0.2</v>
      </c>
      <c r="H191" s="10">
        <v>45741</v>
      </c>
      <c r="I191" s="8">
        <v>91.71</v>
      </c>
      <c r="J191" s="11">
        <f>Table24[[#This Row],[Sales]]*Table24[[#This Row],[Quantity]]</f>
        <v>6878.1</v>
      </c>
      <c r="K191" s="11">
        <f>Table24[[#This Row],[Sales*Quantity]]*Table24[[#This Row],[Discount]]</f>
        <v>1375.6200000000001</v>
      </c>
      <c r="L191" s="11">
        <f>Table24[[#This Row],[Sales*Quantity]]-Table24[[#This Row],[Discounted_price]]</f>
        <v>5502.4800000000005</v>
      </c>
    </row>
    <row r="192" spans="1:12" x14ac:dyDescent="0.3">
      <c r="A192" s="4" t="s">
        <v>34</v>
      </c>
      <c r="B192" s="7" t="s">
        <v>28</v>
      </c>
      <c r="C192" s="7" t="s">
        <v>22</v>
      </c>
      <c r="D192" s="7" t="s">
        <v>29</v>
      </c>
      <c r="E192" s="8">
        <v>1184.25</v>
      </c>
      <c r="F192" s="9">
        <v>11</v>
      </c>
      <c r="G192" s="4">
        <v>0.2</v>
      </c>
      <c r="H192" s="10">
        <v>45742</v>
      </c>
      <c r="I192" s="8">
        <v>331.59</v>
      </c>
      <c r="J192" s="11">
        <f>Table24[[#This Row],[Sales]]*Table24[[#This Row],[Quantity]]</f>
        <v>13026.75</v>
      </c>
      <c r="K192" s="11">
        <f>Table24[[#This Row],[Sales*Quantity]]*Table24[[#This Row],[Discount]]</f>
        <v>2605.3500000000004</v>
      </c>
      <c r="L192" s="11">
        <f>Table24[[#This Row],[Sales*Quantity]]-Table24[[#This Row],[Discounted_price]]</f>
        <v>10421.4</v>
      </c>
    </row>
    <row r="193" spans="1:12" x14ac:dyDescent="0.3">
      <c r="A193" s="4" t="s">
        <v>27</v>
      </c>
      <c r="B193" s="7" t="s">
        <v>12</v>
      </c>
      <c r="C193" s="7" t="s">
        <v>22</v>
      </c>
      <c r="D193" s="7" t="s">
        <v>17</v>
      </c>
      <c r="E193" s="8">
        <v>762.14</v>
      </c>
      <c r="F193" s="9">
        <v>9</v>
      </c>
      <c r="G193" s="4">
        <v>0</v>
      </c>
      <c r="H193" s="10">
        <v>45743</v>
      </c>
      <c r="I193" s="8">
        <v>381.07</v>
      </c>
      <c r="J193" s="11">
        <f>Table24[[#This Row],[Sales]]*Table24[[#This Row],[Quantity]]</f>
        <v>6859.26</v>
      </c>
      <c r="K193" s="11">
        <f>Table24[[#This Row],[Sales*Quantity]]*Table24[[#This Row],[Discount]]</f>
        <v>0</v>
      </c>
      <c r="L193" s="11">
        <f>Table24[[#This Row],[Sales*Quantity]]-Table24[[#This Row],[Discounted_price]]</f>
        <v>6859.26</v>
      </c>
    </row>
    <row r="194" spans="1:12" x14ac:dyDescent="0.3">
      <c r="A194" s="4" t="s">
        <v>24</v>
      </c>
      <c r="B194" s="7" t="s">
        <v>55</v>
      </c>
      <c r="C194" s="7" t="s">
        <v>26</v>
      </c>
      <c r="D194" s="7" t="s">
        <v>14</v>
      </c>
      <c r="E194" s="8">
        <v>750.71</v>
      </c>
      <c r="F194" s="9">
        <v>10</v>
      </c>
      <c r="G194" s="4">
        <v>0.15</v>
      </c>
      <c r="H194" s="10">
        <v>45743</v>
      </c>
      <c r="I194" s="8">
        <v>255.24</v>
      </c>
      <c r="J194" s="11">
        <f>Table24[[#This Row],[Sales]]*Table24[[#This Row],[Quantity]]</f>
        <v>7507.1</v>
      </c>
      <c r="K194" s="11">
        <f>Table24[[#This Row],[Sales*Quantity]]*Table24[[#This Row],[Discount]]</f>
        <v>1126.0650000000001</v>
      </c>
      <c r="L194" s="11">
        <f>Table24[[#This Row],[Sales*Quantity]]-Table24[[#This Row],[Discounted_price]]</f>
        <v>6381.0349999999999</v>
      </c>
    </row>
    <row r="195" spans="1:12" x14ac:dyDescent="0.3">
      <c r="A195" s="4" t="s">
        <v>77</v>
      </c>
      <c r="B195" s="7" t="s">
        <v>73</v>
      </c>
      <c r="C195" s="7" t="s">
        <v>36</v>
      </c>
      <c r="D195" s="7" t="s">
        <v>17</v>
      </c>
      <c r="E195" s="8">
        <v>1456.94</v>
      </c>
      <c r="F195" s="9">
        <v>14</v>
      </c>
      <c r="G195" s="4">
        <v>0.05</v>
      </c>
      <c r="H195" s="10">
        <v>45745</v>
      </c>
      <c r="I195" s="8">
        <v>692.05</v>
      </c>
      <c r="J195" s="11">
        <f>Table24[[#This Row],[Sales]]*Table24[[#This Row],[Quantity]]</f>
        <v>20397.16</v>
      </c>
      <c r="K195" s="11">
        <f>Table24[[#This Row],[Sales*Quantity]]*Table24[[#This Row],[Discount]]</f>
        <v>1019.8580000000001</v>
      </c>
      <c r="L195" s="11">
        <f>Table24[[#This Row],[Sales*Quantity]]-Table24[[#This Row],[Discounted_price]]</f>
        <v>19377.302</v>
      </c>
    </row>
    <row r="196" spans="1:12" x14ac:dyDescent="0.3">
      <c r="A196" s="4" t="s">
        <v>46</v>
      </c>
      <c r="B196" s="7" t="s">
        <v>63</v>
      </c>
      <c r="C196" s="7" t="s">
        <v>20</v>
      </c>
      <c r="D196" s="7" t="s">
        <v>29</v>
      </c>
      <c r="E196" s="8">
        <v>1093.3800000000001</v>
      </c>
      <c r="F196" s="9">
        <v>17</v>
      </c>
      <c r="G196" s="4">
        <v>0.1</v>
      </c>
      <c r="H196" s="10">
        <v>45745</v>
      </c>
      <c r="I196" s="8">
        <v>344.41</v>
      </c>
      <c r="J196" s="11">
        <f>Table24[[#This Row],[Sales]]*Table24[[#This Row],[Quantity]]</f>
        <v>18587.460000000003</v>
      </c>
      <c r="K196" s="11">
        <f>Table24[[#This Row],[Sales*Quantity]]*Table24[[#This Row],[Discount]]</f>
        <v>1858.7460000000003</v>
      </c>
      <c r="L196" s="11">
        <f>Table24[[#This Row],[Sales*Quantity]]-Table24[[#This Row],[Discounted_price]]</f>
        <v>16728.714000000004</v>
      </c>
    </row>
    <row r="197" spans="1:12" x14ac:dyDescent="0.3">
      <c r="A197" s="4" t="s">
        <v>39</v>
      </c>
      <c r="B197" s="7" t="s">
        <v>45</v>
      </c>
      <c r="C197" s="7" t="s">
        <v>13</v>
      </c>
      <c r="D197" s="7" t="s">
        <v>17</v>
      </c>
      <c r="E197" s="8">
        <v>934.27</v>
      </c>
      <c r="F197" s="9">
        <v>8</v>
      </c>
      <c r="G197" s="4">
        <v>0.15</v>
      </c>
      <c r="H197" s="10">
        <v>45746</v>
      </c>
      <c r="I197" s="8">
        <v>397.06</v>
      </c>
      <c r="J197" s="11">
        <f>Table24[[#This Row],[Sales]]*Table24[[#This Row],[Quantity]]</f>
        <v>7474.16</v>
      </c>
      <c r="K197" s="11">
        <f>Table24[[#This Row],[Sales*Quantity]]*Table24[[#This Row],[Discount]]</f>
        <v>1121.124</v>
      </c>
      <c r="L197" s="11">
        <f>Table24[[#This Row],[Sales*Quantity]]-Table24[[#This Row],[Discounted_price]]</f>
        <v>6353.0360000000001</v>
      </c>
    </row>
    <row r="198" spans="1:12" x14ac:dyDescent="0.3">
      <c r="A198" s="4" t="s">
        <v>72</v>
      </c>
      <c r="B198" s="7" t="s">
        <v>38</v>
      </c>
      <c r="C198" s="7" t="s">
        <v>36</v>
      </c>
      <c r="D198" s="7" t="s">
        <v>17</v>
      </c>
      <c r="E198" s="8">
        <v>1465.35</v>
      </c>
      <c r="F198" s="9">
        <v>8</v>
      </c>
      <c r="G198" s="4">
        <v>0.2</v>
      </c>
      <c r="H198" s="10">
        <v>45746</v>
      </c>
      <c r="I198" s="8">
        <v>586.14</v>
      </c>
      <c r="J198" s="11">
        <f>Table24[[#This Row],[Sales]]*Table24[[#This Row],[Quantity]]</f>
        <v>11722.8</v>
      </c>
      <c r="K198" s="11">
        <f>Table24[[#This Row],[Sales*Quantity]]*Table24[[#This Row],[Discount]]</f>
        <v>2344.56</v>
      </c>
      <c r="L198" s="11">
        <f>Table24[[#This Row],[Sales*Quantity]]-Table24[[#This Row],[Discounted_price]]</f>
        <v>9378.24</v>
      </c>
    </row>
    <row r="199" spans="1:12" x14ac:dyDescent="0.3">
      <c r="A199" s="4" t="s">
        <v>54</v>
      </c>
      <c r="B199" s="7" t="s">
        <v>16</v>
      </c>
      <c r="C199" s="7" t="s">
        <v>22</v>
      </c>
      <c r="D199" s="7" t="s">
        <v>41</v>
      </c>
      <c r="E199" s="8">
        <v>740.8</v>
      </c>
      <c r="F199" s="9">
        <v>3</v>
      </c>
      <c r="G199" s="4">
        <v>0</v>
      </c>
      <c r="H199" s="10">
        <v>45749</v>
      </c>
      <c r="I199" s="8">
        <v>333.36</v>
      </c>
      <c r="J199" s="11">
        <f>Table24[[#This Row],[Sales]]*Table24[[#This Row],[Quantity]]</f>
        <v>2222.3999999999996</v>
      </c>
      <c r="K199" s="11">
        <f>Table24[[#This Row],[Sales*Quantity]]*Table24[[#This Row],[Discount]]</f>
        <v>0</v>
      </c>
      <c r="L199" s="11">
        <f>Table24[[#This Row],[Sales*Quantity]]-Table24[[#This Row],[Discounted_price]]</f>
        <v>2222.3999999999996</v>
      </c>
    </row>
    <row r="200" spans="1:12" x14ac:dyDescent="0.3">
      <c r="A200" s="4" t="s">
        <v>60</v>
      </c>
      <c r="B200" s="7" t="s">
        <v>45</v>
      </c>
      <c r="C200" s="7" t="s">
        <v>13</v>
      </c>
      <c r="D200" s="7" t="s">
        <v>41</v>
      </c>
      <c r="E200" s="8">
        <v>545.44000000000005</v>
      </c>
      <c r="F200" s="9">
        <v>17</v>
      </c>
      <c r="G200" s="4">
        <v>0</v>
      </c>
      <c r="H200" s="10">
        <v>45752</v>
      </c>
      <c r="I200" s="8">
        <v>245.45</v>
      </c>
      <c r="J200" s="11">
        <f>Table24[[#This Row],[Sales]]*Table24[[#This Row],[Quantity]]</f>
        <v>9272.4800000000014</v>
      </c>
      <c r="K200" s="11">
        <f>Table24[[#This Row],[Sales*Quantity]]*Table24[[#This Row],[Discount]]</f>
        <v>0</v>
      </c>
      <c r="L200" s="11">
        <f>Table24[[#This Row],[Sales*Quantity]]-Table24[[#This Row],[Discounted_price]]</f>
        <v>9272.4800000000014</v>
      </c>
    </row>
    <row r="201" spans="1:12" x14ac:dyDescent="0.3">
      <c r="A201" s="4" t="s">
        <v>37</v>
      </c>
      <c r="B201" s="7" t="s">
        <v>38</v>
      </c>
      <c r="C201" s="7" t="s">
        <v>20</v>
      </c>
      <c r="D201" s="7" t="s">
        <v>14</v>
      </c>
      <c r="E201" s="8">
        <v>997.61</v>
      </c>
      <c r="F201" s="9">
        <v>8</v>
      </c>
      <c r="G201" s="4">
        <v>0.05</v>
      </c>
      <c r="H201" s="10">
        <v>45752</v>
      </c>
      <c r="I201" s="8">
        <v>379.09</v>
      </c>
      <c r="J201" s="11">
        <f>Table24[[#This Row],[Sales]]*Table24[[#This Row],[Quantity]]</f>
        <v>7980.88</v>
      </c>
      <c r="K201" s="11">
        <f>Table24[[#This Row],[Sales*Quantity]]*Table24[[#This Row],[Discount]]</f>
        <v>399.04400000000004</v>
      </c>
      <c r="L201" s="11">
        <f>Table24[[#This Row],[Sales*Quantity]]-Table24[[#This Row],[Discounted_price]]</f>
        <v>7581.8360000000002</v>
      </c>
    </row>
    <row r="202" spans="1:12" x14ac:dyDescent="0.3">
      <c r="A202" s="4" t="s">
        <v>62</v>
      </c>
      <c r="B202" s="7" t="s">
        <v>38</v>
      </c>
      <c r="C202" s="7" t="s">
        <v>22</v>
      </c>
      <c r="D202" s="7" t="s">
        <v>17</v>
      </c>
      <c r="E202" s="8">
        <v>928.32</v>
      </c>
      <c r="F202" s="9">
        <v>2</v>
      </c>
      <c r="G202" s="4">
        <v>0.05</v>
      </c>
      <c r="H202" s="10">
        <v>45754</v>
      </c>
      <c r="I202" s="8">
        <v>440.95</v>
      </c>
      <c r="J202" s="11">
        <f>Table24[[#This Row],[Sales]]*Table24[[#This Row],[Quantity]]</f>
        <v>1856.64</v>
      </c>
      <c r="K202" s="11">
        <f>Table24[[#This Row],[Sales*Quantity]]*Table24[[#This Row],[Discount]]</f>
        <v>92.832000000000008</v>
      </c>
      <c r="L202" s="11">
        <f>Table24[[#This Row],[Sales*Quantity]]-Table24[[#This Row],[Discounted_price]]</f>
        <v>1763.808</v>
      </c>
    </row>
  </sheetData>
  <mergeCells count="1">
    <mergeCell ref="A1:J1"/>
  </mergeCells>
  <conditionalFormatting sqref="L3:L202">
    <cfRule type="top10" dxfId="1" priority="1" rank="10"/>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CFB8-7843-417D-9FB0-59F4B8F88847}">
  <dimension ref="A1:L201"/>
  <sheetViews>
    <sheetView topLeftCell="A43" workbookViewId="0">
      <selection activeCell="M75" sqref="M75"/>
    </sheetView>
  </sheetViews>
  <sheetFormatPr defaultRowHeight="14.4" x14ac:dyDescent="0.3"/>
  <cols>
    <col min="1" max="1" width="9.88671875" customWidth="1"/>
    <col min="2" max="2" width="17.109375" customWidth="1"/>
    <col min="3" max="3" width="9" bestFit="1" customWidth="1"/>
    <col min="5" max="5" width="9.44140625" bestFit="1" customWidth="1"/>
    <col min="8" max="8" width="12.88671875" bestFit="1" customWidth="1"/>
    <col min="9" max="9" width="8" bestFit="1" customWidth="1"/>
    <col min="10" max="10" width="16.33203125" customWidth="1"/>
    <col min="11" max="11" width="17.44140625" bestFit="1" customWidth="1"/>
    <col min="12" max="12" width="16.21875" bestFit="1" customWidth="1"/>
  </cols>
  <sheetData>
    <row r="1" spans="1:12" x14ac:dyDescent="0.3">
      <c r="A1" s="6" t="s">
        <v>2</v>
      </c>
      <c r="B1" s="6" t="s">
        <v>3</v>
      </c>
      <c r="C1" s="6" t="s">
        <v>4</v>
      </c>
      <c r="D1" s="6" t="s">
        <v>5</v>
      </c>
      <c r="E1" s="6" t="s">
        <v>6</v>
      </c>
      <c r="F1" s="6" t="s">
        <v>7</v>
      </c>
      <c r="G1" s="6" t="s">
        <v>8</v>
      </c>
      <c r="H1" s="6" t="s">
        <v>9</v>
      </c>
      <c r="I1" s="6" t="s">
        <v>10</v>
      </c>
      <c r="J1" s="6" t="s">
        <v>82</v>
      </c>
      <c r="K1" s="6" t="s">
        <v>81</v>
      </c>
      <c r="L1" s="6" t="s">
        <v>78</v>
      </c>
    </row>
    <row r="2" spans="1:12" x14ac:dyDescent="0.3">
      <c r="A2" s="4" t="s">
        <v>11</v>
      </c>
      <c r="B2" s="7" t="s">
        <v>12</v>
      </c>
      <c r="C2" s="7" t="s">
        <v>13</v>
      </c>
      <c r="D2" s="7" t="s">
        <v>14</v>
      </c>
      <c r="E2" s="8">
        <v>1036.0899999999999</v>
      </c>
      <c r="F2" s="9">
        <v>4</v>
      </c>
      <c r="G2" s="4">
        <v>0.2</v>
      </c>
      <c r="H2" s="10">
        <v>45392</v>
      </c>
      <c r="I2" s="8">
        <v>331.55</v>
      </c>
      <c r="J2" s="11">
        <f>Table26[[#This Row],[Sales]]*Table26[[#This Row],[Quantity]]</f>
        <v>4144.3599999999997</v>
      </c>
      <c r="K2" s="11">
        <f>Table26[[#This Row],[Sales_Quantity]]*Table26[[#This Row],[Discount]]</f>
        <v>828.87199999999996</v>
      </c>
      <c r="L2" s="11">
        <f>Table26[[#This Row],[Sales_Quantity]]-Table26[[#This Row],[Discounted_price]]</f>
        <v>3315.4879999999998</v>
      </c>
    </row>
    <row r="3" spans="1:12" x14ac:dyDescent="0.3">
      <c r="A3" s="4" t="s">
        <v>15</v>
      </c>
      <c r="B3" s="7" t="s">
        <v>16</v>
      </c>
      <c r="C3" s="7" t="s">
        <v>13</v>
      </c>
      <c r="D3" s="7" t="s">
        <v>17</v>
      </c>
      <c r="E3" s="8">
        <v>1101.28</v>
      </c>
      <c r="F3" s="9">
        <v>3</v>
      </c>
      <c r="G3" s="4">
        <v>0.2</v>
      </c>
      <c r="H3" s="10">
        <v>45393</v>
      </c>
      <c r="I3" s="8">
        <v>440.51</v>
      </c>
      <c r="J3" s="11">
        <f>Table26[[#This Row],[Sales]]*Table26[[#This Row],[Quantity]]</f>
        <v>3303.84</v>
      </c>
      <c r="K3" s="11">
        <f>Table26[[#This Row],[Sales_Quantity]]*Table26[[#This Row],[Discount]]</f>
        <v>660.76800000000003</v>
      </c>
      <c r="L3" s="11">
        <f>Table26[[#This Row],[Sales_Quantity]]-Table26[[#This Row],[Discounted_price]]</f>
        <v>2643.0720000000001</v>
      </c>
    </row>
    <row r="4" spans="1:12" x14ac:dyDescent="0.3">
      <c r="A4" s="4" t="s">
        <v>18</v>
      </c>
      <c r="B4" s="7" t="s">
        <v>19</v>
      </c>
      <c r="C4" s="7" t="s">
        <v>20</v>
      </c>
      <c r="D4" s="7" t="s">
        <v>14</v>
      </c>
      <c r="E4" s="8">
        <v>713.34</v>
      </c>
      <c r="F4" s="9">
        <v>17</v>
      </c>
      <c r="G4" s="4">
        <v>0</v>
      </c>
      <c r="H4" s="10">
        <v>45396</v>
      </c>
      <c r="I4" s="8">
        <v>285.33999999999997</v>
      </c>
      <c r="J4" s="11">
        <f>Table26[[#This Row],[Sales]]*Table26[[#This Row],[Quantity]]</f>
        <v>12126.78</v>
      </c>
      <c r="K4" s="11">
        <f>Table26[[#This Row],[Sales_Quantity]]*Table26[[#This Row],[Discount]]</f>
        <v>0</v>
      </c>
      <c r="L4" s="11">
        <f>Table26[[#This Row],[Sales_Quantity]]-Table26[[#This Row],[Discounted_price]]</f>
        <v>12126.78</v>
      </c>
    </row>
    <row r="5" spans="1:12" x14ac:dyDescent="0.3">
      <c r="A5" s="4" t="s">
        <v>21</v>
      </c>
      <c r="B5" s="7" t="s">
        <v>16</v>
      </c>
      <c r="C5" s="7" t="s">
        <v>22</v>
      </c>
      <c r="D5" s="7" t="s">
        <v>23</v>
      </c>
      <c r="E5" s="8">
        <v>760.93</v>
      </c>
      <c r="F5" s="9">
        <v>4</v>
      </c>
      <c r="G5" s="4">
        <v>0.15</v>
      </c>
      <c r="H5" s="10">
        <v>45396</v>
      </c>
      <c r="I5" s="8">
        <v>161.69999999999999</v>
      </c>
      <c r="J5" s="11">
        <f>Table26[[#This Row],[Sales]]*Table26[[#This Row],[Quantity]]</f>
        <v>3043.72</v>
      </c>
      <c r="K5" s="11">
        <f>Table26[[#This Row],[Sales_Quantity]]*Table26[[#This Row],[Discount]]</f>
        <v>456.55799999999994</v>
      </c>
      <c r="L5" s="11">
        <f>Table26[[#This Row],[Sales_Quantity]]-Table26[[#This Row],[Discounted_price]]</f>
        <v>2587.1619999999998</v>
      </c>
    </row>
    <row r="6" spans="1:12" x14ac:dyDescent="0.3">
      <c r="A6" s="4" t="s">
        <v>24</v>
      </c>
      <c r="B6" s="7" t="s">
        <v>25</v>
      </c>
      <c r="C6" s="7" t="s">
        <v>26</v>
      </c>
      <c r="D6" s="7" t="s">
        <v>14</v>
      </c>
      <c r="E6" s="8">
        <v>847</v>
      </c>
      <c r="F6" s="9">
        <v>12</v>
      </c>
      <c r="G6" s="4">
        <v>0.2</v>
      </c>
      <c r="H6" s="10">
        <v>45397</v>
      </c>
      <c r="I6" s="8">
        <v>271.04000000000002</v>
      </c>
      <c r="J6" s="11">
        <f>Table26[[#This Row],[Sales]]*Table26[[#This Row],[Quantity]]</f>
        <v>10164</v>
      </c>
      <c r="K6" s="11">
        <f>Table26[[#This Row],[Sales_Quantity]]*Table26[[#This Row],[Discount]]</f>
        <v>2032.8000000000002</v>
      </c>
      <c r="L6" s="11">
        <f>Table26[[#This Row],[Sales_Quantity]]-Table26[[#This Row],[Discounted_price]]</f>
        <v>8131.2</v>
      </c>
    </row>
    <row r="7" spans="1:12" x14ac:dyDescent="0.3">
      <c r="A7" s="4" t="s">
        <v>27</v>
      </c>
      <c r="B7" s="7" t="s">
        <v>28</v>
      </c>
      <c r="C7" s="7" t="s">
        <v>26</v>
      </c>
      <c r="D7" s="7" t="s">
        <v>29</v>
      </c>
      <c r="E7" s="8">
        <v>965.64</v>
      </c>
      <c r="F7" s="9">
        <v>8</v>
      </c>
      <c r="G7" s="4">
        <v>0.1</v>
      </c>
      <c r="H7" s="10">
        <v>45398</v>
      </c>
      <c r="I7" s="8">
        <v>304.18</v>
      </c>
      <c r="J7" s="11">
        <f>Table26[[#This Row],[Sales]]*Table26[[#This Row],[Quantity]]</f>
        <v>7725.12</v>
      </c>
      <c r="K7" s="11">
        <f>Table26[[#This Row],[Sales_Quantity]]*Table26[[#This Row],[Discount]]</f>
        <v>772.51200000000006</v>
      </c>
      <c r="L7" s="11">
        <f>Table26[[#This Row],[Sales_Quantity]]-Table26[[#This Row],[Discounted_price]]</f>
        <v>6952.6080000000002</v>
      </c>
    </row>
    <row r="8" spans="1:12" x14ac:dyDescent="0.3">
      <c r="A8" s="4" t="s">
        <v>30</v>
      </c>
      <c r="B8" s="7" t="s">
        <v>31</v>
      </c>
      <c r="C8" s="7" t="s">
        <v>13</v>
      </c>
      <c r="D8" s="7" t="s">
        <v>23</v>
      </c>
      <c r="E8" s="8">
        <v>1317.53</v>
      </c>
      <c r="F8" s="9">
        <v>12</v>
      </c>
      <c r="G8" s="4">
        <v>0.05</v>
      </c>
      <c r="H8" s="10">
        <v>45398</v>
      </c>
      <c r="I8" s="8">
        <v>312.91000000000003</v>
      </c>
      <c r="J8" s="11">
        <f>Table26[[#This Row],[Sales]]*Table26[[#This Row],[Quantity]]</f>
        <v>15810.36</v>
      </c>
      <c r="K8" s="11">
        <f>Table26[[#This Row],[Sales_Quantity]]*Table26[[#This Row],[Discount]]</f>
        <v>790.51800000000003</v>
      </c>
      <c r="L8" s="11">
        <f>Table26[[#This Row],[Sales_Quantity]]-Table26[[#This Row],[Discounted_price]]</f>
        <v>15019.842000000001</v>
      </c>
    </row>
    <row r="9" spans="1:12" x14ac:dyDescent="0.3">
      <c r="A9" s="4" t="s">
        <v>32</v>
      </c>
      <c r="B9" s="7" t="s">
        <v>33</v>
      </c>
      <c r="C9" s="7" t="s">
        <v>20</v>
      </c>
      <c r="D9" s="7" t="s">
        <v>29</v>
      </c>
      <c r="E9" s="8">
        <v>1074.47</v>
      </c>
      <c r="F9" s="9">
        <v>6</v>
      </c>
      <c r="G9" s="4">
        <v>0.2</v>
      </c>
      <c r="H9" s="10">
        <v>45401</v>
      </c>
      <c r="I9" s="8">
        <v>300.85000000000002</v>
      </c>
      <c r="J9" s="11">
        <f>Table26[[#This Row],[Sales]]*Table26[[#This Row],[Quantity]]</f>
        <v>6446.82</v>
      </c>
      <c r="K9" s="11">
        <f>Table26[[#This Row],[Sales_Quantity]]*Table26[[#This Row],[Discount]]</f>
        <v>1289.364</v>
      </c>
      <c r="L9" s="11">
        <f>Table26[[#This Row],[Sales_Quantity]]-Table26[[#This Row],[Discounted_price]]</f>
        <v>5157.4560000000001</v>
      </c>
    </row>
    <row r="10" spans="1:12" x14ac:dyDescent="0.3">
      <c r="A10" s="4" t="s">
        <v>34</v>
      </c>
      <c r="B10" s="7" t="s">
        <v>35</v>
      </c>
      <c r="C10" s="7" t="s">
        <v>36</v>
      </c>
      <c r="D10" s="7" t="s">
        <v>14</v>
      </c>
      <c r="E10" s="8">
        <v>501.54</v>
      </c>
      <c r="F10" s="9">
        <v>11</v>
      </c>
      <c r="G10" s="4">
        <v>0.05</v>
      </c>
      <c r="H10" s="10">
        <v>45401</v>
      </c>
      <c r="I10" s="8">
        <v>190.59</v>
      </c>
      <c r="J10" s="11">
        <f>Table26[[#This Row],[Sales]]*Table26[[#This Row],[Quantity]]</f>
        <v>5516.9400000000005</v>
      </c>
      <c r="K10" s="11">
        <f>Table26[[#This Row],[Sales_Quantity]]*Table26[[#This Row],[Discount]]</f>
        <v>275.84700000000004</v>
      </c>
      <c r="L10" s="11">
        <f>Table26[[#This Row],[Sales_Quantity]]-Table26[[#This Row],[Discounted_price]]</f>
        <v>5241.0930000000008</v>
      </c>
    </row>
    <row r="11" spans="1:12" x14ac:dyDescent="0.3">
      <c r="A11" s="4" t="s">
        <v>37</v>
      </c>
      <c r="B11" s="7" t="s">
        <v>38</v>
      </c>
      <c r="C11" s="7" t="s">
        <v>36</v>
      </c>
      <c r="D11" s="7" t="s">
        <v>17</v>
      </c>
      <c r="E11" s="8">
        <v>737.31</v>
      </c>
      <c r="F11" s="9">
        <v>2</v>
      </c>
      <c r="G11" s="4">
        <v>0.05</v>
      </c>
      <c r="H11" s="10">
        <v>45401</v>
      </c>
      <c r="I11" s="8">
        <v>350.22</v>
      </c>
      <c r="J11" s="11">
        <f>Table26[[#This Row],[Sales]]*Table26[[#This Row],[Quantity]]</f>
        <v>1474.62</v>
      </c>
      <c r="K11" s="11">
        <f>Table26[[#This Row],[Sales_Quantity]]*Table26[[#This Row],[Discount]]</f>
        <v>73.730999999999995</v>
      </c>
      <c r="L11" s="11">
        <f>Table26[[#This Row],[Sales_Quantity]]-Table26[[#This Row],[Discounted_price]]</f>
        <v>1400.8889999999999</v>
      </c>
    </row>
    <row r="12" spans="1:12" x14ac:dyDescent="0.3">
      <c r="A12" s="4" t="s">
        <v>39</v>
      </c>
      <c r="B12" s="7" t="s">
        <v>40</v>
      </c>
      <c r="C12" s="7" t="s">
        <v>13</v>
      </c>
      <c r="D12" s="7" t="s">
        <v>41</v>
      </c>
      <c r="E12" s="8">
        <v>1572.82</v>
      </c>
      <c r="F12" s="9">
        <v>6</v>
      </c>
      <c r="G12" s="4">
        <v>0.05</v>
      </c>
      <c r="H12" s="10">
        <v>45402</v>
      </c>
      <c r="I12" s="8">
        <v>672.38</v>
      </c>
      <c r="J12" s="11">
        <f>Table26[[#This Row],[Sales]]*Table26[[#This Row],[Quantity]]</f>
        <v>9436.92</v>
      </c>
      <c r="K12" s="11">
        <f>Table26[[#This Row],[Sales_Quantity]]*Table26[[#This Row],[Discount]]</f>
        <v>471.846</v>
      </c>
      <c r="L12" s="11">
        <f>Table26[[#This Row],[Sales_Quantity]]-Table26[[#This Row],[Discounted_price]]</f>
        <v>8965.0740000000005</v>
      </c>
    </row>
    <row r="13" spans="1:12" x14ac:dyDescent="0.3">
      <c r="A13" s="4" t="s">
        <v>39</v>
      </c>
      <c r="B13" s="7" t="s">
        <v>38</v>
      </c>
      <c r="C13" s="7" t="s">
        <v>36</v>
      </c>
      <c r="D13" s="7" t="s">
        <v>14</v>
      </c>
      <c r="E13" s="8">
        <v>1343.13</v>
      </c>
      <c r="F13" s="9">
        <v>14</v>
      </c>
      <c r="G13" s="4">
        <v>0.15</v>
      </c>
      <c r="H13" s="10">
        <v>45404</v>
      </c>
      <c r="I13" s="8">
        <v>456.66</v>
      </c>
      <c r="J13" s="11">
        <f>Table26[[#This Row],[Sales]]*Table26[[#This Row],[Quantity]]</f>
        <v>18803.82</v>
      </c>
      <c r="K13" s="11">
        <f>Table26[[#This Row],[Sales_Quantity]]*Table26[[#This Row],[Discount]]</f>
        <v>2820.5729999999999</v>
      </c>
      <c r="L13" s="11">
        <f>Table26[[#This Row],[Sales_Quantity]]-Table26[[#This Row],[Discounted_price]]</f>
        <v>15983.246999999999</v>
      </c>
    </row>
    <row r="14" spans="1:12" x14ac:dyDescent="0.3">
      <c r="A14" s="4" t="s">
        <v>27</v>
      </c>
      <c r="B14" s="7" t="s">
        <v>28</v>
      </c>
      <c r="C14" s="7" t="s">
        <v>36</v>
      </c>
      <c r="D14" s="7" t="s">
        <v>14</v>
      </c>
      <c r="E14" s="8">
        <v>1191.58</v>
      </c>
      <c r="F14" s="9">
        <v>14</v>
      </c>
      <c r="G14" s="4">
        <v>0.05</v>
      </c>
      <c r="H14" s="10">
        <v>45406</v>
      </c>
      <c r="I14" s="8">
        <v>452.8</v>
      </c>
      <c r="J14" s="11">
        <f>Table26[[#This Row],[Sales]]*Table26[[#This Row],[Quantity]]</f>
        <v>16682.12</v>
      </c>
      <c r="K14" s="11">
        <f>Table26[[#This Row],[Sales_Quantity]]*Table26[[#This Row],[Discount]]</f>
        <v>834.10599999999999</v>
      </c>
      <c r="L14" s="11">
        <f>Table26[[#This Row],[Sales_Quantity]]-Table26[[#This Row],[Discounted_price]]</f>
        <v>15848.013999999999</v>
      </c>
    </row>
    <row r="15" spans="1:12" x14ac:dyDescent="0.3">
      <c r="A15" s="4" t="s">
        <v>42</v>
      </c>
      <c r="B15" s="7" t="s">
        <v>16</v>
      </c>
      <c r="C15" s="7" t="s">
        <v>13</v>
      </c>
      <c r="D15" s="7" t="s">
        <v>29</v>
      </c>
      <c r="E15" s="8">
        <v>822.28</v>
      </c>
      <c r="F15" s="9">
        <v>7</v>
      </c>
      <c r="G15" s="4">
        <v>0.05</v>
      </c>
      <c r="H15" s="10">
        <v>45406</v>
      </c>
      <c r="I15" s="8">
        <v>273.41000000000003</v>
      </c>
      <c r="J15" s="11">
        <f>Table26[[#This Row],[Sales]]*Table26[[#This Row],[Quantity]]</f>
        <v>5755.96</v>
      </c>
      <c r="K15" s="11">
        <f>Table26[[#This Row],[Sales_Quantity]]*Table26[[#This Row],[Discount]]</f>
        <v>287.798</v>
      </c>
      <c r="L15" s="11">
        <f>Table26[[#This Row],[Sales_Quantity]]-Table26[[#This Row],[Discounted_price]]</f>
        <v>5468.1620000000003</v>
      </c>
    </row>
    <row r="16" spans="1:12" x14ac:dyDescent="0.3">
      <c r="A16" s="4" t="s">
        <v>43</v>
      </c>
      <c r="B16" s="7" t="s">
        <v>44</v>
      </c>
      <c r="C16" s="7" t="s">
        <v>26</v>
      </c>
      <c r="D16" s="7" t="s">
        <v>29</v>
      </c>
      <c r="E16" s="8">
        <v>521.66999999999996</v>
      </c>
      <c r="F16" s="9">
        <v>15</v>
      </c>
      <c r="G16" s="4">
        <v>0.15</v>
      </c>
      <c r="H16" s="10">
        <v>45409</v>
      </c>
      <c r="I16" s="8">
        <v>155.19999999999999</v>
      </c>
      <c r="J16" s="11">
        <f>Table26[[#This Row],[Sales]]*Table26[[#This Row],[Quantity]]</f>
        <v>7825.0499999999993</v>
      </c>
      <c r="K16" s="11">
        <f>Table26[[#This Row],[Sales_Quantity]]*Table26[[#This Row],[Discount]]</f>
        <v>1173.7574999999999</v>
      </c>
      <c r="L16" s="11">
        <f>Table26[[#This Row],[Sales_Quantity]]-Table26[[#This Row],[Discounted_price]]</f>
        <v>6651.2924999999996</v>
      </c>
    </row>
    <row r="17" spans="1:12" x14ac:dyDescent="0.3">
      <c r="A17" s="4" t="s">
        <v>21</v>
      </c>
      <c r="B17" s="7" t="s">
        <v>45</v>
      </c>
      <c r="C17" s="7" t="s">
        <v>22</v>
      </c>
      <c r="D17" s="7" t="s">
        <v>23</v>
      </c>
      <c r="E17" s="8">
        <v>1502.93</v>
      </c>
      <c r="F17" s="9">
        <v>14</v>
      </c>
      <c r="G17" s="4">
        <v>0.2</v>
      </c>
      <c r="H17" s="10">
        <v>45410</v>
      </c>
      <c r="I17" s="8">
        <v>300.58999999999997</v>
      </c>
      <c r="J17" s="11">
        <f>Table26[[#This Row],[Sales]]*Table26[[#This Row],[Quantity]]</f>
        <v>21041.02</v>
      </c>
      <c r="K17" s="11">
        <f>Table26[[#This Row],[Sales_Quantity]]*Table26[[#This Row],[Discount]]</f>
        <v>4208.2040000000006</v>
      </c>
      <c r="L17" s="11">
        <f>Table26[[#This Row],[Sales_Quantity]]-Table26[[#This Row],[Discounted_price]]</f>
        <v>16832.815999999999</v>
      </c>
    </row>
    <row r="18" spans="1:12" x14ac:dyDescent="0.3">
      <c r="A18" s="4" t="s">
        <v>46</v>
      </c>
      <c r="B18" s="7" t="s">
        <v>16</v>
      </c>
      <c r="C18" s="7" t="s">
        <v>22</v>
      </c>
      <c r="D18" s="7" t="s">
        <v>14</v>
      </c>
      <c r="E18" s="8">
        <v>877.58</v>
      </c>
      <c r="F18" s="9">
        <v>10</v>
      </c>
      <c r="G18" s="4">
        <v>0.15</v>
      </c>
      <c r="H18" s="10">
        <v>45411</v>
      </c>
      <c r="I18" s="8">
        <v>298.38</v>
      </c>
      <c r="J18" s="11">
        <f>Table26[[#This Row],[Sales]]*Table26[[#This Row],[Quantity]]</f>
        <v>8775.8000000000011</v>
      </c>
      <c r="K18" s="11">
        <f>Table26[[#This Row],[Sales_Quantity]]*Table26[[#This Row],[Discount]]</f>
        <v>1316.3700000000001</v>
      </c>
      <c r="L18" s="11">
        <f>Table26[[#This Row],[Sales_Quantity]]-Table26[[#This Row],[Discounted_price]]</f>
        <v>7459.4300000000012</v>
      </c>
    </row>
    <row r="19" spans="1:12" x14ac:dyDescent="0.3">
      <c r="A19" s="4" t="s">
        <v>30</v>
      </c>
      <c r="B19" s="7" t="s">
        <v>47</v>
      </c>
      <c r="C19" s="7" t="s">
        <v>13</v>
      </c>
      <c r="D19" s="7" t="s">
        <v>14</v>
      </c>
      <c r="E19" s="8">
        <v>636.70000000000005</v>
      </c>
      <c r="F19" s="9">
        <v>4</v>
      </c>
      <c r="G19" s="4">
        <v>0.2</v>
      </c>
      <c r="H19" s="10">
        <v>45411</v>
      </c>
      <c r="I19" s="8">
        <v>203.74</v>
      </c>
      <c r="J19" s="11">
        <f>Table26[[#This Row],[Sales]]*Table26[[#This Row],[Quantity]]</f>
        <v>2546.8000000000002</v>
      </c>
      <c r="K19" s="11">
        <f>Table26[[#This Row],[Sales_Quantity]]*Table26[[#This Row],[Discount]]</f>
        <v>509.36000000000007</v>
      </c>
      <c r="L19" s="11">
        <f>Table26[[#This Row],[Sales_Quantity]]-Table26[[#This Row],[Discounted_price]]</f>
        <v>2037.44</v>
      </c>
    </row>
    <row r="20" spans="1:12" x14ac:dyDescent="0.3">
      <c r="A20" s="4" t="s">
        <v>48</v>
      </c>
      <c r="B20" s="7" t="s">
        <v>49</v>
      </c>
      <c r="C20" s="7" t="s">
        <v>13</v>
      </c>
      <c r="D20" s="7" t="s">
        <v>14</v>
      </c>
      <c r="E20" s="8">
        <v>1506.14</v>
      </c>
      <c r="F20" s="9">
        <v>13</v>
      </c>
      <c r="G20" s="4">
        <v>0.2</v>
      </c>
      <c r="H20" s="10">
        <v>45412</v>
      </c>
      <c r="I20" s="8">
        <v>481.96</v>
      </c>
      <c r="J20" s="11">
        <f>Table26[[#This Row],[Sales]]*Table26[[#This Row],[Quantity]]</f>
        <v>19579.82</v>
      </c>
      <c r="K20" s="11">
        <f>Table26[[#This Row],[Sales_Quantity]]*Table26[[#This Row],[Discount]]</f>
        <v>3915.9639999999999</v>
      </c>
      <c r="L20" s="11">
        <f>Table26[[#This Row],[Sales_Quantity]]-Table26[[#This Row],[Discounted_price]]</f>
        <v>15663.856</v>
      </c>
    </row>
    <row r="21" spans="1:12" x14ac:dyDescent="0.3">
      <c r="A21" s="4" t="s">
        <v>32</v>
      </c>
      <c r="B21" s="7" t="s">
        <v>33</v>
      </c>
      <c r="C21" s="7" t="s">
        <v>36</v>
      </c>
      <c r="D21" s="7" t="s">
        <v>23</v>
      </c>
      <c r="E21" s="8">
        <v>645.02</v>
      </c>
      <c r="F21" s="9">
        <v>4</v>
      </c>
      <c r="G21" s="4">
        <v>0</v>
      </c>
      <c r="H21" s="10">
        <v>45414</v>
      </c>
      <c r="I21" s="8">
        <v>161.26</v>
      </c>
      <c r="J21" s="11">
        <f>Table26[[#This Row],[Sales]]*Table26[[#This Row],[Quantity]]</f>
        <v>2580.08</v>
      </c>
      <c r="K21" s="11">
        <f>Table26[[#This Row],[Sales_Quantity]]*Table26[[#This Row],[Discount]]</f>
        <v>0</v>
      </c>
      <c r="L21" s="11">
        <f>Table26[[#This Row],[Sales_Quantity]]-Table26[[#This Row],[Discounted_price]]</f>
        <v>2580.08</v>
      </c>
    </row>
    <row r="22" spans="1:12" x14ac:dyDescent="0.3">
      <c r="A22" s="4" t="s">
        <v>27</v>
      </c>
      <c r="B22" s="7" t="s">
        <v>50</v>
      </c>
      <c r="C22" s="7" t="s">
        <v>22</v>
      </c>
      <c r="D22" s="7" t="s">
        <v>17</v>
      </c>
      <c r="E22" s="8">
        <v>953.3</v>
      </c>
      <c r="F22" s="9">
        <v>11</v>
      </c>
      <c r="G22" s="4">
        <v>0</v>
      </c>
      <c r="H22" s="10">
        <v>45415</v>
      </c>
      <c r="I22" s="8">
        <v>476.65</v>
      </c>
      <c r="J22" s="11">
        <f>Table26[[#This Row],[Sales]]*Table26[[#This Row],[Quantity]]</f>
        <v>10486.3</v>
      </c>
      <c r="K22" s="11">
        <f>Table26[[#This Row],[Sales_Quantity]]*Table26[[#This Row],[Discount]]</f>
        <v>0</v>
      </c>
      <c r="L22" s="11">
        <f>Table26[[#This Row],[Sales_Quantity]]-Table26[[#This Row],[Discounted_price]]</f>
        <v>10486.3</v>
      </c>
    </row>
    <row r="23" spans="1:12" x14ac:dyDescent="0.3">
      <c r="A23" s="4" t="s">
        <v>51</v>
      </c>
      <c r="B23" s="7" t="s">
        <v>16</v>
      </c>
      <c r="C23" s="7" t="s">
        <v>26</v>
      </c>
      <c r="D23" s="7" t="s">
        <v>23</v>
      </c>
      <c r="E23" s="8">
        <v>388.56</v>
      </c>
      <c r="F23" s="9">
        <v>14</v>
      </c>
      <c r="G23" s="4">
        <v>0.15</v>
      </c>
      <c r="H23" s="10">
        <v>45416</v>
      </c>
      <c r="I23" s="8">
        <v>82.57</v>
      </c>
      <c r="J23" s="11">
        <f>Table26[[#This Row],[Sales]]*Table26[[#This Row],[Quantity]]</f>
        <v>5439.84</v>
      </c>
      <c r="K23" s="11">
        <f>Table26[[#This Row],[Sales_Quantity]]*Table26[[#This Row],[Discount]]</f>
        <v>815.976</v>
      </c>
      <c r="L23" s="11">
        <f>Table26[[#This Row],[Sales_Quantity]]-Table26[[#This Row],[Discounted_price]]</f>
        <v>4623.8640000000005</v>
      </c>
    </row>
    <row r="24" spans="1:12" x14ac:dyDescent="0.3">
      <c r="A24" s="4" t="s">
        <v>11</v>
      </c>
      <c r="B24" s="7" t="s">
        <v>33</v>
      </c>
      <c r="C24" s="7" t="s">
        <v>13</v>
      </c>
      <c r="D24" s="7" t="s">
        <v>14</v>
      </c>
      <c r="E24" s="8">
        <v>743.17</v>
      </c>
      <c r="F24" s="9">
        <v>9</v>
      </c>
      <c r="G24" s="4">
        <v>0</v>
      </c>
      <c r="H24" s="10">
        <v>45416</v>
      </c>
      <c r="I24" s="8">
        <v>297.27</v>
      </c>
      <c r="J24" s="11">
        <f>Table26[[#This Row],[Sales]]*Table26[[#This Row],[Quantity]]</f>
        <v>6688.53</v>
      </c>
      <c r="K24" s="11">
        <f>Table26[[#This Row],[Sales_Quantity]]*Table26[[#This Row],[Discount]]</f>
        <v>0</v>
      </c>
      <c r="L24" s="11">
        <f>Table26[[#This Row],[Sales_Quantity]]-Table26[[#This Row],[Discounted_price]]</f>
        <v>6688.53</v>
      </c>
    </row>
    <row r="25" spans="1:12" x14ac:dyDescent="0.3">
      <c r="A25" s="4" t="s">
        <v>42</v>
      </c>
      <c r="B25" s="7" t="s">
        <v>33</v>
      </c>
      <c r="C25" s="7" t="s">
        <v>36</v>
      </c>
      <c r="D25" s="7" t="s">
        <v>23</v>
      </c>
      <c r="E25" s="8">
        <v>706.37</v>
      </c>
      <c r="F25" s="9">
        <v>6</v>
      </c>
      <c r="G25" s="4">
        <v>0</v>
      </c>
      <c r="H25" s="10">
        <v>45416</v>
      </c>
      <c r="I25" s="8">
        <v>176.59</v>
      </c>
      <c r="J25" s="11">
        <f>Table26[[#This Row],[Sales]]*Table26[[#This Row],[Quantity]]</f>
        <v>4238.22</v>
      </c>
      <c r="K25" s="11">
        <f>Table26[[#This Row],[Sales_Quantity]]*Table26[[#This Row],[Discount]]</f>
        <v>0</v>
      </c>
      <c r="L25" s="11">
        <f>Table26[[#This Row],[Sales_Quantity]]-Table26[[#This Row],[Discounted_price]]</f>
        <v>4238.22</v>
      </c>
    </row>
    <row r="26" spans="1:12" x14ac:dyDescent="0.3">
      <c r="A26" s="4" t="s">
        <v>15</v>
      </c>
      <c r="B26" s="7" t="s">
        <v>33</v>
      </c>
      <c r="C26" s="7" t="s">
        <v>36</v>
      </c>
      <c r="D26" s="7" t="s">
        <v>41</v>
      </c>
      <c r="E26" s="8">
        <v>925.31</v>
      </c>
      <c r="F26" s="9">
        <v>8</v>
      </c>
      <c r="G26" s="4">
        <v>0.1</v>
      </c>
      <c r="H26" s="10">
        <v>45418</v>
      </c>
      <c r="I26" s="8">
        <v>374.75</v>
      </c>
      <c r="J26" s="11">
        <f>Table26[[#This Row],[Sales]]*Table26[[#This Row],[Quantity]]</f>
        <v>7402.48</v>
      </c>
      <c r="K26" s="11">
        <f>Table26[[#This Row],[Sales_Quantity]]*Table26[[#This Row],[Discount]]</f>
        <v>740.24800000000005</v>
      </c>
      <c r="L26" s="11">
        <f>Table26[[#This Row],[Sales_Quantity]]-Table26[[#This Row],[Discounted_price]]</f>
        <v>6662.232</v>
      </c>
    </row>
    <row r="27" spans="1:12" x14ac:dyDescent="0.3">
      <c r="A27" s="4" t="s">
        <v>37</v>
      </c>
      <c r="B27" s="7" t="s">
        <v>52</v>
      </c>
      <c r="C27" s="7" t="s">
        <v>22</v>
      </c>
      <c r="D27" s="7" t="s">
        <v>23</v>
      </c>
      <c r="E27" s="8">
        <v>1173.1199999999999</v>
      </c>
      <c r="F27" s="9">
        <v>18</v>
      </c>
      <c r="G27" s="4">
        <v>0</v>
      </c>
      <c r="H27" s="10">
        <v>45418</v>
      </c>
      <c r="I27" s="8">
        <v>293.27999999999997</v>
      </c>
      <c r="J27" s="11">
        <f>Table26[[#This Row],[Sales]]*Table26[[#This Row],[Quantity]]</f>
        <v>21116.159999999996</v>
      </c>
      <c r="K27" s="11">
        <f>Table26[[#This Row],[Sales_Quantity]]*Table26[[#This Row],[Discount]]</f>
        <v>0</v>
      </c>
      <c r="L27" s="11">
        <f>Table26[[#This Row],[Sales_Quantity]]-Table26[[#This Row],[Discounted_price]]</f>
        <v>21116.159999999996</v>
      </c>
    </row>
    <row r="28" spans="1:12" x14ac:dyDescent="0.3">
      <c r="A28" s="4" t="s">
        <v>24</v>
      </c>
      <c r="B28" s="7" t="s">
        <v>53</v>
      </c>
      <c r="C28" s="7" t="s">
        <v>26</v>
      </c>
      <c r="D28" s="7" t="s">
        <v>29</v>
      </c>
      <c r="E28" s="8">
        <v>675.54</v>
      </c>
      <c r="F28" s="9">
        <v>17</v>
      </c>
      <c r="G28" s="4">
        <v>0</v>
      </c>
      <c r="H28" s="10">
        <v>45420</v>
      </c>
      <c r="I28" s="8">
        <v>236.44</v>
      </c>
      <c r="J28" s="11">
        <f>Table26[[#This Row],[Sales]]*Table26[[#This Row],[Quantity]]</f>
        <v>11484.18</v>
      </c>
      <c r="K28" s="11">
        <f>Table26[[#This Row],[Sales_Quantity]]*Table26[[#This Row],[Discount]]</f>
        <v>0</v>
      </c>
      <c r="L28" s="11">
        <f>Table26[[#This Row],[Sales_Quantity]]-Table26[[#This Row],[Discounted_price]]</f>
        <v>11484.18</v>
      </c>
    </row>
    <row r="29" spans="1:12" x14ac:dyDescent="0.3">
      <c r="A29" s="4" t="s">
        <v>27</v>
      </c>
      <c r="B29" s="7" t="s">
        <v>16</v>
      </c>
      <c r="C29" s="7" t="s">
        <v>36</v>
      </c>
      <c r="D29" s="7" t="s">
        <v>14</v>
      </c>
      <c r="E29" s="8">
        <v>939.09</v>
      </c>
      <c r="F29" s="9">
        <v>2</v>
      </c>
      <c r="G29" s="4">
        <v>0.05</v>
      </c>
      <c r="H29" s="10">
        <v>45422</v>
      </c>
      <c r="I29" s="8">
        <v>356.85</v>
      </c>
      <c r="J29" s="11">
        <f>Table26[[#This Row],[Sales]]*Table26[[#This Row],[Quantity]]</f>
        <v>1878.18</v>
      </c>
      <c r="K29" s="11">
        <f>Table26[[#This Row],[Sales_Quantity]]*Table26[[#This Row],[Discount]]</f>
        <v>93.909000000000006</v>
      </c>
      <c r="L29" s="11">
        <f>Table26[[#This Row],[Sales_Quantity]]-Table26[[#This Row],[Discounted_price]]</f>
        <v>1784.271</v>
      </c>
    </row>
    <row r="30" spans="1:12" x14ac:dyDescent="0.3">
      <c r="A30" s="4" t="s">
        <v>54</v>
      </c>
      <c r="B30" s="7" t="s">
        <v>55</v>
      </c>
      <c r="C30" s="7" t="s">
        <v>20</v>
      </c>
      <c r="D30" s="7" t="s">
        <v>41</v>
      </c>
      <c r="E30" s="8">
        <v>983.34</v>
      </c>
      <c r="F30" s="9">
        <v>19</v>
      </c>
      <c r="G30" s="4">
        <v>0.1</v>
      </c>
      <c r="H30" s="10">
        <v>45426</v>
      </c>
      <c r="I30" s="8">
        <v>398.25</v>
      </c>
      <c r="J30" s="11">
        <f>Table26[[#This Row],[Sales]]*Table26[[#This Row],[Quantity]]</f>
        <v>18683.46</v>
      </c>
      <c r="K30" s="11">
        <f>Table26[[#This Row],[Sales_Quantity]]*Table26[[#This Row],[Discount]]</f>
        <v>1868.346</v>
      </c>
      <c r="L30" s="11">
        <f>Table26[[#This Row],[Sales_Quantity]]-Table26[[#This Row],[Discounted_price]]</f>
        <v>16815.113999999998</v>
      </c>
    </row>
    <row r="31" spans="1:12" x14ac:dyDescent="0.3">
      <c r="A31" s="4" t="s">
        <v>54</v>
      </c>
      <c r="B31" s="7" t="s">
        <v>25</v>
      </c>
      <c r="C31" s="7" t="s">
        <v>22</v>
      </c>
      <c r="D31" s="7" t="s">
        <v>23</v>
      </c>
      <c r="E31" s="8">
        <v>801.21</v>
      </c>
      <c r="F31" s="9">
        <v>3</v>
      </c>
      <c r="G31" s="4">
        <v>0.2</v>
      </c>
      <c r="H31" s="10">
        <v>45426</v>
      </c>
      <c r="I31" s="8">
        <v>160.24</v>
      </c>
      <c r="J31" s="11">
        <f>Table26[[#This Row],[Sales]]*Table26[[#This Row],[Quantity]]</f>
        <v>2403.63</v>
      </c>
      <c r="K31" s="11">
        <f>Table26[[#This Row],[Sales_Quantity]]*Table26[[#This Row],[Discount]]</f>
        <v>480.72600000000006</v>
      </c>
      <c r="L31" s="11">
        <f>Table26[[#This Row],[Sales_Quantity]]-Table26[[#This Row],[Discounted_price]]</f>
        <v>1922.904</v>
      </c>
    </row>
    <row r="32" spans="1:12" x14ac:dyDescent="0.3">
      <c r="A32" s="4" t="s">
        <v>56</v>
      </c>
      <c r="B32" s="7" t="s">
        <v>57</v>
      </c>
      <c r="C32" s="7" t="s">
        <v>26</v>
      </c>
      <c r="D32" s="7" t="s">
        <v>23</v>
      </c>
      <c r="E32" s="8">
        <v>1450.71</v>
      </c>
      <c r="F32" s="9">
        <v>5</v>
      </c>
      <c r="G32" s="4">
        <v>0.1</v>
      </c>
      <c r="H32" s="10">
        <v>45427</v>
      </c>
      <c r="I32" s="8">
        <v>326.41000000000003</v>
      </c>
      <c r="J32" s="11">
        <f>Table26[[#This Row],[Sales]]*Table26[[#This Row],[Quantity]]</f>
        <v>7253.55</v>
      </c>
      <c r="K32" s="11">
        <f>Table26[[#This Row],[Sales_Quantity]]*Table26[[#This Row],[Discount]]</f>
        <v>725.35500000000002</v>
      </c>
      <c r="L32" s="11">
        <f>Table26[[#This Row],[Sales_Quantity]]-Table26[[#This Row],[Discounted_price]]</f>
        <v>6528.1949999999997</v>
      </c>
    </row>
    <row r="33" spans="1:12" x14ac:dyDescent="0.3">
      <c r="A33" s="4" t="s">
        <v>51</v>
      </c>
      <c r="B33" s="7" t="s">
        <v>58</v>
      </c>
      <c r="C33" s="7" t="s">
        <v>36</v>
      </c>
      <c r="D33" s="7" t="s">
        <v>14</v>
      </c>
      <c r="E33" s="8">
        <v>1023.21</v>
      </c>
      <c r="F33" s="9">
        <v>18</v>
      </c>
      <c r="G33" s="4">
        <v>0.05</v>
      </c>
      <c r="H33" s="10">
        <v>45428</v>
      </c>
      <c r="I33" s="8">
        <v>388.82</v>
      </c>
      <c r="J33" s="11">
        <f>Table26[[#This Row],[Sales]]*Table26[[#This Row],[Quantity]]</f>
        <v>18417.78</v>
      </c>
      <c r="K33" s="11">
        <f>Table26[[#This Row],[Sales_Quantity]]*Table26[[#This Row],[Discount]]</f>
        <v>920.88900000000001</v>
      </c>
      <c r="L33" s="11">
        <f>Table26[[#This Row],[Sales_Quantity]]-Table26[[#This Row],[Discounted_price]]</f>
        <v>17496.891</v>
      </c>
    </row>
    <row r="34" spans="1:12" x14ac:dyDescent="0.3">
      <c r="A34" s="4" t="s">
        <v>30</v>
      </c>
      <c r="B34" s="7" t="s">
        <v>49</v>
      </c>
      <c r="C34" s="7" t="s">
        <v>13</v>
      </c>
      <c r="D34" s="7" t="s">
        <v>29</v>
      </c>
      <c r="E34" s="8">
        <v>853.72</v>
      </c>
      <c r="F34" s="9">
        <v>5</v>
      </c>
      <c r="G34" s="4">
        <v>0.15</v>
      </c>
      <c r="H34" s="10">
        <v>45428</v>
      </c>
      <c r="I34" s="8">
        <v>253.98</v>
      </c>
      <c r="J34" s="11">
        <f>Table26[[#This Row],[Sales]]*Table26[[#This Row],[Quantity]]</f>
        <v>4268.6000000000004</v>
      </c>
      <c r="K34" s="11">
        <f>Table26[[#This Row],[Sales_Quantity]]*Table26[[#This Row],[Discount]]</f>
        <v>640.29000000000008</v>
      </c>
      <c r="L34" s="11">
        <f>Table26[[#This Row],[Sales_Quantity]]-Table26[[#This Row],[Discounted_price]]</f>
        <v>3628.3100000000004</v>
      </c>
    </row>
    <row r="35" spans="1:12" x14ac:dyDescent="0.3">
      <c r="A35" s="4" t="s">
        <v>59</v>
      </c>
      <c r="B35" s="7" t="s">
        <v>45</v>
      </c>
      <c r="C35" s="7" t="s">
        <v>22</v>
      </c>
      <c r="D35" s="7" t="s">
        <v>23</v>
      </c>
      <c r="E35" s="8">
        <v>967.89</v>
      </c>
      <c r="F35" s="9">
        <v>10</v>
      </c>
      <c r="G35" s="4">
        <v>0.1</v>
      </c>
      <c r="H35" s="10">
        <v>45429</v>
      </c>
      <c r="I35" s="8">
        <v>217.78</v>
      </c>
      <c r="J35" s="11">
        <f>Table26[[#This Row],[Sales]]*Table26[[#This Row],[Quantity]]</f>
        <v>9678.9</v>
      </c>
      <c r="K35" s="11">
        <f>Table26[[#This Row],[Sales_Quantity]]*Table26[[#This Row],[Discount]]</f>
        <v>967.89</v>
      </c>
      <c r="L35" s="11">
        <f>Table26[[#This Row],[Sales_Quantity]]-Table26[[#This Row],[Discounted_price]]</f>
        <v>8711.01</v>
      </c>
    </row>
    <row r="36" spans="1:12" x14ac:dyDescent="0.3">
      <c r="A36" s="4" t="s">
        <v>60</v>
      </c>
      <c r="B36" s="7" t="s">
        <v>55</v>
      </c>
      <c r="C36" s="7" t="s">
        <v>26</v>
      </c>
      <c r="D36" s="7" t="s">
        <v>41</v>
      </c>
      <c r="E36" s="8">
        <v>1200.9000000000001</v>
      </c>
      <c r="F36" s="9">
        <v>14</v>
      </c>
      <c r="G36" s="4">
        <v>0.05</v>
      </c>
      <c r="H36" s="10">
        <v>45429</v>
      </c>
      <c r="I36" s="8">
        <v>513.38</v>
      </c>
      <c r="J36" s="11">
        <f>Table26[[#This Row],[Sales]]*Table26[[#This Row],[Quantity]]</f>
        <v>16812.600000000002</v>
      </c>
      <c r="K36" s="11">
        <f>Table26[[#This Row],[Sales_Quantity]]*Table26[[#This Row],[Discount]]</f>
        <v>840.63000000000011</v>
      </c>
      <c r="L36" s="11">
        <f>Table26[[#This Row],[Sales_Quantity]]-Table26[[#This Row],[Discounted_price]]</f>
        <v>15971.970000000001</v>
      </c>
    </row>
    <row r="37" spans="1:12" x14ac:dyDescent="0.3">
      <c r="A37" s="4" t="s">
        <v>15</v>
      </c>
      <c r="B37" s="7" t="s">
        <v>28</v>
      </c>
      <c r="C37" s="7" t="s">
        <v>13</v>
      </c>
      <c r="D37" s="7" t="s">
        <v>14</v>
      </c>
      <c r="E37" s="8">
        <v>472.38</v>
      </c>
      <c r="F37" s="9">
        <v>12</v>
      </c>
      <c r="G37" s="4">
        <v>0.2</v>
      </c>
      <c r="H37" s="10">
        <v>45429</v>
      </c>
      <c r="I37" s="8">
        <v>151.16</v>
      </c>
      <c r="J37" s="11">
        <f>Table26[[#This Row],[Sales]]*Table26[[#This Row],[Quantity]]</f>
        <v>5668.5599999999995</v>
      </c>
      <c r="K37" s="11">
        <f>Table26[[#This Row],[Sales_Quantity]]*Table26[[#This Row],[Discount]]</f>
        <v>1133.712</v>
      </c>
      <c r="L37" s="11">
        <f>Table26[[#This Row],[Sales_Quantity]]-Table26[[#This Row],[Discounted_price]]</f>
        <v>4534.848</v>
      </c>
    </row>
    <row r="38" spans="1:12" x14ac:dyDescent="0.3">
      <c r="A38" s="4" t="s">
        <v>11</v>
      </c>
      <c r="B38" s="7" t="s">
        <v>57</v>
      </c>
      <c r="C38" s="7" t="s">
        <v>20</v>
      </c>
      <c r="D38" s="7" t="s">
        <v>41</v>
      </c>
      <c r="E38" s="8">
        <v>840.92</v>
      </c>
      <c r="F38" s="9">
        <v>9</v>
      </c>
      <c r="G38" s="4">
        <v>0.05</v>
      </c>
      <c r="H38" s="10">
        <v>45429</v>
      </c>
      <c r="I38" s="8">
        <v>359.49</v>
      </c>
      <c r="J38" s="11">
        <f>Table26[[#This Row],[Sales]]*Table26[[#This Row],[Quantity]]</f>
        <v>7568.28</v>
      </c>
      <c r="K38" s="11">
        <f>Table26[[#This Row],[Sales_Quantity]]*Table26[[#This Row],[Discount]]</f>
        <v>378.41399999999999</v>
      </c>
      <c r="L38" s="11">
        <f>Table26[[#This Row],[Sales_Quantity]]-Table26[[#This Row],[Discounted_price]]</f>
        <v>7189.866</v>
      </c>
    </row>
    <row r="39" spans="1:12" x14ac:dyDescent="0.3">
      <c r="A39" s="4" t="s">
        <v>54</v>
      </c>
      <c r="B39" s="7" t="s">
        <v>50</v>
      </c>
      <c r="C39" s="7" t="s">
        <v>36</v>
      </c>
      <c r="D39" s="7" t="s">
        <v>29</v>
      </c>
      <c r="E39" s="8">
        <v>1410.06</v>
      </c>
      <c r="F39" s="9">
        <v>11</v>
      </c>
      <c r="G39" s="4">
        <v>0.05</v>
      </c>
      <c r="H39" s="10">
        <v>45434</v>
      </c>
      <c r="I39" s="8">
        <v>468.84</v>
      </c>
      <c r="J39" s="11">
        <f>Table26[[#This Row],[Sales]]*Table26[[#This Row],[Quantity]]</f>
        <v>15510.66</v>
      </c>
      <c r="K39" s="11">
        <f>Table26[[#This Row],[Sales_Quantity]]*Table26[[#This Row],[Discount]]</f>
        <v>775.53300000000002</v>
      </c>
      <c r="L39" s="11">
        <f>Table26[[#This Row],[Sales_Quantity]]-Table26[[#This Row],[Discounted_price]]</f>
        <v>14735.127</v>
      </c>
    </row>
    <row r="40" spans="1:12" x14ac:dyDescent="0.3">
      <c r="A40" s="4" t="s">
        <v>46</v>
      </c>
      <c r="B40" s="7" t="s">
        <v>61</v>
      </c>
      <c r="C40" s="7" t="s">
        <v>36</v>
      </c>
      <c r="D40" s="7" t="s">
        <v>29</v>
      </c>
      <c r="E40" s="8">
        <v>773.09</v>
      </c>
      <c r="F40" s="9">
        <v>13</v>
      </c>
      <c r="G40" s="4">
        <v>0.15</v>
      </c>
      <c r="H40" s="10">
        <v>45434</v>
      </c>
      <c r="I40" s="8">
        <v>229.99</v>
      </c>
      <c r="J40" s="11">
        <f>Table26[[#This Row],[Sales]]*Table26[[#This Row],[Quantity]]</f>
        <v>10050.17</v>
      </c>
      <c r="K40" s="11">
        <f>Table26[[#This Row],[Sales_Quantity]]*Table26[[#This Row],[Discount]]</f>
        <v>1507.5255</v>
      </c>
      <c r="L40" s="11">
        <f>Table26[[#This Row],[Sales_Quantity]]-Table26[[#This Row],[Discounted_price]]</f>
        <v>8542.6445000000003</v>
      </c>
    </row>
    <row r="41" spans="1:12" x14ac:dyDescent="0.3">
      <c r="A41" s="4" t="s">
        <v>62</v>
      </c>
      <c r="B41" s="7" t="s">
        <v>63</v>
      </c>
      <c r="C41" s="7" t="s">
        <v>20</v>
      </c>
      <c r="D41" s="7" t="s">
        <v>14</v>
      </c>
      <c r="E41" s="8">
        <v>580.42999999999995</v>
      </c>
      <c r="F41" s="9">
        <v>19</v>
      </c>
      <c r="G41" s="4">
        <v>0.15</v>
      </c>
      <c r="H41" s="10">
        <v>45435</v>
      </c>
      <c r="I41" s="8">
        <v>197.35</v>
      </c>
      <c r="J41" s="11">
        <f>Table26[[#This Row],[Sales]]*Table26[[#This Row],[Quantity]]</f>
        <v>11028.169999999998</v>
      </c>
      <c r="K41" s="11">
        <f>Table26[[#This Row],[Sales_Quantity]]*Table26[[#This Row],[Discount]]</f>
        <v>1654.2254999999998</v>
      </c>
      <c r="L41" s="11">
        <f>Table26[[#This Row],[Sales_Quantity]]-Table26[[#This Row],[Discounted_price]]</f>
        <v>9373.9444999999978</v>
      </c>
    </row>
    <row r="42" spans="1:12" x14ac:dyDescent="0.3">
      <c r="A42" s="4" t="s">
        <v>21</v>
      </c>
      <c r="B42" s="7" t="s">
        <v>44</v>
      </c>
      <c r="C42" s="7" t="s">
        <v>22</v>
      </c>
      <c r="D42" s="7" t="s">
        <v>14</v>
      </c>
      <c r="E42" s="8">
        <v>1151.21</v>
      </c>
      <c r="F42" s="9">
        <v>15</v>
      </c>
      <c r="G42" s="4">
        <v>0.1</v>
      </c>
      <c r="H42" s="10">
        <v>45445</v>
      </c>
      <c r="I42" s="8">
        <v>414.44</v>
      </c>
      <c r="J42" s="11">
        <f>Table26[[#This Row],[Sales]]*Table26[[#This Row],[Quantity]]</f>
        <v>17268.150000000001</v>
      </c>
      <c r="K42" s="11">
        <f>Table26[[#This Row],[Sales_Quantity]]*Table26[[#This Row],[Discount]]</f>
        <v>1726.8150000000003</v>
      </c>
      <c r="L42" s="11">
        <f>Table26[[#This Row],[Sales_Quantity]]-Table26[[#This Row],[Discounted_price]]</f>
        <v>15541.335000000001</v>
      </c>
    </row>
    <row r="43" spans="1:12" x14ac:dyDescent="0.3">
      <c r="A43" s="4" t="s">
        <v>54</v>
      </c>
      <c r="B43" s="7" t="s">
        <v>25</v>
      </c>
      <c r="C43" s="7" t="s">
        <v>36</v>
      </c>
      <c r="D43" s="7" t="s">
        <v>41</v>
      </c>
      <c r="E43" s="8">
        <v>1025.98</v>
      </c>
      <c r="F43" s="9">
        <v>5</v>
      </c>
      <c r="G43" s="4">
        <v>0.2</v>
      </c>
      <c r="H43" s="10">
        <v>45447</v>
      </c>
      <c r="I43" s="8">
        <v>369.35</v>
      </c>
      <c r="J43" s="11">
        <f>Table26[[#This Row],[Sales]]*Table26[[#This Row],[Quantity]]</f>
        <v>5129.8999999999996</v>
      </c>
      <c r="K43" s="11">
        <f>Table26[[#This Row],[Sales_Quantity]]*Table26[[#This Row],[Discount]]</f>
        <v>1025.98</v>
      </c>
      <c r="L43" s="11">
        <f>Table26[[#This Row],[Sales_Quantity]]-Table26[[#This Row],[Discounted_price]]</f>
        <v>4103.92</v>
      </c>
    </row>
    <row r="44" spans="1:12" x14ac:dyDescent="0.3">
      <c r="A44" s="4" t="s">
        <v>42</v>
      </c>
      <c r="B44" s="7" t="s">
        <v>58</v>
      </c>
      <c r="C44" s="7" t="s">
        <v>20</v>
      </c>
      <c r="D44" s="7" t="s">
        <v>41</v>
      </c>
      <c r="E44" s="8">
        <v>556.41999999999996</v>
      </c>
      <c r="F44" s="9">
        <v>11</v>
      </c>
      <c r="G44" s="4">
        <v>0.15</v>
      </c>
      <c r="H44" s="10">
        <v>45447</v>
      </c>
      <c r="I44" s="8">
        <v>212.83</v>
      </c>
      <c r="J44" s="11">
        <f>Table26[[#This Row],[Sales]]*Table26[[#This Row],[Quantity]]</f>
        <v>6120.62</v>
      </c>
      <c r="K44" s="11">
        <f>Table26[[#This Row],[Sales_Quantity]]*Table26[[#This Row],[Discount]]</f>
        <v>918.09299999999996</v>
      </c>
      <c r="L44" s="11">
        <f>Table26[[#This Row],[Sales_Quantity]]-Table26[[#This Row],[Discounted_price]]</f>
        <v>5202.527</v>
      </c>
    </row>
    <row r="45" spans="1:12" x14ac:dyDescent="0.3">
      <c r="A45" s="4" t="s">
        <v>59</v>
      </c>
      <c r="B45" s="7" t="s">
        <v>25</v>
      </c>
      <c r="C45" s="7" t="s">
        <v>36</v>
      </c>
      <c r="D45" s="7" t="s">
        <v>14</v>
      </c>
      <c r="E45" s="8">
        <v>840.85</v>
      </c>
      <c r="F45" s="9">
        <v>19</v>
      </c>
      <c r="G45" s="4">
        <v>0.1</v>
      </c>
      <c r="H45" s="10">
        <v>45448</v>
      </c>
      <c r="I45" s="8">
        <v>302.70999999999998</v>
      </c>
      <c r="J45" s="11">
        <f>Table26[[#This Row],[Sales]]*Table26[[#This Row],[Quantity]]</f>
        <v>15976.15</v>
      </c>
      <c r="K45" s="11">
        <f>Table26[[#This Row],[Sales_Quantity]]*Table26[[#This Row],[Discount]]</f>
        <v>1597.615</v>
      </c>
      <c r="L45" s="11">
        <f>Table26[[#This Row],[Sales_Quantity]]-Table26[[#This Row],[Discounted_price]]</f>
        <v>14378.535</v>
      </c>
    </row>
    <row r="46" spans="1:12" x14ac:dyDescent="0.3">
      <c r="A46" s="4" t="s">
        <v>32</v>
      </c>
      <c r="B46" s="7" t="s">
        <v>63</v>
      </c>
      <c r="C46" s="7" t="s">
        <v>26</v>
      </c>
      <c r="D46" s="7" t="s">
        <v>29</v>
      </c>
      <c r="E46" s="8">
        <v>1227.25</v>
      </c>
      <c r="F46" s="9">
        <v>12</v>
      </c>
      <c r="G46" s="4">
        <v>0.15</v>
      </c>
      <c r="H46" s="10">
        <v>45448</v>
      </c>
      <c r="I46" s="8">
        <v>365.11</v>
      </c>
      <c r="J46" s="11">
        <f>Table26[[#This Row],[Sales]]*Table26[[#This Row],[Quantity]]</f>
        <v>14727</v>
      </c>
      <c r="K46" s="11">
        <f>Table26[[#This Row],[Sales_Quantity]]*Table26[[#This Row],[Discount]]</f>
        <v>2209.0499999999997</v>
      </c>
      <c r="L46" s="11">
        <f>Table26[[#This Row],[Sales_Quantity]]-Table26[[#This Row],[Discounted_price]]</f>
        <v>12517.95</v>
      </c>
    </row>
    <row r="47" spans="1:12" x14ac:dyDescent="0.3">
      <c r="A47" s="4" t="s">
        <v>18</v>
      </c>
      <c r="B47" s="7" t="s">
        <v>64</v>
      </c>
      <c r="C47" s="7" t="s">
        <v>36</v>
      </c>
      <c r="D47" s="7" t="s">
        <v>23</v>
      </c>
      <c r="E47" s="8">
        <v>856.7</v>
      </c>
      <c r="F47" s="9">
        <v>2</v>
      </c>
      <c r="G47" s="4">
        <v>0</v>
      </c>
      <c r="H47" s="10">
        <v>45449</v>
      </c>
      <c r="I47" s="8">
        <v>214.18</v>
      </c>
      <c r="J47" s="11">
        <f>Table26[[#This Row],[Sales]]*Table26[[#This Row],[Quantity]]</f>
        <v>1713.4</v>
      </c>
      <c r="K47" s="11">
        <f>Table26[[#This Row],[Sales_Quantity]]*Table26[[#This Row],[Discount]]</f>
        <v>0</v>
      </c>
      <c r="L47" s="11">
        <f>Table26[[#This Row],[Sales_Quantity]]-Table26[[#This Row],[Discounted_price]]</f>
        <v>1713.4</v>
      </c>
    </row>
    <row r="48" spans="1:12" x14ac:dyDescent="0.3">
      <c r="A48" s="4" t="s">
        <v>56</v>
      </c>
      <c r="B48" s="7" t="s">
        <v>58</v>
      </c>
      <c r="C48" s="7" t="s">
        <v>36</v>
      </c>
      <c r="D48" s="7" t="s">
        <v>41</v>
      </c>
      <c r="E48" s="8">
        <v>1225.42</v>
      </c>
      <c r="F48" s="9">
        <v>8</v>
      </c>
      <c r="G48" s="4">
        <v>0.15</v>
      </c>
      <c r="H48" s="10">
        <v>45449</v>
      </c>
      <c r="I48" s="8">
        <v>468.72</v>
      </c>
      <c r="J48" s="11">
        <f>Table26[[#This Row],[Sales]]*Table26[[#This Row],[Quantity]]</f>
        <v>9803.36</v>
      </c>
      <c r="K48" s="11">
        <f>Table26[[#This Row],[Sales_Quantity]]*Table26[[#This Row],[Discount]]</f>
        <v>1470.5040000000001</v>
      </c>
      <c r="L48" s="11">
        <f>Table26[[#This Row],[Sales_Quantity]]-Table26[[#This Row],[Discounted_price]]</f>
        <v>8332.8559999999998</v>
      </c>
    </row>
    <row r="49" spans="1:12" x14ac:dyDescent="0.3">
      <c r="A49" s="4" t="s">
        <v>65</v>
      </c>
      <c r="B49" s="7" t="s">
        <v>33</v>
      </c>
      <c r="C49" s="7" t="s">
        <v>26</v>
      </c>
      <c r="D49" s="7" t="s">
        <v>41</v>
      </c>
      <c r="E49" s="8">
        <v>1001.57</v>
      </c>
      <c r="F49" s="9">
        <v>12</v>
      </c>
      <c r="G49" s="4">
        <v>0</v>
      </c>
      <c r="H49" s="10">
        <v>45450</v>
      </c>
      <c r="I49" s="8">
        <v>450.71</v>
      </c>
      <c r="J49" s="11">
        <f>Table26[[#This Row],[Sales]]*Table26[[#This Row],[Quantity]]</f>
        <v>12018.84</v>
      </c>
      <c r="K49" s="11">
        <f>Table26[[#This Row],[Sales_Quantity]]*Table26[[#This Row],[Discount]]</f>
        <v>0</v>
      </c>
      <c r="L49" s="11">
        <f>Table26[[#This Row],[Sales_Quantity]]-Table26[[#This Row],[Discounted_price]]</f>
        <v>12018.84</v>
      </c>
    </row>
    <row r="50" spans="1:12" x14ac:dyDescent="0.3">
      <c r="A50" s="4" t="s">
        <v>59</v>
      </c>
      <c r="B50" s="7" t="s">
        <v>28</v>
      </c>
      <c r="C50" s="7" t="s">
        <v>20</v>
      </c>
      <c r="D50" s="7" t="s">
        <v>29</v>
      </c>
      <c r="E50" s="8">
        <v>1186.8499999999999</v>
      </c>
      <c r="F50" s="9">
        <v>19</v>
      </c>
      <c r="G50" s="4">
        <v>0.2</v>
      </c>
      <c r="H50" s="10">
        <v>45451</v>
      </c>
      <c r="I50" s="8">
        <v>332.32</v>
      </c>
      <c r="J50" s="11">
        <f>Table26[[#This Row],[Sales]]*Table26[[#This Row],[Quantity]]</f>
        <v>22550.149999999998</v>
      </c>
      <c r="K50" s="11">
        <f>Table26[[#This Row],[Sales_Quantity]]*Table26[[#This Row],[Discount]]</f>
        <v>4510.03</v>
      </c>
      <c r="L50" s="11">
        <f>Table26[[#This Row],[Sales_Quantity]]-Table26[[#This Row],[Discounted_price]]</f>
        <v>18040.12</v>
      </c>
    </row>
    <row r="51" spans="1:12" x14ac:dyDescent="0.3">
      <c r="A51" s="4" t="s">
        <v>46</v>
      </c>
      <c r="B51" s="7" t="s">
        <v>53</v>
      </c>
      <c r="C51" s="7" t="s">
        <v>22</v>
      </c>
      <c r="D51" s="7" t="s">
        <v>23</v>
      </c>
      <c r="E51" s="8">
        <v>775.45</v>
      </c>
      <c r="F51" s="9">
        <v>6</v>
      </c>
      <c r="G51" s="4">
        <v>0.1</v>
      </c>
      <c r="H51" s="10">
        <v>45457</v>
      </c>
      <c r="I51" s="8">
        <v>174.48</v>
      </c>
      <c r="J51" s="11">
        <f>Table26[[#This Row],[Sales]]*Table26[[#This Row],[Quantity]]</f>
        <v>4652.7000000000007</v>
      </c>
      <c r="K51" s="11">
        <f>Table26[[#This Row],[Sales_Quantity]]*Table26[[#This Row],[Discount]]</f>
        <v>465.2700000000001</v>
      </c>
      <c r="L51" s="11">
        <f>Table26[[#This Row],[Sales_Quantity]]-Table26[[#This Row],[Discounted_price]]</f>
        <v>4187.43</v>
      </c>
    </row>
    <row r="52" spans="1:12" x14ac:dyDescent="0.3">
      <c r="A52" s="4" t="s">
        <v>27</v>
      </c>
      <c r="B52" s="7" t="s">
        <v>35</v>
      </c>
      <c r="C52" s="7" t="s">
        <v>22</v>
      </c>
      <c r="D52" s="7" t="s">
        <v>23</v>
      </c>
      <c r="E52" s="8">
        <v>1021.47</v>
      </c>
      <c r="F52" s="9">
        <v>6</v>
      </c>
      <c r="G52" s="4">
        <v>0.05</v>
      </c>
      <c r="H52" s="10">
        <v>45461</v>
      </c>
      <c r="I52" s="8">
        <v>242.6</v>
      </c>
      <c r="J52" s="11">
        <f>Table26[[#This Row],[Sales]]*Table26[[#This Row],[Quantity]]</f>
        <v>6128.82</v>
      </c>
      <c r="K52" s="11">
        <f>Table26[[#This Row],[Sales_Quantity]]*Table26[[#This Row],[Discount]]</f>
        <v>306.44099999999997</v>
      </c>
      <c r="L52" s="11">
        <f>Table26[[#This Row],[Sales_Quantity]]-Table26[[#This Row],[Discounted_price]]</f>
        <v>5822.3789999999999</v>
      </c>
    </row>
    <row r="53" spans="1:12" x14ac:dyDescent="0.3">
      <c r="A53" s="4" t="s">
        <v>60</v>
      </c>
      <c r="B53" s="7" t="s">
        <v>25</v>
      </c>
      <c r="C53" s="7" t="s">
        <v>22</v>
      </c>
      <c r="D53" s="7" t="s">
        <v>17</v>
      </c>
      <c r="E53" s="8">
        <v>1226.6199999999999</v>
      </c>
      <c r="F53" s="9">
        <v>7</v>
      </c>
      <c r="G53" s="4">
        <v>0.1</v>
      </c>
      <c r="H53" s="10">
        <v>45463</v>
      </c>
      <c r="I53" s="8">
        <v>551.98</v>
      </c>
      <c r="J53" s="11">
        <f>Table26[[#This Row],[Sales]]*Table26[[#This Row],[Quantity]]</f>
        <v>8586.34</v>
      </c>
      <c r="K53" s="11">
        <f>Table26[[#This Row],[Sales_Quantity]]*Table26[[#This Row],[Discount]]</f>
        <v>858.63400000000001</v>
      </c>
      <c r="L53" s="11">
        <f>Table26[[#This Row],[Sales_Quantity]]-Table26[[#This Row],[Discounted_price]]</f>
        <v>7727.7060000000001</v>
      </c>
    </row>
    <row r="54" spans="1:12" x14ac:dyDescent="0.3">
      <c r="A54" s="4" t="s">
        <v>24</v>
      </c>
      <c r="B54" s="7" t="s">
        <v>66</v>
      </c>
      <c r="C54" s="7" t="s">
        <v>22</v>
      </c>
      <c r="D54" s="7" t="s">
        <v>29</v>
      </c>
      <c r="E54" s="8">
        <v>1086.93</v>
      </c>
      <c r="F54" s="9">
        <v>2</v>
      </c>
      <c r="G54" s="4">
        <v>0</v>
      </c>
      <c r="H54" s="10">
        <v>45464</v>
      </c>
      <c r="I54" s="8">
        <v>380.43</v>
      </c>
      <c r="J54" s="11">
        <f>Table26[[#This Row],[Sales]]*Table26[[#This Row],[Quantity]]</f>
        <v>2173.86</v>
      </c>
      <c r="K54" s="11">
        <f>Table26[[#This Row],[Sales_Quantity]]*Table26[[#This Row],[Discount]]</f>
        <v>0</v>
      </c>
      <c r="L54" s="11">
        <f>Table26[[#This Row],[Sales_Quantity]]-Table26[[#This Row],[Discounted_price]]</f>
        <v>2173.86</v>
      </c>
    </row>
    <row r="55" spans="1:12" x14ac:dyDescent="0.3">
      <c r="A55" s="4" t="s">
        <v>67</v>
      </c>
      <c r="B55" s="7" t="s">
        <v>50</v>
      </c>
      <c r="C55" s="7" t="s">
        <v>13</v>
      </c>
      <c r="D55" s="7" t="s">
        <v>14</v>
      </c>
      <c r="E55" s="8">
        <v>942.9</v>
      </c>
      <c r="F55" s="9">
        <v>18</v>
      </c>
      <c r="G55" s="4">
        <v>0.1</v>
      </c>
      <c r="H55" s="10">
        <v>45466</v>
      </c>
      <c r="I55" s="8">
        <v>339.44</v>
      </c>
      <c r="J55" s="11">
        <f>Table26[[#This Row],[Sales]]*Table26[[#This Row],[Quantity]]</f>
        <v>16972.2</v>
      </c>
      <c r="K55" s="11">
        <f>Table26[[#This Row],[Sales_Quantity]]*Table26[[#This Row],[Discount]]</f>
        <v>1697.2200000000003</v>
      </c>
      <c r="L55" s="11">
        <f>Table26[[#This Row],[Sales_Quantity]]-Table26[[#This Row],[Discounted_price]]</f>
        <v>15274.98</v>
      </c>
    </row>
    <row r="56" spans="1:12" x14ac:dyDescent="0.3">
      <c r="A56" s="4" t="s">
        <v>34</v>
      </c>
      <c r="B56" s="7" t="s">
        <v>40</v>
      </c>
      <c r="C56" s="7" t="s">
        <v>26</v>
      </c>
      <c r="D56" s="7" t="s">
        <v>23</v>
      </c>
      <c r="E56" s="8">
        <v>818.8</v>
      </c>
      <c r="F56" s="9">
        <v>15</v>
      </c>
      <c r="G56" s="4">
        <v>0.15</v>
      </c>
      <c r="H56" s="10">
        <v>45468</v>
      </c>
      <c r="I56" s="8">
        <v>173.99</v>
      </c>
      <c r="J56" s="11">
        <f>Table26[[#This Row],[Sales]]*Table26[[#This Row],[Quantity]]</f>
        <v>12282</v>
      </c>
      <c r="K56" s="11">
        <f>Table26[[#This Row],[Sales_Quantity]]*Table26[[#This Row],[Discount]]</f>
        <v>1842.3</v>
      </c>
      <c r="L56" s="11">
        <f>Table26[[#This Row],[Sales_Quantity]]-Table26[[#This Row],[Discounted_price]]</f>
        <v>10439.700000000001</v>
      </c>
    </row>
    <row r="57" spans="1:12" x14ac:dyDescent="0.3">
      <c r="A57" s="4" t="s">
        <v>21</v>
      </c>
      <c r="B57" s="7" t="s">
        <v>16</v>
      </c>
      <c r="C57" s="7" t="s">
        <v>22</v>
      </c>
      <c r="D57" s="7" t="s">
        <v>29</v>
      </c>
      <c r="E57" s="8">
        <v>919.04</v>
      </c>
      <c r="F57" s="9">
        <v>10</v>
      </c>
      <c r="G57" s="4">
        <v>0.2</v>
      </c>
      <c r="H57" s="10">
        <v>45468</v>
      </c>
      <c r="I57" s="8">
        <v>257.33</v>
      </c>
      <c r="J57" s="11">
        <f>Table26[[#This Row],[Sales]]*Table26[[#This Row],[Quantity]]</f>
        <v>9190.4</v>
      </c>
      <c r="K57" s="11">
        <f>Table26[[#This Row],[Sales_Quantity]]*Table26[[#This Row],[Discount]]</f>
        <v>1838.08</v>
      </c>
      <c r="L57" s="11">
        <f>Table26[[#This Row],[Sales_Quantity]]-Table26[[#This Row],[Discounted_price]]</f>
        <v>7352.32</v>
      </c>
    </row>
    <row r="58" spans="1:12" x14ac:dyDescent="0.3">
      <c r="A58" s="4" t="s">
        <v>24</v>
      </c>
      <c r="B58" s="7" t="s">
        <v>68</v>
      </c>
      <c r="C58" s="7" t="s">
        <v>36</v>
      </c>
      <c r="D58" s="7" t="s">
        <v>14</v>
      </c>
      <c r="E58" s="8">
        <v>973.26</v>
      </c>
      <c r="F58" s="9">
        <v>11</v>
      </c>
      <c r="G58" s="4">
        <v>0</v>
      </c>
      <c r="H58" s="10">
        <v>45470</v>
      </c>
      <c r="I58" s="8">
        <v>389.3</v>
      </c>
      <c r="J58" s="11">
        <f>Table26[[#This Row],[Sales]]*Table26[[#This Row],[Quantity]]</f>
        <v>10705.86</v>
      </c>
      <c r="K58" s="11">
        <f>Table26[[#This Row],[Sales_Quantity]]*Table26[[#This Row],[Discount]]</f>
        <v>0</v>
      </c>
      <c r="L58" s="11">
        <f>Table26[[#This Row],[Sales_Quantity]]-Table26[[#This Row],[Discounted_price]]</f>
        <v>10705.86</v>
      </c>
    </row>
    <row r="59" spans="1:12" x14ac:dyDescent="0.3">
      <c r="A59" s="4" t="s">
        <v>43</v>
      </c>
      <c r="B59" s="7" t="s">
        <v>66</v>
      </c>
      <c r="C59" s="7" t="s">
        <v>26</v>
      </c>
      <c r="D59" s="7" t="s">
        <v>23</v>
      </c>
      <c r="E59" s="8">
        <v>741.61</v>
      </c>
      <c r="F59" s="9">
        <v>1</v>
      </c>
      <c r="G59" s="4">
        <v>0.2</v>
      </c>
      <c r="H59" s="10">
        <v>45471</v>
      </c>
      <c r="I59" s="8">
        <v>148.32</v>
      </c>
      <c r="J59" s="11">
        <f>Table26[[#This Row],[Sales]]*Table26[[#This Row],[Quantity]]</f>
        <v>741.61</v>
      </c>
      <c r="K59" s="11">
        <f>Table26[[#This Row],[Sales_Quantity]]*Table26[[#This Row],[Discount]]</f>
        <v>148.322</v>
      </c>
      <c r="L59" s="11">
        <f>Table26[[#This Row],[Sales_Quantity]]-Table26[[#This Row],[Discounted_price]]</f>
        <v>593.28800000000001</v>
      </c>
    </row>
    <row r="60" spans="1:12" x14ac:dyDescent="0.3">
      <c r="A60" s="4" t="s">
        <v>69</v>
      </c>
      <c r="B60" s="7" t="s">
        <v>40</v>
      </c>
      <c r="C60" s="7" t="s">
        <v>26</v>
      </c>
      <c r="D60" s="7" t="s">
        <v>14</v>
      </c>
      <c r="E60" s="8">
        <v>1248.82</v>
      </c>
      <c r="F60" s="9">
        <v>2</v>
      </c>
      <c r="G60" s="4">
        <v>0.1</v>
      </c>
      <c r="H60" s="10">
        <v>45473</v>
      </c>
      <c r="I60" s="8">
        <v>449.58</v>
      </c>
      <c r="J60" s="11">
        <f>Table26[[#This Row],[Sales]]*Table26[[#This Row],[Quantity]]</f>
        <v>2497.64</v>
      </c>
      <c r="K60" s="11">
        <f>Table26[[#This Row],[Sales_Quantity]]*Table26[[#This Row],[Discount]]</f>
        <v>249.76400000000001</v>
      </c>
      <c r="L60" s="11">
        <f>Table26[[#This Row],[Sales_Quantity]]-Table26[[#This Row],[Discounted_price]]</f>
        <v>2247.8759999999997</v>
      </c>
    </row>
    <row r="61" spans="1:12" x14ac:dyDescent="0.3">
      <c r="A61" s="4" t="s">
        <v>15</v>
      </c>
      <c r="B61" s="7" t="s">
        <v>61</v>
      </c>
      <c r="C61" s="7" t="s">
        <v>13</v>
      </c>
      <c r="D61" s="7" t="s">
        <v>17</v>
      </c>
      <c r="E61" s="8">
        <v>1360.36</v>
      </c>
      <c r="F61" s="9">
        <v>17</v>
      </c>
      <c r="G61" s="4">
        <v>0</v>
      </c>
      <c r="H61" s="10">
        <v>45473</v>
      </c>
      <c r="I61" s="8">
        <v>680.18</v>
      </c>
      <c r="J61" s="11">
        <f>Table26[[#This Row],[Sales]]*Table26[[#This Row],[Quantity]]</f>
        <v>23126.12</v>
      </c>
      <c r="K61" s="11">
        <f>Table26[[#This Row],[Sales_Quantity]]*Table26[[#This Row],[Discount]]</f>
        <v>0</v>
      </c>
      <c r="L61" s="11">
        <f>Table26[[#This Row],[Sales_Quantity]]-Table26[[#This Row],[Discounted_price]]</f>
        <v>23126.12</v>
      </c>
    </row>
    <row r="62" spans="1:12" x14ac:dyDescent="0.3">
      <c r="A62" s="4" t="s">
        <v>59</v>
      </c>
      <c r="B62" s="7" t="s">
        <v>33</v>
      </c>
      <c r="C62" s="7" t="s">
        <v>20</v>
      </c>
      <c r="D62" s="7" t="s">
        <v>14</v>
      </c>
      <c r="E62" s="8">
        <v>1383.3</v>
      </c>
      <c r="F62" s="9">
        <v>8</v>
      </c>
      <c r="G62" s="4">
        <v>0.1</v>
      </c>
      <c r="H62" s="10">
        <v>45478</v>
      </c>
      <c r="I62" s="8">
        <v>497.99</v>
      </c>
      <c r="J62" s="11">
        <f>Table26[[#This Row],[Sales]]*Table26[[#This Row],[Quantity]]</f>
        <v>11066.4</v>
      </c>
      <c r="K62" s="11">
        <f>Table26[[#This Row],[Sales_Quantity]]*Table26[[#This Row],[Discount]]</f>
        <v>1106.6400000000001</v>
      </c>
      <c r="L62" s="11">
        <f>Table26[[#This Row],[Sales_Quantity]]-Table26[[#This Row],[Discounted_price]]</f>
        <v>9959.76</v>
      </c>
    </row>
    <row r="63" spans="1:12" x14ac:dyDescent="0.3">
      <c r="A63" s="4" t="s">
        <v>37</v>
      </c>
      <c r="B63" s="7" t="s">
        <v>57</v>
      </c>
      <c r="C63" s="7" t="s">
        <v>36</v>
      </c>
      <c r="D63" s="7" t="s">
        <v>41</v>
      </c>
      <c r="E63" s="8">
        <v>488.99</v>
      </c>
      <c r="F63" s="9">
        <v>9</v>
      </c>
      <c r="G63" s="4">
        <v>0</v>
      </c>
      <c r="H63" s="10">
        <v>45479</v>
      </c>
      <c r="I63" s="8">
        <v>220.05</v>
      </c>
      <c r="J63" s="11">
        <f>Table26[[#This Row],[Sales]]*Table26[[#This Row],[Quantity]]</f>
        <v>4400.91</v>
      </c>
      <c r="K63" s="11">
        <f>Table26[[#This Row],[Sales_Quantity]]*Table26[[#This Row],[Discount]]</f>
        <v>0</v>
      </c>
      <c r="L63" s="11">
        <f>Table26[[#This Row],[Sales_Quantity]]-Table26[[#This Row],[Discounted_price]]</f>
        <v>4400.91</v>
      </c>
    </row>
    <row r="64" spans="1:12" x14ac:dyDescent="0.3">
      <c r="A64" s="4" t="s">
        <v>32</v>
      </c>
      <c r="B64" s="7" t="s">
        <v>33</v>
      </c>
      <c r="C64" s="7" t="s">
        <v>20</v>
      </c>
      <c r="D64" s="7" t="s">
        <v>29</v>
      </c>
      <c r="E64" s="8">
        <v>933.71</v>
      </c>
      <c r="F64" s="9">
        <v>17</v>
      </c>
      <c r="G64" s="4">
        <v>0.1</v>
      </c>
      <c r="H64" s="10">
        <v>45481</v>
      </c>
      <c r="I64" s="8">
        <v>294.12</v>
      </c>
      <c r="J64" s="11">
        <f>Table26[[#This Row],[Sales]]*Table26[[#This Row],[Quantity]]</f>
        <v>15873.07</v>
      </c>
      <c r="K64" s="11">
        <f>Table26[[#This Row],[Sales_Quantity]]*Table26[[#This Row],[Discount]]</f>
        <v>1587.307</v>
      </c>
      <c r="L64" s="11">
        <f>Table26[[#This Row],[Sales_Quantity]]-Table26[[#This Row],[Discounted_price]]</f>
        <v>14285.762999999999</v>
      </c>
    </row>
    <row r="65" spans="1:12" x14ac:dyDescent="0.3">
      <c r="A65" s="4" t="s">
        <v>69</v>
      </c>
      <c r="B65" s="7" t="s">
        <v>12</v>
      </c>
      <c r="C65" s="7" t="s">
        <v>13</v>
      </c>
      <c r="D65" s="7" t="s">
        <v>23</v>
      </c>
      <c r="E65" s="8">
        <v>1005.53</v>
      </c>
      <c r="F65" s="9">
        <v>17</v>
      </c>
      <c r="G65" s="4">
        <v>0.2</v>
      </c>
      <c r="H65" s="10">
        <v>45481</v>
      </c>
      <c r="I65" s="8">
        <v>201.11</v>
      </c>
      <c r="J65" s="11">
        <f>Table26[[#This Row],[Sales]]*Table26[[#This Row],[Quantity]]</f>
        <v>17094.009999999998</v>
      </c>
      <c r="K65" s="11">
        <f>Table26[[#This Row],[Sales_Quantity]]*Table26[[#This Row],[Discount]]</f>
        <v>3418.8019999999997</v>
      </c>
      <c r="L65" s="11">
        <f>Table26[[#This Row],[Sales_Quantity]]-Table26[[#This Row],[Discounted_price]]</f>
        <v>13675.207999999999</v>
      </c>
    </row>
    <row r="66" spans="1:12" x14ac:dyDescent="0.3">
      <c r="A66" s="4" t="s">
        <v>43</v>
      </c>
      <c r="B66" s="7" t="s">
        <v>63</v>
      </c>
      <c r="C66" s="7" t="s">
        <v>22</v>
      </c>
      <c r="D66" s="7" t="s">
        <v>23</v>
      </c>
      <c r="E66" s="8">
        <v>1100.0999999999999</v>
      </c>
      <c r="F66" s="9">
        <v>5</v>
      </c>
      <c r="G66" s="4">
        <v>0.05</v>
      </c>
      <c r="H66" s="10">
        <v>45482</v>
      </c>
      <c r="I66" s="8">
        <v>261.27</v>
      </c>
      <c r="J66" s="11">
        <f>Table26[[#This Row],[Sales]]*Table26[[#This Row],[Quantity]]</f>
        <v>5500.5</v>
      </c>
      <c r="K66" s="11">
        <f>Table26[[#This Row],[Sales_Quantity]]*Table26[[#This Row],[Discount]]</f>
        <v>275.02500000000003</v>
      </c>
      <c r="L66" s="11">
        <f>Table26[[#This Row],[Sales_Quantity]]-Table26[[#This Row],[Discounted_price]]</f>
        <v>5225.4750000000004</v>
      </c>
    </row>
    <row r="67" spans="1:12" x14ac:dyDescent="0.3">
      <c r="A67" s="4" t="s">
        <v>69</v>
      </c>
      <c r="B67" s="7" t="s">
        <v>25</v>
      </c>
      <c r="C67" s="7" t="s">
        <v>26</v>
      </c>
      <c r="D67" s="7" t="s">
        <v>29</v>
      </c>
      <c r="E67" s="8">
        <v>1034.7</v>
      </c>
      <c r="F67" s="9">
        <v>15</v>
      </c>
      <c r="G67" s="4">
        <v>0.15</v>
      </c>
      <c r="H67" s="10">
        <v>45487</v>
      </c>
      <c r="I67" s="8">
        <v>307.82</v>
      </c>
      <c r="J67" s="11">
        <f>Table26[[#This Row],[Sales]]*Table26[[#This Row],[Quantity]]</f>
        <v>15520.5</v>
      </c>
      <c r="K67" s="11">
        <f>Table26[[#This Row],[Sales_Quantity]]*Table26[[#This Row],[Discount]]</f>
        <v>2328.0749999999998</v>
      </c>
      <c r="L67" s="11">
        <f>Table26[[#This Row],[Sales_Quantity]]-Table26[[#This Row],[Discounted_price]]</f>
        <v>13192.424999999999</v>
      </c>
    </row>
    <row r="68" spans="1:12" x14ac:dyDescent="0.3">
      <c r="A68" s="4" t="s">
        <v>67</v>
      </c>
      <c r="B68" s="7" t="s">
        <v>33</v>
      </c>
      <c r="C68" s="7" t="s">
        <v>22</v>
      </c>
      <c r="D68" s="7" t="s">
        <v>14</v>
      </c>
      <c r="E68" s="8">
        <v>876.44</v>
      </c>
      <c r="F68" s="9">
        <v>12</v>
      </c>
      <c r="G68" s="4">
        <v>0.05</v>
      </c>
      <c r="H68" s="10">
        <v>45488</v>
      </c>
      <c r="I68" s="8">
        <v>333.05</v>
      </c>
      <c r="J68" s="11">
        <f>Table26[[#This Row],[Sales]]*Table26[[#This Row],[Quantity]]</f>
        <v>10517.28</v>
      </c>
      <c r="K68" s="11">
        <f>Table26[[#This Row],[Sales_Quantity]]*Table26[[#This Row],[Discount]]</f>
        <v>525.86400000000003</v>
      </c>
      <c r="L68" s="11">
        <f>Table26[[#This Row],[Sales_Quantity]]-Table26[[#This Row],[Discounted_price]]</f>
        <v>9991.4160000000011</v>
      </c>
    </row>
    <row r="69" spans="1:12" x14ac:dyDescent="0.3">
      <c r="A69" s="4" t="s">
        <v>70</v>
      </c>
      <c r="B69" s="7" t="s">
        <v>57</v>
      </c>
      <c r="C69" s="7" t="s">
        <v>13</v>
      </c>
      <c r="D69" s="7" t="s">
        <v>29</v>
      </c>
      <c r="E69" s="8">
        <v>1371.34</v>
      </c>
      <c r="F69" s="9">
        <v>5</v>
      </c>
      <c r="G69" s="4">
        <v>0.05</v>
      </c>
      <c r="H69" s="10">
        <v>45488</v>
      </c>
      <c r="I69" s="8">
        <v>455.97</v>
      </c>
      <c r="J69" s="11">
        <f>Table26[[#This Row],[Sales]]*Table26[[#This Row],[Quantity]]</f>
        <v>6856.7</v>
      </c>
      <c r="K69" s="11">
        <f>Table26[[#This Row],[Sales_Quantity]]*Table26[[#This Row],[Discount]]</f>
        <v>342.83500000000004</v>
      </c>
      <c r="L69" s="11">
        <f>Table26[[#This Row],[Sales_Quantity]]-Table26[[#This Row],[Discounted_price]]</f>
        <v>6513.8649999999998</v>
      </c>
    </row>
    <row r="70" spans="1:12" x14ac:dyDescent="0.3">
      <c r="A70" s="4" t="s">
        <v>59</v>
      </c>
      <c r="B70" s="7" t="s">
        <v>49</v>
      </c>
      <c r="C70" s="7" t="s">
        <v>26</v>
      </c>
      <c r="D70" s="7" t="s">
        <v>23</v>
      </c>
      <c r="E70" s="8">
        <v>1020.26</v>
      </c>
      <c r="F70" s="9">
        <v>11</v>
      </c>
      <c r="G70" s="4">
        <v>0.05</v>
      </c>
      <c r="H70" s="10">
        <v>45494</v>
      </c>
      <c r="I70" s="8">
        <v>242.31</v>
      </c>
      <c r="J70" s="11">
        <f>Table26[[#This Row],[Sales]]*Table26[[#This Row],[Quantity]]</f>
        <v>11222.86</v>
      </c>
      <c r="K70" s="11">
        <f>Table26[[#This Row],[Sales_Quantity]]*Table26[[#This Row],[Discount]]</f>
        <v>561.14300000000003</v>
      </c>
      <c r="L70" s="11">
        <f>Table26[[#This Row],[Sales_Quantity]]-Table26[[#This Row],[Discounted_price]]</f>
        <v>10661.717000000001</v>
      </c>
    </row>
    <row r="71" spans="1:12" x14ac:dyDescent="0.3">
      <c r="A71" s="4" t="s">
        <v>46</v>
      </c>
      <c r="B71" s="7" t="s">
        <v>12</v>
      </c>
      <c r="C71" s="7" t="s">
        <v>36</v>
      </c>
      <c r="D71" s="7" t="s">
        <v>41</v>
      </c>
      <c r="E71" s="8">
        <v>804.81</v>
      </c>
      <c r="F71" s="9">
        <v>1</v>
      </c>
      <c r="G71" s="4">
        <v>0.05</v>
      </c>
      <c r="H71" s="10">
        <v>45502</v>
      </c>
      <c r="I71" s="8">
        <v>344.06</v>
      </c>
      <c r="J71" s="11">
        <f>Table26[[#This Row],[Sales]]*Table26[[#This Row],[Quantity]]</f>
        <v>804.81</v>
      </c>
      <c r="K71" s="11">
        <f>Table26[[#This Row],[Sales_Quantity]]*Table26[[#This Row],[Discount]]</f>
        <v>40.240499999999997</v>
      </c>
      <c r="L71" s="11">
        <f>Table26[[#This Row],[Sales_Quantity]]-Table26[[#This Row],[Discounted_price]]</f>
        <v>764.56949999999995</v>
      </c>
    </row>
    <row r="72" spans="1:12" x14ac:dyDescent="0.3">
      <c r="A72" s="4" t="s">
        <v>24</v>
      </c>
      <c r="B72" s="7" t="s">
        <v>57</v>
      </c>
      <c r="C72" s="7" t="s">
        <v>36</v>
      </c>
      <c r="D72" s="7" t="s">
        <v>23</v>
      </c>
      <c r="E72" s="8">
        <v>608.66</v>
      </c>
      <c r="F72" s="9">
        <v>1</v>
      </c>
      <c r="G72" s="4">
        <v>0.05</v>
      </c>
      <c r="H72" s="10">
        <v>45503</v>
      </c>
      <c r="I72" s="8">
        <v>144.56</v>
      </c>
      <c r="J72" s="11">
        <f>Table26[[#This Row],[Sales]]*Table26[[#This Row],[Quantity]]</f>
        <v>608.66</v>
      </c>
      <c r="K72" s="11">
        <f>Table26[[#This Row],[Sales_Quantity]]*Table26[[#This Row],[Discount]]</f>
        <v>30.433</v>
      </c>
      <c r="L72" s="11">
        <f>Table26[[#This Row],[Sales_Quantity]]-Table26[[#This Row],[Discounted_price]]</f>
        <v>578.22699999999998</v>
      </c>
    </row>
    <row r="73" spans="1:12" x14ac:dyDescent="0.3">
      <c r="A73" s="4" t="s">
        <v>70</v>
      </c>
      <c r="B73" s="7" t="s">
        <v>71</v>
      </c>
      <c r="C73" s="7" t="s">
        <v>22</v>
      </c>
      <c r="D73" s="7" t="s">
        <v>41</v>
      </c>
      <c r="E73" s="8">
        <v>981.2</v>
      </c>
      <c r="F73" s="9">
        <v>19</v>
      </c>
      <c r="G73" s="4">
        <v>0</v>
      </c>
      <c r="H73" s="10">
        <v>45504</v>
      </c>
      <c r="I73" s="8">
        <v>441.54</v>
      </c>
      <c r="J73" s="11">
        <f>Table26[[#This Row],[Sales]]*Table26[[#This Row],[Quantity]]</f>
        <v>18642.8</v>
      </c>
      <c r="K73" s="11">
        <f>Table26[[#This Row],[Sales_Quantity]]*Table26[[#This Row],[Discount]]</f>
        <v>0</v>
      </c>
      <c r="L73" s="11">
        <f>Table26[[#This Row],[Sales_Quantity]]-Table26[[#This Row],[Discounted_price]]</f>
        <v>18642.8</v>
      </c>
    </row>
    <row r="74" spans="1:12" x14ac:dyDescent="0.3">
      <c r="A74" s="4" t="s">
        <v>72</v>
      </c>
      <c r="B74" s="7" t="s">
        <v>57</v>
      </c>
      <c r="C74" s="7" t="s">
        <v>20</v>
      </c>
      <c r="D74" s="7" t="s">
        <v>23</v>
      </c>
      <c r="E74" s="8">
        <v>539.77</v>
      </c>
      <c r="F74" s="9">
        <v>10</v>
      </c>
      <c r="G74" s="4">
        <v>0.15</v>
      </c>
      <c r="H74" s="10">
        <v>45509</v>
      </c>
      <c r="I74" s="8">
        <v>114.7</v>
      </c>
      <c r="J74" s="11">
        <f>Table26[[#This Row],[Sales]]*Table26[[#This Row],[Quantity]]</f>
        <v>5397.7</v>
      </c>
      <c r="K74" s="11">
        <f>Table26[[#This Row],[Sales_Quantity]]*Table26[[#This Row],[Discount]]</f>
        <v>809.65499999999997</v>
      </c>
      <c r="L74" s="11">
        <f>Table26[[#This Row],[Sales_Quantity]]-Table26[[#This Row],[Discounted_price]]</f>
        <v>4588.0450000000001</v>
      </c>
    </row>
    <row r="75" spans="1:12" x14ac:dyDescent="0.3">
      <c r="A75" s="4" t="s">
        <v>15</v>
      </c>
      <c r="B75" s="7" t="s">
        <v>73</v>
      </c>
      <c r="C75" s="7" t="s">
        <v>22</v>
      </c>
      <c r="D75" s="7" t="s">
        <v>14</v>
      </c>
      <c r="E75" s="8">
        <v>804.45</v>
      </c>
      <c r="F75" s="9">
        <v>5</v>
      </c>
      <c r="G75" s="4">
        <v>0.2</v>
      </c>
      <c r="H75" s="10">
        <v>45509</v>
      </c>
      <c r="I75" s="8">
        <v>257.42</v>
      </c>
      <c r="J75" s="11">
        <f>Table26[[#This Row],[Sales]]*Table26[[#This Row],[Quantity]]</f>
        <v>4022.25</v>
      </c>
      <c r="K75" s="11">
        <f>Table26[[#This Row],[Sales_Quantity]]*Table26[[#This Row],[Discount]]</f>
        <v>804.45</v>
      </c>
      <c r="L75" s="11">
        <f>Table26[[#This Row],[Sales_Quantity]]-Table26[[#This Row],[Discounted_price]]</f>
        <v>3217.8</v>
      </c>
    </row>
    <row r="76" spans="1:12" x14ac:dyDescent="0.3">
      <c r="A76" s="4" t="s">
        <v>72</v>
      </c>
      <c r="B76" s="7" t="s">
        <v>40</v>
      </c>
      <c r="C76" s="7" t="s">
        <v>13</v>
      </c>
      <c r="D76" s="7" t="s">
        <v>23</v>
      </c>
      <c r="E76" s="8">
        <v>1526.6</v>
      </c>
      <c r="F76" s="9">
        <v>13</v>
      </c>
      <c r="G76" s="4">
        <v>0.2</v>
      </c>
      <c r="H76" s="10">
        <v>45512</v>
      </c>
      <c r="I76" s="8">
        <v>305.32</v>
      </c>
      <c r="J76" s="11">
        <f>Table26[[#This Row],[Sales]]*Table26[[#This Row],[Quantity]]</f>
        <v>19845.8</v>
      </c>
      <c r="K76" s="11">
        <f>Table26[[#This Row],[Sales_Quantity]]*Table26[[#This Row],[Discount]]</f>
        <v>3969.16</v>
      </c>
      <c r="L76" s="11">
        <f>Table26[[#This Row],[Sales_Quantity]]-Table26[[#This Row],[Discounted_price]]</f>
        <v>15876.64</v>
      </c>
    </row>
    <row r="77" spans="1:12" x14ac:dyDescent="0.3">
      <c r="A77" s="4" t="s">
        <v>15</v>
      </c>
      <c r="B77" s="7" t="s">
        <v>31</v>
      </c>
      <c r="C77" s="7" t="s">
        <v>13</v>
      </c>
      <c r="D77" s="7" t="s">
        <v>23</v>
      </c>
      <c r="E77" s="8">
        <v>1215.26</v>
      </c>
      <c r="F77" s="9">
        <v>5</v>
      </c>
      <c r="G77" s="4">
        <v>0.15</v>
      </c>
      <c r="H77" s="10">
        <v>45513</v>
      </c>
      <c r="I77" s="8">
        <v>258.24</v>
      </c>
      <c r="J77" s="11">
        <f>Table26[[#This Row],[Sales]]*Table26[[#This Row],[Quantity]]</f>
        <v>6076.3</v>
      </c>
      <c r="K77" s="11">
        <f>Table26[[#This Row],[Sales_Quantity]]*Table26[[#This Row],[Discount]]</f>
        <v>911.44500000000005</v>
      </c>
      <c r="L77" s="11">
        <f>Table26[[#This Row],[Sales_Quantity]]-Table26[[#This Row],[Discounted_price]]</f>
        <v>5164.8550000000005</v>
      </c>
    </row>
    <row r="78" spans="1:12" x14ac:dyDescent="0.3">
      <c r="A78" s="4" t="s">
        <v>21</v>
      </c>
      <c r="B78" s="7" t="s">
        <v>55</v>
      </c>
      <c r="C78" s="7" t="s">
        <v>36</v>
      </c>
      <c r="D78" s="7" t="s">
        <v>29</v>
      </c>
      <c r="E78" s="8">
        <v>1261.3399999999999</v>
      </c>
      <c r="F78" s="9">
        <v>3</v>
      </c>
      <c r="G78" s="4">
        <v>0</v>
      </c>
      <c r="H78" s="10">
        <v>45519</v>
      </c>
      <c r="I78" s="8">
        <v>441.47</v>
      </c>
      <c r="J78" s="11">
        <f>Table26[[#This Row],[Sales]]*Table26[[#This Row],[Quantity]]</f>
        <v>3784.0199999999995</v>
      </c>
      <c r="K78" s="11">
        <f>Table26[[#This Row],[Sales_Quantity]]*Table26[[#This Row],[Discount]]</f>
        <v>0</v>
      </c>
      <c r="L78" s="11">
        <f>Table26[[#This Row],[Sales_Quantity]]-Table26[[#This Row],[Discounted_price]]</f>
        <v>3784.0199999999995</v>
      </c>
    </row>
    <row r="79" spans="1:12" x14ac:dyDescent="0.3">
      <c r="A79" s="4" t="s">
        <v>74</v>
      </c>
      <c r="B79" s="7" t="s">
        <v>47</v>
      </c>
      <c r="C79" s="7" t="s">
        <v>26</v>
      </c>
      <c r="D79" s="7" t="s">
        <v>29</v>
      </c>
      <c r="E79" s="8">
        <v>518.07000000000005</v>
      </c>
      <c r="F79" s="9">
        <v>7</v>
      </c>
      <c r="G79" s="4">
        <v>0.05</v>
      </c>
      <c r="H79" s="10">
        <v>45522</v>
      </c>
      <c r="I79" s="8">
        <v>172.26</v>
      </c>
      <c r="J79" s="11">
        <f>Table26[[#This Row],[Sales]]*Table26[[#This Row],[Quantity]]</f>
        <v>3626.4900000000002</v>
      </c>
      <c r="K79" s="11">
        <f>Table26[[#This Row],[Sales_Quantity]]*Table26[[#This Row],[Discount]]</f>
        <v>181.32450000000003</v>
      </c>
      <c r="L79" s="11">
        <f>Table26[[#This Row],[Sales_Quantity]]-Table26[[#This Row],[Discounted_price]]</f>
        <v>3445.1655000000001</v>
      </c>
    </row>
    <row r="80" spans="1:12" x14ac:dyDescent="0.3">
      <c r="A80" s="4" t="s">
        <v>32</v>
      </c>
      <c r="B80" s="7" t="s">
        <v>31</v>
      </c>
      <c r="C80" s="7" t="s">
        <v>13</v>
      </c>
      <c r="D80" s="7" t="s">
        <v>41</v>
      </c>
      <c r="E80" s="8">
        <v>1111.3399999999999</v>
      </c>
      <c r="F80" s="9">
        <v>1</v>
      </c>
      <c r="G80" s="4">
        <v>0</v>
      </c>
      <c r="H80" s="10">
        <v>45523</v>
      </c>
      <c r="I80" s="8">
        <v>500.1</v>
      </c>
      <c r="J80" s="11">
        <f>Table26[[#This Row],[Sales]]*Table26[[#This Row],[Quantity]]</f>
        <v>1111.3399999999999</v>
      </c>
      <c r="K80" s="11">
        <f>Table26[[#This Row],[Sales_Quantity]]*Table26[[#This Row],[Discount]]</f>
        <v>0</v>
      </c>
      <c r="L80" s="11">
        <f>Table26[[#This Row],[Sales_Quantity]]-Table26[[#This Row],[Discounted_price]]</f>
        <v>1111.3399999999999</v>
      </c>
    </row>
    <row r="81" spans="1:12" x14ac:dyDescent="0.3">
      <c r="A81" s="4" t="s">
        <v>24</v>
      </c>
      <c r="B81" s="7" t="s">
        <v>33</v>
      </c>
      <c r="C81" s="7" t="s">
        <v>20</v>
      </c>
      <c r="D81" s="7" t="s">
        <v>17</v>
      </c>
      <c r="E81" s="8">
        <v>1291.47</v>
      </c>
      <c r="F81" s="9">
        <v>18</v>
      </c>
      <c r="G81" s="4">
        <v>0.1</v>
      </c>
      <c r="H81" s="10">
        <v>45526</v>
      </c>
      <c r="I81" s="8">
        <v>581.16</v>
      </c>
      <c r="J81" s="11">
        <f>Table26[[#This Row],[Sales]]*Table26[[#This Row],[Quantity]]</f>
        <v>23246.46</v>
      </c>
      <c r="K81" s="11">
        <f>Table26[[#This Row],[Sales_Quantity]]*Table26[[#This Row],[Discount]]</f>
        <v>2324.6460000000002</v>
      </c>
      <c r="L81" s="11">
        <f>Table26[[#This Row],[Sales_Quantity]]-Table26[[#This Row],[Discounted_price]]</f>
        <v>20921.813999999998</v>
      </c>
    </row>
    <row r="82" spans="1:12" x14ac:dyDescent="0.3">
      <c r="A82" s="4" t="s">
        <v>27</v>
      </c>
      <c r="B82" s="7" t="s">
        <v>57</v>
      </c>
      <c r="C82" s="7" t="s">
        <v>26</v>
      </c>
      <c r="D82" s="7" t="s">
        <v>14</v>
      </c>
      <c r="E82" s="8">
        <v>679.71</v>
      </c>
      <c r="F82" s="9">
        <v>19</v>
      </c>
      <c r="G82" s="4">
        <v>0</v>
      </c>
      <c r="H82" s="10">
        <v>45534</v>
      </c>
      <c r="I82" s="8">
        <v>271.88</v>
      </c>
      <c r="J82" s="11">
        <f>Table26[[#This Row],[Sales]]*Table26[[#This Row],[Quantity]]</f>
        <v>12914.490000000002</v>
      </c>
      <c r="K82" s="11">
        <f>Table26[[#This Row],[Sales_Quantity]]*Table26[[#This Row],[Discount]]</f>
        <v>0</v>
      </c>
      <c r="L82" s="11">
        <f>Table26[[#This Row],[Sales_Quantity]]-Table26[[#This Row],[Discounted_price]]</f>
        <v>12914.490000000002</v>
      </c>
    </row>
    <row r="83" spans="1:12" x14ac:dyDescent="0.3">
      <c r="A83" s="4" t="s">
        <v>70</v>
      </c>
      <c r="B83" s="7" t="s">
        <v>35</v>
      </c>
      <c r="C83" s="7" t="s">
        <v>20</v>
      </c>
      <c r="D83" s="7" t="s">
        <v>29</v>
      </c>
      <c r="E83" s="8">
        <v>1143.69</v>
      </c>
      <c r="F83" s="9">
        <v>17</v>
      </c>
      <c r="G83" s="4">
        <v>0</v>
      </c>
      <c r="H83" s="10">
        <v>45534</v>
      </c>
      <c r="I83" s="8">
        <v>400.29</v>
      </c>
      <c r="J83" s="11">
        <f>Table26[[#This Row],[Sales]]*Table26[[#This Row],[Quantity]]</f>
        <v>19442.73</v>
      </c>
      <c r="K83" s="11">
        <f>Table26[[#This Row],[Sales_Quantity]]*Table26[[#This Row],[Discount]]</f>
        <v>0</v>
      </c>
      <c r="L83" s="11">
        <f>Table26[[#This Row],[Sales_Quantity]]-Table26[[#This Row],[Discounted_price]]</f>
        <v>19442.73</v>
      </c>
    </row>
    <row r="84" spans="1:12" x14ac:dyDescent="0.3">
      <c r="A84" s="4" t="s">
        <v>54</v>
      </c>
      <c r="B84" s="7" t="s">
        <v>52</v>
      </c>
      <c r="C84" s="7" t="s">
        <v>36</v>
      </c>
      <c r="D84" s="7" t="s">
        <v>23</v>
      </c>
      <c r="E84" s="8">
        <v>790.08</v>
      </c>
      <c r="F84" s="9">
        <v>7</v>
      </c>
      <c r="G84" s="4">
        <v>0.1</v>
      </c>
      <c r="H84" s="10">
        <v>45536</v>
      </c>
      <c r="I84" s="8">
        <v>177.77</v>
      </c>
      <c r="J84" s="11">
        <f>Table26[[#This Row],[Sales]]*Table26[[#This Row],[Quantity]]</f>
        <v>5530.56</v>
      </c>
      <c r="K84" s="11">
        <f>Table26[[#This Row],[Sales_Quantity]]*Table26[[#This Row],[Discount]]</f>
        <v>553.05600000000004</v>
      </c>
      <c r="L84" s="11">
        <f>Table26[[#This Row],[Sales_Quantity]]-Table26[[#This Row],[Discounted_price]]</f>
        <v>4977.5040000000008</v>
      </c>
    </row>
    <row r="85" spans="1:12" x14ac:dyDescent="0.3">
      <c r="A85" s="4" t="s">
        <v>21</v>
      </c>
      <c r="B85" s="7" t="s">
        <v>50</v>
      </c>
      <c r="C85" s="7" t="s">
        <v>36</v>
      </c>
      <c r="D85" s="7" t="s">
        <v>14</v>
      </c>
      <c r="E85" s="8">
        <v>1070.68</v>
      </c>
      <c r="F85" s="9">
        <v>7</v>
      </c>
      <c r="G85" s="4">
        <v>0.05</v>
      </c>
      <c r="H85" s="10">
        <v>45536</v>
      </c>
      <c r="I85" s="8">
        <v>406.86</v>
      </c>
      <c r="J85" s="11">
        <f>Table26[[#This Row],[Sales]]*Table26[[#This Row],[Quantity]]</f>
        <v>7494.76</v>
      </c>
      <c r="K85" s="11">
        <f>Table26[[#This Row],[Sales_Quantity]]*Table26[[#This Row],[Discount]]</f>
        <v>374.73800000000006</v>
      </c>
      <c r="L85" s="11">
        <f>Table26[[#This Row],[Sales_Quantity]]-Table26[[#This Row],[Discounted_price]]</f>
        <v>7120.0219999999999</v>
      </c>
    </row>
    <row r="86" spans="1:12" x14ac:dyDescent="0.3">
      <c r="A86" s="4" t="s">
        <v>60</v>
      </c>
      <c r="B86" s="7" t="s">
        <v>38</v>
      </c>
      <c r="C86" s="7" t="s">
        <v>13</v>
      </c>
      <c r="D86" s="7" t="s">
        <v>17</v>
      </c>
      <c r="E86" s="8">
        <v>1168.8900000000001</v>
      </c>
      <c r="F86" s="9">
        <v>4</v>
      </c>
      <c r="G86" s="4">
        <v>0.1</v>
      </c>
      <c r="H86" s="10">
        <v>45544</v>
      </c>
      <c r="I86" s="8">
        <v>526</v>
      </c>
      <c r="J86" s="11">
        <f>Table26[[#This Row],[Sales]]*Table26[[#This Row],[Quantity]]</f>
        <v>4675.5600000000004</v>
      </c>
      <c r="K86" s="11">
        <f>Table26[[#This Row],[Sales_Quantity]]*Table26[[#This Row],[Discount]]</f>
        <v>467.55600000000004</v>
      </c>
      <c r="L86" s="11">
        <f>Table26[[#This Row],[Sales_Quantity]]-Table26[[#This Row],[Discounted_price]]</f>
        <v>4208.0040000000008</v>
      </c>
    </row>
    <row r="87" spans="1:12" x14ac:dyDescent="0.3">
      <c r="A87" s="4" t="s">
        <v>69</v>
      </c>
      <c r="B87" s="7" t="s">
        <v>12</v>
      </c>
      <c r="C87" s="7" t="s">
        <v>22</v>
      </c>
      <c r="D87" s="7" t="s">
        <v>23</v>
      </c>
      <c r="E87" s="8">
        <v>1335.87</v>
      </c>
      <c r="F87" s="9">
        <v>17</v>
      </c>
      <c r="G87" s="4">
        <v>0</v>
      </c>
      <c r="H87" s="10">
        <v>45544</v>
      </c>
      <c r="I87" s="8">
        <v>333.97</v>
      </c>
      <c r="J87" s="11">
        <f>Table26[[#This Row],[Sales]]*Table26[[#This Row],[Quantity]]</f>
        <v>22709.789999999997</v>
      </c>
      <c r="K87" s="11">
        <f>Table26[[#This Row],[Sales_Quantity]]*Table26[[#This Row],[Discount]]</f>
        <v>0</v>
      </c>
      <c r="L87" s="11">
        <f>Table26[[#This Row],[Sales_Quantity]]-Table26[[#This Row],[Discounted_price]]</f>
        <v>22709.789999999997</v>
      </c>
    </row>
    <row r="88" spans="1:12" x14ac:dyDescent="0.3">
      <c r="A88" s="4" t="s">
        <v>42</v>
      </c>
      <c r="B88" s="7" t="s">
        <v>57</v>
      </c>
      <c r="C88" s="7" t="s">
        <v>20</v>
      </c>
      <c r="D88" s="7" t="s">
        <v>29</v>
      </c>
      <c r="E88" s="8">
        <v>873.7</v>
      </c>
      <c r="F88" s="9">
        <v>9</v>
      </c>
      <c r="G88" s="4">
        <v>0</v>
      </c>
      <c r="H88" s="10">
        <v>45546</v>
      </c>
      <c r="I88" s="8">
        <v>305.8</v>
      </c>
      <c r="J88" s="11">
        <f>Table26[[#This Row],[Sales]]*Table26[[#This Row],[Quantity]]</f>
        <v>7863.3</v>
      </c>
      <c r="K88" s="11">
        <f>Table26[[#This Row],[Sales_Quantity]]*Table26[[#This Row],[Discount]]</f>
        <v>0</v>
      </c>
      <c r="L88" s="11">
        <f>Table26[[#This Row],[Sales_Quantity]]-Table26[[#This Row],[Discounted_price]]</f>
        <v>7863.3</v>
      </c>
    </row>
    <row r="89" spans="1:12" x14ac:dyDescent="0.3">
      <c r="A89" s="4" t="s">
        <v>74</v>
      </c>
      <c r="B89" s="7" t="s">
        <v>66</v>
      </c>
      <c r="C89" s="7" t="s">
        <v>13</v>
      </c>
      <c r="D89" s="7" t="s">
        <v>41</v>
      </c>
      <c r="E89" s="8">
        <v>1443.98</v>
      </c>
      <c r="F89" s="9">
        <v>19</v>
      </c>
      <c r="G89" s="4">
        <v>0</v>
      </c>
      <c r="H89" s="10">
        <v>45547</v>
      </c>
      <c r="I89" s="8">
        <v>649.79</v>
      </c>
      <c r="J89" s="11">
        <f>Table26[[#This Row],[Sales]]*Table26[[#This Row],[Quantity]]</f>
        <v>27435.62</v>
      </c>
      <c r="K89" s="11">
        <f>Table26[[#This Row],[Sales_Quantity]]*Table26[[#This Row],[Discount]]</f>
        <v>0</v>
      </c>
      <c r="L89" s="11">
        <f>Table26[[#This Row],[Sales_Quantity]]-Table26[[#This Row],[Discounted_price]]</f>
        <v>27435.62</v>
      </c>
    </row>
    <row r="90" spans="1:12" x14ac:dyDescent="0.3">
      <c r="A90" s="4" t="s">
        <v>42</v>
      </c>
      <c r="B90" s="7" t="s">
        <v>25</v>
      </c>
      <c r="C90" s="7" t="s">
        <v>20</v>
      </c>
      <c r="D90" s="7" t="s">
        <v>41</v>
      </c>
      <c r="E90" s="8">
        <v>1154.33</v>
      </c>
      <c r="F90" s="9">
        <v>11</v>
      </c>
      <c r="G90" s="4">
        <v>0.15</v>
      </c>
      <c r="H90" s="10">
        <v>45549</v>
      </c>
      <c r="I90" s="8">
        <v>441.53</v>
      </c>
      <c r="J90" s="11">
        <f>Table26[[#This Row],[Sales]]*Table26[[#This Row],[Quantity]]</f>
        <v>12697.63</v>
      </c>
      <c r="K90" s="11">
        <f>Table26[[#This Row],[Sales_Quantity]]*Table26[[#This Row],[Discount]]</f>
        <v>1904.6444999999999</v>
      </c>
      <c r="L90" s="11">
        <f>Table26[[#This Row],[Sales_Quantity]]-Table26[[#This Row],[Discounted_price]]</f>
        <v>10792.985499999999</v>
      </c>
    </row>
    <row r="91" spans="1:12" x14ac:dyDescent="0.3">
      <c r="A91" s="4" t="s">
        <v>51</v>
      </c>
      <c r="B91" s="7" t="s">
        <v>52</v>
      </c>
      <c r="C91" s="7" t="s">
        <v>22</v>
      </c>
      <c r="D91" s="7" t="s">
        <v>14</v>
      </c>
      <c r="E91" s="8">
        <v>1264.49</v>
      </c>
      <c r="F91" s="9">
        <v>16</v>
      </c>
      <c r="G91" s="4">
        <v>0.05</v>
      </c>
      <c r="H91" s="10">
        <v>45549</v>
      </c>
      <c r="I91" s="8">
        <v>480.51</v>
      </c>
      <c r="J91" s="11">
        <f>Table26[[#This Row],[Sales]]*Table26[[#This Row],[Quantity]]</f>
        <v>20231.84</v>
      </c>
      <c r="K91" s="11">
        <f>Table26[[#This Row],[Sales_Quantity]]*Table26[[#This Row],[Discount]]</f>
        <v>1011.5920000000001</v>
      </c>
      <c r="L91" s="11">
        <f>Table26[[#This Row],[Sales_Quantity]]-Table26[[#This Row],[Discounted_price]]</f>
        <v>19220.248</v>
      </c>
    </row>
    <row r="92" spans="1:12" x14ac:dyDescent="0.3">
      <c r="A92" s="4" t="s">
        <v>27</v>
      </c>
      <c r="B92" s="7" t="s">
        <v>68</v>
      </c>
      <c r="C92" s="7" t="s">
        <v>13</v>
      </c>
      <c r="D92" s="7" t="s">
        <v>29</v>
      </c>
      <c r="E92" s="8">
        <v>1101.55</v>
      </c>
      <c r="F92" s="9">
        <v>4</v>
      </c>
      <c r="G92" s="4">
        <v>0.1</v>
      </c>
      <c r="H92" s="10">
        <v>45551</v>
      </c>
      <c r="I92" s="8">
        <v>346.99</v>
      </c>
      <c r="J92" s="11">
        <f>Table26[[#This Row],[Sales]]*Table26[[#This Row],[Quantity]]</f>
        <v>4406.2</v>
      </c>
      <c r="K92" s="11">
        <f>Table26[[#This Row],[Sales_Quantity]]*Table26[[#This Row],[Discount]]</f>
        <v>440.62</v>
      </c>
      <c r="L92" s="11">
        <f>Table26[[#This Row],[Sales_Quantity]]-Table26[[#This Row],[Discounted_price]]</f>
        <v>3965.58</v>
      </c>
    </row>
    <row r="93" spans="1:12" x14ac:dyDescent="0.3">
      <c r="A93" s="4" t="s">
        <v>75</v>
      </c>
      <c r="B93" s="7" t="s">
        <v>16</v>
      </c>
      <c r="C93" s="7" t="s">
        <v>22</v>
      </c>
      <c r="D93" s="7" t="s">
        <v>29</v>
      </c>
      <c r="E93" s="8">
        <v>727.73</v>
      </c>
      <c r="F93" s="9">
        <v>1</v>
      </c>
      <c r="G93" s="4">
        <v>0.1</v>
      </c>
      <c r="H93" s="10">
        <v>45552</v>
      </c>
      <c r="I93" s="8">
        <v>229.23</v>
      </c>
      <c r="J93" s="11">
        <f>Table26[[#This Row],[Sales]]*Table26[[#This Row],[Quantity]]</f>
        <v>727.73</v>
      </c>
      <c r="K93" s="11">
        <f>Table26[[#This Row],[Sales_Quantity]]*Table26[[#This Row],[Discount]]</f>
        <v>72.77300000000001</v>
      </c>
      <c r="L93" s="11">
        <f>Table26[[#This Row],[Sales_Quantity]]-Table26[[#This Row],[Discounted_price]]</f>
        <v>654.95699999999999</v>
      </c>
    </row>
    <row r="94" spans="1:12" x14ac:dyDescent="0.3">
      <c r="A94" s="4" t="s">
        <v>76</v>
      </c>
      <c r="B94" s="7" t="s">
        <v>40</v>
      </c>
      <c r="C94" s="7" t="s">
        <v>20</v>
      </c>
      <c r="D94" s="7" t="s">
        <v>41</v>
      </c>
      <c r="E94" s="8">
        <v>875.41</v>
      </c>
      <c r="F94" s="9">
        <v>13</v>
      </c>
      <c r="G94" s="4">
        <v>0.15</v>
      </c>
      <c r="H94" s="10">
        <v>45552</v>
      </c>
      <c r="I94" s="8">
        <v>334.84</v>
      </c>
      <c r="J94" s="11">
        <f>Table26[[#This Row],[Sales]]*Table26[[#This Row],[Quantity]]</f>
        <v>11380.33</v>
      </c>
      <c r="K94" s="11">
        <f>Table26[[#This Row],[Sales_Quantity]]*Table26[[#This Row],[Discount]]</f>
        <v>1707.0494999999999</v>
      </c>
      <c r="L94" s="11">
        <f>Table26[[#This Row],[Sales_Quantity]]-Table26[[#This Row],[Discounted_price]]</f>
        <v>9673.2805000000008</v>
      </c>
    </row>
    <row r="95" spans="1:12" x14ac:dyDescent="0.3">
      <c r="A95" s="4" t="s">
        <v>69</v>
      </c>
      <c r="B95" s="7" t="s">
        <v>25</v>
      </c>
      <c r="C95" s="7" t="s">
        <v>13</v>
      </c>
      <c r="D95" s="7" t="s">
        <v>23</v>
      </c>
      <c r="E95" s="8">
        <v>1158.94</v>
      </c>
      <c r="F95" s="9">
        <v>19</v>
      </c>
      <c r="G95" s="4">
        <v>0.2</v>
      </c>
      <c r="H95" s="10">
        <v>45553</v>
      </c>
      <c r="I95" s="8">
        <v>231.79</v>
      </c>
      <c r="J95" s="11">
        <f>Table26[[#This Row],[Sales]]*Table26[[#This Row],[Quantity]]</f>
        <v>22019.86</v>
      </c>
      <c r="K95" s="11">
        <f>Table26[[#This Row],[Sales_Quantity]]*Table26[[#This Row],[Discount]]</f>
        <v>4403.9720000000007</v>
      </c>
      <c r="L95" s="11">
        <f>Table26[[#This Row],[Sales_Quantity]]-Table26[[#This Row],[Discounted_price]]</f>
        <v>17615.887999999999</v>
      </c>
    </row>
    <row r="96" spans="1:12" x14ac:dyDescent="0.3">
      <c r="A96" s="4" t="s">
        <v>77</v>
      </c>
      <c r="B96" s="7" t="s">
        <v>49</v>
      </c>
      <c r="C96" s="7" t="s">
        <v>22</v>
      </c>
      <c r="D96" s="7" t="s">
        <v>14</v>
      </c>
      <c r="E96" s="8">
        <v>966.3</v>
      </c>
      <c r="F96" s="9">
        <v>2</v>
      </c>
      <c r="G96" s="4">
        <v>0.15</v>
      </c>
      <c r="H96" s="10">
        <v>45557</v>
      </c>
      <c r="I96" s="8">
        <v>328.54</v>
      </c>
      <c r="J96" s="11">
        <f>Table26[[#This Row],[Sales]]*Table26[[#This Row],[Quantity]]</f>
        <v>1932.6</v>
      </c>
      <c r="K96" s="11">
        <f>Table26[[#This Row],[Sales_Quantity]]*Table26[[#This Row],[Discount]]</f>
        <v>289.89</v>
      </c>
      <c r="L96" s="11">
        <f>Table26[[#This Row],[Sales_Quantity]]-Table26[[#This Row],[Discounted_price]]</f>
        <v>1642.71</v>
      </c>
    </row>
    <row r="97" spans="1:12" x14ac:dyDescent="0.3">
      <c r="A97" s="4" t="s">
        <v>70</v>
      </c>
      <c r="B97" s="7" t="s">
        <v>19</v>
      </c>
      <c r="C97" s="7" t="s">
        <v>22</v>
      </c>
      <c r="D97" s="7" t="s">
        <v>14</v>
      </c>
      <c r="E97" s="8">
        <v>917.48</v>
      </c>
      <c r="F97" s="9">
        <v>6</v>
      </c>
      <c r="G97" s="4">
        <v>0</v>
      </c>
      <c r="H97" s="10">
        <v>45558</v>
      </c>
      <c r="I97" s="8">
        <v>366.99</v>
      </c>
      <c r="J97" s="11">
        <f>Table26[[#This Row],[Sales]]*Table26[[#This Row],[Quantity]]</f>
        <v>5504.88</v>
      </c>
      <c r="K97" s="11">
        <f>Table26[[#This Row],[Sales_Quantity]]*Table26[[#This Row],[Discount]]</f>
        <v>0</v>
      </c>
      <c r="L97" s="11">
        <f>Table26[[#This Row],[Sales_Quantity]]-Table26[[#This Row],[Discounted_price]]</f>
        <v>5504.88</v>
      </c>
    </row>
    <row r="98" spans="1:12" x14ac:dyDescent="0.3">
      <c r="A98" s="4" t="s">
        <v>43</v>
      </c>
      <c r="B98" s="7" t="s">
        <v>63</v>
      </c>
      <c r="C98" s="7" t="s">
        <v>13</v>
      </c>
      <c r="D98" s="7" t="s">
        <v>29</v>
      </c>
      <c r="E98" s="8">
        <v>1172.97</v>
      </c>
      <c r="F98" s="9">
        <v>7</v>
      </c>
      <c r="G98" s="4">
        <v>0.15</v>
      </c>
      <c r="H98" s="10">
        <v>45559</v>
      </c>
      <c r="I98" s="8">
        <v>348.96</v>
      </c>
      <c r="J98" s="11">
        <f>Table26[[#This Row],[Sales]]*Table26[[#This Row],[Quantity]]</f>
        <v>8210.7900000000009</v>
      </c>
      <c r="K98" s="11">
        <f>Table26[[#This Row],[Sales_Quantity]]*Table26[[#This Row],[Discount]]</f>
        <v>1231.6185</v>
      </c>
      <c r="L98" s="11">
        <f>Table26[[#This Row],[Sales_Quantity]]-Table26[[#This Row],[Discounted_price]]</f>
        <v>6979.1715000000004</v>
      </c>
    </row>
    <row r="99" spans="1:12" x14ac:dyDescent="0.3">
      <c r="A99" s="4" t="s">
        <v>59</v>
      </c>
      <c r="B99" s="7" t="s">
        <v>25</v>
      </c>
      <c r="C99" s="7" t="s">
        <v>26</v>
      </c>
      <c r="D99" s="7" t="s">
        <v>17</v>
      </c>
      <c r="E99" s="8">
        <v>1205.82</v>
      </c>
      <c r="F99" s="9">
        <v>11</v>
      </c>
      <c r="G99" s="4">
        <v>0.1</v>
      </c>
      <c r="H99" s="10">
        <v>45559</v>
      </c>
      <c r="I99" s="8">
        <v>542.62</v>
      </c>
      <c r="J99" s="11">
        <f>Table26[[#This Row],[Sales]]*Table26[[#This Row],[Quantity]]</f>
        <v>13264.019999999999</v>
      </c>
      <c r="K99" s="11">
        <f>Table26[[#This Row],[Sales_Quantity]]*Table26[[#This Row],[Discount]]</f>
        <v>1326.402</v>
      </c>
      <c r="L99" s="11">
        <f>Table26[[#This Row],[Sales_Quantity]]-Table26[[#This Row],[Discounted_price]]</f>
        <v>11937.617999999999</v>
      </c>
    </row>
    <row r="100" spans="1:12" x14ac:dyDescent="0.3">
      <c r="A100" s="4" t="s">
        <v>18</v>
      </c>
      <c r="B100" s="7" t="s">
        <v>66</v>
      </c>
      <c r="C100" s="7" t="s">
        <v>13</v>
      </c>
      <c r="D100" s="7" t="s">
        <v>41</v>
      </c>
      <c r="E100" s="8">
        <v>826.93</v>
      </c>
      <c r="F100" s="9">
        <v>10</v>
      </c>
      <c r="G100" s="4">
        <v>0.2</v>
      </c>
      <c r="H100" s="10">
        <v>45564</v>
      </c>
      <c r="I100" s="8">
        <v>297.69</v>
      </c>
      <c r="J100" s="11">
        <f>Table26[[#This Row],[Sales]]*Table26[[#This Row],[Quantity]]</f>
        <v>8269.2999999999993</v>
      </c>
      <c r="K100" s="11">
        <f>Table26[[#This Row],[Sales_Quantity]]*Table26[[#This Row],[Discount]]</f>
        <v>1653.86</v>
      </c>
      <c r="L100" s="11">
        <f>Table26[[#This Row],[Sales_Quantity]]-Table26[[#This Row],[Discounted_price]]</f>
        <v>6615.44</v>
      </c>
    </row>
    <row r="101" spans="1:12" x14ac:dyDescent="0.3">
      <c r="A101" s="4" t="s">
        <v>69</v>
      </c>
      <c r="B101" s="7" t="s">
        <v>25</v>
      </c>
      <c r="C101" s="7" t="s">
        <v>36</v>
      </c>
      <c r="D101" s="7" t="s">
        <v>17</v>
      </c>
      <c r="E101" s="8">
        <v>902.19</v>
      </c>
      <c r="F101" s="9">
        <v>12</v>
      </c>
      <c r="G101" s="4">
        <v>0</v>
      </c>
      <c r="H101" s="10">
        <v>45564</v>
      </c>
      <c r="I101" s="8">
        <v>451.1</v>
      </c>
      <c r="J101" s="11">
        <f>Table26[[#This Row],[Sales]]*Table26[[#This Row],[Quantity]]</f>
        <v>10826.28</v>
      </c>
      <c r="K101" s="11">
        <f>Table26[[#This Row],[Sales_Quantity]]*Table26[[#This Row],[Discount]]</f>
        <v>0</v>
      </c>
      <c r="L101" s="11">
        <f>Table26[[#This Row],[Sales_Quantity]]-Table26[[#This Row],[Discounted_price]]</f>
        <v>10826.28</v>
      </c>
    </row>
    <row r="102" spans="1:12" x14ac:dyDescent="0.3">
      <c r="A102" s="4" t="s">
        <v>76</v>
      </c>
      <c r="B102" s="7" t="s">
        <v>40</v>
      </c>
      <c r="C102" s="7" t="s">
        <v>26</v>
      </c>
      <c r="D102" s="7" t="s">
        <v>14</v>
      </c>
      <c r="E102" s="8">
        <v>585.97</v>
      </c>
      <c r="F102" s="9">
        <v>17</v>
      </c>
      <c r="G102" s="4">
        <v>0.1</v>
      </c>
      <c r="H102" s="10">
        <v>45565</v>
      </c>
      <c r="I102" s="8">
        <v>210.95</v>
      </c>
      <c r="J102" s="11">
        <f>Table26[[#This Row],[Sales]]*Table26[[#This Row],[Quantity]]</f>
        <v>9961.49</v>
      </c>
      <c r="K102" s="11">
        <f>Table26[[#This Row],[Sales_Quantity]]*Table26[[#This Row],[Discount]]</f>
        <v>996.149</v>
      </c>
      <c r="L102" s="11">
        <f>Table26[[#This Row],[Sales_Quantity]]-Table26[[#This Row],[Discounted_price]]</f>
        <v>8965.3410000000003</v>
      </c>
    </row>
    <row r="103" spans="1:12" x14ac:dyDescent="0.3">
      <c r="A103" s="4" t="s">
        <v>62</v>
      </c>
      <c r="B103" s="7" t="s">
        <v>28</v>
      </c>
      <c r="C103" s="7" t="s">
        <v>26</v>
      </c>
      <c r="D103" s="7" t="s">
        <v>17</v>
      </c>
      <c r="E103" s="8">
        <v>990.19</v>
      </c>
      <c r="F103" s="9">
        <v>8</v>
      </c>
      <c r="G103" s="4">
        <v>0.1</v>
      </c>
      <c r="H103" s="10">
        <v>45565</v>
      </c>
      <c r="I103" s="8">
        <v>445.59</v>
      </c>
      <c r="J103" s="11">
        <f>Table26[[#This Row],[Sales]]*Table26[[#This Row],[Quantity]]</f>
        <v>7921.52</v>
      </c>
      <c r="K103" s="11">
        <f>Table26[[#This Row],[Sales_Quantity]]*Table26[[#This Row],[Discount]]</f>
        <v>792.15200000000004</v>
      </c>
      <c r="L103" s="11">
        <f>Table26[[#This Row],[Sales_Quantity]]-Table26[[#This Row],[Discounted_price]]</f>
        <v>7129.3680000000004</v>
      </c>
    </row>
    <row r="104" spans="1:12" x14ac:dyDescent="0.3">
      <c r="A104" s="4" t="s">
        <v>46</v>
      </c>
      <c r="B104" s="7" t="s">
        <v>58</v>
      </c>
      <c r="C104" s="7" t="s">
        <v>36</v>
      </c>
      <c r="D104" s="7" t="s">
        <v>23</v>
      </c>
      <c r="E104" s="8">
        <v>1014.09</v>
      </c>
      <c r="F104" s="9">
        <v>13</v>
      </c>
      <c r="G104" s="4">
        <v>0.2</v>
      </c>
      <c r="H104" s="10">
        <v>45567</v>
      </c>
      <c r="I104" s="8">
        <v>202.82</v>
      </c>
      <c r="J104" s="11">
        <f>Table26[[#This Row],[Sales]]*Table26[[#This Row],[Quantity]]</f>
        <v>13183.17</v>
      </c>
      <c r="K104" s="11">
        <f>Table26[[#This Row],[Sales_Quantity]]*Table26[[#This Row],[Discount]]</f>
        <v>2636.634</v>
      </c>
      <c r="L104" s="11">
        <f>Table26[[#This Row],[Sales_Quantity]]-Table26[[#This Row],[Discounted_price]]</f>
        <v>10546.536</v>
      </c>
    </row>
    <row r="105" spans="1:12" x14ac:dyDescent="0.3">
      <c r="A105" s="4" t="s">
        <v>15</v>
      </c>
      <c r="B105" s="7" t="s">
        <v>50</v>
      </c>
      <c r="C105" s="7" t="s">
        <v>26</v>
      </c>
      <c r="D105" s="7" t="s">
        <v>23</v>
      </c>
      <c r="E105" s="8">
        <v>925.29</v>
      </c>
      <c r="F105" s="9">
        <v>17</v>
      </c>
      <c r="G105" s="4">
        <v>0</v>
      </c>
      <c r="H105" s="10">
        <v>45570</v>
      </c>
      <c r="I105" s="8">
        <v>231.32</v>
      </c>
      <c r="J105" s="11">
        <f>Table26[[#This Row],[Sales]]*Table26[[#This Row],[Quantity]]</f>
        <v>15729.93</v>
      </c>
      <c r="K105" s="11">
        <f>Table26[[#This Row],[Sales_Quantity]]*Table26[[#This Row],[Discount]]</f>
        <v>0</v>
      </c>
      <c r="L105" s="11">
        <f>Table26[[#This Row],[Sales_Quantity]]-Table26[[#This Row],[Discounted_price]]</f>
        <v>15729.93</v>
      </c>
    </row>
    <row r="106" spans="1:12" x14ac:dyDescent="0.3">
      <c r="A106" s="4" t="s">
        <v>56</v>
      </c>
      <c r="B106" s="7" t="s">
        <v>49</v>
      </c>
      <c r="C106" s="7" t="s">
        <v>20</v>
      </c>
      <c r="D106" s="7" t="s">
        <v>29</v>
      </c>
      <c r="E106" s="8">
        <v>1286.54</v>
      </c>
      <c r="F106" s="9">
        <v>8</v>
      </c>
      <c r="G106" s="4">
        <v>0</v>
      </c>
      <c r="H106" s="10">
        <v>45575</v>
      </c>
      <c r="I106" s="8">
        <v>450.29</v>
      </c>
      <c r="J106" s="11">
        <f>Table26[[#This Row],[Sales]]*Table26[[#This Row],[Quantity]]</f>
        <v>10292.32</v>
      </c>
      <c r="K106" s="11">
        <f>Table26[[#This Row],[Sales_Quantity]]*Table26[[#This Row],[Discount]]</f>
        <v>0</v>
      </c>
      <c r="L106" s="11">
        <f>Table26[[#This Row],[Sales_Quantity]]-Table26[[#This Row],[Discounted_price]]</f>
        <v>10292.32</v>
      </c>
    </row>
    <row r="107" spans="1:12" x14ac:dyDescent="0.3">
      <c r="A107" s="4" t="s">
        <v>39</v>
      </c>
      <c r="B107" s="7" t="s">
        <v>66</v>
      </c>
      <c r="C107" s="7" t="s">
        <v>22</v>
      </c>
      <c r="D107" s="7" t="s">
        <v>14</v>
      </c>
      <c r="E107" s="8">
        <v>961.62</v>
      </c>
      <c r="F107" s="9">
        <v>8</v>
      </c>
      <c r="G107" s="4">
        <v>0.2</v>
      </c>
      <c r="H107" s="10">
        <v>45577</v>
      </c>
      <c r="I107" s="8">
        <v>307.72000000000003</v>
      </c>
      <c r="J107" s="11">
        <f>Table26[[#This Row],[Sales]]*Table26[[#This Row],[Quantity]]</f>
        <v>7692.96</v>
      </c>
      <c r="K107" s="11">
        <f>Table26[[#This Row],[Sales_Quantity]]*Table26[[#This Row],[Discount]]</f>
        <v>1538.5920000000001</v>
      </c>
      <c r="L107" s="11">
        <f>Table26[[#This Row],[Sales_Quantity]]-Table26[[#This Row],[Discounted_price]]</f>
        <v>6154.3680000000004</v>
      </c>
    </row>
    <row r="108" spans="1:12" x14ac:dyDescent="0.3">
      <c r="A108" s="4" t="s">
        <v>46</v>
      </c>
      <c r="B108" s="7" t="s">
        <v>25</v>
      </c>
      <c r="C108" s="7" t="s">
        <v>20</v>
      </c>
      <c r="D108" s="7" t="s">
        <v>14</v>
      </c>
      <c r="E108" s="8">
        <v>1081.1400000000001</v>
      </c>
      <c r="F108" s="9">
        <v>19</v>
      </c>
      <c r="G108" s="4">
        <v>0.15</v>
      </c>
      <c r="H108" s="10">
        <v>45577</v>
      </c>
      <c r="I108" s="8">
        <v>367.59</v>
      </c>
      <c r="J108" s="11">
        <f>Table26[[#This Row],[Sales]]*Table26[[#This Row],[Quantity]]</f>
        <v>20541.660000000003</v>
      </c>
      <c r="K108" s="11">
        <f>Table26[[#This Row],[Sales_Quantity]]*Table26[[#This Row],[Discount]]</f>
        <v>3081.2490000000003</v>
      </c>
      <c r="L108" s="11">
        <f>Table26[[#This Row],[Sales_Quantity]]-Table26[[#This Row],[Discounted_price]]</f>
        <v>17460.411000000004</v>
      </c>
    </row>
    <row r="109" spans="1:12" x14ac:dyDescent="0.3">
      <c r="A109" s="4" t="s">
        <v>60</v>
      </c>
      <c r="B109" s="7" t="s">
        <v>25</v>
      </c>
      <c r="C109" s="7" t="s">
        <v>13</v>
      </c>
      <c r="D109" s="7" t="s">
        <v>17</v>
      </c>
      <c r="E109" s="8">
        <v>1923.66</v>
      </c>
      <c r="F109" s="9">
        <v>9</v>
      </c>
      <c r="G109" s="4">
        <v>0.2</v>
      </c>
      <c r="H109" s="10">
        <v>45580</v>
      </c>
      <c r="I109" s="8">
        <v>769.46</v>
      </c>
      <c r="J109" s="11">
        <f>Table26[[#This Row],[Sales]]*Table26[[#This Row],[Quantity]]</f>
        <v>17312.940000000002</v>
      </c>
      <c r="K109" s="11">
        <f>Table26[[#This Row],[Sales_Quantity]]*Table26[[#This Row],[Discount]]</f>
        <v>3462.5880000000006</v>
      </c>
      <c r="L109" s="11">
        <f>Table26[[#This Row],[Sales_Quantity]]-Table26[[#This Row],[Discounted_price]]</f>
        <v>13850.352000000003</v>
      </c>
    </row>
    <row r="110" spans="1:12" x14ac:dyDescent="0.3">
      <c r="A110" s="4" t="s">
        <v>56</v>
      </c>
      <c r="B110" s="7" t="s">
        <v>68</v>
      </c>
      <c r="C110" s="7" t="s">
        <v>36</v>
      </c>
      <c r="D110" s="7" t="s">
        <v>17</v>
      </c>
      <c r="E110" s="8">
        <v>728.71</v>
      </c>
      <c r="F110" s="9">
        <v>14</v>
      </c>
      <c r="G110" s="4">
        <v>0.1</v>
      </c>
      <c r="H110" s="10">
        <v>45581</v>
      </c>
      <c r="I110" s="8">
        <v>327.92</v>
      </c>
      <c r="J110" s="11">
        <f>Table26[[#This Row],[Sales]]*Table26[[#This Row],[Quantity]]</f>
        <v>10201.94</v>
      </c>
      <c r="K110" s="11">
        <f>Table26[[#This Row],[Sales_Quantity]]*Table26[[#This Row],[Discount]]</f>
        <v>1020.1940000000001</v>
      </c>
      <c r="L110" s="11">
        <f>Table26[[#This Row],[Sales_Quantity]]-Table26[[#This Row],[Discounted_price]]</f>
        <v>9181.746000000001</v>
      </c>
    </row>
    <row r="111" spans="1:12" x14ac:dyDescent="0.3">
      <c r="A111" s="4" t="s">
        <v>11</v>
      </c>
      <c r="B111" s="7" t="s">
        <v>35</v>
      </c>
      <c r="C111" s="7" t="s">
        <v>36</v>
      </c>
      <c r="D111" s="7" t="s">
        <v>17</v>
      </c>
      <c r="E111" s="8">
        <v>1301.8900000000001</v>
      </c>
      <c r="F111" s="9">
        <v>7</v>
      </c>
      <c r="G111" s="4">
        <v>0.15</v>
      </c>
      <c r="H111" s="10">
        <v>45581</v>
      </c>
      <c r="I111" s="8">
        <v>553.29999999999995</v>
      </c>
      <c r="J111" s="11">
        <f>Table26[[#This Row],[Sales]]*Table26[[#This Row],[Quantity]]</f>
        <v>9113.2300000000014</v>
      </c>
      <c r="K111" s="11">
        <f>Table26[[#This Row],[Sales_Quantity]]*Table26[[#This Row],[Discount]]</f>
        <v>1366.9845000000003</v>
      </c>
      <c r="L111" s="11">
        <f>Table26[[#This Row],[Sales_Quantity]]-Table26[[#This Row],[Discounted_price]]</f>
        <v>7746.2455000000009</v>
      </c>
    </row>
    <row r="112" spans="1:12" x14ac:dyDescent="0.3">
      <c r="A112" s="4" t="s">
        <v>72</v>
      </c>
      <c r="B112" s="7" t="s">
        <v>68</v>
      </c>
      <c r="C112" s="7" t="s">
        <v>20</v>
      </c>
      <c r="D112" s="7" t="s">
        <v>14</v>
      </c>
      <c r="E112" s="8">
        <v>980.18</v>
      </c>
      <c r="F112" s="9">
        <v>16</v>
      </c>
      <c r="G112" s="4">
        <v>0.1</v>
      </c>
      <c r="H112" s="10">
        <v>45582</v>
      </c>
      <c r="I112" s="8">
        <v>352.86</v>
      </c>
      <c r="J112" s="11">
        <f>Table26[[#This Row],[Sales]]*Table26[[#This Row],[Quantity]]</f>
        <v>15682.88</v>
      </c>
      <c r="K112" s="11">
        <f>Table26[[#This Row],[Sales_Quantity]]*Table26[[#This Row],[Discount]]</f>
        <v>1568.288</v>
      </c>
      <c r="L112" s="11">
        <f>Table26[[#This Row],[Sales_Quantity]]-Table26[[#This Row],[Discounted_price]]</f>
        <v>14114.591999999999</v>
      </c>
    </row>
    <row r="113" spans="1:12" x14ac:dyDescent="0.3">
      <c r="A113" s="4" t="s">
        <v>76</v>
      </c>
      <c r="B113" s="7" t="s">
        <v>25</v>
      </c>
      <c r="C113" s="7" t="s">
        <v>13</v>
      </c>
      <c r="D113" s="7" t="s">
        <v>17</v>
      </c>
      <c r="E113" s="8">
        <v>697.57</v>
      </c>
      <c r="F113" s="9">
        <v>17</v>
      </c>
      <c r="G113" s="4">
        <v>0.1</v>
      </c>
      <c r="H113" s="10">
        <v>45584</v>
      </c>
      <c r="I113" s="8">
        <v>313.91000000000003</v>
      </c>
      <c r="J113" s="11">
        <f>Table26[[#This Row],[Sales]]*Table26[[#This Row],[Quantity]]</f>
        <v>11858.69</v>
      </c>
      <c r="K113" s="11">
        <f>Table26[[#This Row],[Sales_Quantity]]*Table26[[#This Row],[Discount]]</f>
        <v>1185.8690000000001</v>
      </c>
      <c r="L113" s="11">
        <f>Table26[[#This Row],[Sales_Quantity]]-Table26[[#This Row],[Discounted_price]]</f>
        <v>10672.821</v>
      </c>
    </row>
    <row r="114" spans="1:12" x14ac:dyDescent="0.3">
      <c r="A114" s="4" t="s">
        <v>48</v>
      </c>
      <c r="B114" s="7" t="s">
        <v>73</v>
      </c>
      <c r="C114" s="7" t="s">
        <v>13</v>
      </c>
      <c r="D114" s="7" t="s">
        <v>29</v>
      </c>
      <c r="E114" s="8">
        <v>1193.6099999999999</v>
      </c>
      <c r="F114" s="9">
        <v>1</v>
      </c>
      <c r="G114" s="4">
        <v>0.15</v>
      </c>
      <c r="H114" s="10">
        <v>45584</v>
      </c>
      <c r="I114" s="8">
        <v>355.1</v>
      </c>
      <c r="J114" s="11">
        <f>Table26[[#This Row],[Sales]]*Table26[[#This Row],[Quantity]]</f>
        <v>1193.6099999999999</v>
      </c>
      <c r="K114" s="11">
        <f>Table26[[#This Row],[Sales_Quantity]]*Table26[[#This Row],[Discount]]</f>
        <v>179.04149999999998</v>
      </c>
      <c r="L114" s="11">
        <f>Table26[[#This Row],[Sales_Quantity]]-Table26[[#This Row],[Discounted_price]]</f>
        <v>1014.5684999999999</v>
      </c>
    </row>
    <row r="115" spans="1:12" x14ac:dyDescent="0.3">
      <c r="A115" s="4" t="s">
        <v>34</v>
      </c>
      <c r="B115" s="7" t="s">
        <v>40</v>
      </c>
      <c r="C115" s="7" t="s">
        <v>22</v>
      </c>
      <c r="D115" s="7" t="s">
        <v>23</v>
      </c>
      <c r="E115" s="8">
        <v>771.02</v>
      </c>
      <c r="F115" s="9">
        <v>1</v>
      </c>
      <c r="G115" s="4">
        <v>0</v>
      </c>
      <c r="H115" s="10">
        <v>45585</v>
      </c>
      <c r="I115" s="8">
        <v>192.76</v>
      </c>
      <c r="J115" s="11">
        <f>Table26[[#This Row],[Sales]]*Table26[[#This Row],[Quantity]]</f>
        <v>771.02</v>
      </c>
      <c r="K115" s="11">
        <f>Table26[[#This Row],[Sales_Quantity]]*Table26[[#This Row],[Discount]]</f>
        <v>0</v>
      </c>
      <c r="L115" s="11">
        <f>Table26[[#This Row],[Sales_Quantity]]-Table26[[#This Row],[Discounted_price]]</f>
        <v>771.02</v>
      </c>
    </row>
    <row r="116" spans="1:12" x14ac:dyDescent="0.3">
      <c r="A116" s="4" t="s">
        <v>69</v>
      </c>
      <c r="B116" s="7" t="s">
        <v>71</v>
      </c>
      <c r="C116" s="7" t="s">
        <v>26</v>
      </c>
      <c r="D116" s="7" t="s">
        <v>17</v>
      </c>
      <c r="E116" s="8">
        <v>661.09</v>
      </c>
      <c r="F116" s="9">
        <v>1</v>
      </c>
      <c r="G116" s="4">
        <v>0.2</v>
      </c>
      <c r="H116" s="10">
        <v>45593</v>
      </c>
      <c r="I116" s="8">
        <v>264.44</v>
      </c>
      <c r="J116" s="11">
        <f>Table26[[#This Row],[Sales]]*Table26[[#This Row],[Quantity]]</f>
        <v>661.09</v>
      </c>
      <c r="K116" s="11">
        <f>Table26[[#This Row],[Sales_Quantity]]*Table26[[#This Row],[Discount]]</f>
        <v>132.21800000000002</v>
      </c>
      <c r="L116" s="11">
        <f>Table26[[#This Row],[Sales_Quantity]]-Table26[[#This Row],[Discounted_price]]</f>
        <v>528.87200000000007</v>
      </c>
    </row>
    <row r="117" spans="1:12" x14ac:dyDescent="0.3">
      <c r="A117" s="4" t="s">
        <v>15</v>
      </c>
      <c r="B117" s="7" t="s">
        <v>57</v>
      </c>
      <c r="C117" s="7" t="s">
        <v>13</v>
      </c>
      <c r="D117" s="7" t="s">
        <v>23</v>
      </c>
      <c r="E117" s="8">
        <v>688.83</v>
      </c>
      <c r="F117" s="9">
        <v>15</v>
      </c>
      <c r="G117" s="4">
        <v>0</v>
      </c>
      <c r="H117" s="10">
        <v>45595</v>
      </c>
      <c r="I117" s="8">
        <v>172.21</v>
      </c>
      <c r="J117" s="11">
        <f>Table26[[#This Row],[Sales]]*Table26[[#This Row],[Quantity]]</f>
        <v>10332.450000000001</v>
      </c>
      <c r="K117" s="11">
        <f>Table26[[#This Row],[Sales_Quantity]]*Table26[[#This Row],[Discount]]</f>
        <v>0</v>
      </c>
      <c r="L117" s="11">
        <f>Table26[[#This Row],[Sales_Quantity]]-Table26[[#This Row],[Discounted_price]]</f>
        <v>10332.450000000001</v>
      </c>
    </row>
    <row r="118" spans="1:12" x14ac:dyDescent="0.3">
      <c r="A118" s="4" t="s">
        <v>75</v>
      </c>
      <c r="B118" s="7" t="s">
        <v>31</v>
      </c>
      <c r="C118" s="7" t="s">
        <v>36</v>
      </c>
      <c r="D118" s="7" t="s">
        <v>14</v>
      </c>
      <c r="E118" s="8">
        <v>1249.0999999999999</v>
      </c>
      <c r="F118" s="9">
        <v>4</v>
      </c>
      <c r="G118" s="4">
        <v>0.05</v>
      </c>
      <c r="H118" s="10">
        <v>45597</v>
      </c>
      <c r="I118" s="8">
        <v>474.66</v>
      </c>
      <c r="J118" s="11">
        <f>Table26[[#This Row],[Sales]]*Table26[[#This Row],[Quantity]]</f>
        <v>4996.3999999999996</v>
      </c>
      <c r="K118" s="11">
        <f>Table26[[#This Row],[Sales_Quantity]]*Table26[[#This Row],[Discount]]</f>
        <v>249.82</v>
      </c>
      <c r="L118" s="11">
        <f>Table26[[#This Row],[Sales_Quantity]]-Table26[[#This Row],[Discounted_price]]</f>
        <v>4746.58</v>
      </c>
    </row>
    <row r="119" spans="1:12" x14ac:dyDescent="0.3">
      <c r="A119" s="4" t="s">
        <v>46</v>
      </c>
      <c r="B119" s="7" t="s">
        <v>25</v>
      </c>
      <c r="C119" s="7" t="s">
        <v>20</v>
      </c>
      <c r="D119" s="7" t="s">
        <v>41</v>
      </c>
      <c r="E119" s="8">
        <v>1014.22</v>
      </c>
      <c r="F119" s="9">
        <v>14</v>
      </c>
      <c r="G119" s="4">
        <v>0.05</v>
      </c>
      <c r="H119" s="10">
        <v>45599</v>
      </c>
      <c r="I119" s="8">
        <v>433.58</v>
      </c>
      <c r="J119" s="11">
        <f>Table26[[#This Row],[Sales]]*Table26[[#This Row],[Quantity]]</f>
        <v>14199.08</v>
      </c>
      <c r="K119" s="11">
        <f>Table26[[#This Row],[Sales_Quantity]]*Table26[[#This Row],[Discount]]</f>
        <v>709.95400000000006</v>
      </c>
      <c r="L119" s="11">
        <f>Table26[[#This Row],[Sales_Quantity]]-Table26[[#This Row],[Discounted_price]]</f>
        <v>13489.126</v>
      </c>
    </row>
    <row r="120" spans="1:12" x14ac:dyDescent="0.3">
      <c r="A120" s="4" t="s">
        <v>56</v>
      </c>
      <c r="B120" s="7" t="s">
        <v>50</v>
      </c>
      <c r="C120" s="7" t="s">
        <v>20</v>
      </c>
      <c r="D120" s="7" t="s">
        <v>14</v>
      </c>
      <c r="E120" s="8">
        <v>1010.58</v>
      </c>
      <c r="F120" s="9">
        <v>2</v>
      </c>
      <c r="G120" s="4">
        <v>0.15</v>
      </c>
      <c r="H120" s="10">
        <v>45605</v>
      </c>
      <c r="I120" s="8">
        <v>343.6</v>
      </c>
      <c r="J120" s="11">
        <f>Table26[[#This Row],[Sales]]*Table26[[#This Row],[Quantity]]</f>
        <v>2021.16</v>
      </c>
      <c r="K120" s="11">
        <f>Table26[[#This Row],[Sales_Quantity]]*Table26[[#This Row],[Discount]]</f>
        <v>303.17399999999998</v>
      </c>
      <c r="L120" s="11">
        <f>Table26[[#This Row],[Sales_Quantity]]-Table26[[#This Row],[Discounted_price]]</f>
        <v>1717.9860000000001</v>
      </c>
    </row>
    <row r="121" spans="1:12" x14ac:dyDescent="0.3">
      <c r="A121" s="4" t="s">
        <v>32</v>
      </c>
      <c r="B121" s="7" t="s">
        <v>61</v>
      </c>
      <c r="C121" s="7" t="s">
        <v>26</v>
      </c>
      <c r="D121" s="7" t="s">
        <v>29</v>
      </c>
      <c r="E121" s="8">
        <v>957.29</v>
      </c>
      <c r="F121" s="9">
        <v>4</v>
      </c>
      <c r="G121" s="4">
        <v>0.05</v>
      </c>
      <c r="H121" s="10">
        <v>45605</v>
      </c>
      <c r="I121" s="8">
        <v>318.3</v>
      </c>
      <c r="J121" s="11">
        <f>Table26[[#This Row],[Sales]]*Table26[[#This Row],[Quantity]]</f>
        <v>3829.16</v>
      </c>
      <c r="K121" s="11">
        <f>Table26[[#This Row],[Sales_Quantity]]*Table26[[#This Row],[Discount]]</f>
        <v>191.458</v>
      </c>
      <c r="L121" s="11">
        <f>Table26[[#This Row],[Sales_Quantity]]-Table26[[#This Row],[Discounted_price]]</f>
        <v>3637.7019999999998</v>
      </c>
    </row>
    <row r="122" spans="1:12" x14ac:dyDescent="0.3">
      <c r="A122" s="4" t="s">
        <v>30</v>
      </c>
      <c r="B122" s="7" t="s">
        <v>47</v>
      </c>
      <c r="C122" s="7" t="s">
        <v>26</v>
      </c>
      <c r="D122" s="7" t="s">
        <v>29</v>
      </c>
      <c r="E122" s="8">
        <v>1077.92</v>
      </c>
      <c r="F122" s="9">
        <v>3</v>
      </c>
      <c r="G122" s="4">
        <v>0.05</v>
      </c>
      <c r="H122" s="10">
        <v>45608</v>
      </c>
      <c r="I122" s="8">
        <v>358.41</v>
      </c>
      <c r="J122" s="11">
        <f>Table26[[#This Row],[Sales]]*Table26[[#This Row],[Quantity]]</f>
        <v>3233.76</v>
      </c>
      <c r="K122" s="11">
        <f>Table26[[#This Row],[Sales_Quantity]]*Table26[[#This Row],[Discount]]</f>
        <v>161.68800000000002</v>
      </c>
      <c r="L122" s="11">
        <f>Table26[[#This Row],[Sales_Quantity]]-Table26[[#This Row],[Discounted_price]]</f>
        <v>3072.0720000000001</v>
      </c>
    </row>
    <row r="123" spans="1:12" x14ac:dyDescent="0.3">
      <c r="A123" s="4" t="s">
        <v>54</v>
      </c>
      <c r="B123" s="7" t="s">
        <v>52</v>
      </c>
      <c r="C123" s="7" t="s">
        <v>22</v>
      </c>
      <c r="D123" s="7" t="s">
        <v>17</v>
      </c>
      <c r="E123" s="8">
        <v>1163.01</v>
      </c>
      <c r="F123" s="9">
        <v>5</v>
      </c>
      <c r="G123" s="4">
        <v>0</v>
      </c>
      <c r="H123" s="10">
        <v>45611</v>
      </c>
      <c r="I123" s="8">
        <v>581.5</v>
      </c>
      <c r="J123" s="11">
        <f>Table26[[#This Row],[Sales]]*Table26[[#This Row],[Quantity]]</f>
        <v>5815.05</v>
      </c>
      <c r="K123" s="11">
        <f>Table26[[#This Row],[Sales_Quantity]]*Table26[[#This Row],[Discount]]</f>
        <v>0</v>
      </c>
      <c r="L123" s="11">
        <f>Table26[[#This Row],[Sales_Quantity]]-Table26[[#This Row],[Discounted_price]]</f>
        <v>5815.05</v>
      </c>
    </row>
    <row r="124" spans="1:12" x14ac:dyDescent="0.3">
      <c r="A124" s="4" t="s">
        <v>56</v>
      </c>
      <c r="B124" s="7" t="s">
        <v>47</v>
      </c>
      <c r="C124" s="7" t="s">
        <v>20</v>
      </c>
      <c r="D124" s="7" t="s">
        <v>41</v>
      </c>
      <c r="E124" s="8">
        <v>1014.56</v>
      </c>
      <c r="F124" s="9">
        <v>10</v>
      </c>
      <c r="G124" s="4">
        <v>0.1</v>
      </c>
      <c r="H124" s="10">
        <v>45612</v>
      </c>
      <c r="I124" s="8">
        <v>410.9</v>
      </c>
      <c r="J124" s="11">
        <f>Table26[[#This Row],[Sales]]*Table26[[#This Row],[Quantity]]</f>
        <v>10145.599999999999</v>
      </c>
      <c r="K124" s="11">
        <f>Table26[[#This Row],[Sales_Quantity]]*Table26[[#This Row],[Discount]]</f>
        <v>1014.56</v>
      </c>
      <c r="L124" s="11">
        <f>Table26[[#This Row],[Sales_Quantity]]-Table26[[#This Row],[Discounted_price]]</f>
        <v>9131.0399999999991</v>
      </c>
    </row>
    <row r="125" spans="1:12" x14ac:dyDescent="0.3">
      <c r="A125" s="4" t="s">
        <v>11</v>
      </c>
      <c r="B125" s="7" t="s">
        <v>19</v>
      </c>
      <c r="C125" s="7" t="s">
        <v>22</v>
      </c>
      <c r="D125" s="7" t="s">
        <v>23</v>
      </c>
      <c r="E125" s="8">
        <v>718.04</v>
      </c>
      <c r="F125" s="9">
        <v>14</v>
      </c>
      <c r="G125" s="4">
        <v>0</v>
      </c>
      <c r="H125" s="10">
        <v>45613</v>
      </c>
      <c r="I125" s="8">
        <v>179.51</v>
      </c>
      <c r="J125" s="11">
        <f>Table26[[#This Row],[Sales]]*Table26[[#This Row],[Quantity]]</f>
        <v>10052.56</v>
      </c>
      <c r="K125" s="11">
        <f>Table26[[#This Row],[Sales_Quantity]]*Table26[[#This Row],[Discount]]</f>
        <v>0</v>
      </c>
      <c r="L125" s="11">
        <f>Table26[[#This Row],[Sales_Quantity]]-Table26[[#This Row],[Discounted_price]]</f>
        <v>10052.56</v>
      </c>
    </row>
    <row r="126" spans="1:12" x14ac:dyDescent="0.3">
      <c r="A126" s="4" t="s">
        <v>74</v>
      </c>
      <c r="B126" s="7" t="s">
        <v>19</v>
      </c>
      <c r="C126" s="7" t="s">
        <v>36</v>
      </c>
      <c r="D126" s="7" t="s">
        <v>17</v>
      </c>
      <c r="E126" s="8">
        <v>1277.8499999999999</v>
      </c>
      <c r="F126" s="9">
        <v>18</v>
      </c>
      <c r="G126" s="4">
        <v>0.2</v>
      </c>
      <c r="H126" s="10">
        <v>45613</v>
      </c>
      <c r="I126" s="8">
        <v>511.14</v>
      </c>
      <c r="J126" s="11">
        <f>Table26[[#This Row],[Sales]]*Table26[[#This Row],[Quantity]]</f>
        <v>23001.3</v>
      </c>
      <c r="K126" s="11">
        <f>Table26[[#This Row],[Sales_Quantity]]*Table26[[#This Row],[Discount]]</f>
        <v>4600.26</v>
      </c>
      <c r="L126" s="11">
        <f>Table26[[#This Row],[Sales_Quantity]]-Table26[[#This Row],[Discounted_price]]</f>
        <v>18401.04</v>
      </c>
    </row>
    <row r="127" spans="1:12" x14ac:dyDescent="0.3">
      <c r="A127" s="4" t="s">
        <v>72</v>
      </c>
      <c r="B127" s="7" t="s">
        <v>25</v>
      </c>
      <c r="C127" s="7" t="s">
        <v>26</v>
      </c>
      <c r="D127" s="7" t="s">
        <v>23</v>
      </c>
      <c r="E127" s="8">
        <v>706.73</v>
      </c>
      <c r="F127" s="9">
        <v>1</v>
      </c>
      <c r="G127" s="4">
        <v>0.15</v>
      </c>
      <c r="H127" s="10">
        <v>45613</v>
      </c>
      <c r="I127" s="8">
        <v>150.18</v>
      </c>
      <c r="J127" s="11">
        <f>Table26[[#This Row],[Sales]]*Table26[[#This Row],[Quantity]]</f>
        <v>706.73</v>
      </c>
      <c r="K127" s="11">
        <f>Table26[[#This Row],[Sales_Quantity]]*Table26[[#This Row],[Discount]]</f>
        <v>106.0095</v>
      </c>
      <c r="L127" s="11">
        <f>Table26[[#This Row],[Sales_Quantity]]-Table26[[#This Row],[Discounted_price]]</f>
        <v>600.72050000000002</v>
      </c>
    </row>
    <row r="128" spans="1:12" x14ac:dyDescent="0.3">
      <c r="A128" s="4" t="s">
        <v>67</v>
      </c>
      <c r="B128" s="7" t="s">
        <v>52</v>
      </c>
      <c r="C128" s="7" t="s">
        <v>20</v>
      </c>
      <c r="D128" s="7" t="s">
        <v>23</v>
      </c>
      <c r="E128" s="8">
        <v>1410.59</v>
      </c>
      <c r="F128" s="9">
        <v>15</v>
      </c>
      <c r="G128" s="4">
        <v>0</v>
      </c>
      <c r="H128" s="10">
        <v>45615</v>
      </c>
      <c r="I128" s="8">
        <v>352.65</v>
      </c>
      <c r="J128" s="11">
        <f>Table26[[#This Row],[Sales]]*Table26[[#This Row],[Quantity]]</f>
        <v>21158.85</v>
      </c>
      <c r="K128" s="11">
        <f>Table26[[#This Row],[Sales_Quantity]]*Table26[[#This Row],[Discount]]</f>
        <v>0</v>
      </c>
      <c r="L128" s="11">
        <f>Table26[[#This Row],[Sales_Quantity]]-Table26[[#This Row],[Discounted_price]]</f>
        <v>21158.85</v>
      </c>
    </row>
    <row r="129" spans="1:12" x14ac:dyDescent="0.3">
      <c r="A129" s="4" t="s">
        <v>34</v>
      </c>
      <c r="B129" s="7" t="s">
        <v>63</v>
      </c>
      <c r="C129" s="7" t="s">
        <v>22</v>
      </c>
      <c r="D129" s="7" t="s">
        <v>29</v>
      </c>
      <c r="E129" s="8">
        <v>1350.33</v>
      </c>
      <c r="F129" s="9">
        <v>10</v>
      </c>
      <c r="G129" s="4">
        <v>0</v>
      </c>
      <c r="H129" s="10">
        <v>45615</v>
      </c>
      <c r="I129" s="8">
        <v>472.62</v>
      </c>
      <c r="J129" s="11">
        <f>Table26[[#This Row],[Sales]]*Table26[[#This Row],[Quantity]]</f>
        <v>13503.3</v>
      </c>
      <c r="K129" s="11">
        <f>Table26[[#This Row],[Sales_Quantity]]*Table26[[#This Row],[Discount]]</f>
        <v>0</v>
      </c>
      <c r="L129" s="11">
        <f>Table26[[#This Row],[Sales_Quantity]]-Table26[[#This Row],[Discounted_price]]</f>
        <v>13503.3</v>
      </c>
    </row>
    <row r="130" spans="1:12" x14ac:dyDescent="0.3">
      <c r="A130" s="4" t="s">
        <v>43</v>
      </c>
      <c r="B130" s="7" t="s">
        <v>47</v>
      </c>
      <c r="C130" s="7" t="s">
        <v>20</v>
      </c>
      <c r="D130" s="7" t="s">
        <v>23</v>
      </c>
      <c r="E130" s="8">
        <v>919.18</v>
      </c>
      <c r="F130" s="9">
        <v>4</v>
      </c>
      <c r="G130" s="4">
        <v>0.15</v>
      </c>
      <c r="H130" s="10">
        <v>45615</v>
      </c>
      <c r="I130" s="8">
        <v>195.33</v>
      </c>
      <c r="J130" s="11">
        <f>Table26[[#This Row],[Sales]]*Table26[[#This Row],[Quantity]]</f>
        <v>3676.72</v>
      </c>
      <c r="K130" s="11">
        <f>Table26[[#This Row],[Sales_Quantity]]*Table26[[#This Row],[Discount]]</f>
        <v>551.50799999999992</v>
      </c>
      <c r="L130" s="11">
        <f>Table26[[#This Row],[Sales_Quantity]]-Table26[[#This Row],[Discounted_price]]</f>
        <v>3125.212</v>
      </c>
    </row>
    <row r="131" spans="1:12" x14ac:dyDescent="0.3">
      <c r="A131" s="4" t="s">
        <v>76</v>
      </c>
      <c r="B131" s="7" t="s">
        <v>25</v>
      </c>
      <c r="C131" s="7" t="s">
        <v>13</v>
      </c>
      <c r="D131" s="7" t="s">
        <v>23</v>
      </c>
      <c r="E131" s="8">
        <v>258.51</v>
      </c>
      <c r="F131" s="9">
        <v>19</v>
      </c>
      <c r="G131" s="4">
        <v>0</v>
      </c>
      <c r="H131" s="10">
        <v>45616</v>
      </c>
      <c r="I131" s="8">
        <v>64.63</v>
      </c>
      <c r="J131" s="11">
        <f>Table26[[#This Row],[Sales]]*Table26[[#This Row],[Quantity]]</f>
        <v>4911.6899999999996</v>
      </c>
      <c r="K131" s="11">
        <f>Table26[[#This Row],[Sales_Quantity]]*Table26[[#This Row],[Discount]]</f>
        <v>0</v>
      </c>
      <c r="L131" s="11">
        <f>Table26[[#This Row],[Sales_Quantity]]-Table26[[#This Row],[Discounted_price]]</f>
        <v>4911.6899999999996</v>
      </c>
    </row>
    <row r="132" spans="1:12" x14ac:dyDescent="0.3">
      <c r="A132" s="4" t="s">
        <v>65</v>
      </c>
      <c r="B132" s="7" t="s">
        <v>63</v>
      </c>
      <c r="C132" s="7" t="s">
        <v>20</v>
      </c>
      <c r="D132" s="7" t="s">
        <v>14</v>
      </c>
      <c r="E132" s="8">
        <v>1213.48</v>
      </c>
      <c r="F132" s="9">
        <v>5</v>
      </c>
      <c r="G132" s="4">
        <v>0.05</v>
      </c>
      <c r="H132" s="10">
        <v>45616</v>
      </c>
      <c r="I132" s="8">
        <v>461.12</v>
      </c>
      <c r="J132" s="11">
        <f>Table26[[#This Row],[Sales]]*Table26[[#This Row],[Quantity]]</f>
        <v>6067.4</v>
      </c>
      <c r="K132" s="11">
        <f>Table26[[#This Row],[Sales_Quantity]]*Table26[[#This Row],[Discount]]</f>
        <v>303.37</v>
      </c>
      <c r="L132" s="11">
        <f>Table26[[#This Row],[Sales_Quantity]]-Table26[[#This Row],[Discounted_price]]</f>
        <v>5764.03</v>
      </c>
    </row>
    <row r="133" spans="1:12" x14ac:dyDescent="0.3">
      <c r="A133" s="4" t="s">
        <v>59</v>
      </c>
      <c r="B133" s="7" t="s">
        <v>40</v>
      </c>
      <c r="C133" s="7" t="s">
        <v>36</v>
      </c>
      <c r="D133" s="7" t="s">
        <v>14</v>
      </c>
      <c r="E133" s="8">
        <v>1150.28</v>
      </c>
      <c r="F133" s="9">
        <v>8</v>
      </c>
      <c r="G133" s="4">
        <v>0.05</v>
      </c>
      <c r="H133" s="10">
        <v>45622</v>
      </c>
      <c r="I133" s="8">
        <v>437.11</v>
      </c>
      <c r="J133" s="11">
        <f>Table26[[#This Row],[Sales]]*Table26[[#This Row],[Quantity]]</f>
        <v>9202.24</v>
      </c>
      <c r="K133" s="11">
        <f>Table26[[#This Row],[Sales_Quantity]]*Table26[[#This Row],[Discount]]</f>
        <v>460.11200000000002</v>
      </c>
      <c r="L133" s="11">
        <f>Table26[[#This Row],[Sales_Quantity]]-Table26[[#This Row],[Discounted_price]]</f>
        <v>8742.1280000000006</v>
      </c>
    </row>
    <row r="134" spans="1:12" x14ac:dyDescent="0.3">
      <c r="A134" s="4" t="s">
        <v>39</v>
      </c>
      <c r="B134" s="7" t="s">
        <v>73</v>
      </c>
      <c r="C134" s="7" t="s">
        <v>22</v>
      </c>
      <c r="D134" s="7" t="s">
        <v>29</v>
      </c>
      <c r="E134" s="8">
        <v>853.86</v>
      </c>
      <c r="F134" s="9">
        <v>8</v>
      </c>
      <c r="G134" s="4">
        <v>0.1</v>
      </c>
      <c r="H134" s="10">
        <v>45622</v>
      </c>
      <c r="I134" s="8">
        <v>268.97000000000003</v>
      </c>
      <c r="J134" s="11">
        <f>Table26[[#This Row],[Sales]]*Table26[[#This Row],[Quantity]]</f>
        <v>6830.88</v>
      </c>
      <c r="K134" s="11">
        <f>Table26[[#This Row],[Sales_Quantity]]*Table26[[#This Row],[Discount]]</f>
        <v>683.08800000000008</v>
      </c>
      <c r="L134" s="11">
        <f>Table26[[#This Row],[Sales_Quantity]]-Table26[[#This Row],[Discounted_price]]</f>
        <v>6147.7920000000004</v>
      </c>
    </row>
    <row r="135" spans="1:12" x14ac:dyDescent="0.3">
      <c r="A135" s="4" t="s">
        <v>77</v>
      </c>
      <c r="B135" s="7" t="s">
        <v>47</v>
      </c>
      <c r="C135" s="7" t="s">
        <v>22</v>
      </c>
      <c r="D135" s="7" t="s">
        <v>23</v>
      </c>
      <c r="E135" s="8">
        <v>1061.04</v>
      </c>
      <c r="F135" s="9">
        <v>1</v>
      </c>
      <c r="G135" s="4">
        <v>0</v>
      </c>
      <c r="H135" s="10">
        <v>45624</v>
      </c>
      <c r="I135" s="8">
        <v>265.26</v>
      </c>
      <c r="J135" s="11">
        <f>Table26[[#This Row],[Sales]]*Table26[[#This Row],[Quantity]]</f>
        <v>1061.04</v>
      </c>
      <c r="K135" s="11">
        <f>Table26[[#This Row],[Sales_Quantity]]*Table26[[#This Row],[Discount]]</f>
        <v>0</v>
      </c>
      <c r="L135" s="11">
        <f>Table26[[#This Row],[Sales_Quantity]]-Table26[[#This Row],[Discounted_price]]</f>
        <v>1061.04</v>
      </c>
    </row>
    <row r="136" spans="1:12" x14ac:dyDescent="0.3">
      <c r="A136" s="4" t="s">
        <v>30</v>
      </c>
      <c r="B136" s="7" t="s">
        <v>45</v>
      </c>
      <c r="C136" s="7" t="s">
        <v>13</v>
      </c>
      <c r="D136" s="7" t="s">
        <v>23</v>
      </c>
      <c r="E136" s="8">
        <v>894.55</v>
      </c>
      <c r="F136" s="9">
        <v>19</v>
      </c>
      <c r="G136" s="4">
        <v>0.2</v>
      </c>
      <c r="H136" s="10">
        <v>45625</v>
      </c>
      <c r="I136" s="8">
        <v>178.91</v>
      </c>
      <c r="J136" s="11">
        <f>Table26[[#This Row],[Sales]]*Table26[[#This Row],[Quantity]]</f>
        <v>16996.45</v>
      </c>
      <c r="K136" s="11">
        <f>Table26[[#This Row],[Sales_Quantity]]*Table26[[#This Row],[Discount]]</f>
        <v>3399.2900000000004</v>
      </c>
      <c r="L136" s="11">
        <f>Table26[[#This Row],[Sales_Quantity]]-Table26[[#This Row],[Discounted_price]]</f>
        <v>13597.16</v>
      </c>
    </row>
    <row r="137" spans="1:12" x14ac:dyDescent="0.3">
      <c r="A137" s="4" t="s">
        <v>27</v>
      </c>
      <c r="B137" s="7" t="s">
        <v>40</v>
      </c>
      <c r="C137" s="7" t="s">
        <v>26</v>
      </c>
      <c r="D137" s="7" t="s">
        <v>41</v>
      </c>
      <c r="E137" s="8">
        <v>833.91</v>
      </c>
      <c r="F137" s="9">
        <v>3</v>
      </c>
      <c r="G137" s="4">
        <v>0.05</v>
      </c>
      <c r="H137" s="10">
        <v>45626</v>
      </c>
      <c r="I137" s="8">
        <v>356.5</v>
      </c>
      <c r="J137" s="11">
        <f>Table26[[#This Row],[Sales]]*Table26[[#This Row],[Quantity]]</f>
        <v>2501.73</v>
      </c>
      <c r="K137" s="11">
        <f>Table26[[#This Row],[Sales_Quantity]]*Table26[[#This Row],[Discount]]</f>
        <v>125.0865</v>
      </c>
      <c r="L137" s="11">
        <f>Table26[[#This Row],[Sales_Quantity]]-Table26[[#This Row],[Discounted_price]]</f>
        <v>2376.6435000000001</v>
      </c>
    </row>
    <row r="138" spans="1:12" x14ac:dyDescent="0.3">
      <c r="A138" s="4" t="s">
        <v>60</v>
      </c>
      <c r="B138" s="7" t="s">
        <v>73</v>
      </c>
      <c r="C138" s="7" t="s">
        <v>13</v>
      </c>
      <c r="D138" s="7" t="s">
        <v>29</v>
      </c>
      <c r="E138" s="8">
        <v>820.19</v>
      </c>
      <c r="F138" s="9">
        <v>4</v>
      </c>
      <c r="G138" s="4">
        <v>0.2</v>
      </c>
      <c r="H138" s="10">
        <v>45630</v>
      </c>
      <c r="I138" s="8">
        <v>229.65</v>
      </c>
      <c r="J138" s="11">
        <f>Table26[[#This Row],[Sales]]*Table26[[#This Row],[Quantity]]</f>
        <v>3280.76</v>
      </c>
      <c r="K138" s="11">
        <f>Table26[[#This Row],[Sales_Quantity]]*Table26[[#This Row],[Discount]]</f>
        <v>656.15200000000004</v>
      </c>
      <c r="L138" s="11">
        <f>Table26[[#This Row],[Sales_Quantity]]-Table26[[#This Row],[Discounted_price]]</f>
        <v>2624.6080000000002</v>
      </c>
    </row>
    <row r="139" spans="1:12" x14ac:dyDescent="0.3">
      <c r="A139" s="4" t="s">
        <v>60</v>
      </c>
      <c r="B139" s="7" t="s">
        <v>40</v>
      </c>
      <c r="C139" s="7" t="s">
        <v>36</v>
      </c>
      <c r="D139" s="7" t="s">
        <v>23</v>
      </c>
      <c r="E139" s="8">
        <v>511.74</v>
      </c>
      <c r="F139" s="9">
        <v>8</v>
      </c>
      <c r="G139" s="4">
        <v>0.05</v>
      </c>
      <c r="H139" s="10">
        <v>45631</v>
      </c>
      <c r="I139" s="8">
        <v>121.54</v>
      </c>
      <c r="J139" s="11">
        <f>Table26[[#This Row],[Sales]]*Table26[[#This Row],[Quantity]]</f>
        <v>4093.92</v>
      </c>
      <c r="K139" s="11">
        <f>Table26[[#This Row],[Sales_Quantity]]*Table26[[#This Row],[Discount]]</f>
        <v>204.69600000000003</v>
      </c>
      <c r="L139" s="11">
        <f>Table26[[#This Row],[Sales_Quantity]]-Table26[[#This Row],[Discounted_price]]</f>
        <v>3889.2240000000002</v>
      </c>
    </row>
    <row r="140" spans="1:12" x14ac:dyDescent="0.3">
      <c r="A140" s="4" t="s">
        <v>67</v>
      </c>
      <c r="B140" s="7" t="s">
        <v>63</v>
      </c>
      <c r="C140" s="7" t="s">
        <v>22</v>
      </c>
      <c r="D140" s="7" t="s">
        <v>29</v>
      </c>
      <c r="E140" s="8">
        <v>806.03</v>
      </c>
      <c r="F140" s="9">
        <v>19</v>
      </c>
      <c r="G140" s="4">
        <v>0.05</v>
      </c>
      <c r="H140" s="10">
        <v>45638</v>
      </c>
      <c r="I140" s="8">
        <v>268</v>
      </c>
      <c r="J140" s="11">
        <f>Table26[[#This Row],[Sales]]*Table26[[#This Row],[Quantity]]</f>
        <v>15314.57</v>
      </c>
      <c r="K140" s="11">
        <f>Table26[[#This Row],[Sales_Quantity]]*Table26[[#This Row],[Discount]]</f>
        <v>765.72850000000005</v>
      </c>
      <c r="L140" s="11">
        <f>Table26[[#This Row],[Sales_Quantity]]-Table26[[#This Row],[Discounted_price]]</f>
        <v>14548.8415</v>
      </c>
    </row>
    <row r="141" spans="1:12" x14ac:dyDescent="0.3">
      <c r="A141" s="4" t="s">
        <v>30</v>
      </c>
      <c r="B141" s="7" t="s">
        <v>28</v>
      </c>
      <c r="C141" s="7" t="s">
        <v>36</v>
      </c>
      <c r="D141" s="7" t="s">
        <v>29</v>
      </c>
      <c r="E141" s="8">
        <v>1432.47</v>
      </c>
      <c r="F141" s="9">
        <v>16</v>
      </c>
      <c r="G141" s="4">
        <v>0.15</v>
      </c>
      <c r="H141" s="10">
        <v>45640</v>
      </c>
      <c r="I141" s="8">
        <v>426.16</v>
      </c>
      <c r="J141" s="11">
        <f>Table26[[#This Row],[Sales]]*Table26[[#This Row],[Quantity]]</f>
        <v>22919.52</v>
      </c>
      <c r="K141" s="11">
        <f>Table26[[#This Row],[Sales_Quantity]]*Table26[[#This Row],[Discount]]</f>
        <v>3437.9279999999999</v>
      </c>
      <c r="L141" s="11">
        <f>Table26[[#This Row],[Sales_Quantity]]-Table26[[#This Row],[Discounted_price]]</f>
        <v>19481.592000000001</v>
      </c>
    </row>
    <row r="142" spans="1:12" x14ac:dyDescent="0.3">
      <c r="A142" s="4" t="s">
        <v>76</v>
      </c>
      <c r="B142" s="7" t="s">
        <v>31</v>
      </c>
      <c r="C142" s="7" t="s">
        <v>36</v>
      </c>
      <c r="D142" s="7" t="s">
        <v>23</v>
      </c>
      <c r="E142" s="8">
        <v>1488.58</v>
      </c>
      <c r="F142" s="9">
        <v>10</v>
      </c>
      <c r="G142" s="4">
        <v>0.15</v>
      </c>
      <c r="H142" s="10">
        <v>45640</v>
      </c>
      <c r="I142" s="8">
        <v>316.32</v>
      </c>
      <c r="J142" s="11">
        <f>Table26[[#This Row],[Sales]]*Table26[[#This Row],[Quantity]]</f>
        <v>14885.8</v>
      </c>
      <c r="K142" s="11">
        <f>Table26[[#This Row],[Sales_Quantity]]*Table26[[#This Row],[Discount]]</f>
        <v>2232.87</v>
      </c>
      <c r="L142" s="11">
        <f>Table26[[#This Row],[Sales_Quantity]]-Table26[[#This Row],[Discounted_price]]</f>
        <v>12652.93</v>
      </c>
    </row>
    <row r="143" spans="1:12" x14ac:dyDescent="0.3">
      <c r="A143" s="4" t="s">
        <v>32</v>
      </c>
      <c r="B143" s="7" t="s">
        <v>68</v>
      </c>
      <c r="C143" s="7" t="s">
        <v>20</v>
      </c>
      <c r="D143" s="7" t="s">
        <v>14</v>
      </c>
      <c r="E143" s="8">
        <v>1231.26</v>
      </c>
      <c r="F143" s="9">
        <v>9</v>
      </c>
      <c r="G143" s="4">
        <v>0</v>
      </c>
      <c r="H143" s="10">
        <v>45646</v>
      </c>
      <c r="I143" s="8">
        <v>492.5</v>
      </c>
      <c r="J143" s="11">
        <f>Table26[[#This Row],[Sales]]*Table26[[#This Row],[Quantity]]</f>
        <v>11081.34</v>
      </c>
      <c r="K143" s="11">
        <f>Table26[[#This Row],[Sales_Quantity]]*Table26[[#This Row],[Discount]]</f>
        <v>0</v>
      </c>
      <c r="L143" s="11">
        <f>Table26[[#This Row],[Sales_Quantity]]-Table26[[#This Row],[Discounted_price]]</f>
        <v>11081.34</v>
      </c>
    </row>
    <row r="144" spans="1:12" x14ac:dyDescent="0.3">
      <c r="A144" s="4" t="s">
        <v>32</v>
      </c>
      <c r="B144" s="7" t="s">
        <v>45</v>
      </c>
      <c r="C144" s="7" t="s">
        <v>13</v>
      </c>
      <c r="D144" s="7" t="s">
        <v>23</v>
      </c>
      <c r="E144" s="8">
        <v>1161.67</v>
      </c>
      <c r="F144" s="9">
        <v>19</v>
      </c>
      <c r="G144" s="4">
        <v>0.2</v>
      </c>
      <c r="H144" s="10">
        <v>45647</v>
      </c>
      <c r="I144" s="8">
        <v>232.33</v>
      </c>
      <c r="J144" s="11">
        <f>Table26[[#This Row],[Sales]]*Table26[[#This Row],[Quantity]]</f>
        <v>22071.730000000003</v>
      </c>
      <c r="K144" s="11">
        <f>Table26[[#This Row],[Sales_Quantity]]*Table26[[#This Row],[Discount]]</f>
        <v>4414.3460000000005</v>
      </c>
      <c r="L144" s="11">
        <f>Table26[[#This Row],[Sales_Quantity]]-Table26[[#This Row],[Discounted_price]]</f>
        <v>17657.384000000002</v>
      </c>
    </row>
    <row r="145" spans="1:12" x14ac:dyDescent="0.3">
      <c r="A145" s="4" t="s">
        <v>51</v>
      </c>
      <c r="B145" s="7" t="s">
        <v>47</v>
      </c>
      <c r="C145" s="7" t="s">
        <v>36</v>
      </c>
      <c r="D145" s="7" t="s">
        <v>41</v>
      </c>
      <c r="E145" s="8">
        <v>388.23</v>
      </c>
      <c r="F145" s="9">
        <v>16</v>
      </c>
      <c r="G145" s="4">
        <v>0.05</v>
      </c>
      <c r="H145" s="10">
        <v>45650</v>
      </c>
      <c r="I145" s="8">
        <v>165.97</v>
      </c>
      <c r="J145" s="11">
        <f>Table26[[#This Row],[Sales]]*Table26[[#This Row],[Quantity]]</f>
        <v>6211.68</v>
      </c>
      <c r="K145" s="11">
        <f>Table26[[#This Row],[Sales_Quantity]]*Table26[[#This Row],[Discount]]</f>
        <v>310.58400000000006</v>
      </c>
      <c r="L145" s="11">
        <f>Table26[[#This Row],[Sales_Quantity]]-Table26[[#This Row],[Discounted_price]]</f>
        <v>5901.0960000000005</v>
      </c>
    </row>
    <row r="146" spans="1:12" x14ac:dyDescent="0.3">
      <c r="A146" s="4" t="s">
        <v>74</v>
      </c>
      <c r="B146" s="7" t="s">
        <v>33</v>
      </c>
      <c r="C146" s="7" t="s">
        <v>26</v>
      </c>
      <c r="D146" s="7" t="s">
        <v>17</v>
      </c>
      <c r="E146" s="8">
        <v>1589.42</v>
      </c>
      <c r="F146" s="9">
        <v>6</v>
      </c>
      <c r="G146" s="4">
        <v>0.15</v>
      </c>
      <c r="H146" s="10">
        <v>45651</v>
      </c>
      <c r="I146" s="8">
        <v>675.5</v>
      </c>
      <c r="J146" s="11">
        <f>Table26[[#This Row],[Sales]]*Table26[[#This Row],[Quantity]]</f>
        <v>9536.52</v>
      </c>
      <c r="K146" s="11">
        <f>Table26[[#This Row],[Sales_Quantity]]*Table26[[#This Row],[Discount]]</f>
        <v>1430.4780000000001</v>
      </c>
      <c r="L146" s="11">
        <f>Table26[[#This Row],[Sales_Quantity]]-Table26[[#This Row],[Discounted_price]]</f>
        <v>8106.0420000000004</v>
      </c>
    </row>
    <row r="147" spans="1:12" x14ac:dyDescent="0.3">
      <c r="A147" s="4" t="s">
        <v>30</v>
      </c>
      <c r="B147" s="7" t="s">
        <v>73</v>
      </c>
      <c r="C147" s="7" t="s">
        <v>26</v>
      </c>
      <c r="D147" s="7" t="s">
        <v>17</v>
      </c>
      <c r="E147" s="8">
        <v>336.66</v>
      </c>
      <c r="F147" s="9">
        <v>13</v>
      </c>
      <c r="G147" s="4">
        <v>0.2</v>
      </c>
      <c r="H147" s="10">
        <v>45651</v>
      </c>
      <c r="I147" s="8">
        <v>134.66</v>
      </c>
      <c r="J147" s="11">
        <f>Table26[[#This Row],[Sales]]*Table26[[#This Row],[Quantity]]</f>
        <v>4376.58</v>
      </c>
      <c r="K147" s="11">
        <f>Table26[[#This Row],[Sales_Quantity]]*Table26[[#This Row],[Discount]]</f>
        <v>875.31600000000003</v>
      </c>
      <c r="L147" s="11">
        <f>Table26[[#This Row],[Sales_Quantity]]-Table26[[#This Row],[Discounted_price]]</f>
        <v>3501.2640000000001</v>
      </c>
    </row>
    <row r="148" spans="1:12" x14ac:dyDescent="0.3">
      <c r="A148" s="4" t="s">
        <v>51</v>
      </c>
      <c r="B148" s="7" t="s">
        <v>25</v>
      </c>
      <c r="C148" s="7" t="s">
        <v>13</v>
      </c>
      <c r="D148" s="7" t="s">
        <v>14</v>
      </c>
      <c r="E148" s="8">
        <v>1353.79</v>
      </c>
      <c r="F148" s="9">
        <v>14</v>
      </c>
      <c r="G148" s="4">
        <v>0.1</v>
      </c>
      <c r="H148" s="10">
        <v>45656</v>
      </c>
      <c r="I148" s="8">
        <v>487.36</v>
      </c>
      <c r="J148" s="11">
        <f>Table26[[#This Row],[Sales]]*Table26[[#This Row],[Quantity]]</f>
        <v>18953.059999999998</v>
      </c>
      <c r="K148" s="11">
        <f>Table26[[#This Row],[Sales_Quantity]]*Table26[[#This Row],[Discount]]</f>
        <v>1895.3059999999998</v>
      </c>
      <c r="L148" s="11">
        <f>Table26[[#This Row],[Sales_Quantity]]-Table26[[#This Row],[Discounted_price]]</f>
        <v>17057.753999999997</v>
      </c>
    </row>
    <row r="149" spans="1:12" x14ac:dyDescent="0.3">
      <c r="A149" s="4" t="s">
        <v>65</v>
      </c>
      <c r="B149" s="7" t="s">
        <v>71</v>
      </c>
      <c r="C149" s="7" t="s">
        <v>36</v>
      </c>
      <c r="D149" s="7" t="s">
        <v>17</v>
      </c>
      <c r="E149" s="8">
        <v>662.61</v>
      </c>
      <c r="F149" s="9">
        <v>11</v>
      </c>
      <c r="G149" s="4">
        <v>0.05</v>
      </c>
      <c r="H149" s="10">
        <v>45658</v>
      </c>
      <c r="I149" s="8">
        <v>314.74</v>
      </c>
      <c r="J149" s="11">
        <f>Table26[[#This Row],[Sales]]*Table26[[#This Row],[Quantity]]</f>
        <v>7288.71</v>
      </c>
      <c r="K149" s="11">
        <f>Table26[[#This Row],[Sales_Quantity]]*Table26[[#This Row],[Discount]]</f>
        <v>364.43550000000005</v>
      </c>
      <c r="L149" s="11">
        <f>Table26[[#This Row],[Sales_Quantity]]-Table26[[#This Row],[Discounted_price]]</f>
        <v>6924.2744999999995</v>
      </c>
    </row>
    <row r="150" spans="1:12" x14ac:dyDescent="0.3">
      <c r="A150" s="4" t="s">
        <v>54</v>
      </c>
      <c r="B150" s="7" t="s">
        <v>50</v>
      </c>
      <c r="C150" s="7" t="s">
        <v>26</v>
      </c>
      <c r="D150" s="7" t="s">
        <v>41</v>
      </c>
      <c r="E150" s="8">
        <v>309.42</v>
      </c>
      <c r="F150" s="9">
        <v>1</v>
      </c>
      <c r="G150" s="4">
        <v>0.2</v>
      </c>
      <c r="H150" s="10">
        <v>45658</v>
      </c>
      <c r="I150" s="8">
        <v>111.39</v>
      </c>
      <c r="J150" s="11">
        <f>Table26[[#This Row],[Sales]]*Table26[[#This Row],[Quantity]]</f>
        <v>309.42</v>
      </c>
      <c r="K150" s="11">
        <f>Table26[[#This Row],[Sales_Quantity]]*Table26[[#This Row],[Discount]]</f>
        <v>61.884000000000007</v>
      </c>
      <c r="L150" s="11">
        <f>Table26[[#This Row],[Sales_Quantity]]-Table26[[#This Row],[Discounted_price]]</f>
        <v>247.536</v>
      </c>
    </row>
    <row r="151" spans="1:12" x14ac:dyDescent="0.3">
      <c r="A151" s="4" t="s">
        <v>65</v>
      </c>
      <c r="B151" s="7" t="s">
        <v>31</v>
      </c>
      <c r="C151" s="7" t="s">
        <v>26</v>
      </c>
      <c r="D151" s="7" t="s">
        <v>14</v>
      </c>
      <c r="E151" s="8">
        <v>884.63</v>
      </c>
      <c r="F151" s="9">
        <v>18</v>
      </c>
      <c r="G151" s="4">
        <v>0.1</v>
      </c>
      <c r="H151" s="10">
        <v>45659</v>
      </c>
      <c r="I151" s="8">
        <v>318.47000000000003</v>
      </c>
      <c r="J151" s="11">
        <f>Table26[[#This Row],[Sales]]*Table26[[#This Row],[Quantity]]</f>
        <v>15923.34</v>
      </c>
      <c r="K151" s="11">
        <f>Table26[[#This Row],[Sales_Quantity]]*Table26[[#This Row],[Discount]]</f>
        <v>1592.3340000000001</v>
      </c>
      <c r="L151" s="11">
        <f>Table26[[#This Row],[Sales_Quantity]]-Table26[[#This Row],[Discounted_price]]</f>
        <v>14331.005999999999</v>
      </c>
    </row>
    <row r="152" spans="1:12" x14ac:dyDescent="0.3">
      <c r="A152" s="4" t="s">
        <v>54</v>
      </c>
      <c r="B152" s="7" t="s">
        <v>25</v>
      </c>
      <c r="C152" s="7" t="s">
        <v>36</v>
      </c>
      <c r="D152" s="7" t="s">
        <v>41</v>
      </c>
      <c r="E152" s="8">
        <v>745.05</v>
      </c>
      <c r="F152" s="9">
        <v>10</v>
      </c>
      <c r="G152" s="4">
        <v>0.1</v>
      </c>
      <c r="H152" s="10">
        <v>45660</v>
      </c>
      <c r="I152" s="8">
        <v>301.75</v>
      </c>
      <c r="J152" s="11">
        <f>Table26[[#This Row],[Sales]]*Table26[[#This Row],[Quantity]]</f>
        <v>7450.5</v>
      </c>
      <c r="K152" s="11">
        <f>Table26[[#This Row],[Sales_Quantity]]*Table26[[#This Row],[Discount]]</f>
        <v>745.05000000000007</v>
      </c>
      <c r="L152" s="11">
        <f>Table26[[#This Row],[Sales_Quantity]]-Table26[[#This Row],[Discounted_price]]</f>
        <v>6705.45</v>
      </c>
    </row>
    <row r="153" spans="1:12" x14ac:dyDescent="0.3">
      <c r="A153" s="4" t="s">
        <v>62</v>
      </c>
      <c r="B153" s="7" t="s">
        <v>19</v>
      </c>
      <c r="C153" s="7" t="s">
        <v>22</v>
      </c>
      <c r="D153" s="7" t="s">
        <v>17</v>
      </c>
      <c r="E153" s="8">
        <v>870.23</v>
      </c>
      <c r="F153" s="9">
        <v>5</v>
      </c>
      <c r="G153" s="4">
        <v>0.05</v>
      </c>
      <c r="H153" s="10">
        <v>45660</v>
      </c>
      <c r="I153" s="8">
        <v>413.36</v>
      </c>
      <c r="J153" s="11">
        <f>Table26[[#This Row],[Sales]]*Table26[[#This Row],[Quantity]]</f>
        <v>4351.1499999999996</v>
      </c>
      <c r="K153" s="11">
        <f>Table26[[#This Row],[Sales_Quantity]]*Table26[[#This Row],[Discount]]</f>
        <v>217.5575</v>
      </c>
      <c r="L153" s="11">
        <f>Table26[[#This Row],[Sales_Quantity]]-Table26[[#This Row],[Discounted_price]]</f>
        <v>4133.5924999999997</v>
      </c>
    </row>
    <row r="154" spans="1:12" x14ac:dyDescent="0.3">
      <c r="A154" s="4" t="s">
        <v>37</v>
      </c>
      <c r="B154" s="7" t="s">
        <v>31</v>
      </c>
      <c r="C154" s="7" t="s">
        <v>13</v>
      </c>
      <c r="D154" s="7" t="s">
        <v>29</v>
      </c>
      <c r="E154" s="8">
        <v>862.19</v>
      </c>
      <c r="F154" s="9">
        <v>18</v>
      </c>
      <c r="G154" s="4">
        <v>0.05</v>
      </c>
      <c r="H154" s="10">
        <v>45663</v>
      </c>
      <c r="I154" s="8">
        <v>286.68</v>
      </c>
      <c r="J154" s="11">
        <f>Table26[[#This Row],[Sales]]*Table26[[#This Row],[Quantity]]</f>
        <v>15519.420000000002</v>
      </c>
      <c r="K154" s="11">
        <f>Table26[[#This Row],[Sales_Quantity]]*Table26[[#This Row],[Discount]]</f>
        <v>775.97100000000012</v>
      </c>
      <c r="L154" s="11">
        <f>Table26[[#This Row],[Sales_Quantity]]-Table26[[#This Row],[Discounted_price]]</f>
        <v>14743.449000000002</v>
      </c>
    </row>
    <row r="155" spans="1:12" x14ac:dyDescent="0.3">
      <c r="A155" s="4" t="s">
        <v>75</v>
      </c>
      <c r="B155" s="7" t="s">
        <v>61</v>
      </c>
      <c r="C155" s="7" t="s">
        <v>26</v>
      </c>
      <c r="D155" s="7" t="s">
        <v>17</v>
      </c>
      <c r="E155" s="8">
        <v>1171.18</v>
      </c>
      <c r="F155" s="9">
        <v>19</v>
      </c>
      <c r="G155" s="4">
        <v>0.05</v>
      </c>
      <c r="H155" s="10">
        <v>45667</v>
      </c>
      <c r="I155" s="8">
        <v>556.30999999999995</v>
      </c>
      <c r="J155" s="11">
        <f>Table26[[#This Row],[Sales]]*Table26[[#This Row],[Quantity]]</f>
        <v>22252.420000000002</v>
      </c>
      <c r="K155" s="11">
        <f>Table26[[#This Row],[Sales_Quantity]]*Table26[[#This Row],[Discount]]</f>
        <v>1112.6210000000001</v>
      </c>
      <c r="L155" s="11">
        <f>Table26[[#This Row],[Sales_Quantity]]-Table26[[#This Row],[Discounted_price]]</f>
        <v>21139.799000000003</v>
      </c>
    </row>
    <row r="156" spans="1:12" x14ac:dyDescent="0.3">
      <c r="A156" s="4" t="s">
        <v>60</v>
      </c>
      <c r="B156" s="7" t="s">
        <v>16</v>
      </c>
      <c r="C156" s="7" t="s">
        <v>22</v>
      </c>
      <c r="D156" s="7" t="s">
        <v>29</v>
      </c>
      <c r="E156" s="8">
        <v>1054.56</v>
      </c>
      <c r="F156" s="9">
        <v>11</v>
      </c>
      <c r="G156" s="4">
        <v>0.1</v>
      </c>
      <c r="H156" s="10">
        <v>45669</v>
      </c>
      <c r="I156" s="8">
        <v>332.19</v>
      </c>
      <c r="J156" s="11">
        <f>Table26[[#This Row],[Sales]]*Table26[[#This Row],[Quantity]]</f>
        <v>11600.16</v>
      </c>
      <c r="K156" s="11">
        <f>Table26[[#This Row],[Sales_Quantity]]*Table26[[#This Row],[Discount]]</f>
        <v>1160.0160000000001</v>
      </c>
      <c r="L156" s="11">
        <f>Table26[[#This Row],[Sales_Quantity]]-Table26[[#This Row],[Discounted_price]]</f>
        <v>10440.144</v>
      </c>
    </row>
    <row r="157" spans="1:12" x14ac:dyDescent="0.3">
      <c r="A157" s="4" t="s">
        <v>60</v>
      </c>
      <c r="B157" s="7" t="s">
        <v>25</v>
      </c>
      <c r="C157" s="7" t="s">
        <v>26</v>
      </c>
      <c r="D157" s="7" t="s">
        <v>23</v>
      </c>
      <c r="E157" s="8">
        <v>1681.21</v>
      </c>
      <c r="F157" s="9">
        <v>5</v>
      </c>
      <c r="G157" s="4">
        <v>0.2</v>
      </c>
      <c r="H157" s="10">
        <v>45670</v>
      </c>
      <c r="I157" s="8">
        <v>336.24</v>
      </c>
      <c r="J157" s="11">
        <f>Table26[[#This Row],[Sales]]*Table26[[#This Row],[Quantity]]</f>
        <v>8406.0499999999993</v>
      </c>
      <c r="K157" s="11">
        <f>Table26[[#This Row],[Sales_Quantity]]*Table26[[#This Row],[Discount]]</f>
        <v>1681.21</v>
      </c>
      <c r="L157" s="11">
        <f>Table26[[#This Row],[Sales_Quantity]]-Table26[[#This Row],[Discounted_price]]</f>
        <v>6724.8399999999992</v>
      </c>
    </row>
    <row r="158" spans="1:12" x14ac:dyDescent="0.3">
      <c r="A158" s="4" t="s">
        <v>60</v>
      </c>
      <c r="B158" s="7" t="s">
        <v>38</v>
      </c>
      <c r="C158" s="7" t="s">
        <v>13</v>
      </c>
      <c r="D158" s="7" t="s">
        <v>17</v>
      </c>
      <c r="E158" s="8">
        <v>379.77</v>
      </c>
      <c r="F158" s="9">
        <v>9</v>
      </c>
      <c r="G158" s="4">
        <v>0.05</v>
      </c>
      <c r="H158" s="10">
        <v>45673</v>
      </c>
      <c r="I158" s="8">
        <v>180.39</v>
      </c>
      <c r="J158" s="11">
        <f>Table26[[#This Row],[Sales]]*Table26[[#This Row],[Quantity]]</f>
        <v>3417.93</v>
      </c>
      <c r="K158" s="11">
        <f>Table26[[#This Row],[Sales_Quantity]]*Table26[[#This Row],[Discount]]</f>
        <v>170.8965</v>
      </c>
      <c r="L158" s="11">
        <f>Table26[[#This Row],[Sales_Quantity]]-Table26[[#This Row],[Discounted_price]]</f>
        <v>3247.0335</v>
      </c>
    </row>
    <row r="159" spans="1:12" x14ac:dyDescent="0.3">
      <c r="A159" s="4" t="s">
        <v>46</v>
      </c>
      <c r="B159" s="7" t="s">
        <v>47</v>
      </c>
      <c r="C159" s="7" t="s">
        <v>36</v>
      </c>
      <c r="D159" s="7" t="s">
        <v>17</v>
      </c>
      <c r="E159" s="8">
        <v>1076.33</v>
      </c>
      <c r="F159" s="9">
        <v>2</v>
      </c>
      <c r="G159" s="4">
        <v>0.1</v>
      </c>
      <c r="H159" s="10">
        <v>45674</v>
      </c>
      <c r="I159" s="8">
        <v>484.35</v>
      </c>
      <c r="J159" s="11">
        <f>Table26[[#This Row],[Sales]]*Table26[[#This Row],[Quantity]]</f>
        <v>2152.66</v>
      </c>
      <c r="K159" s="11">
        <f>Table26[[#This Row],[Sales_Quantity]]*Table26[[#This Row],[Discount]]</f>
        <v>215.26599999999999</v>
      </c>
      <c r="L159" s="11">
        <f>Table26[[#This Row],[Sales_Quantity]]-Table26[[#This Row],[Discounted_price]]</f>
        <v>1937.3939999999998</v>
      </c>
    </row>
    <row r="160" spans="1:12" x14ac:dyDescent="0.3">
      <c r="A160" s="4" t="s">
        <v>46</v>
      </c>
      <c r="B160" s="7" t="s">
        <v>33</v>
      </c>
      <c r="C160" s="7" t="s">
        <v>36</v>
      </c>
      <c r="D160" s="7" t="s">
        <v>41</v>
      </c>
      <c r="E160" s="8">
        <v>1250.71</v>
      </c>
      <c r="F160" s="9">
        <v>7</v>
      </c>
      <c r="G160" s="4">
        <v>0</v>
      </c>
      <c r="H160" s="10">
        <v>45674</v>
      </c>
      <c r="I160" s="8">
        <v>562.82000000000005</v>
      </c>
      <c r="J160" s="11">
        <f>Table26[[#This Row],[Sales]]*Table26[[#This Row],[Quantity]]</f>
        <v>8754.9700000000012</v>
      </c>
      <c r="K160" s="11">
        <f>Table26[[#This Row],[Sales_Quantity]]*Table26[[#This Row],[Discount]]</f>
        <v>0</v>
      </c>
      <c r="L160" s="11">
        <f>Table26[[#This Row],[Sales_Quantity]]-Table26[[#This Row],[Discounted_price]]</f>
        <v>8754.9700000000012</v>
      </c>
    </row>
    <row r="161" spans="1:12" x14ac:dyDescent="0.3">
      <c r="A161" s="4" t="s">
        <v>42</v>
      </c>
      <c r="B161" s="7" t="s">
        <v>19</v>
      </c>
      <c r="C161" s="7" t="s">
        <v>22</v>
      </c>
      <c r="D161" s="7" t="s">
        <v>17</v>
      </c>
      <c r="E161" s="8">
        <v>1118.3399999999999</v>
      </c>
      <c r="F161" s="9">
        <v>6</v>
      </c>
      <c r="G161" s="4">
        <v>0.2</v>
      </c>
      <c r="H161" s="10">
        <v>45674</v>
      </c>
      <c r="I161" s="8">
        <v>447.34</v>
      </c>
      <c r="J161" s="11">
        <f>Table26[[#This Row],[Sales]]*Table26[[#This Row],[Quantity]]</f>
        <v>6710.0399999999991</v>
      </c>
      <c r="K161" s="11">
        <f>Table26[[#This Row],[Sales_Quantity]]*Table26[[#This Row],[Discount]]</f>
        <v>1342.0079999999998</v>
      </c>
      <c r="L161" s="11">
        <f>Table26[[#This Row],[Sales_Quantity]]-Table26[[#This Row],[Discounted_price]]</f>
        <v>5368.0319999999992</v>
      </c>
    </row>
    <row r="162" spans="1:12" x14ac:dyDescent="0.3">
      <c r="A162" s="4" t="s">
        <v>72</v>
      </c>
      <c r="B162" s="7" t="s">
        <v>55</v>
      </c>
      <c r="C162" s="7" t="s">
        <v>26</v>
      </c>
      <c r="D162" s="7" t="s">
        <v>17</v>
      </c>
      <c r="E162" s="8">
        <v>1622.62</v>
      </c>
      <c r="F162" s="9">
        <v>12</v>
      </c>
      <c r="G162" s="4">
        <v>0.2</v>
      </c>
      <c r="H162" s="10">
        <v>45677</v>
      </c>
      <c r="I162" s="8">
        <v>649.04999999999995</v>
      </c>
      <c r="J162" s="11">
        <f>Table26[[#This Row],[Sales]]*Table26[[#This Row],[Quantity]]</f>
        <v>19471.439999999999</v>
      </c>
      <c r="K162" s="11">
        <f>Table26[[#This Row],[Sales_Quantity]]*Table26[[#This Row],[Discount]]</f>
        <v>3894.288</v>
      </c>
      <c r="L162" s="11">
        <f>Table26[[#This Row],[Sales_Quantity]]-Table26[[#This Row],[Discounted_price]]</f>
        <v>15577.151999999998</v>
      </c>
    </row>
    <row r="163" spans="1:12" x14ac:dyDescent="0.3">
      <c r="A163" s="4" t="s">
        <v>77</v>
      </c>
      <c r="B163" s="7" t="s">
        <v>50</v>
      </c>
      <c r="C163" s="7" t="s">
        <v>26</v>
      </c>
      <c r="D163" s="7" t="s">
        <v>14</v>
      </c>
      <c r="E163" s="8">
        <v>640.64</v>
      </c>
      <c r="F163" s="9">
        <v>11</v>
      </c>
      <c r="G163" s="4">
        <v>0.2</v>
      </c>
      <c r="H163" s="10">
        <v>45678</v>
      </c>
      <c r="I163" s="8">
        <v>205</v>
      </c>
      <c r="J163" s="11">
        <f>Table26[[#This Row],[Sales]]*Table26[[#This Row],[Quantity]]</f>
        <v>7047.04</v>
      </c>
      <c r="K163" s="11">
        <f>Table26[[#This Row],[Sales_Quantity]]*Table26[[#This Row],[Discount]]</f>
        <v>1409.4080000000001</v>
      </c>
      <c r="L163" s="11">
        <f>Table26[[#This Row],[Sales_Quantity]]-Table26[[#This Row],[Discounted_price]]</f>
        <v>5637.6319999999996</v>
      </c>
    </row>
    <row r="164" spans="1:12" x14ac:dyDescent="0.3">
      <c r="A164" s="4" t="s">
        <v>24</v>
      </c>
      <c r="B164" s="7" t="s">
        <v>45</v>
      </c>
      <c r="C164" s="7" t="s">
        <v>13</v>
      </c>
      <c r="D164" s="7" t="s">
        <v>17</v>
      </c>
      <c r="E164" s="8">
        <v>585.16</v>
      </c>
      <c r="F164" s="9">
        <v>17</v>
      </c>
      <c r="G164" s="4">
        <v>0.1</v>
      </c>
      <c r="H164" s="10">
        <v>45684</v>
      </c>
      <c r="I164" s="8">
        <v>263.32</v>
      </c>
      <c r="J164" s="11">
        <f>Table26[[#This Row],[Sales]]*Table26[[#This Row],[Quantity]]</f>
        <v>9947.7199999999993</v>
      </c>
      <c r="K164" s="11">
        <f>Table26[[#This Row],[Sales_Quantity]]*Table26[[#This Row],[Discount]]</f>
        <v>994.77199999999993</v>
      </c>
      <c r="L164" s="11">
        <f>Table26[[#This Row],[Sales_Quantity]]-Table26[[#This Row],[Discounted_price]]</f>
        <v>8952.9480000000003</v>
      </c>
    </row>
    <row r="165" spans="1:12" x14ac:dyDescent="0.3">
      <c r="A165" s="4" t="s">
        <v>24</v>
      </c>
      <c r="B165" s="7" t="s">
        <v>33</v>
      </c>
      <c r="C165" s="7" t="s">
        <v>20</v>
      </c>
      <c r="D165" s="7" t="s">
        <v>17</v>
      </c>
      <c r="E165" s="8">
        <v>1109.98</v>
      </c>
      <c r="F165" s="9">
        <v>5</v>
      </c>
      <c r="G165" s="4">
        <v>0.2</v>
      </c>
      <c r="H165" s="10">
        <v>45690</v>
      </c>
      <c r="I165" s="8">
        <v>443.99</v>
      </c>
      <c r="J165" s="11">
        <f>Table26[[#This Row],[Sales]]*Table26[[#This Row],[Quantity]]</f>
        <v>5549.9</v>
      </c>
      <c r="K165" s="11">
        <f>Table26[[#This Row],[Sales_Quantity]]*Table26[[#This Row],[Discount]]</f>
        <v>1109.98</v>
      </c>
      <c r="L165" s="11">
        <f>Table26[[#This Row],[Sales_Quantity]]-Table26[[#This Row],[Discounted_price]]</f>
        <v>4439.92</v>
      </c>
    </row>
    <row r="166" spans="1:12" x14ac:dyDescent="0.3">
      <c r="A166" s="4" t="s">
        <v>60</v>
      </c>
      <c r="B166" s="7" t="s">
        <v>47</v>
      </c>
      <c r="C166" s="7" t="s">
        <v>20</v>
      </c>
      <c r="D166" s="7" t="s">
        <v>14</v>
      </c>
      <c r="E166" s="8">
        <v>1098.08</v>
      </c>
      <c r="F166" s="9">
        <v>9</v>
      </c>
      <c r="G166" s="4">
        <v>0.1</v>
      </c>
      <c r="H166" s="10">
        <v>45692</v>
      </c>
      <c r="I166" s="8">
        <v>395.31</v>
      </c>
      <c r="J166" s="11">
        <f>Table26[[#This Row],[Sales]]*Table26[[#This Row],[Quantity]]</f>
        <v>9882.7199999999993</v>
      </c>
      <c r="K166" s="11">
        <f>Table26[[#This Row],[Sales_Quantity]]*Table26[[#This Row],[Discount]]</f>
        <v>988.27199999999993</v>
      </c>
      <c r="L166" s="11">
        <f>Table26[[#This Row],[Sales_Quantity]]-Table26[[#This Row],[Discounted_price]]</f>
        <v>8894.4480000000003</v>
      </c>
    </row>
    <row r="167" spans="1:12" x14ac:dyDescent="0.3">
      <c r="A167" s="4" t="s">
        <v>67</v>
      </c>
      <c r="B167" s="7" t="s">
        <v>50</v>
      </c>
      <c r="C167" s="7" t="s">
        <v>13</v>
      </c>
      <c r="D167" s="7" t="s">
        <v>41</v>
      </c>
      <c r="E167" s="8">
        <v>827.25</v>
      </c>
      <c r="F167" s="9">
        <v>7</v>
      </c>
      <c r="G167" s="4">
        <v>0.1</v>
      </c>
      <c r="H167" s="10">
        <v>45693</v>
      </c>
      <c r="I167" s="8">
        <v>335.04</v>
      </c>
      <c r="J167" s="11">
        <f>Table26[[#This Row],[Sales]]*Table26[[#This Row],[Quantity]]</f>
        <v>5790.75</v>
      </c>
      <c r="K167" s="11">
        <f>Table26[[#This Row],[Sales_Quantity]]*Table26[[#This Row],[Discount]]</f>
        <v>579.07500000000005</v>
      </c>
      <c r="L167" s="11">
        <f>Table26[[#This Row],[Sales_Quantity]]-Table26[[#This Row],[Discounted_price]]</f>
        <v>5211.6750000000002</v>
      </c>
    </row>
    <row r="168" spans="1:12" x14ac:dyDescent="0.3">
      <c r="A168" s="4" t="s">
        <v>72</v>
      </c>
      <c r="B168" s="7" t="s">
        <v>31</v>
      </c>
      <c r="C168" s="7" t="s">
        <v>36</v>
      </c>
      <c r="D168" s="7" t="s">
        <v>17</v>
      </c>
      <c r="E168" s="8">
        <v>741.88</v>
      </c>
      <c r="F168" s="9">
        <v>16</v>
      </c>
      <c r="G168" s="4">
        <v>0.1</v>
      </c>
      <c r="H168" s="10">
        <v>45695</v>
      </c>
      <c r="I168" s="8">
        <v>333.85</v>
      </c>
      <c r="J168" s="11">
        <f>Table26[[#This Row],[Sales]]*Table26[[#This Row],[Quantity]]</f>
        <v>11870.08</v>
      </c>
      <c r="K168" s="11">
        <f>Table26[[#This Row],[Sales_Quantity]]*Table26[[#This Row],[Discount]]</f>
        <v>1187.008</v>
      </c>
      <c r="L168" s="11">
        <f>Table26[[#This Row],[Sales_Quantity]]-Table26[[#This Row],[Discounted_price]]</f>
        <v>10683.072</v>
      </c>
    </row>
    <row r="169" spans="1:12" x14ac:dyDescent="0.3">
      <c r="A169" s="4" t="s">
        <v>74</v>
      </c>
      <c r="B169" s="7" t="s">
        <v>12</v>
      </c>
      <c r="C169" s="7" t="s">
        <v>20</v>
      </c>
      <c r="D169" s="7" t="s">
        <v>41</v>
      </c>
      <c r="E169" s="8">
        <v>1311.26</v>
      </c>
      <c r="F169" s="9">
        <v>6</v>
      </c>
      <c r="G169" s="4">
        <v>0.1</v>
      </c>
      <c r="H169" s="10">
        <v>45698</v>
      </c>
      <c r="I169" s="8">
        <v>531.05999999999995</v>
      </c>
      <c r="J169" s="11">
        <f>Table26[[#This Row],[Sales]]*Table26[[#This Row],[Quantity]]</f>
        <v>7867.5599999999995</v>
      </c>
      <c r="K169" s="11">
        <f>Table26[[#This Row],[Sales_Quantity]]*Table26[[#This Row],[Discount]]</f>
        <v>786.75599999999997</v>
      </c>
      <c r="L169" s="11">
        <f>Table26[[#This Row],[Sales_Quantity]]-Table26[[#This Row],[Discounted_price]]</f>
        <v>7080.8039999999992</v>
      </c>
    </row>
    <row r="170" spans="1:12" x14ac:dyDescent="0.3">
      <c r="A170" s="4" t="s">
        <v>74</v>
      </c>
      <c r="B170" s="7" t="s">
        <v>33</v>
      </c>
      <c r="C170" s="7" t="s">
        <v>22</v>
      </c>
      <c r="D170" s="7" t="s">
        <v>41</v>
      </c>
      <c r="E170" s="8">
        <v>573.32000000000005</v>
      </c>
      <c r="F170" s="9">
        <v>19</v>
      </c>
      <c r="G170" s="4">
        <v>0.1</v>
      </c>
      <c r="H170" s="10">
        <v>45703</v>
      </c>
      <c r="I170" s="8">
        <v>232.19</v>
      </c>
      <c r="J170" s="11">
        <f>Table26[[#This Row],[Sales]]*Table26[[#This Row],[Quantity]]</f>
        <v>10893.080000000002</v>
      </c>
      <c r="K170" s="11">
        <f>Table26[[#This Row],[Sales_Quantity]]*Table26[[#This Row],[Discount]]</f>
        <v>1089.3080000000002</v>
      </c>
      <c r="L170" s="11">
        <f>Table26[[#This Row],[Sales_Quantity]]-Table26[[#This Row],[Discounted_price]]</f>
        <v>9803.7720000000008</v>
      </c>
    </row>
    <row r="171" spans="1:12" x14ac:dyDescent="0.3">
      <c r="A171" s="4" t="s">
        <v>54</v>
      </c>
      <c r="B171" s="7" t="s">
        <v>25</v>
      </c>
      <c r="C171" s="7" t="s">
        <v>13</v>
      </c>
      <c r="D171" s="7" t="s">
        <v>23</v>
      </c>
      <c r="E171" s="8">
        <v>1115.22</v>
      </c>
      <c r="F171" s="9">
        <v>14</v>
      </c>
      <c r="G171" s="4">
        <v>0.2</v>
      </c>
      <c r="H171" s="10">
        <v>45705</v>
      </c>
      <c r="I171" s="8">
        <v>223.04</v>
      </c>
      <c r="J171" s="11">
        <f>Table26[[#This Row],[Sales]]*Table26[[#This Row],[Quantity]]</f>
        <v>15613.08</v>
      </c>
      <c r="K171" s="11">
        <f>Table26[[#This Row],[Sales_Quantity]]*Table26[[#This Row],[Discount]]</f>
        <v>3122.616</v>
      </c>
      <c r="L171" s="11">
        <f>Table26[[#This Row],[Sales_Quantity]]-Table26[[#This Row],[Discounted_price]]</f>
        <v>12490.464</v>
      </c>
    </row>
    <row r="172" spans="1:12" x14ac:dyDescent="0.3">
      <c r="A172" s="4" t="s">
        <v>15</v>
      </c>
      <c r="B172" s="7" t="s">
        <v>47</v>
      </c>
      <c r="C172" s="7" t="s">
        <v>26</v>
      </c>
      <c r="D172" s="7" t="s">
        <v>17</v>
      </c>
      <c r="E172" s="8">
        <v>845.84</v>
      </c>
      <c r="F172" s="9">
        <v>4</v>
      </c>
      <c r="G172" s="4">
        <v>0</v>
      </c>
      <c r="H172" s="10">
        <v>45707</v>
      </c>
      <c r="I172" s="8">
        <v>422.92</v>
      </c>
      <c r="J172" s="11">
        <f>Table26[[#This Row],[Sales]]*Table26[[#This Row],[Quantity]]</f>
        <v>3383.36</v>
      </c>
      <c r="K172" s="11">
        <f>Table26[[#This Row],[Sales_Quantity]]*Table26[[#This Row],[Discount]]</f>
        <v>0</v>
      </c>
      <c r="L172" s="11">
        <f>Table26[[#This Row],[Sales_Quantity]]-Table26[[#This Row],[Discounted_price]]</f>
        <v>3383.36</v>
      </c>
    </row>
    <row r="173" spans="1:12" x14ac:dyDescent="0.3">
      <c r="A173" s="4" t="s">
        <v>32</v>
      </c>
      <c r="B173" s="7" t="s">
        <v>57</v>
      </c>
      <c r="C173" s="7" t="s">
        <v>13</v>
      </c>
      <c r="D173" s="7" t="s">
        <v>23</v>
      </c>
      <c r="E173" s="8">
        <v>1029.8</v>
      </c>
      <c r="F173" s="9">
        <v>3</v>
      </c>
      <c r="G173" s="4">
        <v>0</v>
      </c>
      <c r="H173" s="10">
        <v>45708</v>
      </c>
      <c r="I173" s="8">
        <v>257.45</v>
      </c>
      <c r="J173" s="11">
        <f>Table26[[#This Row],[Sales]]*Table26[[#This Row],[Quantity]]</f>
        <v>3089.3999999999996</v>
      </c>
      <c r="K173" s="11">
        <f>Table26[[#This Row],[Sales_Quantity]]*Table26[[#This Row],[Discount]]</f>
        <v>0</v>
      </c>
      <c r="L173" s="11">
        <f>Table26[[#This Row],[Sales_Quantity]]-Table26[[#This Row],[Discounted_price]]</f>
        <v>3089.3999999999996</v>
      </c>
    </row>
    <row r="174" spans="1:12" x14ac:dyDescent="0.3">
      <c r="A174" s="4" t="s">
        <v>34</v>
      </c>
      <c r="B174" s="7" t="s">
        <v>33</v>
      </c>
      <c r="C174" s="7" t="s">
        <v>26</v>
      </c>
      <c r="D174" s="7" t="s">
        <v>14</v>
      </c>
      <c r="E174" s="8">
        <v>1189.83</v>
      </c>
      <c r="F174" s="9">
        <v>2</v>
      </c>
      <c r="G174" s="4">
        <v>0.2</v>
      </c>
      <c r="H174" s="10">
        <v>45709</v>
      </c>
      <c r="I174" s="8">
        <v>380.75</v>
      </c>
      <c r="J174" s="11">
        <f>Table26[[#This Row],[Sales]]*Table26[[#This Row],[Quantity]]</f>
        <v>2379.66</v>
      </c>
      <c r="K174" s="11">
        <f>Table26[[#This Row],[Sales_Quantity]]*Table26[[#This Row],[Discount]]</f>
        <v>475.93200000000002</v>
      </c>
      <c r="L174" s="11">
        <f>Table26[[#This Row],[Sales_Quantity]]-Table26[[#This Row],[Discounted_price]]</f>
        <v>1903.7279999999998</v>
      </c>
    </row>
    <row r="175" spans="1:12" x14ac:dyDescent="0.3">
      <c r="A175" s="4" t="s">
        <v>69</v>
      </c>
      <c r="B175" s="7" t="s">
        <v>45</v>
      </c>
      <c r="C175" s="7" t="s">
        <v>22</v>
      </c>
      <c r="D175" s="7" t="s">
        <v>14</v>
      </c>
      <c r="E175" s="8">
        <v>704.28</v>
      </c>
      <c r="F175" s="9">
        <v>15</v>
      </c>
      <c r="G175" s="4">
        <v>0.2</v>
      </c>
      <c r="H175" s="10">
        <v>45712</v>
      </c>
      <c r="I175" s="8">
        <v>225.37</v>
      </c>
      <c r="J175" s="11">
        <f>Table26[[#This Row],[Sales]]*Table26[[#This Row],[Quantity]]</f>
        <v>10564.199999999999</v>
      </c>
      <c r="K175" s="11">
        <f>Table26[[#This Row],[Sales_Quantity]]*Table26[[#This Row],[Discount]]</f>
        <v>2112.8399999999997</v>
      </c>
      <c r="L175" s="11">
        <f>Table26[[#This Row],[Sales_Quantity]]-Table26[[#This Row],[Discounted_price]]</f>
        <v>8451.3599999999988</v>
      </c>
    </row>
    <row r="176" spans="1:12" x14ac:dyDescent="0.3">
      <c r="A176" s="4" t="s">
        <v>67</v>
      </c>
      <c r="B176" s="7" t="s">
        <v>49</v>
      </c>
      <c r="C176" s="7" t="s">
        <v>36</v>
      </c>
      <c r="D176" s="7" t="s">
        <v>41</v>
      </c>
      <c r="E176" s="8">
        <v>1618.22</v>
      </c>
      <c r="F176" s="9">
        <v>12</v>
      </c>
      <c r="G176" s="4">
        <v>0.2</v>
      </c>
      <c r="H176" s="10">
        <v>45712</v>
      </c>
      <c r="I176" s="8">
        <v>582.55999999999995</v>
      </c>
      <c r="J176" s="11">
        <f>Table26[[#This Row],[Sales]]*Table26[[#This Row],[Quantity]]</f>
        <v>19418.64</v>
      </c>
      <c r="K176" s="11">
        <f>Table26[[#This Row],[Sales_Quantity]]*Table26[[#This Row],[Discount]]</f>
        <v>3883.7280000000001</v>
      </c>
      <c r="L176" s="11">
        <f>Table26[[#This Row],[Sales_Quantity]]-Table26[[#This Row],[Discounted_price]]</f>
        <v>15534.912</v>
      </c>
    </row>
    <row r="177" spans="1:12" x14ac:dyDescent="0.3">
      <c r="A177" s="4" t="s">
        <v>75</v>
      </c>
      <c r="B177" s="7" t="s">
        <v>55</v>
      </c>
      <c r="C177" s="7" t="s">
        <v>36</v>
      </c>
      <c r="D177" s="7" t="s">
        <v>14</v>
      </c>
      <c r="E177" s="8">
        <v>1014.43</v>
      </c>
      <c r="F177" s="9">
        <v>2</v>
      </c>
      <c r="G177" s="4">
        <v>0.15</v>
      </c>
      <c r="H177" s="10">
        <v>45713</v>
      </c>
      <c r="I177" s="8">
        <v>344.91</v>
      </c>
      <c r="J177" s="11">
        <f>Table26[[#This Row],[Sales]]*Table26[[#This Row],[Quantity]]</f>
        <v>2028.86</v>
      </c>
      <c r="K177" s="11">
        <f>Table26[[#This Row],[Sales_Quantity]]*Table26[[#This Row],[Discount]]</f>
        <v>304.32899999999995</v>
      </c>
      <c r="L177" s="11">
        <f>Table26[[#This Row],[Sales_Quantity]]-Table26[[#This Row],[Discounted_price]]</f>
        <v>1724.5309999999999</v>
      </c>
    </row>
    <row r="178" spans="1:12" x14ac:dyDescent="0.3">
      <c r="A178" s="4" t="s">
        <v>77</v>
      </c>
      <c r="B178" s="7" t="s">
        <v>33</v>
      </c>
      <c r="C178" s="7" t="s">
        <v>36</v>
      </c>
      <c r="D178" s="7" t="s">
        <v>17</v>
      </c>
      <c r="E178" s="8">
        <v>826.97</v>
      </c>
      <c r="F178" s="9">
        <v>18</v>
      </c>
      <c r="G178" s="4">
        <v>0.2</v>
      </c>
      <c r="H178" s="10">
        <v>45715</v>
      </c>
      <c r="I178" s="8">
        <v>330.79</v>
      </c>
      <c r="J178" s="11">
        <f>Table26[[#This Row],[Sales]]*Table26[[#This Row],[Quantity]]</f>
        <v>14885.460000000001</v>
      </c>
      <c r="K178" s="11">
        <f>Table26[[#This Row],[Sales_Quantity]]*Table26[[#This Row],[Discount]]</f>
        <v>2977.0920000000006</v>
      </c>
      <c r="L178" s="11">
        <f>Table26[[#This Row],[Sales_Quantity]]-Table26[[#This Row],[Discounted_price]]</f>
        <v>11908.368</v>
      </c>
    </row>
    <row r="179" spans="1:12" x14ac:dyDescent="0.3">
      <c r="A179" s="4" t="s">
        <v>18</v>
      </c>
      <c r="B179" s="7" t="s">
        <v>33</v>
      </c>
      <c r="C179" s="7" t="s">
        <v>36</v>
      </c>
      <c r="D179" s="7" t="s">
        <v>17</v>
      </c>
      <c r="E179" s="8">
        <v>1022.23</v>
      </c>
      <c r="F179" s="9">
        <v>8</v>
      </c>
      <c r="G179" s="4">
        <v>0.1</v>
      </c>
      <c r="H179" s="10">
        <v>45717</v>
      </c>
      <c r="I179" s="8">
        <v>460</v>
      </c>
      <c r="J179" s="11">
        <f>Table26[[#This Row],[Sales]]*Table26[[#This Row],[Quantity]]</f>
        <v>8177.84</v>
      </c>
      <c r="K179" s="11">
        <f>Table26[[#This Row],[Sales_Quantity]]*Table26[[#This Row],[Discount]]</f>
        <v>817.78400000000011</v>
      </c>
      <c r="L179" s="11">
        <f>Table26[[#This Row],[Sales_Quantity]]-Table26[[#This Row],[Discounted_price]]</f>
        <v>7360.0560000000005</v>
      </c>
    </row>
    <row r="180" spans="1:12" x14ac:dyDescent="0.3">
      <c r="A180" s="4" t="s">
        <v>74</v>
      </c>
      <c r="B180" s="7" t="s">
        <v>31</v>
      </c>
      <c r="C180" s="7" t="s">
        <v>20</v>
      </c>
      <c r="D180" s="7" t="s">
        <v>14</v>
      </c>
      <c r="E180" s="8">
        <v>1099.69</v>
      </c>
      <c r="F180" s="9">
        <v>6</v>
      </c>
      <c r="G180" s="4">
        <v>0</v>
      </c>
      <c r="H180" s="10">
        <v>45718</v>
      </c>
      <c r="I180" s="8">
        <v>439.88</v>
      </c>
      <c r="J180" s="11">
        <f>Table26[[#This Row],[Sales]]*Table26[[#This Row],[Quantity]]</f>
        <v>6598.14</v>
      </c>
      <c r="K180" s="11">
        <f>Table26[[#This Row],[Sales_Quantity]]*Table26[[#This Row],[Discount]]</f>
        <v>0</v>
      </c>
      <c r="L180" s="11">
        <f>Table26[[#This Row],[Sales_Quantity]]-Table26[[#This Row],[Discounted_price]]</f>
        <v>6598.14</v>
      </c>
    </row>
    <row r="181" spans="1:12" x14ac:dyDescent="0.3">
      <c r="A181" s="4" t="s">
        <v>54</v>
      </c>
      <c r="B181" s="7" t="s">
        <v>66</v>
      </c>
      <c r="C181" s="7" t="s">
        <v>26</v>
      </c>
      <c r="D181" s="7" t="s">
        <v>14</v>
      </c>
      <c r="E181" s="8">
        <v>710.52</v>
      </c>
      <c r="F181" s="9">
        <v>8</v>
      </c>
      <c r="G181" s="4">
        <v>0.1</v>
      </c>
      <c r="H181" s="10">
        <v>45721</v>
      </c>
      <c r="I181" s="8">
        <v>255.79</v>
      </c>
      <c r="J181" s="11">
        <f>Table26[[#This Row],[Sales]]*Table26[[#This Row],[Quantity]]</f>
        <v>5684.16</v>
      </c>
      <c r="K181" s="11">
        <f>Table26[[#This Row],[Sales_Quantity]]*Table26[[#This Row],[Discount]]</f>
        <v>568.41600000000005</v>
      </c>
      <c r="L181" s="11">
        <f>Table26[[#This Row],[Sales_Quantity]]-Table26[[#This Row],[Discounted_price]]</f>
        <v>5115.7439999999997</v>
      </c>
    </row>
    <row r="182" spans="1:12" x14ac:dyDescent="0.3">
      <c r="A182" s="4" t="s">
        <v>54</v>
      </c>
      <c r="B182" s="7" t="s">
        <v>61</v>
      </c>
      <c r="C182" s="7" t="s">
        <v>26</v>
      </c>
      <c r="D182" s="7" t="s">
        <v>14</v>
      </c>
      <c r="E182" s="8">
        <v>499.18</v>
      </c>
      <c r="F182" s="9">
        <v>15</v>
      </c>
      <c r="G182" s="4">
        <v>0.2</v>
      </c>
      <c r="H182" s="10">
        <v>45724</v>
      </c>
      <c r="I182" s="8">
        <v>159.74</v>
      </c>
      <c r="J182" s="11">
        <f>Table26[[#This Row],[Sales]]*Table26[[#This Row],[Quantity]]</f>
        <v>7487.7</v>
      </c>
      <c r="K182" s="11">
        <f>Table26[[#This Row],[Sales_Quantity]]*Table26[[#This Row],[Discount]]</f>
        <v>1497.54</v>
      </c>
      <c r="L182" s="11">
        <f>Table26[[#This Row],[Sales_Quantity]]-Table26[[#This Row],[Discounted_price]]</f>
        <v>5990.16</v>
      </c>
    </row>
    <row r="183" spans="1:12" x14ac:dyDescent="0.3">
      <c r="A183" s="4" t="s">
        <v>39</v>
      </c>
      <c r="B183" s="7" t="s">
        <v>40</v>
      </c>
      <c r="C183" s="7" t="s">
        <v>22</v>
      </c>
      <c r="D183" s="7" t="s">
        <v>14</v>
      </c>
      <c r="E183" s="8">
        <v>1064.19</v>
      </c>
      <c r="F183" s="9">
        <v>18</v>
      </c>
      <c r="G183" s="4">
        <v>0.05</v>
      </c>
      <c r="H183" s="10">
        <v>45725</v>
      </c>
      <c r="I183" s="8">
        <v>404.39</v>
      </c>
      <c r="J183" s="11">
        <f>Table26[[#This Row],[Sales]]*Table26[[#This Row],[Quantity]]</f>
        <v>19155.420000000002</v>
      </c>
      <c r="K183" s="11">
        <f>Table26[[#This Row],[Sales_Quantity]]*Table26[[#This Row],[Discount]]</f>
        <v>957.77100000000019</v>
      </c>
      <c r="L183" s="11">
        <f>Table26[[#This Row],[Sales_Quantity]]-Table26[[#This Row],[Discounted_price]]</f>
        <v>18197.649000000001</v>
      </c>
    </row>
    <row r="184" spans="1:12" x14ac:dyDescent="0.3">
      <c r="A184" s="4" t="s">
        <v>69</v>
      </c>
      <c r="B184" s="7" t="s">
        <v>40</v>
      </c>
      <c r="C184" s="7" t="s">
        <v>20</v>
      </c>
      <c r="D184" s="7" t="s">
        <v>41</v>
      </c>
      <c r="E184" s="8">
        <v>438.76</v>
      </c>
      <c r="F184" s="9">
        <v>18</v>
      </c>
      <c r="G184" s="4">
        <v>0.05</v>
      </c>
      <c r="H184" s="10">
        <v>45726</v>
      </c>
      <c r="I184" s="8">
        <v>187.57</v>
      </c>
      <c r="J184" s="11">
        <f>Table26[[#This Row],[Sales]]*Table26[[#This Row],[Quantity]]</f>
        <v>7897.68</v>
      </c>
      <c r="K184" s="11">
        <f>Table26[[#This Row],[Sales_Quantity]]*Table26[[#This Row],[Discount]]</f>
        <v>394.88400000000001</v>
      </c>
      <c r="L184" s="11">
        <f>Table26[[#This Row],[Sales_Quantity]]-Table26[[#This Row],[Discounted_price]]</f>
        <v>7502.7960000000003</v>
      </c>
    </row>
    <row r="185" spans="1:12" x14ac:dyDescent="0.3">
      <c r="A185" s="4" t="s">
        <v>43</v>
      </c>
      <c r="B185" s="7" t="s">
        <v>57</v>
      </c>
      <c r="C185" s="7" t="s">
        <v>13</v>
      </c>
      <c r="D185" s="7" t="s">
        <v>17</v>
      </c>
      <c r="E185" s="8">
        <v>864.98</v>
      </c>
      <c r="F185" s="9">
        <v>2</v>
      </c>
      <c r="G185" s="4">
        <v>0.05</v>
      </c>
      <c r="H185" s="10">
        <v>45727</v>
      </c>
      <c r="I185" s="8">
        <v>410.87</v>
      </c>
      <c r="J185" s="11">
        <f>Table26[[#This Row],[Sales]]*Table26[[#This Row],[Quantity]]</f>
        <v>1729.96</v>
      </c>
      <c r="K185" s="11">
        <f>Table26[[#This Row],[Sales_Quantity]]*Table26[[#This Row],[Discount]]</f>
        <v>86.498000000000005</v>
      </c>
      <c r="L185" s="11">
        <f>Table26[[#This Row],[Sales_Quantity]]-Table26[[#This Row],[Discounted_price]]</f>
        <v>1643.462</v>
      </c>
    </row>
    <row r="186" spans="1:12" x14ac:dyDescent="0.3">
      <c r="A186" s="4" t="s">
        <v>59</v>
      </c>
      <c r="B186" s="7" t="s">
        <v>57</v>
      </c>
      <c r="C186" s="7" t="s">
        <v>13</v>
      </c>
      <c r="D186" s="7" t="s">
        <v>29</v>
      </c>
      <c r="E186" s="8">
        <v>984.93</v>
      </c>
      <c r="F186" s="9">
        <v>14</v>
      </c>
      <c r="G186" s="4">
        <v>0.2</v>
      </c>
      <c r="H186" s="10">
        <v>45733</v>
      </c>
      <c r="I186" s="8">
        <v>275.77999999999997</v>
      </c>
      <c r="J186" s="11">
        <f>Table26[[#This Row],[Sales]]*Table26[[#This Row],[Quantity]]</f>
        <v>13789.019999999999</v>
      </c>
      <c r="K186" s="11">
        <f>Table26[[#This Row],[Sales_Quantity]]*Table26[[#This Row],[Discount]]</f>
        <v>2757.8040000000001</v>
      </c>
      <c r="L186" s="11">
        <f>Table26[[#This Row],[Sales_Quantity]]-Table26[[#This Row],[Discounted_price]]</f>
        <v>11031.215999999999</v>
      </c>
    </row>
    <row r="187" spans="1:12" x14ac:dyDescent="0.3">
      <c r="A187" s="4" t="s">
        <v>27</v>
      </c>
      <c r="B187" s="7" t="s">
        <v>57</v>
      </c>
      <c r="C187" s="7" t="s">
        <v>13</v>
      </c>
      <c r="D187" s="7" t="s">
        <v>17</v>
      </c>
      <c r="E187" s="8">
        <v>1493.49</v>
      </c>
      <c r="F187" s="9">
        <v>18</v>
      </c>
      <c r="G187" s="4">
        <v>0</v>
      </c>
      <c r="H187" s="10">
        <v>45734</v>
      </c>
      <c r="I187" s="8">
        <v>746.74</v>
      </c>
      <c r="J187" s="11">
        <f>Table26[[#This Row],[Sales]]*Table26[[#This Row],[Quantity]]</f>
        <v>26882.82</v>
      </c>
      <c r="K187" s="11">
        <f>Table26[[#This Row],[Sales_Quantity]]*Table26[[#This Row],[Discount]]</f>
        <v>0</v>
      </c>
      <c r="L187" s="11">
        <f>Table26[[#This Row],[Sales_Quantity]]-Table26[[#This Row],[Discounted_price]]</f>
        <v>26882.82</v>
      </c>
    </row>
    <row r="188" spans="1:12" x14ac:dyDescent="0.3">
      <c r="A188" s="4" t="s">
        <v>34</v>
      </c>
      <c r="B188" s="7" t="s">
        <v>55</v>
      </c>
      <c r="C188" s="7" t="s">
        <v>22</v>
      </c>
      <c r="D188" s="7" t="s">
        <v>17</v>
      </c>
      <c r="E188" s="8">
        <v>689.43</v>
      </c>
      <c r="F188" s="9">
        <v>9</v>
      </c>
      <c r="G188" s="4">
        <v>0.1</v>
      </c>
      <c r="H188" s="10">
        <v>45736</v>
      </c>
      <c r="I188" s="8">
        <v>310.24</v>
      </c>
      <c r="J188" s="11">
        <f>Table26[[#This Row],[Sales]]*Table26[[#This Row],[Quantity]]</f>
        <v>6204.87</v>
      </c>
      <c r="K188" s="11">
        <f>Table26[[#This Row],[Sales_Quantity]]*Table26[[#This Row],[Discount]]</f>
        <v>620.48700000000008</v>
      </c>
      <c r="L188" s="11">
        <f>Table26[[#This Row],[Sales_Quantity]]-Table26[[#This Row],[Discounted_price]]</f>
        <v>5584.3829999999998</v>
      </c>
    </row>
    <row r="189" spans="1:12" x14ac:dyDescent="0.3">
      <c r="A189" s="4" t="s">
        <v>42</v>
      </c>
      <c r="B189" s="7" t="s">
        <v>61</v>
      </c>
      <c r="C189" s="7" t="s">
        <v>22</v>
      </c>
      <c r="D189" s="7" t="s">
        <v>17</v>
      </c>
      <c r="E189" s="8">
        <v>682.24</v>
      </c>
      <c r="F189" s="9">
        <v>1</v>
      </c>
      <c r="G189" s="4">
        <v>0</v>
      </c>
      <c r="H189" s="10">
        <v>45738</v>
      </c>
      <c r="I189" s="8">
        <v>341.12</v>
      </c>
      <c r="J189" s="11">
        <f>Table26[[#This Row],[Sales]]*Table26[[#This Row],[Quantity]]</f>
        <v>682.24</v>
      </c>
      <c r="K189" s="11">
        <f>Table26[[#This Row],[Sales_Quantity]]*Table26[[#This Row],[Discount]]</f>
        <v>0</v>
      </c>
      <c r="L189" s="11">
        <f>Table26[[#This Row],[Sales_Quantity]]-Table26[[#This Row],[Discounted_price]]</f>
        <v>682.24</v>
      </c>
    </row>
    <row r="190" spans="1:12" x14ac:dyDescent="0.3">
      <c r="A190" s="4" t="s">
        <v>43</v>
      </c>
      <c r="B190" s="7" t="s">
        <v>28</v>
      </c>
      <c r="C190" s="7" t="s">
        <v>26</v>
      </c>
      <c r="D190" s="7" t="s">
        <v>23</v>
      </c>
      <c r="E190" s="8">
        <v>458.54</v>
      </c>
      <c r="F190" s="9">
        <v>15</v>
      </c>
      <c r="G190" s="4">
        <v>0.2</v>
      </c>
      <c r="H190" s="10">
        <v>45741</v>
      </c>
      <c r="I190" s="8">
        <v>91.71</v>
      </c>
      <c r="J190" s="11">
        <f>Table26[[#This Row],[Sales]]*Table26[[#This Row],[Quantity]]</f>
        <v>6878.1</v>
      </c>
      <c r="K190" s="11">
        <f>Table26[[#This Row],[Sales_Quantity]]*Table26[[#This Row],[Discount]]</f>
        <v>1375.6200000000001</v>
      </c>
      <c r="L190" s="11">
        <f>Table26[[#This Row],[Sales_Quantity]]-Table26[[#This Row],[Discounted_price]]</f>
        <v>5502.4800000000005</v>
      </c>
    </row>
    <row r="191" spans="1:12" x14ac:dyDescent="0.3">
      <c r="A191" s="4" t="s">
        <v>34</v>
      </c>
      <c r="B191" s="7" t="s">
        <v>28</v>
      </c>
      <c r="C191" s="7" t="s">
        <v>22</v>
      </c>
      <c r="D191" s="7" t="s">
        <v>29</v>
      </c>
      <c r="E191" s="8">
        <v>1184.25</v>
      </c>
      <c r="F191" s="9">
        <v>11</v>
      </c>
      <c r="G191" s="4">
        <v>0.2</v>
      </c>
      <c r="H191" s="10">
        <v>45742</v>
      </c>
      <c r="I191" s="8">
        <v>331.59</v>
      </c>
      <c r="J191" s="11">
        <f>Table26[[#This Row],[Sales]]*Table26[[#This Row],[Quantity]]</f>
        <v>13026.75</v>
      </c>
      <c r="K191" s="11">
        <f>Table26[[#This Row],[Sales_Quantity]]*Table26[[#This Row],[Discount]]</f>
        <v>2605.3500000000004</v>
      </c>
      <c r="L191" s="11">
        <f>Table26[[#This Row],[Sales_Quantity]]-Table26[[#This Row],[Discounted_price]]</f>
        <v>10421.4</v>
      </c>
    </row>
    <row r="192" spans="1:12" x14ac:dyDescent="0.3">
      <c r="A192" s="4" t="s">
        <v>27</v>
      </c>
      <c r="B192" s="7" t="s">
        <v>12</v>
      </c>
      <c r="C192" s="7" t="s">
        <v>22</v>
      </c>
      <c r="D192" s="7" t="s">
        <v>17</v>
      </c>
      <c r="E192" s="8">
        <v>762.14</v>
      </c>
      <c r="F192" s="9">
        <v>9</v>
      </c>
      <c r="G192" s="4">
        <v>0</v>
      </c>
      <c r="H192" s="10">
        <v>45743</v>
      </c>
      <c r="I192" s="8">
        <v>381.07</v>
      </c>
      <c r="J192" s="11">
        <f>Table26[[#This Row],[Sales]]*Table26[[#This Row],[Quantity]]</f>
        <v>6859.26</v>
      </c>
      <c r="K192" s="11">
        <f>Table26[[#This Row],[Sales_Quantity]]*Table26[[#This Row],[Discount]]</f>
        <v>0</v>
      </c>
      <c r="L192" s="11">
        <f>Table26[[#This Row],[Sales_Quantity]]-Table26[[#This Row],[Discounted_price]]</f>
        <v>6859.26</v>
      </c>
    </row>
    <row r="193" spans="1:12" x14ac:dyDescent="0.3">
      <c r="A193" s="4" t="s">
        <v>24</v>
      </c>
      <c r="B193" s="7" t="s">
        <v>55</v>
      </c>
      <c r="C193" s="7" t="s">
        <v>26</v>
      </c>
      <c r="D193" s="7" t="s">
        <v>14</v>
      </c>
      <c r="E193" s="8">
        <v>750.71</v>
      </c>
      <c r="F193" s="9">
        <v>10</v>
      </c>
      <c r="G193" s="4">
        <v>0.15</v>
      </c>
      <c r="H193" s="10">
        <v>45743</v>
      </c>
      <c r="I193" s="8">
        <v>255.24</v>
      </c>
      <c r="J193" s="11">
        <f>Table26[[#This Row],[Sales]]*Table26[[#This Row],[Quantity]]</f>
        <v>7507.1</v>
      </c>
      <c r="K193" s="11">
        <f>Table26[[#This Row],[Sales_Quantity]]*Table26[[#This Row],[Discount]]</f>
        <v>1126.0650000000001</v>
      </c>
      <c r="L193" s="11">
        <f>Table26[[#This Row],[Sales_Quantity]]-Table26[[#This Row],[Discounted_price]]</f>
        <v>6381.0349999999999</v>
      </c>
    </row>
    <row r="194" spans="1:12" x14ac:dyDescent="0.3">
      <c r="A194" s="4" t="s">
        <v>77</v>
      </c>
      <c r="B194" s="7" t="s">
        <v>73</v>
      </c>
      <c r="C194" s="7" t="s">
        <v>36</v>
      </c>
      <c r="D194" s="7" t="s">
        <v>17</v>
      </c>
      <c r="E194" s="8">
        <v>1456.94</v>
      </c>
      <c r="F194" s="9">
        <v>14</v>
      </c>
      <c r="G194" s="4">
        <v>0.05</v>
      </c>
      <c r="H194" s="10">
        <v>45745</v>
      </c>
      <c r="I194" s="8">
        <v>692.05</v>
      </c>
      <c r="J194" s="11">
        <f>Table26[[#This Row],[Sales]]*Table26[[#This Row],[Quantity]]</f>
        <v>20397.16</v>
      </c>
      <c r="K194" s="11">
        <f>Table26[[#This Row],[Sales_Quantity]]*Table26[[#This Row],[Discount]]</f>
        <v>1019.8580000000001</v>
      </c>
      <c r="L194" s="11">
        <f>Table26[[#This Row],[Sales_Quantity]]-Table26[[#This Row],[Discounted_price]]</f>
        <v>19377.302</v>
      </c>
    </row>
    <row r="195" spans="1:12" x14ac:dyDescent="0.3">
      <c r="A195" s="4" t="s">
        <v>46</v>
      </c>
      <c r="B195" s="7" t="s">
        <v>63</v>
      </c>
      <c r="C195" s="7" t="s">
        <v>20</v>
      </c>
      <c r="D195" s="7" t="s">
        <v>29</v>
      </c>
      <c r="E195" s="8">
        <v>1093.3800000000001</v>
      </c>
      <c r="F195" s="9">
        <v>17</v>
      </c>
      <c r="G195" s="4">
        <v>0.1</v>
      </c>
      <c r="H195" s="10">
        <v>45745</v>
      </c>
      <c r="I195" s="8">
        <v>344.41</v>
      </c>
      <c r="J195" s="11">
        <f>Table26[[#This Row],[Sales]]*Table26[[#This Row],[Quantity]]</f>
        <v>18587.460000000003</v>
      </c>
      <c r="K195" s="11">
        <f>Table26[[#This Row],[Sales_Quantity]]*Table26[[#This Row],[Discount]]</f>
        <v>1858.7460000000003</v>
      </c>
      <c r="L195" s="11">
        <f>Table26[[#This Row],[Sales_Quantity]]-Table26[[#This Row],[Discounted_price]]</f>
        <v>16728.714000000004</v>
      </c>
    </row>
    <row r="196" spans="1:12" x14ac:dyDescent="0.3">
      <c r="A196" s="4" t="s">
        <v>39</v>
      </c>
      <c r="B196" s="7" t="s">
        <v>45</v>
      </c>
      <c r="C196" s="7" t="s">
        <v>13</v>
      </c>
      <c r="D196" s="7" t="s">
        <v>17</v>
      </c>
      <c r="E196" s="8">
        <v>934.27</v>
      </c>
      <c r="F196" s="9">
        <v>8</v>
      </c>
      <c r="G196" s="4">
        <v>0.15</v>
      </c>
      <c r="H196" s="10">
        <v>45746</v>
      </c>
      <c r="I196" s="8">
        <v>397.06</v>
      </c>
      <c r="J196" s="11">
        <f>Table26[[#This Row],[Sales]]*Table26[[#This Row],[Quantity]]</f>
        <v>7474.16</v>
      </c>
      <c r="K196" s="11">
        <f>Table26[[#This Row],[Sales_Quantity]]*Table26[[#This Row],[Discount]]</f>
        <v>1121.124</v>
      </c>
      <c r="L196" s="11">
        <f>Table26[[#This Row],[Sales_Quantity]]-Table26[[#This Row],[Discounted_price]]</f>
        <v>6353.0360000000001</v>
      </c>
    </row>
    <row r="197" spans="1:12" x14ac:dyDescent="0.3">
      <c r="A197" s="4" t="s">
        <v>72</v>
      </c>
      <c r="B197" s="7" t="s">
        <v>38</v>
      </c>
      <c r="C197" s="7" t="s">
        <v>36</v>
      </c>
      <c r="D197" s="7" t="s">
        <v>17</v>
      </c>
      <c r="E197" s="8">
        <v>1465.35</v>
      </c>
      <c r="F197" s="9">
        <v>8</v>
      </c>
      <c r="G197" s="4">
        <v>0.2</v>
      </c>
      <c r="H197" s="10">
        <v>45746</v>
      </c>
      <c r="I197" s="8">
        <v>586.14</v>
      </c>
      <c r="J197" s="11">
        <f>Table26[[#This Row],[Sales]]*Table26[[#This Row],[Quantity]]</f>
        <v>11722.8</v>
      </c>
      <c r="K197" s="11">
        <f>Table26[[#This Row],[Sales_Quantity]]*Table26[[#This Row],[Discount]]</f>
        <v>2344.56</v>
      </c>
      <c r="L197" s="11">
        <f>Table26[[#This Row],[Sales_Quantity]]-Table26[[#This Row],[Discounted_price]]</f>
        <v>9378.24</v>
      </c>
    </row>
    <row r="198" spans="1:12" x14ac:dyDescent="0.3">
      <c r="A198" s="4" t="s">
        <v>54</v>
      </c>
      <c r="B198" s="7" t="s">
        <v>16</v>
      </c>
      <c r="C198" s="7" t="s">
        <v>22</v>
      </c>
      <c r="D198" s="7" t="s">
        <v>41</v>
      </c>
      <c r="E198" s="8">
        <v>740.8</v>
      </c>
      <c r="F198" s="9">
        <v>3</v>
      </c>
      <c r="G198" s="4">
        <v>0</v>
      </c>
      <c r="H198" s="10">
        <v>45749</v>
      </c>
      <c r="I198" s="8">
        <v>333.36</v>
      </c>
      <c r="J198" s="11">
        <f>Table26[[#This Row],[Sales]]*Table26[[#This Row],[Quantity]]</f>
        <v>2222.3999999999996</v>
      </c>
      <c r="K198" s="11">
        <f>Table26[[#This Row],[Sales_Quantity]]*Table26[[#This Row],[Discount]]</f>
        <v>0</v>
      </c>
      <c r="L198" s="11">
        <f>Table26[[#This Row],[Sales_Quantity]]-Table26[[#This Row],[Discounted_price]]</f>
        <v>2222.3999999999996</v>
      </c>
    </row>
    <row r="199" spans="1:12" x14ac:dyDescent="0.3">
      <c r="A199" s="4" t="s">
        <v>60</v>
      </c>
      <c r="B199" s="7" t="s">
        <v>45</v>
      </c>
      <c r="C199" s="7" t="s">
        <v>13</v>
      </c>
      <c r="D199" s="7" t="s">
        <v>41</v>
      </c>
      <c r="E199" s="8">
        <v>545.44000000000005</v>
      </c>
      <c r="F199" s="9">
        <v>17</v>
      </c>
      <c r="G199" s="4">
        <v>0</v>
      </c>
      <c r="H199" s="10">
        <v>45752</v>
      </c>
      <c r="I199" s="8">
        <v>245.45</v>
      </c>
      <c r="J199" s="11">
        <f>Table26[[#This Row],[Sales]]*Table26[[#This Row],[Quantity]]</f>
        <v>9272.4800000000014</v>
      </c>
      <c r="K199" s="11">
        <f>Table26[[#This Row],[Sales_Quantity]]*Table26[[#This Row],[Discount]]</f>
        <v>0</v>
      </c>
      <c r="L199" s="11">
        <f>Table26[[#This Row],[Sales_Quantity]]-Table26[[#This Row],[Discounted_price]]</f>
        <v>9272.4800000000014</v>
      </c>
    </row>
    <row r="200" spans="1:12" x14ac:dyDescent="0.3">
      <c r="A200" s="4" t="s">
        <v>37</v>
      </c>
      <c r="B200" s="7" t="s">
        <v>38</v>
      </c>
      <c r="C200" s="7" t="s">
        <v>20</v>
      </c>
      <c r="D200" s="7" t="s">
        <v>14</v>
      </c>
      <c r="E200" s="8">
        <v>997.61</v>
      </c>
      <c r="F200" s="9">
        <v>8</v>
      </c>
      <c r="G200" s="4">
        <v>0.05</v>
      </c>
      <c r="H200" s="10">
        <v>45752</v>
      </c>
      <c r="I200" s="8">
        <v>379.09</v>
      </c>
      <c r="J200" s="11">
        <f>Table26[[#This Row],[Sales]]*Table26[[#This Row],[Quantity]]</f>
        <v>7980.88</v>
      </c>
      <c r="K200" s="11">
        <f>Table26[[#This Row],[Sales_Quantity]]*Table26[[#This Row],[Discount]]</f>
        <v>399.04400000000004</v>
      </c>
      <c r="L200" s="11">
        <f>Table26[[#This Row],[Sales_Quantity]]-Table26[[#This Row],[Discounted_price]]</f>
        <v>7581.8360000000002</v>
      </c>
    </row>
    <row r="201" spans="1:12" x14ac:dyDescent="0.3">
      <c r="A201" s="4" t="s">
        <v>62</v>
      </c>
      <c r="B201" s="7" t="s">
        <v>38</v>
      </c>
      <c r="C201" s="7" t="s">
        <v>22</v>
      </c>
      <c r="D201" s="7" t="s">
        <v>17</v>
      </c>
      <c r="E201" s="8">
        <v>928.32</v>
      </c>
      <c r="F201" s="9">
        <v>2</v>
      </c>
      <c r="G201" s="4">
        <v>0.05</v>
      </c>
      <c r="H201" s="10">
        <v>45754</v>
      </c>
      <c r="I201" s="8">
        <v>440.95</v>
      </c>
      <c r="J201" s="11">
        <f>Table26[[#This Row],[Sales]]*Table26[[#This Row],[Quantity]]</f>
        <v>1856.64</v>
      </c>
      <c r="K201" s="11">
        <f>Table26[[#This Row],[Sales_Quantity]]*Table26[[#This Row],[Discount]]</f>
        <v>92.832000000000008</v>
      </c>
      <c r="L201" s="11">
        <f>Table26[[#This Row],[Sales_Quantity]]-Table26[[#This Row],[Discounted_price]]</f>
        <v>1763.808</v>
      </c>
    </row>
  </sheetData>
  <conditionalFormatting sqref="L2:L201">
    <cfRule type="top10" dxfId="0" priority="1" rank="10"/>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49E45-5D30-49B4-BC8E-56919D56ABA5}">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A414A-2885-41B9-B39D-563852C882B5}">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FA809-D4AB-4034-ACD6-A25D320DB46E}">
  <dimension ref="A1:M201"/>
  <sheetViews>
    <sheetView workbookViewId="0">
      <selection activeCell="N9" sqref="N9"/>
    </sheetView>
  </sheetViews>
  <sheetFormatPr defaultRowHeight="14.4" x14ac:dyDescent="0.3"/>
  <cols>
    <col min="1" max="1" width="16.33203125" style="13" bestFit="1" customWidth="1"/>
    <col min="2" max="2" width="19.6640625" style="13" bestFit="1" customWidth="1"/>
    <col min="3" max="3" width="11.21875" style="13" bestFit="1" customWidth="1"/>
    <col min="4" max="4" width="20.77734375" style="13" bestFit="1" customWidth="1"/>
    <col min="5" max="5" width="9.6640625" style="13" bestFit="1" customWidth="1"/>
    <col min="6" max="6" width="11.6640625" style="13" bestFit="1" customWidth="1"/>
    <col min="7" max="8" width="12.77734375" style="13" bestFit="1" customWidth="1"/>
    <col min="9" max="9" width="15.109375" style="13" bestFit="1" customWidth="1"/>
    <col min="10" max="10" width="10.109375" style="13" bestFit="1" customWidth="1"/>
    <col min="11" max="11" width="18.109375" style="13" bestFit="1" customWidth="1"/>
    <col min="12" max="12" width="20.109375" style="13" bestFit="1" customWidth="1"/>
    <col min="13" max="13" width="18.44140625" style="13" bestFit="1" customWidth="1"/>
    <col min="14" max="16384" width="8.88671875" style="13"/>
  </cols>
  <sheetData>
    <row r="1" spans="1:13" x14ac:dyDescent="0.3">
      <c r="A1" s="12" t="s">
        <v>2</v>
      </c>
      <c r="B1" s="12" t="s">
        <v>3</v>
      </c>
      <c r="C1" s="12" t="s">
        <v>4</v>
      </c>
      <c r="D1" s="12" t="s">
        <v>5</v>
      </c>
      <c r="E1" s="12" t="s">
        <v>6</v>
      </c>
      <c r="F1" s="20" t="s">
        <v>83</v>
      </c>
      <c r="G1" s="12" t="s">
        <v>7</v>
      </c>
      <c r="H1" s="12" t="s">
        <v>8</v>
      </c>
      <c r="I1" s="12" t="s">
        <v>9</v>
      </c>
      <c r="J1" s="12" t="s">
        <v>10</v>
      </c>
      <c r="K1" s="12" t="s">
        <v>82</v>
      </c>
      <c r="L1" s="12" t="s">
        <v>81</v>
      </c>
      <c r="M1" s="12" t="s">
        <v>78</v>
      </c>
    </row>
    <row r="2" spans="1:13" x14ac:dyDescent="0.3">
      <c r="A2" s="14" t="s">
        <v>11</v>
      </c>
      <c r="B2" s="15" t="s">
        <v>12</v>
      </c>
      <c r="C2" s="15" t="s">
        <v>13</v>
      </c>
      <c r="D2" s="15" t="s">
        <v>14</v>
      </c>
      <c r="E2" s="16">
        <v>1036.0899999999999</v>
      </c>
      <c r="F2" s="21"/>
      <c r="G2" s="17">
        <v>4</v>
      </c>
      <c r="H2" s="14">
        <v>0.2</v>
      </c>
      <c r="I2" s="18">
        <v>45392</v>
      </c>
      <c r="J2" s="16">
        <v>331.55</v>
      </c>
      <c r="K2" s="19">
        <f>Table22[[#This Row],[Sales]]*Table22[[#This Row],[Quantity]]</f>
        <v>4144.3599999999997</v>
      </c>
      <c r="L2" s="19">
        <f>Table22[[#This Row],[Sales_Quantity]]*Table22[[#This Row],[Discount]]</f>
        <v>828.87199999999996</v>
      </c>
      <c r="M2" s="19">
        <f>Table22[[#This Row],[Sales_Quantity]]-Table22[[#This Row],[Discounted_price]]</f>
        <v>3315.4879999999998</v>
      </c>
    </row>
    <row r="3" spans="1:13" x14ac:dyDescent="0.3">
      <c r="A3" s="14" t="s">
        <v>15</v>
      </c>
      <c r="B3" s="15" t="s">
        <v>16</v>
      </c>
      <c r="C3" s="15" t="s">
        <v>13</v>
      </c>
      <c r="D3" s="15" t="s">
        <v>17</v>
      </c>
      <c r="E3" s="16">
        <v>1101.28</v>
      </c>
      <c r="F3" s="21"/>
      <c r="G3" s="17">
        <v>3</v>
      </c>
      <c r="H3" s="14">
        <v>0.2</v>
      </c>
      <c r="I3" s="18">
        <v>45393</v>
      </c>
      <c r="J3" s="16">
        <v>440.51</v>
      </c>
      <c r="K3" s="19">
        <f>Table22[[#This Row],[Sales]]*Table22[[#This Row],[Quantity]]</f>
        <v>3303.84</v>
      </c>
      <c r="L3" s="19">
        <f>Table22[[#This Row],[Sales_Quantity]]*Table22[[#This Row],[Discount]]</f>
        <v>660.76800000000003</v>
      </c>
      <c r="M3" s="19">
        <f>Table22[[#This Row],[Sales_Quantity]]-Table22[[#This Row],[Discounted_price]]</f>
        <v>2643.0720000000001</v>
      </c>
    </row>
    <row r="4" spans="1:13" x14ac:dyDescent="0.3">
      <c r="A4" s="14" t="s">
        <v>18</v>
      </c>
      <c r="B4" s="15" t="s">
        <v>19</v>
      </c>
      <c r="C4" s="15" t="s">
        <v>20</v>
      </c>
      <c r="D4" s="15" t="s">
        <v>14</v>
      </c>
      <c r="E4" s="16">
        <v>713.34</v>
      </c>
      <c r="F4" s="21"/>
      <c r="G4" s="17">
        <v>17</v>
      </c>
      <c r="H4" s="14">
        <v>0</v>
      </c>
      <c r="I4" s="18">
        <v>45396</v>
      </c>
      <c r="J4" s="16">
        <v>285.33999999999997</v>
      </c>
      <c r="K4" s="19">
        <f>Table22[[#This Row],[Sales]]*Table22[[#This Row],[Quantity]]</f>
        <v>12126.78</v>
      </c>
      <c r="L4" s="19">
        <f>Table22[[#This Row],[Sales_Quantity]]*Table22[[#This Row],[Discount]]</f>
        <v>0</v>
      </c>
      <c r="M4" s="19">
        <f>Table22[[#This Row],[Sales_Quantity]]-Table22[[#This Row],[Discounted_price]]</f>
        <v>12126.78</v>
      </c>
    </row>
    <row r="5" spans="1:13" x14ac:dyDescent="0.3">
      <c r="A5" s="14" t="s">
        <v>21</v>
      </c>
      <c r="B5" s="15" t="s">
        <v>16</v>
      </c>
      <c r="C5" s="15" t="s">
        <v>22</v>
      </c>
      <c r="D5" s="15" t="s">
        <v>23</v>
      </c>
      <c r="E5" s="16">
        <v>760.93</v>
      </c>
      <c r="F5" s="21"/>
      <c r="G5" s="17">
        <v>4</v>
      </c>
      <c r="H5" s="14">
        <v>0.15</v>
      </c>
      <c r="I5" s="18">
        <v>45396</v>
      </c>
      <c r="J5" s="16">
        <v>161.69999999999999</v>
      </c>
      <c r="K5" s="19">
        <f>Table22[[#This Row],[Sales]]*Table22[[#This Row],[Quantity]]</f>
        <v>3043.72</v>
      </c>
      <c r="L5" s="19">
        <f>Table22[[#This Row],[Sales_Quantity]]*Table22[[#This Row],[Discount]]</f>
        <v>456.55799999999994</v>
      </c>
      <c r="M5" s="19">
        <f>Table22[[#This Row],[Sales_Quantity]]-Table22[[#This Row],[Discounted_price]]</f>
        <v>2587.1619999999998</v>
      </c>
    </row>
    <row r="6" spans="1:13" x14ac:dyDescent="0.3">
      <c r="A6" s="14" t="s">
        <v>24</v>
      </c>
      <c r="B6" s="15" t="s">
        <v>25</v>
      </c>
      <c r="C6" s="15" t="s">
        <v>26</v>
      </c>
      <c r="D6" s="15" t="s">
        <v>14</v>
      </c>
      <c r="E6" s="16">
        <v>847</v>
      </c>
      <c r="F6" s="21"/>
      <c r="G6" s="17">
        <v>12</v>
      </c>
      <c r="H6" s="14">
        <v>0.2</v>
      </c>
      <c r="I6" s="18">
        <v>45397</v>
      </c>
      <c r="J6" s="16">
        <v>271.04000000000002</v>
      </c>
      <c r="K6" s="19">
        <f>Table22[[#This Row],[Sales]]*Table22[[#This Row],[Quantity]]</f>
        <v>10164</v>
      </c>
      <c r="L6" s="19">
        <f>Table22[[#This Row],[Sales_Quantity]]*Table22[[#This Row],[Discount]]</f>
        <v>2032.8000000000002</v>
      </c>
      <c r="M6" s="19">
        <f>Table22[[#This Row],[Sales_Quantity]]-Table22[[#This Row],[Discounted_price]]</f>
        <v>8131.2</v>
      </c>
    </row>
    <row r="7" spans="1:13" x14ac:dyDescent="0.3">
      <c r="A7" s="14" t="s">
        <v>27</v>
      </c>
      <c r="B7" s="15" t="s">
        <v>28</v>
      </c>
      <c r="C7" s="15" t="s">
        <v>26</v>
      </c>
      <c r="D7" s="15" t="s">
        <v>29</v>
      </c>
      <c r="E7" s="16">
        <v>965.64</v>
      </c>
      <c r="F7" s="21"/>
      <c r="G7" s="17">
        <v>8</v>
      </c>
      <c r="H7" s="14">
        <v>0.1</v>
      </c>
      <c r="I7" s="18">
        <v>45398</v>
      </c>
      <c r="J7" s="16">
        <v>304.18</v>
      </c>
      <c r="K7" s="19">
        <f>Table22[[#This Row],[Sales]]*Table22[[#This Row],[Quantity]]</f>
        <v>7725.12</v>
      </c>
      <c r="L7" s="19">
        <f>Table22[[#This Row],[Sales_Quantity]]*Table22[[#This Row],[Discount]]</f>
        <v>772.51200000000006</v>
      </c>
      <c r="M7" s="19">
        <f>Table22[[#This Row],[Sales_Quantity]]-Table22[[#This Row],[Discounted_price]]</f>
        <v>6952.6080000000002</v>
      </c>
    </row>
    <row r="8" spans="1:13" x14ac:dyDescent="0.3">
      <c r="A8" s="14" t="s">
        <v>30</v>
      </c>
      <c r="B8" s="15" t="s">
        <v>31</v>
      </c>
      <c r="C8" s="15" t="s">
        <v>13</v>
      </c>
      <c r="D8" s="15" t="s">
        <v>23</v>
      </c>
      <c r="E8" s="16">
        <v>1317.53</v>
      </c>
      <c r="F8" s="21"/>
      <c r="G8" s="17">
        <v>12</v>
      </c>
      <c r="H8" s="14">
        <v>0.05</v>
      </c>
      <c r="I8" s="18">
        <v>45398</v>
      </c>
      <c r="J8" s="16">
        <v>312.91000000000003</v>
      </c>
      <c r="K8" s="19">
        <f>Table22[[#This Row],[Sales]]*Table22[[#This Row],[Quantity]]</f>
        <v>15810.36</v>
      </c>
      <c r="L8" s="19">
        <f>Table22[[#This Row],[Sales_Quantity]]*Table22[[#This Row],[Discount]]</f>
        <v>790.51800000000003</v>
      </c>
      <c r="M8" s="19">
        <f>Table22[[#This Row],[Sales_Quantity]]-Table22[[#This Row],[Discounted_price]]</f>
        <v>15019.842000000001</v>
      </c>
    </row>
    <row r="9" spans="1:13" x14ac:dyDescent="0.3">
      <c r="A9" s="14" t="s">
        <v>32</v>
      </c>
      <c r="B9" s="15" t="s">
        <v>33</v>
      </c>
      <c r="C9" s="15" t="s">
        <v>20</v>
      </c>
      <c r="D9" s="15" t="s">
        <v>29</v>
      </c>
      <c r="E9" s="16">
        <v>1074.47</v>
      </c>
      <c r="F9" s="21"/>
      <c r="G9" s="17">
        <v>6</v>
      </c>
      <c r="H9" s="14">
        <v>0.2</v>
      </c>
      <c r="I9" s="18">
        <v>45401</v>
      </c>
      <c r="J9" s="16">
        <v>300.85000000000002</v>
      </c>
      <c r="K9" s="19">
        <f>Table22[[#This Row],[Sales]]*Table22[[#This Row],[Quantity]]</f>
        <v>6446.82</v>
      </c>
      <c r="L9" s="19">
        <f>Table22[[#This Row],[Sales_Quantity]]*Table22[[#This Row],[Discount]]</f>
        <v>1289.364</v>
      </c>
      <c r="M9" s="19">
        <f>Table22[[#This Row],[Sales_Quantity]]-Table22[[#This Row],[Discounted_price]]</f>
        <v>5157.4560000000001</v>
      </c>
    </row>
    <row r="10" spans="1:13" x14ac:dyDescent="0.3">
      <c r="A10" s="14" t="s">
        <v>34</v>
      </c>
      <c r="B10" s="15" t="s">
        <v>35</v>
      </c>
      <c r="C10" s="15" t="s">
        <v>36</v>
      </c>
      <c r="D10" s="15" t="s">
        <v>14</v>
      </c>
      <c r="E10" s="16">
        <v>501.54</v>
      </c>
      <c r="F10" s="21"/>
      <c r="G10" s="17">
        <v>11</v>
      </c>
      <c r="H10" s="14">
        <v>0.05</v>
      </c>
      <c r="I10" s="18">
        <v>45401</v>
      </c>
      <c r="J10" s="16">
        <v>190.59</v>
      </c>
      <c r="K10" s="19">
        <f>Table22[[#This Row],[Sales]]*Table22[[#This Row],[Quantity]]</f>
        <v>5516.9400000000005</v>
      </c>
      <c r="L10" s="19">
        <f>Table22[[#This Row],[Sales_Quantity]]*Table22[[#This Row],[Discount]]</f>
        <v>275.84700000000004</v>
      </c>
      <c r="M10" s="19">
        <f>Table22[[#This Row],[Sales_Quantity]]-Table22[[#This Row],[Discounted_price]]</f>
        <v>5241.0930000000008</v>
      </c>
    </row>
    <row r="11" spans="1:13" x14ac:dyDescent="0.3">
      <c r="A11" s="14" t="s">
        <v>37</v>
      </c>
      <c r="B11" s="15" t="s">
        <v>38</v>
      </c>
      <c r="C11" s="15" t="s">
        <v>36</v>
      </c>
      <c r="D11" s="15" t="s">
        <v>17</v>
      </c>
      <c r="E11" s="16">
        <v>737.31</v>
      </c>
      <c r="F11" s="21"/>
      <c r="G11" s="17">
        <v>2</v>
      </c>
      <c r="H11" s="14">
        <v>0.05</v>
      </c>
      <c r="I11" s="18">
        <v>45401</v>
      </c>
      <c r="J11" s="16">
        <v>350.22</v>
      </c>
      <c r="K11" s="19">
        <f>Table22[[#This Row],[Sales]]*Table22[[#This Row],[Quantity]]</f>
        <v>1474.62</v>
      </c>
      <c r="L11" s="19">
        <f>Table22[[#This Row],[Sales_Quantity]]*Table22[[#This Row],[Discount]]</f>
        <v>73.730999999999995</v>
      </c>
      <c r="M11" s="19">
        <f>Table22[[#This Row],[Sales_Quantity]]-Table22[[#This Row],[Discounted_price]]</f>
        <v>1400.8889999999999</v>
      </c>
    </row>
    <row r="12" spans="1:13" x14ac:dyDescent="0.3">
      <c r="A12" s="14" t="s">
        <v>39</v>
      </c>
      <c r="B12" s="15" t="s">
        <v>40</v>
      </c>
      <c r="C12" s="15" t="s">
        <v>13</v>
      </c>
      <c r="D12" s="15" t="s">
        <v>41</v>
      </c>
      <c r="E12" s="16">
        <v>1572.82</v>
      </c>
      <c r="F12" s="21"/>
      <c r="G12" s="17">
        <v>6</v>
      </c>
      <c r="H12" s="14">
        <v>0.05</v>
      </c>
      <c r="I12" s="18">
        <v>45402</v>
      </c>
      <c r="J12" s="16">
        <v>672.38</v>
      </c>
      <c r="K12" s="19">
        <f>Table22[[#This Row],[Sales]]*Table22[[#This Row],[Quantity]]</f>
        <v>9436.92</v>
      </c>
      <c r="L12" s="19">
        <f>Table22[[#This Row],[Sales_Quantity]]*Table22[[#This Row],[Discount]]</f>
        <v>471.846</v>
      </c>
      <c r="M12" s="19">
        <f>Table22[[#This Row],[Sales_Quantity]]-Table22[[#This Row],[Discounted_price]]</f>
        <v>8965.0740000000005</v>
      </c>
    </row>
    <row r="13" spans="1:13" x14ac:dyDescent="0.3">
      <c r="A13" s="14" t="s">
        <v>39</v>
      </c>
      <c r="B13" s="15" t="s">
        <v>38</v>
      </c>
      <c r="C13" s="15" t="s">
        <v>36</v>
      </c>
      <c r="D13" s="15" t="s">
        <v>14</v>
      </c>
      <c r="E13" s="16">
        <v>1343.13</v>
      </c>
      <c r="F13" s="21"/>
      <c r="G13" s="17">
        <v>14</v>
      </c>
      <c r="H13" s="14">
        <v>0.15</v>
      </c>
      <c r="I13" s="18">
        <v>45404</v>
      </c>
      <c r="J13" s="16">
        <v>456.66</v>
      </c>
      <c r="K13" s="19">
        <f>Table22[[#This Row],[Sales]]*Table22[[#This Row],[Quantity]]</f>
        <v>18803.82</v>
      </c>
      <c r="L13" s="19">
        <f>Table22[[#This Row],[Sales_Quantity]]*Table22[[#This Row],[Discount]]</f>
        <v>2820.5729999999999</v>
      </c>
      <c r="M13" s="19">
        <f>Table22[[#This Row],[Sales_Quantity]]-Table22[[#This Row],[Discounted_price]]</f>
        <v>15983.246999999999</v>
      </c>
    </row>
    <row r="14" spans="1:13" x14ac:dyDescent="0.3">
      <c r="A14" s="14" t="s">
        <v>27</v>
      </c>
      <c r="B14" s="15" t="s">
        <v>28</v>
      </c>
      <c r="C14" s="15" t="s">
        <v>36</v>
      </c>
      <c r="D14" s="15" t="s">
        <v>14</v>
      </c>
      <c r="E14" s="16">
        <v>1191.58</v>
      </c>
      <c r="F14" s="21"/>
      <c r="G14" s="17">
        <v>14</v>
      </c>
      <c r="H14" s="14">
        <v>0.05</v>
      </c>
      <c r="I14" s="18">
        <v>45406</v>
      </c>
      <c r="J14" s="16">
        <v>452.8</v>
      </c>
      <c r="K14" s="19">
        <f>Table22[[#This Row],[Sales]]*Table22[[#This Row],[Quantity]]</f>
        <v>16682.12</v>
      </c>
      <c r="L14" s="19">
        <f>Table22[[#This Row],[Sales_Quantity]]*Table22[[#This Row],[Discount]]</f>
        <v>834.10599999999999</v>
      </c>
      <c r="M14" s="19">
        <f>Table22[[#This Row],[Sales_Quantity]]-Table22[[#This Row],[Discounted_price]]</f>
        <v>15848.013999999999</v>
      </c>
    </row>
    <row r="15" spans="1:13" x14ac:dyDescent="0.3">
      <c r="A15" s="14" t="s">
        <v>42</v>
      </c>
      <c r="B15" s="15" t="s">
        <v>16</v>
      </c>
      <c r="C15" s="15" t="s">
        <v>13</v>
      </c>
      <c r="D15" s="15" t="s">
        <v>29</v>
      </c>
      <c r="E15" s="16">
        <v>822.28</v>
      </c>
      <c r="F15" s="21"/>
      <c r="G15" s="17">
        <v>7</v>
      </c>
      <c r="H15" s="14">
        <v>0.05</v>
      </c>
      <c r="I15" s="18">
        <v>45406</v>
      </c>
      <c r="J15" s="16">
        <v>273.41000000000003</v>
      </c>
      <c r="K15" s="19">
        <f>Table22[[#This Row],[Sales]]*Table22[[#This Row],[Quantity]]</f>
        <v>5755.96</v>
      </c>
      <c r="L15" s="19">
        <f>Table22[[#This Row],[Sales_Quantity]]*Table22[[#This Row],[Discount]]</f>
        <v>287.798</v>
      </c>
      <c r="M15" s="19">
        <f>Table22[[#This Row],[Sales_Quantity]]-Table22[[#This Row],[Discounted_price]]</f>
        <v>5468.1620000000003</v>
      </c>
    </row>
    <row r="16" spans="1:13" x14ac:dyDescent="0.3">
      <c r="A16" s="14" t="s">
        <v>43</v>
      </c>
      <c r="B16" s="15" t="s">
        <v>44</v>
      </c>
      <c r="C16" s="15" t="s">
        <v>26</v>
      </c>
      <c r="D16" s="15" t="s">
        <v>29</v>
      </c>
      <c r="E16" s="16">
        <v>521.66999999999996</v>
      </c>
      <c r="F16" s="21"/>
      <c r="G16" s="17">
        <v>15</v>
      </c>
      <c r="H16" s="14">
        <v>0.15</v>
      </c>
      <c r="I16" s="18">
        <v>45409</v>
      </c>
      <c r="J16" s="16">
        <v>155.19999999999999</v>
      </c>
      <c r="K16" s="19">
        <f>Table22[[#This Row],[Sales]]*Table22[[#This Row],[Quantity]]</f>
        <v>7825.0499999999993</v>
      </c>
      <c r="L16" s="19">
        <f>Table22[[#This Row],[Sales_Quantity]]*Table22[[#This Row],[Discount]]</f>
        <v>1173.7574999999999</v>
      </c>
      <c r="M16" s="19">
        <f>Table22[[#This Row],[Sales_Quantity]]-Table22[[#This Row],[Discounted_price]]</f>
        <v>6651.2924999999996</v>
      </c>
    </row>
    <row r="17" spans="1:13" x14ac:dyDescent="0.3">
      <c r="A17" s="14" t="s">
        <v>21</v>
      </c>
      <c r="B17" s="15" t="s">
        <v>45</v>
      </c>
      <c r="C17" s="15" t="s">
        <v>22</v>
      </c>
      <c r="D17" s="15" t="s">
        <v>23</v>
      </c>
      <c r="E17" s="16">
        <v>1502.93</v>
      </c>
      <c r="F17" s="21"/>
      <c r="G17" s="17">
        <v>14</v>
      </c>
      <c r="H17" s="14">
        <v>0.2</v>
      </c>
      <c r="I17" s="18">
        <v>45410</v>
      </c>
      <c r="J17" s="16">
        <v>300.58999999999997</v>
      </c>
      <c r="K17" s="19">
        <f>Table22[[#This Row],[Sales]]*Table22[[#This Row],[Quantity]]</f>
        <v>21041.02</v>
      </c>
      <c r="L17" s="19">
        <f>Table22[[#This Row],[Sales_Quantity]]*Table22[[#This Row],[Discount]]</f>
        <v>4208.2040000000006</v>
      </c>
      <c r="M17" s="19">
        <f>Table22[[#This Row],[Sales_Quantity]]-Table22[[#This Row],[Discounted_price]]</f>
        <v>16832.815999999999</v>
      </c>
    </row>
    <row r="18" spans="1:13" x14ac:dyDescent="0.3">
      <c r="A18" s="14" t="s">
        <v>46</v>
      </c>
      <c r="B18" s="15" t="s">
        <v>16</v>
      </c>
      <c r="C18" s="15" t="s">
        <v>22</v>
      </c>
      <c r="D18" s="15" t="s">
        <v>14</v>
      </c>
      <c r="E18" s="16">
        <v>877.58</v>
      </c>
      <c r="F18" s="21"/>
      <c r="G18" s="17">
        <v>10</v>
      </c>
      <c r="H18" s="14">
        <v>0.15</v>
      </c>
      <c r="I18" s="18">
        <v>45411</v>
      </c>
      <c r="J18" s="16">
        <v>298.38</v>
      </c>
      <c r="K18" s="19">
        <f>Table22[[#This Row],[Sales]]*Table22[[#This Row],[Quantity]]</f>
        <v>8775.8000000000011</v>
      </c>
      <c r="L18" s="19">
        <f>Table22[[#This Row],[Sales_Quantity]]*Table22[[#This Row],[Discount]]</f>
        <v>1316.3700000000001</v>
      </c>
      <c r="M18" s="19">
        <f>Table22[[#This Row],[Sales_Quantity]]-Table22[[#This Row],[Discounted_price]]</f>
        <v>7459.4300000000012</v>
      </c>
    </row>
    <row r="19" spans="1:13" x14ac:dyDescent="0.3">
      <c r="A19" s="14" t="s">
        <v>30</v>
      </c>
      <c r="B19" s="15" t="s">
        <v>47</v>
      </c>
      <c r="C19" s="15" t="s">
        <v>13</v>
      </c>
      <c r="D19" s="15" t="s">
        <v>14</v>
      </c>
      <c r="E19" s="16">
        <v>636.70000000000005</v>
      </c>
      <c r="F19" s="21"/>
      <c r="G19" s="17">
        <v>4</v>
      </c>
      <c r="H19" s="14">
        <v>0.2</v>
      </c>
      <c r="I19" s="18">
        <v>45411</v>
      </c>
      <c r="J19" s="16">
        <v>203.74</v>
      </c>
      <c r="K19" s="19">
        <f>Table22[[#This Row],[Sales]]*Table22[[#This Row],[Quantity]]</f>
        <v>2546.8000000000002</v>
      </c>
      <c r="L19" s="19">
        <f>Table22[[#This Row],[Sales_Quantity]]*Table22[[#This Row],[Discount]]</f>
        <v>509.36000000000007</v>
      </c>
      <c r="M19" s="19">
        <f>Table22[[#This Row],[Sales_Quantity]]-Table22[[#This Row],[Discounted_price]]</f>
        <v>2037.44</v>
      </c>
    </row>
    <row r="20" spans="1:13" x14ac:dyDescent="0.3">
      <c r="A20" s="14" t="s">
        <v>48</v>
      </c>
      <c r="B20" s="15" t="s">
        <v>49</v>
      </c>
      <c r="C20" s="15" t="s">
        <v>13</v>
      </c>
      <c r="D20" s="15" t="s">
        <v>14</v>
      </c>
      <c r="E20" s="16">
        <v>1506.14</v>
      </c>
      <c r="F20" s="21"/>
      <c r="G20" s="17">
        <v>13</v>
      </c>
      <c r="H20" s="14">
        <v>0.2</v>
      </c>
      <c r="I20" s="18">
        <v>45412</v>
      </c>
      <c r="J20" s="16">
        <v>481.96</v>
      </c>
      <c r="K20" s="19">
        <f>Table22[[#This Row],[Sales]]*Table22[[#This Row],[Quantity]]</f>
        <v>19579.82</v>
      </c>
      <c r="L20" s="19">
        <f>Table22[[#This Row],[Sales_Quantity]]*Table22[[#This Row],[Discount]]</f>
        <v>3915.9639999999999</v>
      </c>
      <c r="M20" s="19">
        <f>Table22[[#This Row],[Sales_Quantity]]-Table22[[#This Row],[Discounted_price]]</f>
        <v>15663.856</v>
      </c>
    </row>
    <row r="21" spans="1:13" x14ac:dyDescent="0.3">
      <c r="A21" s="14" t="s">
        <v>32</v>
      </c>
      <c r="B21" s="15" t="s">
        <v>33</v>
      </c>
      <c r="C21" s="15" t="s">
        <v>36</v>
      </c>
      <c r="D21" s="15" t="s">
        <v>23</v>
      </c>
      <c r="E21" s="16">
        <v>645.02</v>
      </c>
      <c r="F21" s="21"/>
      <c r="G21" s="17">
        <v>4</v>
      </c>
      <c r="H21" s="14">
        <v>0</v>
      </c>
      <c r="I21" s="18">
        <v>45414</v>
      </c>
      <c r="J21" s="16">
        <v>161.26</v>
      </c>
      <c r="K21" s="19">
        <f>Table22[[#This Row],[Sales]]*Table22[[#This Row],[Quantity]]</f>
        <v>2580.08</v>
      </c>
      <c r="L21" s="19">
        <f>Table22[[#This Row],[Sales_Quantity]]*Table22[[#This Row],[Discount]]</f>
        <v>0</v>
      </c>
      <c r="M21" s="19">
        <f>Table22[[#This Row],[Sales_Quantity]]-Table22[[#This Row],[Discounted_price]]</f>
        <v>2580.08</v>
      </c>
    </row>
    <row r="22" spans="1:13" x14ac:dyDescent="0.3">
      <c r="A22" s="14" t="s">
        <v>27</v>
      </c>
      <c r="B22" s="15" t="s">
        <v>50</v>
      </c>
      <c r="C22" s="15" t="s">
        <v>22</v>
      </c>
      <c r="D22" s="15" t="s">
        <v>17</v>
      </c>
      <c r="E22" s="16">
        <v>953.3</v>
      </c>
      <c r="F22" s="21"/>
      <c r="G22" s="17">
        <v>11</v>
      </c>
      <c r="H22" s="14">
        <v>0</v>
      </c>
      <c r="I22" s="18">
        <v>45415</v>
      </c>
      <c r="J22" s="16">
        <v>476.65</v>
      </c>
      <c r="K22" s="19">
        <f>Table22[[#This Row],[Sales]]*Table22[[#This Row],[Quantity]]</f>
        <v>10486.3</v>
      </c>
      <c r="L22" s="19">
        <f>Table22[[#This Row],[Sales_Quantity]]*Table22[[#This Row],[Discount]]</f>
        <v>0</v>
      </c>
      <c r="M22" s="19">
        <f>Table22[[#This Row],[Sales_Quantity]]-Table22[[#This Row],[Discounted_price]]</f>
        <v>10486.3</v>
      </c>
    </row>
    <row r="23" spans="1:13" x14ac:dyDescent="0.3">
      <c r="A23" s="14" t="s">
        <v>51</v>
      </c>
      <c r="B23" s="15" t="s">
        <v>16</v>
      </c>
      <c r="C23" s="15" t="s">
        <v>26</v>
      </c>
      <c r="D23" s="15" t="s">
        <v>23</v>
      </c>
      <c r="E23" s="16">
        <v>388.56</v>
      </c>
      <c r="F23" s="21"/>
      <c r="G23" s="17">
        <v>14</v>
      </c>
      <c r="H23" s="14">
        <v>0.15</v>
      </c>
      <c r="I23" s="18">
        <v>45416</v>
      </c>
      <c r="J23" s="16">
        <v>82.57</v>
      </c>
      <c r="K23" s="19">
        <f>Table22[[#This Row],[Sales]]*Table22[[#This Row],[Quantity]]</f>
        <v>5439.84</v>
      </c>
      <c r="L23" s="19">
        <f>Table22[[#This Row],[Sales_Quantity]]*Table22[[#This Row],[Discount]]</f>
        <v>815.976</v>
      </c>
      <c r="M23" s="19">
        <f>Table22[[#This Row],[Sales_Quantity]]-Table22[[#This Row],[Discounted_price]]</f>
        <v>4623.8640000000005</v>
      </c>
    </row>
    <row r="24" spans="1:13" x14ac:dyDescent="0.3">
      <c r="A24" s="14" t="s">
        <v>11</v>
      </c>
      <c r="B24" s="15" t="s">
        <v>33</v>
      </c>
      <c r="C24" s="15" t="s">
        <v>13</v>
      </c>
      <c r="D24" s="15" t="s">
        <v>14</v>
      </c>
      <c r="E24" s="16">
        <v>743.17</v>
      </c>
      <c r="F24" s="21"/>
      <c r="G24" s="17">
        <v>9</v>
      </c>
      <c r="H24" s="14">
        <v>0</v>
      </c>
      <c r="I24" s="18">
        <v>45416</v>
      </c>
      <c r="J24" s="16">
        <v>297.27</v>
      </c>
      <c r="K24" s="19">
        <f>Table22[[#This Row],[Sales]]*Table22[[#This Row],[Quantity]]</f>
        <v>6688.53</v>
      </c>
      <c r="L24" s="19">
        <f>Table22[[#This Row],[Sales_Quantity]]*Table22[[#This Row],[Discount]]</f>
        <v>0</v>
      </c>
      <c r="M24" s="19">
        <f>Table22[[#This Row],[Sales_Quantity]]-Table22[[#This Row],[Discounted_price]]</f>
        <v>6688.53</v>
      </c>
    </row>
    <row r="25" spans="1:13" x14ac:dyDescent="0.3">
      <c r="A25" s="14" t="s">
        <v>42</v>
      </c>
      <c r="B25" s="15" t="s">
        <v>33</v>
      </c>
      <c r="C25" s="15" t="s">
        <v>36</v>
      </c>
      <c r="D25" s="15" t="s">
        <v>23</v>
      </c>
      <c r="E25" s="16">
        <v>706.37</v>
      </c>
      <c r="F25" s="21"/>
      <c r="G25" s="17">
        <v>6</v>
      </c>
      <c r="H25" s="14">
        <v>0</v>
      </c>
      <c r="I25" s="18">
        <v>45416</v>
      </c>
      <c r="J25" s="16">
        <v>176.59</v>
      </c>
      <c r="K25" s="19">
        <f>Table22[[#This Row],[Sales]]*Table22[[#This Row],[Quantity]]</f>
        <v>4238.22</v>
      </c>
      <c r="L25" s="19">
        <f>Table22[[#This Row],[Sales_Quantity]]*Table22[[#This Row],[Discount]]</f>
        <v>0</v>
      </c>
      <c r="M25" s="19">
        <f>Table22[[#This Row],[Sales_Quantity]]-Table22[[#This Row],[Discounted_price]]</f>
        <v>4238.22</v>
      </c>
    </row>
    <row r="26" spans="1:13" x14ac:dyDescent="0.3">
      <c r="A26" s="14" t="s">
        <v>15</v>
      </c>
      <c r="B26" s="15" t="s">
        <v>33</v>
      </c>
      <c r="C26" s="15" t="s">
        <v>36</v>
      </c>
      <c r="D26" s="15" t="s">
        <v>41</v>
      </c>
      <c r="E26" s="16">
        <v>925.31</v>
      </c>
      <c r="F26" s="21"/>
      <c r="G26" s="17">
        <v>8</v>
      </c>
      <c r="H26" s="14">
        <v>0.1</v>
      </c>
      <c r="I26" s="18">
        <v>45418</v>
      </c>
      <c r="J26" s="16">
        <v>374.75</v>
      </c>
      <c r="K26" s="19">
        <f>Table22[[#This Row],[Sales]]*Table22[[#This Row],[Quantity]]</f>
        <v>7402.48</v>
      </c>
      <c r="L26" s="19">
        <f>Table22[[#This Row],[Sales_Quantity]]*Table22[[#This Row],[Discount]]</f>
        <v>740.24800000000005</v>
      </c>
      <c r="M26" s="19">
        <f>Table22[[#This Row],[Sales_Quantity]]-Table22[[#This Row],[Discounted_price]]</f>
        <v>6662.232</v>
      </c>
    </row>
    <row r="27" spans="1:13" x14ac:dyDescent="0.3">
      <c r="A27" s="14" t="s">
        <v>37</v>
      </c>
      <c r="B27" s="15" t="s">
        <v>52</v>
      </c>
      <c r="C27" s="15" t="s">
        <v>22</v>
      </c>
      <c r="D27" s="15" t="s">
        <v>23</v>
      </c>
      <c r="E27" s="16">
        <v>1173.1199999999999</v>
      </c>
      <c r="F27" s="21"/>
      <c r="G27" s="17">
        <v>18</v>
      </c>
      <c r="H27" s="14">
        <v>0</v>
      </c>
      <c r="I27" s="18">
        <v>45418</v>
      </c>
      <c r="J27" s="16">
        <v>293.27999999999997</v>
      </c>
      <c r="K27" s="19">
        <f>Table22[[#This Row],[Sales]]*Table22[[#This Row],[Quantity]]</f>
        <v>21116.159999999996</v>
      </c>
      <c r="L27" s="19">
        <f>Table22[[#This Row],[Sales_Quantity]]*Table22[[#This Row],[Discount]]</f>
        <v>0</v>
      </c>
      <c r="M27" s="19">
        <f>Table22[[#This Row],[Sales_Quantity]]-Table22[[#This Row],[Discounted_price]]</f>
        <v>21116.159999999996</v>
      </c>
    </row>
    <row r="28" spans="1:13" x14ac:dyDescent="0.3">
      <c r="A28" s="14" t="s">
        <v>24</v>
      </c>
      <c r="B28" s="15" t="s">
        <v>53</v>
      </c>
      <c r="C28" s="15" t="s">
        <v>26</v>
      </c>
      <c r="D28" s="15" t="s">
        <v>29</v>
      </c>
      <c r="E28" s="16">
        <v>675.54</v>
      </c>
      <c r="F28" s="21"/>
      <c r="G28" s="17">
        <v>17</v>
      </c>
      <c r="H28" s="14">
        <v>0</v>
      </c>
      <c r="I28" s="18">
        <v>45420</v>
      </c>
      <c r="J28" s="16">
        <v>236.44</v>
      </c>
      <c r="K28" s="19">
        <f>Table22[[#This Row],[Sales]]*Table22[[#This Row],[Quantity]]</f>
        <v>11484.18</v>
      </c>
      <c r="L28" s="19">
        <f>Table22[[#This Row],[Sales_Quantity]]*Table22[[#This Row],[Discount]]</f>
        <v>0</v>
      </c>
      <c r="M28" s="19">
        <f>Table22[[#This Row],[Sales_Quantity]]-Table22[[#This Row],[Discounted_price]]</f>
        <v>11484.18</v>
      </c>
    </row>
    <row r="29" spans="1:13" x14ac:dyDescent="0.3">
      <c r="A29" s="14" t="s">
        <v>27</v>
      </c>
      <c r="B29" s="15" t="s">
        <v>16</v>
      </c>
      <c r="C29" s="15" t="s">
        <v>36</v>
      </c>
      <c r="D29" s="15" t="s">
        <v>14</v>
      </c>
      <c r="E29" s="16">
        <v>939.09</v>
      </c>
      <c r="F29" s="21"/>
      <c r="G29" s="17">
        <v>2</v>
      </c>
      <c r="H29" s="14">
        <v>0.05</v>
      </c>
      <c r="I29" s="18">
        <v>45422</v>
      </c>
      <c r="J29" s="16">
        <v>356.85</v>
      </c>
      <c r="K29" s="19">
        <f>Table22[[#This Row],[Sales]]*Table22[[#This Row],[Quantity]]</f>
        <v>1878.18</v>
      </c>
      <c r="L29" s="19">
        <f>Table22[[#This Row],[Sales_Quantity]]*Table22[[#This Row],[Discount]]</f>
        <v>93.909000000000006</v>
      </c>
      <c r="M29" s="19">
        <f>Table22[[#This Row],[Sales_Quantity]]-Table22[[#This Row],[Discounted_price]]</f>
        <v>1784.271</v>
      </c>
    </row>
    <row r="30" spans="1:13" x14ac:dyDescent="0.3">
      <c r="A30" s="14" t="s">
        <v>54</v>
      </c>
      <c r="B30" s="15" t="s">
        <v>55</v>
      </c>
      <c r="C30" s="15" t="s">
        <v>20</v>
      </c>
      <c r="D30" s="15" t="s">
        <v>41</v>
      </c>
      <c r="E30" s="16">
        <v>983.34</v>
      </c>
      <c r="F30" s="21"/>
      <c r="G30" s="17">
        <v>19</v>
      </c>
      <c r="H30" s="14">
        <v>0.1</v>
      </c>
      <c r="I30" s="18">
        <v>45426</v>
      </c>
      <c r="J30" s="16">
        <v>398.25</v>
      </c>
      <c r="K30" s="19">
        <f>Table22[[#This Row],[Sales]]*Table22[[#This Row],[Quantity]]</f>
        <v>18683.46</v>
      </c>
      <c r="L30" s="19">
        <f>Table22[[#This Row],[Sales_Quantity]]*Table22[[#This Row],[Discount]]</f>
        <v>1868.346</v>
      </c>
      <c r="M30" s="19">
        <f>Table22[[#This Row],[Sales_Quantity]]-Table22[[#This Row],[Discounted_price]]</f>
        <v>16815.113999999998</v>
      </c>
    </row>
    <row r="31" spans="1:13" x14ac:dyDescent="0.3">
      <c r="A31" s="14" t="s">
        <v>54</v>
      </c>
      <c r="B31" s="15" t="s">
        <v>25</v>
      </c>
      <c r="C31" s="15" t="s">
        <v>22</v>
      </c>
      <c r="D31" s="15" t="s">
        <v>23</v>
      </c>
      <c r="E31" s="16">
        <v>801.21</v>
      </c>
      <c r="F31" s="21"/>
      <c r="G31" s="17">
        <v>3</v>
      </c>
      <c r="H31" s="14">
        <v>0.2</v>
      </c>
      <c r="I31" s="18">
        <v>45426</v>
      </c>
      <c r="J31" s="16">
        <v>160.24</v>
      </c>
      <c r="K31" s="19">
        <f>Table22[[#This Row],[Sales]]*Table22[[#This Row],[Quantity]]</f>
        <v>2403.63</v>
      </c>
      <c r="L31" s="19">
        <f>Table22[[#This Row],[Sales_Quantity]]*Table22[[#This Row],[Discount]]</f>
        <v>480.72600000000006</v>
      </c>
      <c r="M31" s="19">
        <f>Table22[[#This Row],[Sales_Quantity]]-Table22[[#This Row],[Discounted_price]]</f>
        <v>1922.904</v>
      </c>
    </row>
    <row r="32" spans="1:13" x14ac:dyDescent="0.3">
      <c r="A32" s="14" t="s">
        <v>56</v>
      </c>
      <c r="B32" s="15" t="s">
        <v>57</v>
      </c>
      <c r="C32" s="15" t="s">
        <v>26</v>
      </c>
      <c r="D32" s="15" t="s">
        <v>23</v>
      </c>
      <c r="E32" s="16">
        <v>1450.71</v>
      </c>
      <c r="F32" s="21"/>
      <c r="G32" s="17">
        <v>5</v>
      </c>
      <c r="H32" s="14">
        <v>0.1</v>
      </c>
      <c r="I32" s="18">
        <v>45427</v>
      </c>
      <c r="J32" s="16">
        <v>326.41000000000003</v>
      </c>
      <c r="K32" s="19">
        <f>Table22[[#This Row],[Sales]]*Table22[[#This Row],[Quantity]]</f>
        <v>7253.55</v>
      </c>
      <c r="L32" s="19">
        <f>Table22[[#This Row],[Sales_Quantity]]*Table22[[#This Row],[Discount]]</f>
        <v>725.35500000000002</v>
      </c>
      <c r="M32" s="19">
        <f>Table22[[#This Row],[Sales_Quantity]]-Table22[[#This Row],[Discounted_price]]</f>
        <v>6528.1949999999997</v>
      </c>
    </row>
    <row r="33" spans="1:13" x14ac:dyDescent="0.3">
      <c r="A33" s="14" t="s">
        <v>51</v>
      </c>
      <c r="B33" s="15" t="s">
        <v>58</v>
      </c>
      <c r="C33" s="15" t="s">
        <v>36</v>
      </c>
      <c r="D33" s="15" t="s">
        <v>14</v>
      </c>
      <c r="E33" s="16">
        <v>1023.21</v>
      </c>
      <c r="F33" s="21"/>
      <c r="G33" s="17">
        <v>18</v>
      </c>
      <c r="H33" s="14">
        <v>0.05</v>
      </c>
      <c r="I33" s="18">
        <v>45428</v>
      </c>
      <c r="J33" s="16">
        <v>388.82</v>
      </c>
      <c r="K33" s="19">
        <f>Table22[[#This Row],[Sales]]*Table22[[#This Row],[Quantity]]</f>
        <v>18417.78</v>
      </c>
      <c r="L33" s="19">
        <f>Table22[[#This Row],[Sales_Quantity]]*Table22[[#This Row],[Discount]]</f>
        <v>920.88900000000001</v>
      </c>
      <c r="M33" s="19">
        <f>Table22[[#This Row],[Sales_Quantity]]-Table22[[#This Row],[Discounted_price]]</f>
        <v>17496.891</v>
      </c>
    </row>
    <row r="34" spans="1:13" x14ac:dyDescent="0.3">
      <c r="A34" s="14" t="s">
        <v>30</v>
      </c>
      <c r="B34" s="15" t="s">
        <v>49</v>
      </c>
      <c r="C34" s="15" t="s">
        <v>13</v>
      </c>
      <c r="D34" s="15" t="s">
        <v>29</v>
      </c>
      <c r="E34" s="16">
        <v>853.72</v>
      </c>
      <c r="F34" s="21"/>
      <c r="G34" s="17">
        <v>5</v>
      </c>
      <c r="H34" s="14">
        <v>0.15</v>
      </c>
      <c r="I34" s="18">
        <v>45428</v>
      </c>
      <c r="J34" s="16">
        <v>253.98</v>
      </c>
      <c r="K34" s="19">
        <f>Table22[[#This Row],[Sales]]*Table22[[#This Row],[Quantity]]</f>
        <v>4268.6000000000004</v>
      </c>
      <c r="L34" s="19">
        <f>Table22[[#This Row],[Sales_Quantity]]*Table22[[#This Row],[Discount]]</f>
        <v>640.29000000000008</v>
      </c>
      <c r="M34" s="19">
        <f>Table22[[#This Row],[Sales_Quantity]]-Table22[[#This Row],[Discounted_price]]</f>
        <v>3628.3100000000004</v>
      </c>
    </row>
    <row r="35" spans="1:13" x14ac:dyDescent="0.3">
      <c r="A35" s="14" t="s">
        <v>59</v>
      </c>
      <c r="B35" s="15" t="s">
        <v>45</v>
      </c>
      <c r="C35" s="15" t="s">
        <v>22</v>
      </c>
      <c r="D35" s="15" t="s">
        <v>23</v>
      </c>
      <c r="E35" s="16">
        <v>967.89</v>
      </c>
      <c r="F35" s="21"/>
      <c r="G35" s="17">
        <v>10</v>
      </c>
      <c r="H35" s="14">
        <v>0.1</v>
      </c>
      <c r="I35" s="18">
        <v>45429</v>
      </c>
      <c r="J35" s="16">
        <v>217.78</v>
      </c>
      <c r="K35" s="19">
        <f>Table22[[#This Row],[Sales]]*Table22[[#This Row],[Quantity]]</f>
        <v>9678.9</v>
      </c>
      <c r="L35" s="19">
        <f>Table22[[#This Row],[Sales_Quantity]]*Table22[[#This Row],[Discount]]</f>
        <v>967.89</v>
      </c>
      <c r="M35" s="19">
        <f>Table22[[#This Row],[Sales_Quantity]]-Table22[[#This Row],[Discounted_price]]</f>
        <v>8711.01</v>
      </c>
    </row>
    <row r="36" spans="1:13" x14ac:dyDescent="0.3">
      <c r="A36" s="14" t="s">
        <v>60</v>
      </c>
      <c r="B36" s="15" t="s">
        <v>55</v>
      </c>
      <c r="C36" s="15" t="s">
        <v>26</v>
      </c>
      <c r="D36" s="15" t="s">
        <v>41</v>
      </c>
      <c r="E36" s="16">
        <v>1200.9000000000001</v>
      </c>
      <c r="F36" s="21"/>
      <c r="G36" s="17">
        <v>14</v>
      </c>
      <c r="H36" s="14">
        <v>0.05</v>
      </c>
      <c r="I36" s="18">
        <v>45429</v>
      </c>
      <c r="J36" s="16">
        <v>513.38</v>
      </c>
      <c r="K36" s="19">
        <f>Table22[[#This Row],[Sales]]*Table22[[#This Row],[Quantity]]</f>
        <v>16812.600000000002</v>
      </c>
      <c r="L36" s="19">
        <f>Table22[[#This Row],[Sales_Quantity]]*Table22[[#This Row],[Discount]]</f>
        <v>840.63000000000011</v>
      </c>
      <c r="M36" s="19">
        <f>Table22[[#This Row],[Sales_Quantity]]-Table22[[#This Row],[Discounted_price]]</f>
        <v>15971.970000000001</v>
      </c>
    </row>
    <row r="37" spans="1:13" x14ac:dyDescent="0.3">
      <c r="A37" s="14" t="s">
        <v>15</v>
      </c>
      <c r="B37" s="15" t="s">
        <v>28</v>
      </c>
      <c r="C37" s="15" t="s">
        <v>13</v>
      </c>
      <c r="D37" s="15" t="s">
        <v>14</v>
      </c>
      <c r="E37" s="16">
        <v>472.38</v>
      </c>
      <c r="F37" s="21"/>
      <c r="G37" s="17">
        <v>12</v>
      </c>
      <c r="H37" s="14">
        <v>0.2</v>
      </c>
      <c r="I37" s="18">
        <v>45429</v>
      </c>
      <c r="J37" s="16">
        <v>151.16</v>
      </c>
      <c r="K37" s="19">
        <f>Table22[[#This Row],[Sales]]*Table22[[#This Row],[Quantity]]</f>
        <v>5668.5599999999995</v>
      </c>
      <c r="L37" s="19">
        <f>Table22[[#This Row],[Sales_Quantity]]*Table22[[#This Row],[Discount]]</f>
        <v>1133.712</v>
      </c>
      <c r="M37" s="19">
        <f>Table22[[#This Row],[Sales_Quantity]]-Table22[[#This Row],[Discounted_price]]</f>
        <v>4534.848</v>
      </c>
    </row>
    <row r="38" spans="1:13" x14ac:dyDescent="0.3">
      <c r="A38" s="14" t="s">
        <v>11</v>
      </c>
      <c r="B38" s="15" t="s">
        <v>57</v>
      </c>
      <c r="C38" s="15" t="s">
        <v>20</v>
      </c>
      <c r="D38" s="15" t="s">
        <v>41</v>
      </c>
      <c r="E38" s="16">
        <v>840.92</v>
      </c>
      <c r="F38" s="21"/>
      <c r="G38" s="17">
        <v>9</v>
      </c>
      <c r="H38" s="14">
        <v>0.05</v>
      </c>
      <c r="I38" s="18">
        <v>45429</v>
      </c>
      <c r="J38" s="16">
        <v>359.49</v>
      </c>
      <c r="K38" s="19">
        <f>Table22[[#This Row],[Sales]]*Table22[[#This Row],[Quantity]]</f>
        <v>7568.28</v>
      </c>
      <c r="L38" s="19">
        <f>Table22[[#This Row],[Sales_Quantity]]*Table22[[#This Row],[Discount]]</f>
        <v>378.41399999999999</v>
      </c>
      <c r="M38" s="19">
        <f>Table22[[#This Row],[Sales_Quantity]]-Table22[[#This Row],[Discounted_price]]</f>
        <v>7189.866</v>
      </c>
    </row>
    <row r="39" spans="1:13" x14ac:dyDescent="0.3">
      <c r="A39" s="14" t="s">
        <v>54</v>
      </c>
      <c r="B39" s="15" t="s">
        <v>50</v>
      </c>
      <c r="C39" s="15" t="s">
        <v>36</v>
      </c>
      <c r="D39" s="15" t="s">
        <v>29</v>
      </c>
      <c r="E39" s="16">
        <v>1410.06</v>
      </c>
      <c r="F39" s="21"/>
      <c r="G39" s="17">
        <v>11</v>
      </c>
      <c r="H39" s="14">
        <v>0.05</v>
      </c>
      <c r="I39" s="18">
        <v>45434</v>
      </c>
      <c r="J39" s="16">
        <v>468.84</v>
      </c>
      <c r="K39" s="19">
        <f>Table22[[#This Row],[Sales]]*Table22[[#This Row],[Quantity]]</f>
        <v>15510.66</v>
      </c>
      <c r="L39" s="19">
        <f>Table22[[#This Row],[Sales_Quantity]]*Table22[[#This Row],[Discount]]</f>
        <v>775.53300000000002</v>
      </c>
      <c r="M39" s="19">
        <f>Table22[[#This Row],[Sales_Quantity]]-Table22[[#This Row],[Discounted_price]]</f>
        <v>14735.127</v>
      </c>
    </row>
    <row r="40" spans="1:13" x14ac:dyDescent="0.3">
      <c r="A40" s="14" t="s">
        <v>46</v>
      </c>
      <c r="B40" s="15" t="s">
        <v>61</v>
      </c>
      <c r="C40" s="15" t="s">
        <v>36</v>
      </c>
      <c r="D40" s="15" t="s">
        <v>29</v>
      </c>
      <c r="E40" s="16">
        <v>773.09</v>
      </c>
      <c r="F40" s="21"/>
      <c r="G40" s="17">
        <v>13</v>
      </c>
      <c r="H40" s="14">
        <v>0.15</v>
      </c>
      <c r="I40" s="18">
        <v>45434</v>
      </c>
      <c r="J40" s="16">
        <v>229.99</v>
      </c>
      <c r="K40" s="19">
        <f>Table22[[#This Row],[Sales]]*Table22[[#This Row],[Quantity]]</f>
        <v>10050.17</v>
      </c>
      <c r="L40" s="19">
        <f>Table22[[#This Row],[Sales_Quantity]]*Table22[[#This Row],[Discount]]</f>
        <v>1507.5255</v>
      </c>
      <c r="M40" s="19">
        <f>Table22[[#This Row],[Sales_Quantity]]-Table22[[#This Row],[Discounted_price]]</f>
        <v>8542.6445000000003</v>
      </c>
    </row>
    <row r="41" spans="1:13" x14ac:dyDescent="0.3">
      <c r="A41" s="14" t="s">
        <v>62</v>
      </c>
      <c r="B41" s="15" t="s">
        <v>63</v>
      </c>
      <c r="C41" s="15" t="s">
        <v>20</v>
      </c>
      <c r="D41" s="15" t="s">
        <v>14</v>
      </c>
      <c r="E41" s="16">
        <v>580.42999999999995</v>
      </c>
      <c r="F41" s="21"/>
      <c r="G41" s="17">
        <v>19</v>
      </c>
      <c r="H41" s="14">
        <v>0.15</v>
      </c>
      <c r="I41" s="18">
        <v>45435</v>
      </c>
      <c r="J41" s="16">
        <v>197.35</v>
      </c>
      <c r="K41" s="19">
        <f>Table22[[#This Row],[Sales]]*Table22[[#This Row],[Quantity]]</f>
        <v>11028.169999999998</v>
      </c>
      <c r="L41" s="19">
        <f>Table22[[#This Row],[Sales_Quantity]]*Table22[[#This Row],[Discount]]</f>
        <v>1654.2254999999998</v>
      </c>
      <c r="M41" s="19">
        <f>Table22[[#This Row],[Sales_Quantity]]-Table22[[#This Row],[Discounted_price]]</f>
        <v>9373.9444999999978</v>
      </c>
    </row>
    <row r="42" spans="1:13" x14ac:dyDescent="0.3">
      <c r="A42" s="14" t="s">
        <v>21</v>
      </c>
      <c r="B42" s="15" t="s">
        <v>44</v>
      </c>
      <c r="C42" s="15" t="s">
        <v>22</v>
      </c>
      <c r="D42" s="15" t="s">
        <v>14</v>
      </c>
      <c r="E42" s="16">
        <v>1151.21</v>
      </c>
      <c r="F42" s="21"/>
      <c r="G42" s="17">
        <v>15</v>
      </c>
      <c r="H42" s="14">
        <v>0.1</v>
      </c>
      <c r="I42" s="18">
        <v>45445</v>
      </c>
      <c r="J42" s="16">
        <v>414.44</v>
      </c>
      <c r="K42" s="19">
        <f>Table22[[#This Row],[Sales]]*Table22[[#This Row],[Quantity]]</f>
        <v>17268.150000000001</v>
      </c>
      <c r="L42" s="19">
        <f>Table22[[#This Row],[Sales_Quantity]]*Table22[[#This Row],[Discount]]</f>
        <v>1726.8150000000003</v>
      </c>
      <c r="M42" s="19">
        <f>Table22[[#This Row],[Sales_Quantity]]-Table22[[#This Row],[Discounted_price]]</f>
        <v>15541.335000000001</v>
      </c>
    </row>
    <row r="43" spans="1:13" x14ac:dyDescent="0.3">
      <c r="A43" s="14" t="s">
        <v>54</v>
      </c>
      <c r="B43" s="15" t="s">
        <v>25</v>
      </c>
      <c r="C43" s="15" t="s">
        <v>36</v>
      </c>
      <c r="D43" s="15" t="s">
        <v>41</v>
      </c>
      <c r="E43" s="16">
        <v>1025.98</v>
      </c>
      <c r="F43" s="21"/>
      <c r="G43" s="17">
        <v>5</v>
      </c>
      <c r="H43" s="14">
        <v>0.2</v>
      </c>
      <c r="I43" s="18">
        <v>45447</v>
      </c>
      <c r="J43" s="16">
        <v>369.35</v>
      </c>
      <c r="K43" s="19">
        <f>Table22[[#This Row],[Sales]]*Table22[[#This Row],[Quantity]]</f>
        <v>5129.8999999999996</v>
      </c>
      <c r="L43" s="19">
        <f>Table22[[#This Row],[Sales_Quantity]]*Table22[[#This Row],[Discount]]</f>
        <v>1025.98</v>
      </c>
      <c r="M43" s="19">
        <f>Table22[[#This Row],[Sales_Quantity]]-Table22[[#This Row],[Discounted_price]]</f>
        <v>4103.92</v>
      </c>
    </row>
    <row r="44" spans="1:13" x14ac:dyDescent="0.3">
      <c r="A44" s="14" t="s">
        <v>42</v>
      </c>
      <c r="B44" s="15" t="s">
        <v>58</v>
      </c>
      <c r="C44" s="15" t="s">
        <v>20</v>
      </c>
      <c r="D44" s="15" t="s">
        <v>41</v>
      </c>
      <c r="E44" s="16">
        <v>556.41999999999996</v>
      </c>
      <c r="F44" s="21"/>
      <c r="G44" s="17">
        <v>11</v>
      </c>
      <c r="H44" s="14">
        <v>0.15</v>
      </c>
      <c r="I44" s="18">
        <v>45447</v>
      </c>
      <c r="J44" s="16">
        <v>212.83</v>
      </c>
      <c r="K44" s="19">
        <f>Table22[[#This Row],[Sales]]*Table22[[#This Row],[Quantity]]</f>
        <v>6120.62</v>
      </c>
      <c r="L44" s="19">
        <f>Table22[[#This Row],[Sales_Quantity]]*Table22[[#This Row],[Discount]]</f>
        <v>918.09299999999996</v>
      </c>
      <c r="M44" s="19">
        <f>Table22[[#This Row],[Sales_Quantity]]-Table22[[#This Row],[Discounted_price]]</f>
        <v>5202.527</v>
      </c>
    </row>
    <row r="45" spans="1:13" x14ac:dyDescent="0.3">
      <c r="A45" s="14" t="s">
        <v>59</v>
      </c>
      <c r="B45" s="15" t="s">
        <v>25</v>
      </c>
      <c r="C45" s="15" t="s">
        <v>36</v>
      </c>
      <c r="D45" s="15" t="s">
        <v>14</v>
      </c>
      <c r="E45" s="16">
        <v>840.85</v>
      </c>
      <c r="F45" s="21"/>
      <c r="G45" s="17">
        <v>19</v>
      </c>
      <c r="H45" s="14">
        <v>0.1</v>
      </c>
      <c r="I45" s="18">
        <v>45448</v>
      </c>
      <c r="J45" s="16">
        <v>302.70999999999998</v>
      </c>
      <c r="K45" s="19">
        <f>Table22[[#This Row],[Sales]]*Table22[[#This Row],[Quantity]]</f>
        <v>15976.15</v>
      </c>
      <c r="L45" s="19">
        <f>Table22[[#This Row],[Sales_Quantity]]*Table22[[#This Row],[Discount]]</f>
        <v>1597.615</v>
      </c>
      <c r="M45" s="19">
        <f>Table22[[#This Row],[Sales_Quantity]]-Table22[[#This Row],[Discounted_price]]</f>
        <v>14378.535</v>
      </c>
    </row>
    <row r="46" spans="1:13" x14ac:dyDescent="0.3">
      <c r="A46" s="14" t="s">
        <v>32</v>
      </c>
      <c r="B46" s="15" t="s">
        <v>63</v>
      </c>
      <c r="C46" s="15" t="s">
        <v>26</v>
      </c>
      <c r="D46" s="15" t="s">
        <v>29</v>
      </c>
      <c r="E46" s="16">
        <v>1227.25</v>
      </c>
      <c r="F46" s="21"/>
      <c r="G46" s="17">
        <v>12</v>
      </c>
      <c r="H46" s="14">
        <v>0.15</v>
      </c>
      <c r="I46" s="18">
        <v>45448</v>
      </c>
      <c r="J46" s="16">
        <v>365.11</v>
      </c>
      <c r="K46" s="19">
        <f>Table22[[#This Row],[Sales]]*Table22[[#This Row],[Quantity]]</f>
        <v>14727</v>
      </c>
      <c r="L46" s="19">
        <f>Table22[[#This Row],[Sales_Quantity]]*Table22[[#This Row],[Discount]]</f>
        <v>2209.0499999999997</v>
      </c>
      <c r="M46" s="19">
        <f>Table22[[#This Row],[Sales_Quantity]]-Table22[[#This Row],[Discounted_price]]</f>
        <v>12517.95</v>
      </c>
    </row>
    <row r="47" spans="1:13" x14ac:dyDescent="0.3">
      <c r="A47" s="14" t="s">
        <v>18</v>
      </c>
      <c r="B47" s="15" t="s">
        <v>64</v>
      </c>
      <c r="C47" s="15" t="s">
        <v>36</v>
      </c>
      <c r="D47" s="15" t="s">
        <v>23</v>
      </c>
      <c r="E47" s="16">
        <v>856.7</v>
      </c>
      <c r="F47" s="21"/>
      <c r="G47" s="17">
        <v>2</v>
      </c>
      <c r="H47" s="14">
        <v>0</v>
      </c>
      <c r="I47" s="18">
        <v>45449</v>
      </c>
      <c r="J47" s="16">
        <v>214.18</v>
      </c>
      <c r="K47" s="19">
        <f>Table22[[#This Row],[Sales]]*Table22[[#This Row],[Quantity]]</f>
        <v>1713.4</v>
      </c>
      <c r="L47" s="19">
        <f>Table22[[#This Row],[Sales_Quantity]]*Table22[[#This Row],[Discount]]</f>
        <v>0</v>
      </c>
      <c r="M47" s="19">
        <f>Table22[[#This Row],[Sales_Quantity]]-Table22[[#This Row],[Discounted_price]]</f>
        <v>1713.4</v>
      </c>
    </row>
    <row r="48" spans="1:13" x14ac:dyDescent="0.3">
      <c r="A48" s="14" t="s">
        <v>56</v>
      </c>
      <c r="B48" s="15" t="s">
        <v>58</v>
      </c>
      <c r="C48" s="15" t="s">
        <v>36</v>
      </c>
      <c r="D48" s="15" t="s">
        <v>41</v>
      </c>
      <c r="E48" s="16">
        <v>1225.42</v>
      </c>
      <c r="F48" s="21"/>
      <c r="G48" s="17">
        <v>8</v>
      </c>
      <c r="H48" s="14">
        <v>0.15</v>
      </c>
      <c r="I48" s="18">
        <v>45449</v>
      </c>
      <c r="J48" s="16">
        <v>468.72</v>
      </c>
      <c r="K48" s="19">
        <f>Table22[[#This Row],[Sales]]*Table22[[#This Row],[Quantity]]</f>
        <v>9803.36</v>
      </c>
      <c r="L48" s="19">
        <f>Table22[[#This Row],[Sales_Quantity]]*Table22[[#This Row],[Discount]]</f>
        <v>1470.5040000000001</v>
      </c>
      <c r="M48" s="19">
        <f>Table22[[#This Row],[Sales_Quantity]]-Table22[[#This Row],[Discounted_price]]</f>
        <v>8332.8559999999998</v>
      </c>
    </row>
    <row r="49" spans="1:13" x14ac:dyDescent="0.3">
      <c r="A49" s="14" t="s">
        <v>65</v>
      </c>
      <c r="B49" s="15" t="s">
        <v>33</v>
      </c>
      <c r="C49" s="15" t="s">
        <v>26</v>
      </c>
      <c r="D49" s="15" t="s">
        <v>41</v>
      </c>
      <c r="E49" s="16">
        <v>1001.57</v>
      </c>
      <c r="F49" s="21"/>
      <c r="G49" s="17">
        <v>12</v>
      </c>
      <c r="H49" s="14">
        <v>0</v>
      </c>
      <c r="I49" s="18">
        <v>45450</v>
      </c>
      <c r="J49" s="16">
        <v>450.71</v>
      </c>
      <c r="K49" s="19">
        <f>Table22[[#This Row],[Sales]]*Table22[[#This Row],[Quantity]]</f>
        <v>12018.84</v>
      </c>
      <c r="L49" s="19">
        <f>Table22[[#This Row],[Sales_Quantity]]*Table22[[#This Row],[Discount]]</f>
        <v>0</v>
      </c>
      <c r="M49" s="19">
        <f>Table22[[#This Row],[Sales_Quantity]]-Table22[[#This Row],[Discounted_price]]</f>
        <v>12018.84</v>
      </c>
    </row>
    <row r="50" spans="1:13" x14ac:dyDescent="0.3">
      <c r="A50" s="14" t="s">
        <v>59</v>
      </c>
      <c r="B50" s="15" t="s">
        <v>28</v>
      </c>
      <c r="C50" s="15" t="s">
        <v>20</v>
      </c>
      <c r="D50" s="15" t="s">
        <v>29</v>
      </c>
      <c r="E50" s="16">
        <v>1186.8499999999999</v>
      </c>
      <c r="F50" s="21"/>
      <c r="G50" s="17">
        <v>19</v>
      </c>
      <c r="H50" s="14">
        <v>0.2</v>
      </c>
      <c r="I50" s="18">
        <v>45451</v>
      </c>
      <c r="J50" s="16">
        <v>332.32</v>
      </c>
      <c r="K50" s="19">
        <f>Table22[[#This Row],[Sales]]*Table22[[#This Row],[Quantity]]</f>
        <v>22550.149999999998</v>
      </c>
      <c r="L50" s="19">
        <f>Table22[[#This Row],[Sales_Quantity]]*Table22[[#This Row],[Discount]]</f>
        <v>4510.03</v>
      </c>
      <c r="M50" s="19">
        <f>Table22[[#This Row],[Sales_Quantity]]-Table22[[#This Row],[Discounted_price]]</f>
        <v>18040.12</v>
      </c>
    </row>
    <row r="51" spans="1:13" x14ac:dyDescent="0.3">
      <c r="A51" s="14" t="s">
        <v>46</v>
      </c>
      <c r="B51" s="15" t="s">
        <v>53</v>
      </c>
      <c r="C51" s="15" t="s">
        <v>22</v>
      </c>
      <c r="D51" s="15" t="s">
        <v>23</v>
      </c>
      <c r="E51" s="16">
        <v>775.45</v>
      </c>
      <c r="F51" s="21"/>
      <c r="G51" s="17">
        <v>6</v>
      </c>
      <c r="H51" s="14">
        <v>0.1</v>
      </c>
      <c r="I51" s="18">
        <v>45457</v>
      </c>
      <c r="J51" s="16">
        <v>174.48</v>
      </c>
      <c r="K51" s="19">
        <f>Table22[[#This Row],[Sales]]*Table22[[#This Row],[Quantity]]</f>
        <v>4652.7000000000007</v>
      </c>
      <c r="L51" s="19">
        <f>Table22[[#This Row],[Sales_Quantity]]*Table22[[#This Row],[Discount]]</f>
        <v>465.2700000000001</v>
      </c>
      <c r="M51" s="19">
        <f>Table22[[#This Row],[Sales_Quantity]]-Table22[[#This Row],[Discounted_price]]</f>
        <v>4187.43</v>
      </c>
    </row>
    <row r="52" spans="1:13" x14ac:dyDescent="0.3">
      <c r="A52" s="14" t="s">
        <v>27</v>
      </c>
      <c r="B52" s="15" t="s">
        <v>35</v>
      </c>
      <c r="C52" s="15" t="s">
        <v>22</v>
      </c>
      <c r="D52" s="15" t="s">
        <v>23</v>
      </c>
      <c r="E52" s="16">
        <v>1021.47</v>
      </c>
      <c r="F52" s="21"/>
      <c r="G52" s="17">
        <v>6</v>
      </c>
      <c r="H52" s="14">
        <v>0.05</v>
      </c>
      <c r="I52" s="18">
        <v>45461</v>
      </c>
      <c r="J52" s="16">
        <v>242.6</v>
      </c>
      <c r="K52" s="19">
        <f>Table22[[#This Row],[Sales]]*Table22[[#This Row],[Quantity]]</f>
        <v>6128.82</v>
      </c>
      <c r="L52" s="19">
        <f>Table22[[#This Row],[Sales_Quantity]]*Table22[[#This Row],[Discount]]</f>
        <v>306.44099999999997</v>
      </c>
      <c r="M52" s="19">
        <f>Table22[[#This Row],[Sales_Quantity]]-Table22[[#This Row],[Discounted_price]]</f>
        <v>5822.3789999999999</v>
      </c>
    </row>
    <row r="53" spans="1:13" x14ac:dyDescent="0.3">
      <c r="A53" s="14" t="s">
        <v>60</v>
      </c>
      <c r="B53" s="15" t="s">
        <v>25</v>
      </c>
      <c r="C53" s="15" t="s">
        <v>22</v>
      </c>
      <c r="D53" s="15" t="s">
        <v>17</v>
      </c>
      <c r="E53" s="16">
        <v>1226.6199999999999</v>
      </c>
      <c r="F53" s="21"/>
      <c r="G53" s="17">
        <v>7</v>
      </c>
      <c r="H53" s="14">
        <v>0.1</v>
      </c>
      <c r="I53" s="18">
        <v>45463</v>
      </c>
      <c r="J53" s="16">
        <v>551.98</v>
      </c>
      <c r="K53" s="19">
        <f>Table22[[#This Row],[Sales]]*Table22[[#This Row],[Quantity]]</f>
        <v>8586.34</v>
      </c>
      <c r="L53" s="19">
        <f>Table22[[#This Row],[Sales_Quantity]]*Table22[[#This Row],[Discount]]</f>
        <v>858.63400000000001</v>
      </c>
      <c r="M53" s="19">
        <f>Table22[[#This Row],[Sales_Quantity]]-Table22[[#This Row],[Discounted_price]]</f>
        <v>7727.7060000000001</v>
      </c>
    </row>
    <row r="54" spans="1:13" x14ac:dyDescent="0.3">
      <c r="A54" s="14" t="s">
        <v>24</v>
      </c>
      <c r="B54" s="15" t="s">
        <v>66</v>
      </c>
      <c r="C54" s="15" t="s">
        <v>22</v>
      </c>
      <c r="D54" s="15" t="s">
        <v>29</v>
      </c>
      <c r="E54" s="16">
        <v>1086.93</v>
      </c>
      <c r="F54" s="21"/>
      <c r="G54" s="17">
        <v>2</v>
      </c>
      <c r="H54" s="14">
        <v>0</v>
      </c>
      <c r="I54" s="18">
        <v>45464</v>
      </c>
      <c r="J54" s="16">
        <v>380.43</v>
      </c>
      <c r="K54" s="19">
        <f>Table22[[#This Row],[Sales]]*Table22[[#This Row],[Quantity]]</f>
        <v>2173.86</v>
      </c>
      <c r="L54" s="19">
        <f>Table22[[#This Row],[Sales_Quantity]]*Table22[[#This Row],[Discount]]</f>
        <v>0</v>
      </c>
      <c r="M54" s="19">
        <f>Table22[[#This Row],[Sales_Quantity]]-Table22[[#This Row],[Discounted_price]]</f>
        <v>2173.86</v>
      </c>
    </row>
    <row r="55" spans="1:13" x14ac:dyDescent="0.3">
      <c r="A55" s="14" t="s">
        <v>67</v>
      </c>
      <c r="B55" s="15" t="s">
        <v>50</v>
      </c>
      <c r="C55" s="15" t="s">
        <v>13</v>
      </c>
      <c r="D55" s="15" t="s">
        <v>14</v>
      </c>
      <c r="E55" s="16">
        <v>942.9</v>
      </c>
      <c r="F55" s="21"/>
      <c r="G55" s="17">
        <v>18</v>
      </c>
      <c r="H55" s="14">
        <v>0.1</v>
      </c>
      <c r="I55" s="18">
        <v>45466</v>
      </c>
      <c r="J55" s="16">
        <v>339.44</v>
      </c>
      <c r="K55" s="19">
        <f>Table22[[#This Row],[Sales]]*Table22[[#This Row],[Quantity]]</f>
        <v>16972.2</v>
      </c>
      <c r="L55" s="19">
        <f>Table22[[#This Row],[Sales_Quantity]]*Table22[[#This Row],[Discount]]</f>
        <v>1697.2200000000003</v>
      </c>
      <c r="M55" s="19">
        <f>Table22[[#This Row],[Sales_Quantity]]-Table22[[#This Row],[Discounted_price]]</f>
        <v>15274.98</v>
      </c>
    </row>
    <row r="56" spans="1:13" x14ac:dyDescent="0.3">
      <c r="A56" s="14" t="s">
        <v>34</v>
      </c>
      <c r="B56" s="15" t="s">
        <v>40</v>
      </c>
      <c r="C56" s="15" t="s">
        <v>26</v>
      </c>
      <c r="D56" s="15" t="s">
        <v>23</v>
      </c>
      <c r="E56" s="16">
        <v>818.8</v>
      </c>
      <c r="F56" s="21"/>
      <c r="G56" s="17">
        <v>15</v>
      </c>
      <c r="H56" s="14">
        <v>0.15</v>
      </c>
      <c r="I56" s="18">
        <v>45468</v>
      </c>
      <c r="J56" s="16">
        <v>173.99</v>
      </c>
      <c r="K56" s="19">
        <f>Table22[[#This Row],[Sales]]*Table22[[#This Row],[Quantity]]</f>
        <v>12282</v>
      </c>
      <c r="L56" s="19">
        <f>Table22[[#This Row],[Sales_Quantity]]*Table22[[#This Row],[Discount]]</f>
        <v>1842.3</v>
      </c>
      <c r="M56" s="19">
        <f>Table22[[#This Row],[Sales_Quantity]]-Table22[[#This Row],[Discounted_price]]</f>
        <v>10439.700000000001</v>
      </c>
    </row>
    <row r="57" spans="1:13" x14ac:dyDescent="0.3">
      <c r="A57" s="14" t="s">
        <v>21</v>
      </c>
      <c r="B57" s="15" t="s">
        <v>16</v>
      </c>
      <c r="C57" s="15" t="s">
        <v>22</v>
      </c>
      <c r="D57" s="15" t="s">
        <v>29</v>
      </c>
      <c r="E57" s="16">
        <v>919.04</v>
      </c>
      <c r="F57" s="21"/>
      <c r="G57" s="17">
        <v>10</v>
      </c>
      <c r="H57" s="14">
        <v>0.2</v>
      </c>
      <c r="I57" s="18">
        <v>45468</v>
      </c>
      <c r="J57" s="16">
        <v>257.33</v>
      </c>
      <c r="K57" s="19">
        <f>Table22[[#This Row],[Sales]]*Table22[[#This Row],[Quantity]]</f>
        <v>9190.4</v>
      </c>
      <c r="L57" s="19">
        <f>Table22[[#This Row],[Sales_Quantity]]*Table22[[#This Row],[Discount]]</f>
        <v>1838.08</v>
      </c>
      <c r="M57" s="19">
        <f>Table22[[#This Row],[Sales_Quantity]]-Table22[[#This Row],[Discounted_price]]</f>
        <v>7352.32</v>
      </c>
    </row>
    <row r="58" spans="1:13" x14ac:dyDescent="0.3">
      <c r="A58" s="14" t="s">
        <v>24</v>
      </c>
      <c r="B58" s="15" t="s">
        <v>68</v>
      </c>
      <c r="C58" s="15" t="s">
        <v>36</v>
      </c>
      <c r="D58" s="15" t="s">
        <v>14</v>
      </c>
      <c r="E58" s="16">
        <v>973.26</v>
      </c>
      <c r="F58" s="21"/>
      <c r="G58" s="17">
        <v>11</v>
      </c>
      <c r="H58" s="14">
        <v>0</v>
      </c>
      <c r="I58" s="18">
        <v>45470</v>
      </c>
      <c r="J58" s="16">
        <v>389.3</v>
      </c>
      <c r="K58" s="19">
        <f>Table22[[#This Row],[Sales]]*Table22[[#This Row],[Quantity]]</f>
        <v>10705.86</v>
      </c>
      <c r="L58" s="19">
        <f>Table22[[#This Row],[Sales_Quantity]]*Table22[[#This Row],[Discount]]</f>
        <v>0</v>
      </c>
      <c r="M58" s="19">
        <f>Table22[[#This Row],[Sales_Quantity]]-Table22[[#This Row],[Discounted_price]]</f>
        <v>10705.86</v>
      </c>
    </row>
    <row r="59" spans="1:13" x14ac:dyDescent="0.3">
      <c r="A59" s="14" t="s">
        <v>43</v>
      </c>
      <c r="B59" s="15" t="s">
        <v>66</v>
      </c>
      <c r="C59" s="15" t="s">
        <v>26</v>
      </c>
      <c r="D59" s="15" t="s">
        <v>23</v>
      </c>
      <c r="E59" s="16">
        <v>741.61</v>
      </c>
      <c r="F59" s="21"/>
      <c r="G59" s="17">
        <v>1</v>
      </c>
      <c r="H59" s="14">
        <v>0.2</v>
      </c>
      <c r="I59" s="18">
        <v>45471</v>
      </c>
      <c r="J59" s="16">
        <v>148.32</v>
      </c>
      <c r="K59" s="19">
        <f>Table22[[#This Row],[Sales]]*Table22[[#This Row],[Quantity]]</f>
        <v>741.61</v>
      </c>
      <c r="L59" s="19">
        <f>Table22[[#This Row],[Sales_Quantity]]*Table22[[#This Row],[Discount]]</f>
        <v>148.322</v>
      </c>
      <c r="M59" s="19">
        <f>Table22[[#This Row],[Sales_Quantity]]-Table22[[#This Row],[Discounted_price]]</f>
        <v>593.28800000000001</v>
      </c>
    </row>
    <row r="60" spans="1:13" x14ac:dyDescent="0.3">
      <c r="A60" s="14" t="s">
        <v>69</v>
      </c>
      <c r="B60" s="15" t="s">
        <v>40</v>
      </c>
      <c r="C60" s="15" t="s">
        <v>26</v>
      </c>
      <c r="D60" s="15" t="s">
        <v>14</v>
      </c>
      <c r="E60" s="16">
        <v>1248.82</v>
      </c>
      <c r="F60" s="21"/>
      <c r="G60" s="17">
        <v>2</v>
      </c>
      <c r="H60" s="14">
        <v>0.1</v>
      </c>
      <c r="I60" s="18">
        <v>45473</v>
      </c>
      <c r="J60" s="16">
        <v>449.58</v>
      </c>
      <c r="K60" s="19">
        <f>Table22[[#This Row],[Sales]]*Table22[[#This Row],[Quantity]]</f>
        <v>2497.64</v>
      </c>
      <c r="L60" s="19">
        <f>Table22[[#This Row],[Sales_Quantity]]*Table22[[#This Row],[Discount]]</f>
        <v>249.76400000000001</v>
      </c>
      <c r="M60" s="19">
        <f>Table22[[#This Row],[Sales_Quantity]]-Table22[[#This Row],[Discounted_price]]</f>
        <v>2247.8759999999997</v>
      </c>
    </row>
    <row r="61" spans="1:13" x14ac:dyDescent="0.3">
      <c r="A61" s="14" t="s">
        <v>15</v>
      </c>
      <c r="B61" s="15" t="s">
        <v>61</v>
      </c>
      <c r="C61" s="15" t="s">
        <v>13</v>
      </c>
      <c r="D61" s="15" t="s">
        <v>17</v>
      </c>
      <c r="E61" s="16">
        <v>1360.36</v>
      </c>
      <c r="F61" s="21"/>
      <c r="G61" s="17">
        <v>17</v>
      </c>
      <c r="H61" s="14">
        <v>0</v>
      </c>
      <c r="I61" s="18">
        <v>45473</v>
      </c>
      <c r="J61" s="16">
        <v>680.18</v>
      </c>
      <c r="K61" s="19">
        <f>Table22[[#This Row],[Sales]]*Table22[[#This Row],[Quantity]]</f>
        <v>23126.12</v>
      </c>
      <c r="L61" s="19">
        <f>Table22[[#This Row],[Sales_Quantity]]*Table22[[#This Row],[Discount]]</f>
        <v>0</v>
      </c>
      <c r="M61" s="19">
        <f>Table22[[#This Row],[Sales_Quantity]]-Table22[[#This Row],[Discounted_price]]</f>
        <v>23126.12</v>
      </c>
    </row>
    <row r="62" spans="1:13" x14ac:dyDescent="0.3">
      <c r="A62" s="14" t="s">
        <v>59</v>
      </c>
      <c r="B62" s="15" t="s">
        <v>33</v>
      </c>
      <c r="C62" s="15" t="s">
        <v>20</v>
      </c>
      <c r="D62" s="15" t="s">
        <v>14</v>
      </c>
      <c r="E62" s="16">
        <v>1383.3</v>
      </c>
      <c r="F62" s="21"/>
      <c r="G62" s="17">
        <v>8</v>
      </c>
      <c r="H62" s="14">
        <v>0.1</v>
      </c>
      <c r="I62" s="18">
        <v>45478</v>
      </c>
      <c r="J62" s="16">
        <v>497.99</v>
      </c>
      <c r="K62" s="19">
        <f>Table22[[#This Row],[Sales]]*Table22[[#This Row],[Quantity]]</f>
        <v>11066.4</v>
      </c>
      <c r="L62" s="19">
        <f>Table22[[#This Row],[Sales_Quantity]]*Table22[[#This Row],[Discount]]</f>
        <v>1106.6400000000001</v>
      </c>
      <c r="M62" s="19">
        <f>Table22[[#This Row],[Sales_Quantity]]-Table22[[#This Row],[Discounted_price]]</f>
        <v>9959.76</v>
      </c>
    </row>
    <row r="63" spans="1:13" x14ac:dyDescent="0.3">
      <c r="A63" s="14" t="s">
        <v>37</v>
      </c>
      <c r="B63" s="15" t="s">
        <v>57</v>
      </c>
      <c r="C63" s="15" t="s">
        <v>36</v>
      </c>
      <c r="D63" s="15" t="s">
        <v>41</v>
      </c>
      <c r="E63" s="16">
        <v>488.99</v>
      </c>
      <c r="F63" s="21"/>
      <c r="G63" s="17">
        <v>9</v>
      </c>
      <c r="H63" s="14">
        <v>0</v>
      </c>
      <c r="I63" s="18">
        <v>45479</v>
      </c>
      <c r="J63" s="16">
        <v>220.05</v>
      </c>
      <c r="K63" s="19">
        <f>Table22[[#This Row],[Sales]]*Table22[[#This Row],[Quantity]]</f>
        <v>4400.91</v>
      </c>
      <c r="L63" s="19">
        <f>Table22[[#This Row],[Sales_Quantity]]*Table22[[#This Row],[Discount]]</f>
        <v>0</v>
      </c>
      <c r="M63" s="19">
        <f>Table22[[#This Row],[Sales_Quantity]]-Table22[[#This Row],[Discounted_price]]</f>
        <v>4400.91</v>
      </c>
    </row>
    <row r="64" spans="1:13" x14ac:dyDescent="0.3">
      <c r="A64" s="14" t="s">
        <v>32</v>
      </c>
      <c r="B64" s="15" t="s">
        <v>33</v>
      </c>
      <c r="C64" s="15" t="s">
        <v>20</v>
      </c>
      <c r="D64" s="15" t="s">
        <v>29</v>
      </c>
      <c r="E64" s="16">
        <v>933.71</v>
      </c>
      <c r="F64" s="21"/>
      <c r="G64" s="17">
        <v>17</v>
      </c>
      <c r="H64" s="14">
        <v>0.1</v>
      </c>
      <c r="I64" s="18">
        <v>45481</v>
      </c>
      <c r="J64" s="16">
        <v>294.12</v>
      </c>
      <c r="K64" s="19">
        <f>Table22[[#This Row],[Sales]]*Table22[[#This Row],[Quantity]]</f>
        <v>15873.07</v>
      </c>
      <c r="L64" s="19">
        <f>Table22[[#This Row],[Sales_Quantity]]*Table22[[#This Row],[Discount]]</f>
        <v>1587.307</v>
      </c>
      <c r="M64" s="19">
        <f>Table22[[#This Row],[Sales_Quantity]]-Table22[[#This Row],[Discounted_price]]</f>
        <v>14285.762999999999</v>
      </c>
    </row>
    <row r="65" spans="1:13" x14ac:dyDescent="0.3">
      <c r="A65" s="14" t="s">
        <v>69</v>
      </c>
      <c r="B65" s="15" t="s">
        <v>12</v>
      </c>
      <c r="C65" s="15" t="s">
        <v>13</v>
      </c>
      <c r="D65" s="15" t="s">
        <v>23</v>
      </c>
      <c r="E65" s="16">
        <v>1005.53</v>
      </c>
      <c r="F65" s="21"/>
      <c r="G65" s="17">
        <v>17</v>
      </c>
      <c r="H65" s="14">
        <v>0.2</v>
      </c>
      <c r="I65" s="18">
        <v>45481</v>
      </c>
      <c r="J65" s="16">
        <v>201.11</v>
      </c>
      <c r="K65" s="19">
        <f>Table22[[#This Row],[Sales]]*Table22[[#This Row],[Quantity]]</f>
        <v>17094.009999999998</v>
      </c>
      <c r="L65" s="19">
        <f>Table22[[#This Row],[Sales_Quantity]]*Table22[[#This Row],[Discount]]</f>
        <v>3418.8019999999997</v>
      </c>
      <c r="M65" s="19">
        <f>Table22[[#This Row],[Sales_Quantity]]-Table22[[#This Row],[Discounted_price]]</f>
        <v>13675.207999999999</v>
      </c>
    </row>
    <row r="66" spans="1:13" x14ac:dyDescent="0.3">
      <c r="A66" s="14" t="s">
        <v>43</v>
      </c>
      <c r="B66" s="15" t="s">
        <v>63</v>
      </c>
      <c r="C66" s="15" t="s">
        <v>22</v>
      </c>
      <c r="D66" s="15" t="s">
        <v>23</v>
      </c>
      <c r="E66" s="16">
        <v>1100.0999999999999</v>
      </c>
      <c r="F66" s="21"/>
      <c r="G66" s="17">
        <v>5</v>
      </c>
      <c r="H66" s="14">
        <v>0.05</v>
      </c>
      <c r="I66" s="18">
        <v>45482</v>
      </c>
      <c r="J66" s="16">
        <v>261.27</v>
      </c>
      <c r="K66" s="19">
        <f>Table22[[#This Row],[Sales]]*Table22[[#This Row],[Quantity]]</f>
        <v>5500.5</v>
      </c>
      <c r="L66" s="19">
        <f>Table22[[#This Row],[Sales_Quantity]]*Table22[[#This Row],[Discount]]</f>
        <v>275.02500000000003</v>
      </c>
      <c r="M66" s="19">
        <f>Table22[[#This Row],[Sales_Quantity]]-Table22[[#This Row],[Discounted_price]]</f>
        <v>5225.4750000000004</v>
      </c>
    </row>
    <row r="67" spans="1:13" x14ac:dyDescent="0.3">
      <c r="A67" s="14" t="s">
        <v>69</v>
      </c>
      <c r="B67" s="15" t="s">
        <v>25</v>
      </c>
      <c r="C67" s="15" t="s">
        <v>26</v>
      </c>
      <c r="D67" s="15" t="s">
        <v>29</v>
      </c>
      <c r="E67" s="16">
        <v>1034.7</v>
      </c>
      <c r="F67" s="21"/>
      <c r="G67" s="17">
        <v>15</v>
      </c>
      <c r="H67" s="14">
        <v>0.15</v>
      </c>
      <c r="I67" s="18">
        <v>45487</v>
      </c>
      <c r="J67" s="16">
        <v>307.82</v>
      </c>
      <c r="K67" s="19">
        <f>Table22[[#This Row],[Sales]]*Table22[[#This Row],[Quantity]]</f>
        <v>15520.5</v>
      </c>
      <c r="L67" s="19">
        <f>Table22[[#This Row],[Sales_Quantity]]*Table22[[#This Row],[Discount]]</f>
        <v>2328.0749999999998</v>
      </c>
      <c r="M67" s="19">
        <f>Table22[[#This Row],[Sales_Quantity]]-Table22[[#This Row],[Discounted_price]]</f>
        <v>13192.424999999999</v>
      </c>
    </row>
    <row r="68" spans="1:13" x14ac:dyDescent="0.3">
      <c r="A68" s="14" t="s">
        <v>67</v>
      </c>
      <c r="B68" s="15" t="s">
        <v>33</v>
      </c>
      <c r="C68" s="15" t="s">
        <v>22</v>
      </c>
      <c r="D68" s="15" t="s">
        <v>14</v>
      </c>
      <c r="E68" s="16">
        <v>876.44</v>
      </c>
      <c r="F68" s="21"/>
      <c r="G68" s="17">
        <v>12</v>
      </c>
      <c r="H68" s="14">
        <v>0.05</v>
      </c>
      <c r="I68" s="18">
        <v>45488</v>
      </c>
      <c r="J68" s="16">
        <v>333.05</v>
      </c>
      <c r="K68" s="19">
        <f>Table22[[#This Row],[Sales]]*Table22[[#This Row],[Quantity]]</f>
        <v>10517.28</v>
      </c>
      <c r="L68" s="19">
        <f>Table22[[#This Row],[Sales_Quantity]]*Table22[[#This Row],[Discount]]</f>
        <v>525.86400000000003</v>
      </c>
      <c r="M68" s="19">
        <f>Table22[[#This Row],[Sales_Quantity]]-Table22[[#This Row],[Discounted_price]]</f>
        <v>9991.4160000000011</v>
      </c>
    </row>
    <row r="69" spans="1:13" x14ac:dyDescent="0.3">
      <c r="A69" s="14" t="s">
        <v>70</v>
      </c>
      <c r="B69" s="15" t="s">
        <v>57</v>
      </c>
      <c r="C69" s="15" t="s">
        <v>13</v>
      </c>
      <c r="D69" s="15" t="s">
        <v>29</v>
      </c>
      <c r="E69" s="16">
        <v>1371.34</v>
      </c>
      <c r="F69" s="21"/>
      <c r="G69" s="17">
        <v>5</v>
      </c>
      <c r="H69" s="14">
        <v>0.05</v>
      </c>
      <c r="I69" s="18">
        <v>45488</v>
      </c>
      <c r="J69" s="16">
        <v>455.97</v>
      </c>
      <c r="K69" s="19">
        <f>Table22[[#This Row],[Sales]]*Table22[[#This Row],[Quantity]]</f>
        <v>6856.7</v>
      </c>
      <c r="L69" s="19">
        <f>Table22[[#This Row],[Sales_Quantity]]*Table22[[#This Row],[Discount]]</f>
        <v>342.83500000000004</v>
      </c>
      <c r="M69" s="19">
        <f>Table22[[#This Row],[Sales_Quantity]]-Table22[[#This Row],[Discounted_price]]</f>
        <v>6513.8649999999998</v>
      </c>
    </row>
    <row r="70" spans="1:13" x14ac:dyDescent="0.3">
      <c r="A70" s="14" t="s">
        <v>59</v>
      </c>
      <c r="B70" s="15" t="s">
        <v>49</v>
      </c>
      <c r="C70" s="15" t="s">
        <v>26</v>
      </c>
      <c r="D70" s="15" t="s">
        <v>23</v>
      </c>
      <c r="E70" s="16">
        <v>1020.26</v>
      </c>
      <c r="F70" s="21"/>
      <c r="G70" s="17">
        <v>11</v>
      </c>
      <c r="H70" s="14">
        <v>0.05</v>
      </c>
      <c r="I70" s="18">
        <v>45494</v>
      </c>
      <c r="J70" s="16">
        <v>242.31</v>
      </c>
      <c r="K70" s="19">
        <f>Table22[[#This Row],[Sales]]*Table22[[#This Row],[Quantity]]</f>
        <v>11222.86</v>
      </c>
      <c r="L70" s="19">
        <f>Table22[[#This Row],[Sales_Quantity]]*Table22[[#This Row],[Discount]]</f>
        <v>561.14300000000003</v>
      </c>
      <c r="M70" s="19">
        <f>Table22[[#This Row],[Sales_Quantity]]-Table22[[#This Row],[Discounted_price]]</f>
        <v>10661.717000000001</v>
      </c>
    </row>
    <row r="71" spans="1:13" x14ac:dyDescent="0.3">
      <c r="A71" s="14" t="s">
        <v>46</v>
      </c>
      <c r="B71" s="15" t="s">
        <v>12</v>
      </c>
      <c r="C71" s="15" t="s">
        <v>36</v>
      </c>
      <c r="D71" s="15" t="s">
        <v>41</v>
      </c>
      <c r="E71" s="16">
        <v>804.81</v>
      </c>
      <c r="F71" s="21"/>
      <c r="G71" s="17">
        <v>1</v>
      </c>
      <c r="H71" s="14">
        <v>0.05</v>
      </c>
      <c r="I71" s="18">
        <v>45502</v>
      </c>
      <c r="J71" s="16">
        <v>344.06</v>
      </c>
      <c r="K71" s="19">
        <f>Table22[[#This Row],[Sales]]*Table22[[#This Row],[Quantity]]</f>
        <v>804.81</v>
      </c>
      <c r="L71" s="19">
        <f>Table22[[#This Row],[Sales_Quantity]]*Table22[[#This Row],[Discount]]</f>
        <v>40.240499999999997</v>
      </c>
      <c r="M71" s="19">
        <f>Table22[[#This Row],[Sales_Quantity]]-Table22[[#This Row],[Discounted_price]]</f>
        <v>764.56949999999995</v>
      </c>
    </row>
    <row r="72" spans="1:13" x14ac:dyDescent="0.3">
      <c r="A72" s="14" t="s">
        <v>24</v>
      </c>
      <c r="B72" s="15" t="s">
        <v>57</v>
      </c>
      <c r="C72" s="15" t="s">
        <v>36</v>
      </c>
      <c r="D72" s="15" t="s">
        <v>23</v>
      </c>
      <c r="E72" s="16">
        <v>608.66</v>
      </c>
      <c r="F72" s="21"/>
      <c r="G72" s="17">
        <v>1</v>
      </c>
      <c r="H72" s="14">
        <v>0.05</v>
      </c>
      <c r="I72" s="18">
        <v>45503</v>
      </c>
      <c r="J72" s="16">
        <v>144.56</v>
      </c>
      <c r="K72" s="19">
        <f>Table22[[#This Row],[Sales]]*Table22[[#This Row],[Quantity]]</f>
        <v>608.66</v>
      </c>
      <c r="L72" s="19">
        <f>Table22[[#This Row],[Sales_Quantity]]*Table22[[#This Row],[Discount]]</f>
        <v>30.433</v>
      </c>
      <c r="M72" s="19">
        <f>Table22[[#This Row],[Sales_Quantity]]-Table22[[#This Row],[Discounted_price]]</f>
        <v>578.22699999999998</v>
      </c>
    </row>
    <row r="73" spans="1:13" x14ac:dyDescent="0.3">
      <c r="A73" s="14" t="s">
        <v>70</v>
      </c>
      <c r="B73" s="15" t="s">
        <v>71</v>
      </c>
      <c r="C73" s="15" t="s">
        <v>22</v>
      </c>
      <c r="D73" s="15" t="s">
        <v>41</v>
      </c>
      <c r="E73" s="16">
        <v>981.2</v>
      </c>
      <c r="F73" s="21"/>
      <c r="G73" s="17">
        <v>19</v>
      </c>
      <c r="H73" s="14">
        <v>0</v>
      </c>
      <c r="I73" s="18">
        <v>45504</v>
      </c>
      <c r="J73" s="16">
        <v>441.54</v>
      </c>
      <c r="K73" s="19">
        <f>Table22[[#This Row],[Sales]]*Table22[[#This Row],[Quantity]]</f>
        <v>18642.8</v>
      </c>
      <c r="L73" s="19">
        <f>Table22[[#This Row],[Sales_Quantity]]*Table22[[#This Row],[Discount]]</f>
        <v>0</v>
      </c>
      <c r="M73" s="19">
        <f>Table22[[#This Row],[Sales_Quantity]]-Table22[[#This Row],[Discounted_price]]</f>
        <v>18642.8</v>
      </c>
    </row>
    <row r="74" spans="1:13" x14ac:dyDescent="0.3">
      <c r="A74" s="14" t="s">
        <v>72</v>
      </c>
      <c r="B74" s="15" t="s">
        <v>57</v>
      </c>
      <c r="C74" s="15" t="s">
        <v>20</v>
      </c>
      <c r="D74" s="15" t="s">
        <v>23</v>
      </c>
      <c r="E74" s="16">
        <v>539.77</v>
      </c>
      <c r="F74" s="21"/>
      <c r="G74" s="17">
        <v>10</v>
      </c>
      <c r="H74" s="14">
        <v>0.15</v>
      </c>
      <c r="I74" s="18">
        <v>45509</v>
      </c>
      <c r="J74" s="16">
        <v>114.7</v>
      </c>
      <c r="K74" s="19">
        <f>Table22[[#This Row],[Sales]]*Table22[[#This Row],[Quantity]]</f>
        <v>5397.7</v>
      </c>
      <c r="L74" s="19">
        <f>Table22[[#This Row],[Sales_Quantity]]*Table22[[#This Row],[Discount]]</f>
        <v>809.65499999999997</v>
      </c>
      <c r="M74" s="19">
        <f>Table22[[#This Row],[Sales_Quantity]]-Table22[[#This Row],[Discounted_price]]</f>
        <v>4588.0450000000001</v>
      </c>
    </row>
    <row r="75" spans="1:13" x14ac:dyDescent="0.3">
      <c r="A75" s="14" t="s">
        <v>15</v>
      </c>
      <c r="B75" s="15" t="s">
        <v>73</v>
      </c>
      <c r="C75" s="15" t="s">
        <v>22</v>
      </c>
      <c r="D75" s="15" t="s">
        <v>14</v>
      </c>
      <c r="E75" s="16">
        <v>804.45</v>
      </c>
      <c r="F75" s="21"/>
      <c r="G75" s="17">
        <v>5</v>
      </c>
      <c r="H75" s="14">
        <v>0.2</v>
      </c>
      <c r="I75" s="18">
        <v>45509</v>
      </c>
      <c r="J75" s="16">
        <v>257.42</v>
      </c>
      <c r="K75" s="19">
        <f>Table22[[#This Row],[Sales]]*Table22[[#This Row],[Quantity]]</f>
        <v>4022.25</v>
      </c>
      <c r="L75" s="19">
        <f>Table22[[#This Row],[Sales_Quantity]]*Table22[[#This Row],[Discount]]</f>
        <v>804.45</v>
      </c>
      <c r="M75" s="19">
        <f>Table22[[#This Row],[Sales_Quantity]]-Table22[[#This Row],[Discounted_price]]</f>
        <v>3217.8</v>
      </c>
    </row>
    <row r="76" spans="1:13" x14ac:dyDescent="0.3">
      <c r="A76" s="14" t="s">
        <v>72</v>
      </c>
      <c r="B76" s="15" t="s">
        <v>40</v>
      </c>
      <c r="C76" s="15" t="s">
        <v>13</v>
      </c>
      <c r="D76" s="15" t="s">
        <v>23</v>
      </c>
      <c r="E76" s="16">
        <v>1526.6</v>
      </c>
      <c r="F76" s="21"/>
      <c r="G76" s="17">
        <v>13</v>
      </c>
      <c r="H76" s="14">
        <v>0.2</v>
      </c>
      <c r="I76" s="18">
        <v>45512</v>
      </c>
      <c r="J76" s="16">
        <v>305.32</v>
      </c>
      <c r="K76" s="19">
        <f>Table22[[#This Row],[Sales]]*Table22[[#This Row],[Quantity]]</f>
        <v>19845.8</v>
      </c>
      <c r="L76" s="19">
        <f>Table22[[#This Row],[Sales_Quantity]]*Table22[[#This Row],[Discount]]</f>
        <v>3969.16</v>
      </c>
      <c r="M76" s="19">
        <f>Table22[[#This Row],[Sales_Quantity]]-Table22[[#This Row],[Discounted_price]]</f>
        <v>15876.64</v>
      </c>
    </row>
    <row r="77" spans="1:13" x14ac:dyDescent="0.3">
      <c r="A77" s="14" t="s">
        <v>15</v>
      </c>
      <c r="B77" s="15" t="s">
        <v>31</v>
      </c>
      <c r="C77" s="15" t="s">
        <v>13</v>
      </c>
      <c r="D77" s="15" t="s">
        <v>23</v>
      </c>
      <c r="E77" s="16">
        <v>1215.26</v>
      </c>
      <c r="F77" s="21"/>
      <c r="G77" s="17">
        <v>5</v>
      </c>
      <c r="H77" s="14">
        <v>0.15</v>
      </c>
      <c r="I77" s="18">
        <v>45513</v>
      </c>
      <c r="J77" s="16">
        <v>258.24</v>
      </c>
      <c r="K77" s="19">
        <f>Table22[[#This Row],[Sales]]*Table22[[#This Row],[Quantity]]</f>
        <v>6076.3</v>
      </c>
      <c r="L77" s="19">
        <f>Table22[[#This Row],[Sales_Quantity]]*Table22[[#This Row],[Discount]]</f>
        <v>911.44500000000005</v>
      </c>
      <c r="M77" s="19">
        <f>Table22[[#This Row],[Sales_Quantity]]-Table22[[#This Row],[Discounted_price]]</f>
        <v>5164.8550000000005</v>
      </c>
    </row>
    <row r="78" spans="1:13" x14ac:dyDescent="0.3">
      <c r="A78" s="14" t="s">
        <v>21</v>
      </c>
      <c r="B78" s="15" t="s">
        <v>55</v>
      </c>
      <c r="C78" s="15" t="s">
        <v>36</v>
      </c>
      <c r="D78" s="15" t="s">
        <v>29</v>
      </c>
      <c r="E78" s="16">
        <v>1261.3399999999999</v>
      </c>
      <c r="F78" s="21"/>
      <c r="G78" s="17">
        <v>3</v>
      </c>
      <c r="H78" s="14">
        <v>0</v>
      </c>
      <c r="I78" s="18">
        <v>45519</v>
      </c>
      <c r="J78" s="16">
        <v>441.47</v>
      </c>
      <c r="K78" s="19">
        <f>Table22[[#This Row],[Sales]]*Table22[[#This Row],[Quantity]]</f>
        <v>3784.0199999999995</v>
      </c>
      <c r="L78" s="19">
        <f>Table22[[#This Row],[Sales_Quantity]]*Table22[[#This Row],[Discount]]</f>
        <v>0</v>
      </c>
      <c r="M78" s="19">
        <f>Table22[[#This Row],[Sales_Quantity]]-Table22[[#This Row],[Discounted_price]]</f>
        <v>3784.0199999999995</v>
      </c>
    </row>
    <row r="79" spans="1:13" x14ac:dyDescent="0.3">
      <c r="A79" s="14" t="s">
        <v>74</v>
      </c>
      <c r="B79" s="15" t="s">
        <v>47</v>
      </c>
      <c r="C79" s="15" t="s">
        <v>26</v>
      </c>
      <c r="D79" s="15" t="s">
        <v>29</v>
      </c>
      <c r="E79" s="16">
        <v>518.07000000000005</v>
      </c>
      <c r="F79" s="21"/>
      <c r="G79" s="17">
        <v>7</v>
      </c>
      <c r="H79" s="14">
        <v>0.05</v>
      </c>
      <c r="I79" s="18">
        <v>45522</v>
      </c>
      <c r="J79" s="16">
        <v>172.26</v>
      </c>
      <c r="K79" s="19">
        <f>Table22[[#This Row],[Sales]]*Table22[[#This Row],[Quantity]]</f>
        <v>3626.4900000000002</v>
      </c>
      <c r="L79" s="19">
        <f>Table22[[#This Row],[Sales_Quantity]]*Table22[[#This Row],[Discount]]</f>
        <v>181.32450000000003</v>
      </c>
      <c r="M79" s="19">
        <f>Table22[[#This Row],[Sales_Quantity]]-Table22[[#This Row],[Discounted_price]]</f>
        <v>3445.1655000000001</v>
      </c>
    </row>
    <row r="80" spans="1:13" x14ac:dyDescent="0.3">
      <c r="A80" s="14" t="s">
        <v>32</v>
      </c>
      <c r="B80" s="15" t="s">
        <v>31</v>
      </c>
      <c r="C80" s="15" t="s">
        <v>13</v>
      </c>
      <c r="D80" s="15" t="s">
        <v>41</v>
      </c>
      <c r="E80" s="16">
        <v>1111.3399999999999</v>
      </c>
      <c r="F80" s="21"/>
      <c r="G80" s="17">
        <v>1</v>
      </c>
      <c r="H80" s="14">
        <v>0</v>
      </c>
      <c r="I80" s="18">
        <v>45523</v>
      </c>
      <c r="J80" s="16">
        <v>500.1</v>
      </c>
      <c r="K80" s="19">
        <f>Table22[[#This Row],[Sales]]*Table22[[#This Row],[Quantity]]</f>
        <v>1111.3399999999999</v>
      </c>
      <c r="L80" s="19">
        <f>Table22[[#This Row],[Sales_Quantity]]*Table22[[#This Row],[Discount]]</f>
        <v>0</v>
      </c>
      <c r="M80" s="19">
        <f>Table22[[#This Row],[Sales_Quantity]]-Table22[[#This Row],[Discounted_price]]</f>
        <v>1111.3399999999999</v>
      </c>
    </row>
    <row r="81" spans="1:13" x14ac:dyDescent="0.3">
      <c r="A81" s="14" t="s">
        <v>24</v>
      </c>
      <c r="B81" s="15" t="s">
        <v>33</v>
      </c>
      <c r="C81" s="15" t="s">
        <v>20</v>
      </c>
      <c r="D81" s="15" t="s">
        <v>17</v>
      </c>
      <c r="E81" s="16">
        <v>1291.47</v>
      </c>
      <c r="F81" s="21"/>
      <c r="G81" s="17">
        <v>18</v>
      </c>
      <c r="H81" s="14">
        <v>0.1</v>
      </c>
      <c r="I81" s="18">
        <v>45526</v>
      </c>
      <c r="J81" s="16">
        <v>581.16</v>
      </c>
      <c r="K81" s="19">
        <f>Table22[[#This Row],[Sales]]*Table22[[#This Row],[Quantity]]</f>
        <v>23246.46</v>
      </c>
      <c r="L81" s="19">
        <f>Table22[[#This Row],[Sales_Quantity]]*Table22[[#This Row],[Discount]]</f>
        <v>2324.6460000000002</v>
      </c>
      <c r="M81" s="19">
        <f>Table22[[#This Row],[Sales_Quantity]]-Table22[[#This Row],[Discounted_price]]</f>
        <v>20921.813999999998</v>
      </c>
    </row>
    <row r="82" spans="1:13" x14ac:dyDescent="0.3">
      <c r="A82" s="14" t="s">
        <v>27</v>
      </c>
      <c r="B82" s="15" t="s">
        <v>57</v>
      </c>
      <c r="C82" s="15" t="s">
        <v>26</v>
      </c>
      <c r="D82" s="15" t="s">
        <v>14</v>
      </c>
      <c r="E82" s="16">
        <v>679.71</v>
      </c>
      <c r="F82" s="21"/>
      <c r="G82" s="17">
        <v>19</v>
      </c>
      <c r="H82" s="14">
        <v>0</v>
      </c>
      <c r="I82" s="18">
        <v>45534</v>
      </c>
      <c r="J82" s="16">
        <v>271.88</v>
      </c>
      <c r="K82" s="19">
        <f>Table22[[#This Row],[Sales]]*Table22[[#This Row],[Quantity]]</f>
        <v>12914.490000000002</v>
      </c>
      <c r="L82" s="19">
        <f>Table22[[#This Row],[Sales_Quantity]]*Table22[[#This Row],[Discount]]</f>
        <v>0</v>
      </c>
      <c r="M82" s="19">
        <f>Table22[[#This Row],[Sales_Quantity]]-Table22[[#This Row],[Discounted_price]]</f>
        <v>12914.490000000002</v>
      </c>
    </row>
    <row r="83" spans="1:13" x14ac:dyDescent="0.3">
      <c r="A83" s="14" t="s">
        <v>70</v>
      </c>
      <c r="B83" s="15" t="s">
        <v>35</v>
      </c>
      <c r="C83" s="15" t="s">
        <v>20</v>
      </c>
      <c r="D83" s="15" t="s">
        <v>29</v>
      </c>
      <c r="E83" s="16">
        <v>1143.69</v>
      </c>
      <c r="F83" s="21"/>
      <c r="G83" s="17">
        <v>17</v>
      </c>
      <c r="H83" s="14">
        <v>0</v>
      </c>
      <c r="I83" s="18">
        <v>45534</v>
      </c>
      <c r="J83" s="16">
        <v>400.29</v>
      </c>
      <c r="K83" s="19">
        <f>Table22[[#This Row],[Sales]]*Table22[[#This Row],[Quantity]]</f>
        <v>19442.73</v>
      </c>
      <c r="L83" s="19">
        <f>Table22[[#This Row],[Sales_Quantity]]*Table22[[#This Row],[Discount]]</f>
        <v>0</v>
      </c>
      <c r="M83" s="19">
        <f>Table22[[#This Row],[Sales_Quantity]]-Table22[[#This Row],[Discounted_price]]</f>
        <v>19442.73</v>
      </c>
    </row>
    <row r="84" spans="1:13" x14ac:dyDescent="0.3">
      <c r="A84" s="14" t="s">
        <v>54</v>
      </c>
      <c r="B84" s="15" t="s">
        <v>52</v>
      </c>
      <c r="C84" s="15" t="s">
        <v>36</v>
      </c>
      <c r="D84" s="15" t="s">
        <v>23</v>
      </c>
      <c r="E84" s="16">
        <v>790.08</v>
      </c>
      <c r="F84" s="21"/>
      <c r="G84" s="17">
        <v>7</v>
      </c>
      <c r="H84" s="14">
        <v>0.1</v>
      </c>
      <c r="I84" s="18">
        <v>45536</v>
      </c>
      <c r="J84" s="16">
        <v>177.77</v>
      </c>
      <c r="K84" s="19">
        <f>Table22[[#This Row],[Sales]]*Table22[[#This Row],[Quantity]]</f>
        <v>5530.56</v>
      </c>
      <c r="L84" s="19">
        <f>Table22[[#This Row],[Sales_Quantity]]*Table22[[#This Row],[Discount]]</f>
        <v>553.05600000000004</v>
      </c>
      <c r="M84" s="19">
        <f>Table22[[#This Row],[Sales_Quantity]]-Table22[[#This Row],[Discounted_price]]</f>
        <v>4977.5040000000008</v>
      </c>
    </row>
    <row r="85" spans="1:13" x14ac:dyDescent="0.3">
      <c r="A85" s="14" t="s">
        <v>21</v>
      </c>
      <c r="B85" s="15" t="s">
        <v>50</v>
      </c>
      <c r="C85" s="15" t="s">
        <v>36</v>
      </c>
      <c r="D85" s="15" t="s">
        <v>14</v>
      </c>
      <c r="E85" s="16">
        <v>1070.68</v>
      </c>
      <c r="F85" s="21"/>
      <c r="G85" s="17">
        <v>7</v>
      </c>
      <c r="H85" s="14">
        <v>0.05</v>
      </c>
      <c r="I85" s="18">
        <v>45536</v>
      </c>
      <c r="J85" s="16">
        <v>406.86</v>
      </c>
      <c r="K85" s="19">
        <f>Table22[[#This Row],[Sales]]*Table22[[#This Row],[Quantity]]</f>
        <v>7494.76</v>
      </c>
      <c r="L85" s="19">
        <f>Table22[[#This Row],[Sales_Quantity]]*Table22[[#This Row],[Discount]]</f>
        <v>374.73800000000006</v>
      </c>
      <c r="M85" s="19">
        <f>Table22[[#This Row],[Sales_Quantity]]-Table22[[#This Row],[Discounted_price]]</f>
        <v>7120.0219999999999</v>
      </c>
    </row>
    <row r="86" spans="1:13" x14ac:dyDescent="0.3">
      <c r="A86" s="14" t="s">
        <v>60</v>
      </c>
      <c r="B86" s="15" t="s">
        <v>38</v>
      </c>
      <c r="C86" s="15" t="s">
        <v>13</v>
      </c>
      <c r="D86" s="15" t="s">
        <v>17</v>
      </c>
      <c r="E86" s="16">
        <v>1168.8900000000001</v>
      </c>
      <c r="F86" s="21"/>
      <c r="G86" s="17">
        <v>4</v>
      </c>
      <c r="H86" s="14">
        <v>0.1</v>
      </c>
      <c r="I86" s="18">
        <v>45544</v>
      </c>
      <c r="J86" s="16">
        <v>526</v>
      </c>
      <c r="K86" s="19">
        <f>Table22[[#This Row],[Sales]]*Table22[[#This Row],[Quantity]]</f>
        <v>4675.5600000000004</v>
      </c>
      <c r="L86" s="19">
        <f>Table22[[#This Row],[Sales_Quantity]]*Table22[[#This Row],[Discount]]</f>
        <v>467.55600000000004</v>
      </c>
      <c r="M86" s="19">
        <f>Table22[[#This Row],[Sales_Quantity]]-Table22[[#This Row],[Discounted_price]]</f>
        <v>4208.0040000000008</v>
      </c>
    </row>
    <row r="87" spans="1:13" x14ac:dyDescent="0.3">
      <c r="A87" s="14" t="s">
        <v>69</v>
      </c>
      <c r="B87" s="15" t="s">
        <v>12</v>
      </c>
      <c r="C87" s="15" t="s">
        <v>22</v>
      </c>
      <c r="D87" s="15" t="s">
        <v>23</v>
      </c>
      <c r="E87" s="16">
        <v>1335.87</v>
      </c>
      <c r="F87" s="21"/>
      <c r="G87" s="17">
        <v>17</v>
      </c>
      <c r="H87" s="14">
        <v>0</v>
      </c>
      <c r="I87" s="18">
        <v>45544</v>
      </c>
      <c r="J87" s="16">
        <v>333.97</v>
      </c>
      <c r="K87" s="19">
        <f>Table22[[#This Row],[Sales]]*Table22[[#This Row],[Quantity]]</f>
        <v>22709.789999999997</v>
      </c>
      <c r="L87" s="19">
        <f>Table22[[#This Row],[Sales_Quantity]]*Table22[[#This Row],[Discount]]</f>
        <v>0</v>
      </c>
      <c r="M87" s="19">
        <f>Table22[[#This Row],[Sales_Quantity]]-Table22[[#This Row],[Discounted_price]]</f>
        <v>22709.789999999997</v>
      </c>
    </row>
    <row r="88" spans="1:13" x14ac:dyDescent="0.3">
      <c r="A88" s="14" t="s">
        <v>42</v>
      </c>
      <c r="B88" s="15" t="s">
        <v>57</v>
      </c>
      <c r="C88" s="15" t="s">
        <v>20</v>
      </c>
      <c r="D88" s="15" t="s">
        <v>29</v>
      </c>
      <c r="E88" s="16">
        <v>873.7</v>
      </c>
      <c r="F88" s="21"/>
      <c r="G88" s="17">
        <v>9</v>
      </c>
      <c r="H88" s="14">
        <v>0</v>
      </c>
      <c r="I88" s="18">
        <v>45546</v>
      </c>
      <c r="J88" s="16">
        <v>305.8</v>
      </c>
      <c r="K88" s="19">
        <f>Table22[[#This Row],[Sales]]*Table22[[#This Row],[Quantity]]</f>
        <v>7863.3</v>
      </c>
      <c r="L88" s="19">
        <f>Table22[[#This Row],[Sales_Quantity]]*Table22[[#This Row],[Discount]]</f>
        <v>0</v>
      </c>
      <c r="M88" s="19">
        <f>Table22[[#This Row],[Sales_Quantity]]-Table22[[#This Row],[Discounted_price]]</f>
        <v>7863.3</v>
      </c>
    </row>
    <row r="89" spans="1:13" x14ac:dyDescent="0.3">
      <c r="A89" s="14" t="s">
        <v>74</v>
      </c>
      <c r="B89" s="15" t="s">
        <v>66</v>
      </c>
      <c r="C89" s="15" t="s">
        <v>13</v>
      </c>
      <c r="D89" s="15" t="s">
        <v>41</v>
      </c>
      <c r="E89" s="16">
        <v>1443.98</v>
      </c>
      <c r="F89" s="21"/>
      <c r="G89" s="17">
        <v>19</v>
      </c>
      <c r="H89" s="14">
        <v>0</v>
      </c>
      <c r="I89" s="18">
        <v>45547</v>
      </c>
      <c r="J89" s="16">
        <v>649.79</v>
      </c>
      <c r="K89" s="19">
        <f>Table22[[#This Row],[Sales]]*Table22[[#This Row],[Quantity]]</f>
        <v>27435.62</v>
      </c>
      <c r="L89" s="19">
        <f>Table22[[#This Row],[Sales_Quantity]]*Table22[[#This Row],[Discount]]</f>
        <v>0</v>
      </c>
      <c r="M89" s="19">
        <f>Table22[[#This Row],[Sales_Quantity]]-Table22[[#This Row],[Discounted_price]]</f>
        <v>27435.62</v>
      </c>
    </row>
    <row r="90" spans="1:13" x14ac:dyDescent="0.3">
      <c r="A90" s="14" t="s">
        <v>42</v>
      </c>
      <c r="B90" s="15" t="s">
        <v>25</v>
      </c>
      <c r="C90" s="15" t="s">
        <v>20</v>
      </c>
      <c r="D90" s="15" t="s">
        <v>41</v>
      </c>
      <c r="E90" s="16">
        <v>1154.33</v>
      </c>
      <c r="F90" s="21"/>
      <c r="G90" s="17">
        <v>11</v>
      </c>
      <c r="H90" s="14">
        <v>0.15</v>
      </c>
      <c r="I90" s="18">
        <v>45549</v>
      </c>
      <c r="J90" s="16">
        <v>441.53</v>
      </c>
      <c r="K90" s="19">
        <f>Table22[[#This Row],[Sales]]*Table22[[#This Row],[Quantity]]</f>
        <v>12697.63</v>
      </c>
      <c r="L90" s="19">
        <f>Table22[[#This Row],[Sales_Quantity]]*Table22[[#This Row],[Discount]]</f>
        <v>1904.6444999999999</v>
      </c>
      <c r="M90" s="19">
        <f>Table22[[#This Row],[Sales_Quantity]]-Table22[[#This Row],[Discounted_price]]</f>
        <v>10792.985499999999</v>
      </c>
    </row>
    <row r="91" spans="1:13" x14ac:dyDescent="0.3">
      <c r="A91" s="14" t="s">
        <v>51</v>
      </c>
      <c r="B91" s="15" t="s">
        <v>52</v>
      </c>
      <c r="C91" s="15" t="s">
        <v>22</v>
      </c>
      <c r="D91" s="15" t="s">
        <v>14</v>
      </c>
      <c r="E91" s="16">
        <v>1264.49</v>
      </c>
      <c r="F91" s="21"/>
      <c r="G91" s="17">
        <v>16</v>
      </c>
      <c r="H91" s="14">
        <v>0.05</v>
      </c>
      <c r="I91" s="18">
        <v>45549</v>
      </c>
      <c r="J91" s="16">
        <v>480.51</v>
      </c>
      <c r="K91" s="19">
        <f>Table22[[#This Row],[Sales]]*Table22[[#This Row],[Quantity]]</f>
        <v>20231.84</v>
      </c>
      <c r="L91" s="19">
        <f>Table22[[#This Row],[Sales_Quantity]]*Table22[[#This Row],[Discount]]</f>
        <v>1011.5920000000001</v>
      </c>
      <c r="M91" s="19">
        <f>Table22[[#This Row],[Sales_Quantity]]-Table22[[#This Row],[Discounted_price]]</f>
        <v>19220.248</v>
      </c>
    </row>
    <row r="92" spans="1:13" x14ac:dyDescent="0.3">
      <c r="A92" s="14" t="s">
        <v>27</v>
      </c>
      <c r="B92" s="15" t="s">
        <v>68</v>
      </c>
      <c r="C92" s="15" t="s">
        <v>13</v>
      </c>
      <c r="D92" s="15" t="s">
        <v>29</v>
      </c>
      <c r="E92" s="16">
        <v>1101.55</v>
      </c>
      <c r="F92" s="21"/>
      <c r="G92" s="17">
        <v>4</v>
      </c>
      <c r="H92" s="14">
        <v>0.1</v>
      </c>
      <c r="I92" s="18">
        <v>45551</v>
      </c>
      <c r="J92" s="16">
        <v>346.99</v>
      </c>
      <c r="K92" s="19">
        <f>Table22[[#This Row],[Sales]]*Table22[[#This Row],[Quantity]]</f>
        <v>4406.2</v>
      </c>
      <c r="L92" s="19">
        <f>Table22[[#This Row],[Sales_Quantity]]*Table22[[#This Row],[Discount]]</f>
        <v>440.62</v>
      </c>
      <c r="M92" s="19">
        <f>Table22[[#This Row],[Sales_Quantity]]-Table22[[#This Row],[Discounted_price]]</f>
        <v>3965.58</v>
      </c>
    </row>
    <row r="93" spans="1:13" x14ac:dyDescent="0.3">
      <c r="A93" s="14" t="s">
        <v>75</v>
      </c>
      <c r="B93" s="15" t="s">
        <v>16</v>
      </c>
      <c r="C93" s="15" t="s">
        <v>22</v>
      </c>
      <c r="D93" s="15" t="s">
        <v>29</v>
      </c>
      <c r="E93" s="16">
        <v>727.73</v>
      </c>
      <c r="F93" s="21"/>
      <c r="G93" s="17">
        <v>1</v>
      </c>
      <c r="H93" s="14">
        <v>0.1</v>
      </c>
      <c r="I93" s="18">
        <v>45552</v>
      </c>
      <c r="J93" s="16">
        <v>229.23</v>
      </c>
      <c r="K93" s="19">
        <f>Table22[[#This Row],[Sales]]*Table22[[#This Row],[Quantity]]</f>
        <v>727.73</v>
      </c>
      <c r="L93" s="19">
        <f>Table22[[#This Row],[Sales_Quantity]]*Table22[[#This Row],[Discount]]</f>
        <v>72.77300000000001</v>
      </c>
      <c r="M93" s="19">
        <f>Table22[[#This Row],[Sales_Quantity]]-Table22[[#This Row],[Discounted_price]]</f>
        <v>654.95699999999999</v>
      </c>
    </row>
    <row r="94" spans="1:13" x14ac:dyDescent="0.3">
      <c r="A94" s="14" t="s">
        <v>76</v>
      </c>
      <c r="B94" s="15" t="s">
        <v>40</v>
      </c>
      <c r="C94" s="15" t="s">
        <v>20</v>
      </c>
      <c r="D94" s="15" t="s">
        <v>41</v>
      </c>
      <c r="E94" s="16">
        <v>875.41</v>
      </c>
      <c r="F94" s="21"/>
      <c r="G94" s="17">
        <v>13</v>
      </c>
      <c r="H94" s="14">
        <v>0.15</v>
      </c>
      <c r="I94" s="18">
        <v>45552</v>
      </c>
      <c r="J94" s="16">
        <v>334.84</v>
      </c>
      <c r="K94" s="19">
        <f>Table22[[#This Row],[Sales]]*Table22[[#This Row],[Quantity]]</f>
        <v>11380.33</v>
      </c>
      <c r="L94" s="19">
        <f>Table22[[#This Row],[Sales_Quantity]]*Table22[[#This Row],[Discount]]</f>
        <v>1707.0494999999999</v>
      </c>
      <c r="M94" s="19">
        <f>Table22[[#This Row],[Sales_Quantity]]-Table22[[#This Row],[Discounted_price]]</f>
        <v>9673.2805000000008</v>
      </c>
    </row>
    <row r="95" spans="1:13" x14ac:dyDescent="0.3">
      <c r="A95" s="14" t="s">
        <v>69</v>
      </c>
      <c r="B95" s="15" t="s">
        <v>25</v>
      </c>
      <c r="C95" s="15" t="s">
        <v>13</v>
      </c>
      <c r="D95" s="15" t="s">
        <v>23</v>
      </c>
      <c r="E95" s="16">
        <v>1158.94</v>
      </c>
      <c r="F95" s="21"/>
      <c r="G95" s="17">
        <v>19</v>
      </c>
      <c r="H95" s="14">
        <v>0.2</v>
      </c>
      <c r="I95" s="18">
        <v>45553</v>
      </c>
      <c r="J95" s="16">
        <v>231.79</v>
      </c>
      <c r="K95" s="19">
        <f>Table22[[#This Row],[Sales]]*Table22[[#This Row],[Quantity]]</f>
        <v>22019.86</v>
      </c>
      <c r="L95" s="19">
        <f>Table22[[#This Row],[Sales_Quantity]]*Table22[[#This Row],[Discount]]</f>
        <v>4403.9720000000007</v>
      </c>
      <c r="M95" s="19">
        <f>Table22[[#This Row],[Sales_Quantity]]-Table22[[#This Row],[Discounted_price]]</f>
        <v>17615.887999999999</v>
      </c>
    </row>
    <row r="96" spans="1:13" x14ac:dyDescent="0.3">
      <c r="A96" s="14" t="s">
        <v>77</v>
      </c>
      <c r="B96" s="15" t="s">
        <v>49</v>
      </c>
      <c r="C96" s="15" t="s">
        <v>22</v>
      </c>
      <c r="D96" s="15" t="s">
        <v>14</v>
      </c>
      <c r="E96" s="16">
        <v>966.3</v>
      </c>
      <c r="F96" s="21"/>
      <c r="G96" s="17">
        <v>2</v>
      </c>
      <c r="H96" s="14">
        <v>0.15</v>
      </c>
      <c r="I96" s="18">
        <v>45557</v>
      </c>
      <c r="J96" s="16">
        <v>328.54</v>
      </c>
      <c r="K96" s="19">
        <f>Table22[[#This Row],[Sales]]*Table22[[#This Row],[Quantity]]</f>
        <v>1932.6</v>
      </c>
      <c r="L96" s="19">
        <f>Table22[[#This Row],[Sales_Quantity]]*Table22[[#This Row],[Discount]]</f>
        <v>289.89</v>
      </c>
      <c r="M96" s="19">
        <f>Table22[[#This Row],[Sales_Quantity]]-Table22[[#This Row],[Discounted_price]]</f>
        <v>1642.71</v>
      </c>
    </row>
    <row r="97" spans="1:13" x14ac:dyDescent="0.3">
      <c r="A97" s="14" t="s">
        <v>70</v>
      </c>
      <c r="B97" s="15" t="s">
        <v>19</v>
      </c>
      <c r="C97" s="15" t="s">
        <v>22</v>
      </c>
      <c r="D97" s="15" t="s">
        <v>14</v>
      </c>
      <c r="E97" s="16">
        <v>917.48</v>
      </c>
      <c r="F97" s="21"/>
      <c r="G97" s="17">
        <v>6</v>
      </c>
      <c r="H97" s="14">
        <v>0</v>
      </c>
      <c r="I97" s="18">
        <v>45558</v>
      </c>
      <c r="J97" s="16">
        <v>366.99</v>
      </c>
      <c r="K97" s="19">
        <f>Table22[[#This Row],[Sales]]*Table22[[#This Row],[Quantity]]</f>
        <v>5504.88</v>
      </c>
      <c r="L97" s="19">
        <f>Table22[[#This Row],[Sales_Quantity]]*Table22[[#This Row],[Discount]]</f>
        <v>0</v>
      </c>
      <c r="M97" s="19">
        <f>Table22[[#This Row],[Sales_Quantity]]-Table22[[#This Row],[Discounted_price]]</f>
        <v>5504.88</v>
      </c>
    </row>
    <row r="98" spans="1:13" x14ac:dyDescent="0.3">
      <c r="A98" s="14" t="s">
        <v>43</v>
      </c>
      <c r="B98" s="15" t="s">
        <v>63</v>
      </c>
      <c r="C98" s="15" t="s">
        <v>13</v>
      </c>
      <c r="D98" s="15" t="s">
        <v>29</v>
      </c>
      <c r="E98" s="16">
        <v>1172.97</v>
      </c>
      <c r="F98" s="21"/>
      <c r="G98" s="17">
        <v>7</v>
      </c>
      <c r="H98" s="14">
        <v>0.15</v>
      </c>
      <c r="I98" s="18">
        <v>45559</v>
      </c>
      <c r="J98" s="16">
        <v>348.96</v>
      </c>
      <c r="K98" s="19">
        <f>Table22[[#This Row],[Sales]]*Table22[[#This Row],[Quantity]]</f>
        <v>8210.7900000000009</v>
      </c>
      <c r="L98" s="19">
        <f>Table22[[#This Row],[Sales_Quantity]]*Table22[[#This Row],[Discount]]</f>
        <v>1231.6185</v>
      </c>
      <c r="M98" s="19">
        <f>Table22[[#This Row],[Sales_Quantity]]-Table22[[#This Row],[Discounted_price]]</f>
        <v>6979.1715000000004</v>
      </c>
    </row>
    <row r="99" spans="1:13" x14ac:dyDescent="0.3">
      <c r="A99" s="14" t="s">
        <v>59</v>
      </c>
      <c r="B99" s="15" t="s">
        <v>25</v>
      </c>
      <c r="C99" s="15" t="s">
        <v>26</v>
      </c>
      <c r="D99" s="15" t="s">
        <v>17</v>
      </c>
      <c r="E99" s="16">
        <v>1205.82</v>
      </c>
      <c r="F99" s="21"/>
      <c r="G99" s="17">
        <v>11</v>
      </c>
      <c r="H99" s="14">
        <v>0.1</v>
      </c>
      <c r="I99" s="18">
        <v>45559</v>
      </c>
      <c r="J99" s="16">
        <v>542.62</v>
      </c>
      <c r="K99" s="19">
        <f>Table22[[#This Row],[Sales]]*Table22[[#This Row],[Quantity]]</f>
        <v>13264.019999999999</v>
      </c>
      <c r="L99" s="19">
        <f>Table22[[#This Row],[Sales_Quantity]]*Table22[[#This Row],[Discount]]</f>
        <v>1326.402</v>
      </c>
      <c r="M99" s="19">
        <f>Table22[[#This Row],[Sales_Quantity]]-Table22[[#This Row],[Discounted_price]]</f>
        <v>11937.617999999999</v>
      </c>
    </row>
    <row r="100" spans="1:13" x14ac:dyDescent="0.3">
      <c r="A100" s="14" t="s">
        <v>18</v>
      </c>
      <c r="B100" s="15" t="s">
        <v>66</v>
      </c>
      <c r="C100" s="15" t="s">
        <v>13</v>
      </c>
      <c r="D100" s="15" t="s">
        <v>41</v>
      </c>
      <c r="E100" s="16">
        <v>826.93</v>
      </c>
      <c r="F100" s="21"/>
      <c r="G100" s="17">
        <v>10</v>
      </c>
      <c r="H100" s="14">
        <v>0.2</v>
      </c>
      <c r="I100" s="18">
        <v>45564</v>
      </c>
      <c r="J100" s="16">
        <v>297.69</v>
      </c>
      <c r="K100" s="19">
        <f>Table22[[#This Row],[Sales]]*Table22[[#This Row],[Quantity]]</f>
        <v>8269.2999999999993</v>
      </c>
      <c r="L100" s="19">
        <f>Table22[[#This Row],[Sales_Quantity]]*Table22[[#This Row],[Discount]]</f>
        <v>1653.86</v>
      </c>
      <c r="M100" s="19">
        <f>Table22[[#This Row],[Sales_Quantity]]-Table22[[#This Row],[Discounted_price]]</f>
        <v>6615.44</v>
      </c>
    </row>
    <row r="101" spans="1:13" x14ac:dyDescent="0.3">
      <c r="A101" s="14" t="s">
        <v>69</v>
      </c>
      <c r="B101" s="15" t="s">
        <v>25</v>
      </c>
      <c r="C101" s="15" t="s">
        <v>36</v>
      </c>
      <c r="D101" s="15" t="s">
        <v>17</v>
      </c>
      <c r="E101" s="16">
        <v>902.19</v>
      </c>
      <c r="F101" s="21"/>
      <c r="G101" s="17">
        <v>12</v>
      </c>
      <c r="H101" s="14">
        <v>0</v>
      </c>
      <c r="I101" s="18">
        <v>45564</v>
      </c>
      <c r="J101" s="16">
        <v>451.1</v>
      </c>
      <c r="K101" s="19">
        <f>Table22[[#This Row],[Sales]]*Table22[[#This Row],[Quantity]]</f>
        <v>10826.28</v>
      </c>
      <c r="L101" s="19">
        <f>Table22[[#This Row],[Sales_Quantity]]*Table22[[#This Row],[Discount]]</f>
        <v>0</v>
      </c>
      <c r="M101" s="19">
        <f>Table22[[#This Row],[Sales_Quantity]]-Table22[[#This Row],[Discounted_price]]</f>
        <v>10826.28</v>
      </c>
    </row>
    <row r="102" spans="1:13" x14ac:dyDescent="0.3">
      <c r="A102" s="14" t="s">
        <v>76</v>
      </c>
      <c r="B102" s="15" t="s">
        <v>40</v>
      </c>
      <c r="C102" s="15" t="s">
        <v>26</v>
      </c>
      <c r="D102" s="15" t="s">
        <v>14</v>
      </c>
      <c r="E102" s="16">
        <v>585.97</v>
      </c>
      <c r="F102" s="21"/>
      <c r="G102" s="17">
        <v>17</v>
      </c>
      <c r="H102" s="14">
        <v>0.1</v>
      </c>
      <c r="I102" s="18">
        <v>45565</v>
      </c>
      <c r="J102" s="16">
        <v>210.95</v>
      </c>
      <c r="K102" s="19">
        <f>Table22[[#This Row],[Sales]]*Table22[[#This Row],[Quantity]]</f>
        <v>9961.49</v>
      </c>
      <c r="L102" s="19">
        <f>Table22[[#This Row],[Sales_Quantity]]*Table22[[#This Row],[Discount]]</f>
        <v>996.149</v>
      </c>
      <c r="M102" s="19">
        <f>Table22[[#This Row],[Sales_Quantity]]-Table22[[#This Row],[Discounted_price]]</f>
        <v>8965.3410000000003</v>
      </c>
    </row>
    <row r="103" spans="1:13" x14ac:dyDescent="0.3">
      <c r="A103" s="14" t="s">
        <v>62</v>
      </c>
      <c r="B103" s="15" t="s">
        <v>28</v>
      </c>
      <c r="C103" s="15" t="s">
        <v>26</v>
      </c>
      <c r="D103" s="15" t="s">
        <v>17</v>
      </c>
      <c r="E103" s="16">
        <v>990.19</v>
      </c>
      <c r="F103" s="21"/>
      <c r="G103" s="17">
        <v>8</v>
      </c>
      <c r="H103" s="14">
        <v>0.1</v>
      </c>
      <c r="I103" s="18">
        <v>45565</v>
      </c>
      <c r="J103" s="16">
        <v>445.59</v>
      </c>
      <c r="K103" s="19">
        <f>Table22[[#This Row],[Sales]]*Table22[[#This Row],[Quantity]]</f>
        <v>7921.52</v>
      </c>
      <c r="L103" s="19">
        <f>Table22[[#This Row],[Sales_Quantity]]*Table22[[#This Row],[Discount]]</f>
        <v>792.15200000000004</v>
      </c>
      <c r="M103" s="19">
        <f>Table22[[#This Row],[Sales_Quantity]]-Table22[[#This Row],[Discounted_price]]</f>
        <v>7129.3680000000004</v>
      </c>
    </row>
    <row r="104" spans="1:13" x14ac:dyDescent="0.3">
      <c r="A104" s="14" t="s">
        <v>46</v>
      </c>
      <c r="B104" s="15" t="s">
        <v>58</v>
      </c>
      <c r="C104" s="15" t="s">
        <v>36</v>
      </c>
      <c r="D104" s="15" t="s">
        <v>23</v>
      </c>
      <c r="E104" s="16">
        <v>1014.09</v>
      </c>
      <c r="F104" s="21"/>
      <c r="G104" s="17">
        <v>13</v>
      </c>
      <c r="H104" s="14">
        <v>0.2</v>
      </c>
      <c r="I104" s="18">
        <v>45567</v>
      </c>
      <c r="J104" s="16">
        <v>202.82</v>
      </c>
      <c r="K104" s="19">
        <f>Table22[[#This Row],[Sales]]*Table22[[#This Row],[Quantity]]</f>
        <v>13183.17</v>
      </c>
      <c r="L104" s="19">
        <f>Table22[[#This Row],[Sales_Quantity]]*Table22[[#This Row],[Discount]]</f>
        <v>2636.634</v>
      </c>
      <c r="M104" s="19">
        <f>Table22[[#This Row],[Sales_Quantity]]-Table22[[#This Row],[Discounted_price]]</f>
        <v>10546.536</v>
      </c>
    </row>
    <row r="105" spans="1:13" x14ac:dyDescent="0.3">
      <c r="A105" s="14" t="s">
        <v>15</v>
      </c>
      <c r="B105" s="15" t="s">
        <v>50</v>
      </c>
      <c r="C105" s="15" t="s">
        <v>26</v>
      </c>
      <c r="D105" s="15" t="s">
        <v>23</v>
      </c>
      <c r="E105" s="16">
        <v>925.29</v>
      </c>
      <c r="F105" s="21"/>
      <c r="G105" s="17">
        <v>17</v>
      </c>
      <c r="H105" s="14">
        <v>0</v>
      </c>
      <c r="I105" s="18">
        <v>45570</v>
      </c>
      <c r="J105" s="16">
        <v>231.32</v>
      </c>
      <c r="K105" s="19">
        <f>Table22[[#This Row],[Sales]]*Table22[[#This Row],[Quantity]]</f>
        <v>15729.93</v>
      </c>
      <c r="L105" s="19">
        <f>Table22[[#This Row],[Sales_Quantity]]*Table22[[#This Row],[Discount]]</f>
        <v>0</v>
      </c>
      <c r="M105" s="19">
        <f>Table22[[#This Row],[Sales_Quantity]]-Table22[[#This Row],[Discounted_price]]</f>
        <v>15729.93</v>
      </c>
    </row>
    <row r="106" spans="1:13" x14ac:dyDescent="0.3">
      <c r="A106" s="14" t="s">
        <v>56</v>
      </c>
      <c r="B106" s="15" t="s">
        <v>49</v>
      </c>
      <c r="C106" s="15" t="s">
        <v>20</v>
      </c>
      <c r="D106" s="15" t="s">
        <v>29</v>
      </c>
      <c r="E106" s="16">
        <v>1286.54</v>
      </c>
      <c r="F106" s="21"/>
      <c r="G106" s="17">
        <v>8</v>
      </c>
      <c r="H106" s="14">
        <v>0</v>
      </c>
      <c r="I106" s="18">
        <v>45575</v>
      </c>
      <c r="J106" s="16">
        <v>450.29</v>
      </c>
      <c r="K106" s="19">
        <f>Table22[[#This Row],[Sales]]*Table22[[#This Row],[Quantity]]</f>
        <v>10292.32</v>
      </c>
      <c r="L106" s="19">
        <f>Table22[[#This Row],[Sales_Quantity]]*Table22[[#This Row],[Discount]]</f>
        <v>0</v>
      </c>
      <c r="M106" s="19">
        <f>Table22[[#This Row],[Sales_Quantity]]-Table22[[#This Row],[Discounted_price]]</f>
        <v>10292.32</v>
      </c>
    </row>
    <row r="107" spans="1:13" x14ac:dyDescent="0.3">
      <c r="A107" s="14" t="s">
        <v>39</v>
      </c>
      <c r="B107" s="15" t="s">
        <v>66</v>
      </c>
      <c r="C107" s="15" t="s">
        <v>22</v>
      </c>
      <c r="D107" s="15" t="s">
        <v>14</v>
      </c>
      <c r="E107" s="16">
        <v>961.62</v>
      </c>
      <c r="F107" s="21"/>
      <c r="G107" s="17">
        <v>8</v>
      </c>
      <c r="H107" s="14">
        <v>0.2</v>
      </c>
      <c r="I107" s="18">
        <v>45577</v>
      </c>
      <c r="J107" s="16">
        <v>307.72000000000003</v>
      </c>
      <c r="K107" s="19">
        <f>Table22[[#This Row],[Sales]]*Table22[[#This Row],[Quantity]]</f>
        <v>7692.96</v>
      </c>
      <c r="L107" s="19">
        <f>Table22[[#This Row],[Sales_Quantity]]*Table22[[#This Row],[Discount]]</f>
        <v>1538.5920000000001</v>
      </c>
      <c r="M107" s="19">
        <f>Table22[[#This Row],[Sales_Quantity]]-Table22[[#This Row],[Discounted_price]]</f>
        <v>6154.3680000000004</v>
      </c>
    </row>
    <row r="108" spans="1:13" x14ac:dyDescent="0.3">
      <c r="A108" s="14" t="s">
        <v>46</v>
      </c>
      <c r="B108" s="15" t="s">
        <v>25</v>
      </c>
      <c r="C108" s="15" t="s">
        <v>20</v>
      </c>
      <c r="D108" s="15" t="s">
        <v>14</v>
      </c>
      <c r="E108" s="16">
        <v>1081.1400000000001</v>
      </c>
      <c r="F108" s="21"/>
      <c r="G108" s="17">
        <v>19</v>
      </c>
      <c r="H108" s="14">
        <v>0.15</v>
      </c>
      <c r="I108" s="18">
        <v>45577</v>
      </c>
      <c r="J108" s="16">
        <v>367.59</v>
      </c>
      <c r="K108" s="19">
        <f>Table22[[#This Row],[Sales]]*Table22[[#This Row],[Quantity]]</f>
        <v>20541.660000000003</v>
      </c>
      <c r="L108" s="19">
        <f>Table22[[#This Row],[Sales_Quantity]]*Table22[[#This Row],[Discount]]</f>
        <v>3081.2490000000003</v>
      </c>
      <c r="M108" s="19">
        <f>Table22[[#This Row],[Sales_Quantity]]-Table22[[#This Row],[Discounted_price]]</f>
        <v>17460.411000000004</v>
      </c>
    </row>
    <row r="109" spans="1:13" x14ac:dyDescent="0.3">
      <c r="A109" s="14" t="s">
        <v>60</v>
      </c>
      <c r="B109" s="15" t="s">
        <v>25</v>
      </c>
      <c r="C109" s="15" t="s">
        <v>13</v>
      </c>
      <c r="D109" s="15" t="s">
        <v>17</v>
      </c>
      <c r="E109" s="16">
        <v>1923.66</v>
      </c>
      <c r="F109" s="21"/>
      <c r="G109" s="17">
        <v>9</v>
      </c>
      <c r="H109" s="14">
        <v>0.2</v>
      </c>
      <c r="I109" s="18">
        <v>45580</v>
      </c>
      <c r="J109" s="16">
        <v>769.46</v>
      </c>
      <c r="K109" s="19">
        <f>Table22[[#This Row],[Sales]]*Table22[[#This Row],[Quantity]]</f>
        <v>17312.940000000002</v>
      </c>
      <c r="L109" s="19">
        <f>Table22[[#This Row],[Sales_Quantity]]*Table22[[#This Row],[Discount]]</f>
        <v>3462.5880000000006</v>
      </c>
      <c r="M109" s="19">
        <f>Table22[[#This Row],[Sales_Quantity]]-Table22[[#This Row],[Discounted_price]]</f>
        <v>13850.352000000003</v>
      </c>
    </row>
    <row r="110" spans="1:13" x14ac:dyDescent="0.3">
      <c r="A110" s="14" t="s">
        <v>56</v>
      </c>
      <c r="B110" s="15" t="s">
        <v>68</v>
      </c>
      <c r="C110" s="15" t="s">
        <v>36</v>
      </c>
      <c r="D110" s="15" t="s">
        <v>17</v>
      </c>
      <c r="E110" s="16">
        <v>728.71</v>
      </c>
      <c r="F110" s="21"/>
      <c r="G110" s="17">
        <v>14</v>
      </c>
      <c r="H110" s="14">
        <v>0.1</v>
      </c>
      <c r="I110" s="18">
        <v>45581</v>
      </c>
      <c r="J110" s="16">
        <v>327.92</v>
      </c>
      <c r="K110" s="19">
        <f>Table22[[#This Row],[Sales]]*Table22[[#This Row],[Quantity]]</f>
        <v>10201.94</v>
      </c>
      <c r="L110" s="19">
        <f>Table22[[#This Row],[Sales_Quantity]]*Table22[[#This Row],[Discount]]</f>
        <v>1020.1940000000001</v>
      </c>
      <c r="M110" s="19">
        <f>Table22[[#This Row],[Sales_Quantity]]-Table22[[#This Row],[Discounted_price]]</f>
        <v>9181.746000000001</v>
      </c>
    </row>
    <row r="111" spans="1:13" x14ac:dyDescent="0.3">
      <c r="A111" s="14" t="s">
        <v>11</v>
      </c>
      <c r="B111" s="15" t="s">
        <v>35</v>
      </c>
      <c r="C111" s="15" t="s">
        <v>36</v>
      </c>
      <c r="D111" s="15" t="s">
        <v>17</v>
      </c>
      <c r="E111" s="16">
        <v>1301.8900000000001</v>
      </c>
      <c r="F111" s="21"/>
      <c r="G111" s="17">
        <v>7</v>
      </c>
      <c r="H111" s="14">
        <v>0.15</v>
      </c>
      <c r="I111" s="18">
        <v>45581</v>
      </c>
      <c r="J111" s="16">
        <v>553.29999999999995</v>
      </c>
      <c r="K111" s="19">
        <f>Table22[[#This Row],[Sales]]*Table22[[#This Row],[Quantity]]</f>
        <v>9113.2300000000014</v>
      </c>
      <c r="L111" s="19">
        <f>Table22[[#This Row],[Sales_Quantity]]*Table22[[#This Row],[Discount]]</f>
        <v>1366.9845000000003</v>
      </c>
      <c r="M111" s="19">
        <f>Table22[[#This Row],[Sales_Quantity]]-Table22[[#This Row],[Discounted_price]]</f>
        <v>7746.2455000000009</v>
      </c>
    </row>
    <row r="112" spans="1:13" x14ac:dyDescent="0.3">
      <c r="A112" s="14" t="s">
        <v>72</v>
      </c>
      <c r="B112" s="15" t="s">
        <v>68</v>
      </c>
      <c r="C112" s="15" t="s">
        <v>20</v>
      </c>
      <c r="D112" s="15" t="s">
        <v>14</v>
      </c>
      <c r="E112" s="16">
        <v>980.18</v>
      </c>
      <c r="F112" s="21"/>
      <c r="G112" s="17">
        <v>16</v>
      </c>
      <c r="H112" s="14">
        <v>0.1</v>
      </c>
      <c r="I112" s="18">
        <v>45582</v>
      </c>
      <c r="J112" s="16">
        <v>352.86</v>
      </c>
      <c r="K112" s="19">
        <f>Table22[[#This Row],[Sales]]*Table22[[#This Row],[Quantity]]</f>
        <v>15682.88</v>
      </c>
      <c r="L112" s="19">
        <f>Table22[[#This Row],[Sales_Quantity]]*Table22[[#This Row],[Discount]]</f>
        <v>1568.288</v>
      </c>
      <c r="M112" s="19">
        <f>Table22[[#This Row],[Sales_Quantity]]-Table22[[#This Row],[Discounted_price]]</f>
        <v>14114.591999999999</v>
      </c>
    </row>
    <row r="113" spans="1:13" x14ac:dyDescent="0.3">
      <c r="A113" s="14" t="s">
        <v>76</v>
      </c>
      <c r="B113" s="15" t="s">
        <v>25</v>
      </c>
      <c r="C113" s="15" t="s">
        <v>13</v>
      </c>
      <c r="D113" s="15" t="s">
        <v>17</v>
      </c>
      <c r="E113" s="16">
        <v>697.57</v>
      </c>
      <c r="F113" s="21"/>
      <c r="G113" s="17">
        <v>17</v>
      </c>
      <c r="H113" s="14">
        <v>0.1</v>
      </c>
      <c r="I113" s="18">
        <v>45584</v>
      </c>
      <c r="J113" s="16">
        <v>313.91000000000003</v>
      </c>
      <c r="K113" s="19">
        <f>Table22[[#This Row],[Sales]]*Table22[[#This Row],[Quantity]]</f>
        <v>11858.69</v>
      </c>
      <c r="L113" s="19">
        <f>Table22[[#This Row],[Sales_Quantity]]*Table22[[#This Row],[Discount]]</f>
        <v>1185.8690000000001</v>
      </c>
      <c r="M113" s="19">
        <f>Table22[[#This Row],[Sales_Quantity]]-Table22[[#This Row],[Discounted_price]]</f>
        <v>10672.821</v>
      </c>
    </row>
    <row r="114" spans="1:13" x14ac:dyDescent="0.3">
      <c r="A114" s="14" t="s">
        <v>48</v>
      </c>
      <c r="B114" s="15" t="s">
        <v>73</v>
      </c>
      <c r="C114" s="15" t="s">
        <v>13</v>
      </c>
      <c r="D114" s="15" t="s">
        <v>29</v>
      </c>
      <c r="E114" s="16">
        <v>1193.6099999999999</v>
      </c>
      <c r="F114" s="21"/>
      <c r="G114" s="17">
        <v>1</v>
      </c>
      <c r="H114" s="14">
        <v>0.15</v>
      </c>
      <c r="I114" s="18">
        <v>45584</v>
      </c>
      <c r="J114" s="16">
        <v>355.1</v>
      </c>
      <c r="K114" s="19">
        <f>Table22[[#This Row],[Sales]]*Table22[[#This Row],[Quantity]]</f>
        <v>1193.6099999999999</v>
      </c>
      <c r="L114" s="19">
        <f>Table22[[#This Row],[Sales_Quantity]]*Table22[[#This Row],[Discount]]</f>
        <v>179.04149999999998</v>
      </c>
      <c r="M114" s="19">
        <f>Table22[[#This Row],[Sales_Quantity]]-Table22[[#This Row],[Discounted_price]]</f>
        <v>1014.5684999999999</v>
      </c>
    </row>
    <row r="115" spans="1:13" x14ac:dyDescent="0.3">
      <c r="A115" s="14" t="s">
        <v>34</v>
      </c>
      <c r="B115" s="15" t="s">
        <v>40</v>
      </c>
      <c r="C115" s="15" t="s">
        <v>22</v>
      </c>
      <c r="D115" s="15" t="s">
        <v>23</v>
      </c>
      <c r="E115" s="16">
        <v>771.02</v>
      </c>
      <c r="F115" s="21"/>
      <c r="G115" s="17">
        <v>1</v>
      </c>
      <c r="H115" s="14">
        <v>0</v>
      </c>
      <c r="I115" s="18">
        <v>45585</v>
      </c>
      <c r="J115" s="16">
        <v>192.76</v>
      </c>
      <c r="K115" s="19">
        <f>Table22[[#This Row],[Sales]]*Table22[[#This Row],[Quantity]]</f>
        <v>771.02</v>
      </c>
      <c r="L115" s="19">
        <f>Table22[[#This Row],[Sales_Quantity]]*Table22[[#This Row],[Discount]]</f>
        <v>0</v>
      </c>
      <c r="M115" s="19">
        <f>Table22[[#This Row],[Sales_Quantity]]-Table22[[#This Row],[Discounted_price]]</f>
        <v>771.02</v>
      </c>
    </row>
    <row r="116" spans="1:13" x14ac:dyDescent="0.3">
      <c r="A116" s="14" t="s">
        <v>69</v>
      </c>
      <c r="B116" s="15" t="s">
        <v>71</v>
      </c>
      <c r="C116" s="15" t="s">
        <v>26</v>
      </c>
      <c r="D116" s="15" t="s">
        <v>17</v>
      </c>
      <c r="E116" s="16">
        <v>661.09</v>
      </c>
      <c r="F116" s="21"/>
      <c r="G116" s="17">
        <v>1</v>
      </c>
      <c r="H116" s="14">
        <v>0.2</v>
      </c>
      <c r="I116" s="18">
        <v>45593</v>
      </c>
      <c r="J116" s="16">
        <v>264.44</v>
      </c>
      <c r="K116" s="19">
        <f>Table22[[#This Row],[Sales]]*Table22[[#This Row],[Quantity]]</f>
        <v>661.09</v>
      </c>
      <c r="L116" s="19">
        <f>Table22[[#This Row],[Sales_Quantity]]*Table22[[#This Row],[Discount]]</f>
        <v>132.21800000000002</v>
      </c>
      <c r="M116" s="19">
        <f>Table22[[#This Row],[Sales_Quantity]]-Table22[[#This Row],[Discounted_price]]</f>
        <v>528.87200000000007</v>
      </c>
    </row>
    <row r="117" spans="1:13" x14ac:dyDescent="0.3">
      <c r="A117" s="14" t="s">
        <v>15</v>
      </c>
      <c r="B117" s="15" t="s">
        <v>57</v>
      </c>
      <c r="C117" s="15" t="s">
        <v>13</v>
      </c>
      <c r="D117" s="15" t="s">
        <v>23</v>
      </c>
      <c r="E117" s="16">
        <v>688.83</v>
      </c>
      <c r="F117" s="21"/>
      <c r="G117" s="17">
        <v>15</v>
      </c>
      <c r="H117" s="14">
        <v>0</v>
      </c>
      <c r="I117" s="18">
        <v>45595</v>
      </c>
      <c r="J117" s="16">
        <v>172.21</v>
      </c>
      <c r="K117" s="19">
        <f>Table22[[#This Row],[Sales]]*Table22[[#This Row],[Quantity]]</f>
        <v>10332.450000000001</v>
      </c>
      <c r="L117" s="19">
        <f>Table22[[#This Row],[Sales_Quantity]]*Table22[[#This Row],[Discount]]</f>
        <v>0</v>
      </c>
      <c r="M117" s="19">
        <f>Table22[[#This Row],[Sales_Quantity]]-Table22[[#This Row],[Discounted_price]]</f>
        <v>10332.450000000001</v>
      </c>
    </row>
    <row r="118" spans="1:13" x14ac:dyDescent="0.3">
      <c r="A118" s="14" t="s">
        <v>75</v>
      </c>
      <c r="B118" s="15" t="s">
        <v>31</v>
      </c>
      <c r="C118" s="15" t="s">
        <v>36</v>
      </c>
      <c r="D118" s="15" t="s">
        <v>14</v>
      </c>
      <c r="E118" s="16">
        <v>1249.0999999999999</v>
      </c>
      <c r="F118" s="21"/>
      <c r="G118" s="17">
        <v>4</v>
      </c>
      <c r="H118" s="14">
        <v>0.05</v>
      </c>
      <c r="I118" s="18">
        <v>45597</v>
      </c>
      <c r="J118" s="16">
        <v>474.66</v>
      </c>
      <c r="K118" s="19">
        <f>Table22[[#This Row],[Sales]]*Table22[[#This Row],[Quantity]]</f>
        <v>4996.3999999999996</v>
      </c>
      <c r="L118" s="19">
        <f>Table22[[#This Row],[Sales_Quantity]]*Table22[[#This Row],[Discount]]</f>
        <v>249.82</v>
      </c>
      <c r="M118" s="19">
        <f>Table22[[#This Row],[Sales_Quantity]]-Table22[[#This Row],[Discounted_price]]</f>
        <v>4746.58</v>
      </c>
    </row>
    <row r="119" spans="1:13" x14ac:dyDescent="0.3">
      <c r="A119" s="14" t="s">
        <v>46</v>
      </c>
      <c r="B119" s="15" t="s">
        <v>25</v>
      </c>
      <c r="C119" s="15" t="s">
        <v>20</v>
      </c>
      <c r="D119" s="15" t="s">
        <v>41</v>
      </c>
      <c r="E119" s="16">
        <v>1014.22</v>
      </c>
      <c r="F119" s="21"/>
      <c r="G119" s="17">
        <v>14</v>
      </c>
      <c r="H119" s="14">
        <v>0.05</v>
      </c>
      <c r="I119" s="18">
        <v>45599</v>
      </c>
      <c r="J119" s="16">
        <v>433.58</v>
      </c>
      <c r="K119" s="19">
        <f>Table22[[#This Row],[Sales]]*Table22[[#This Row],[Quantity]]</f>
        <v>14199.08</v>
      </c>
      <c r="L119" s="19">
        <f>Table22[[#This Row],[Sales_Quantity]]*Table22[[#This Row],[Discount]]</f>
        <v>709.95400000000006</v>
      </c>
      <c r="M119" s="19">
        <f>Table22[[#This Row],[Sales_Quantity]]-Table22[[#This Row],[Discounted_price]]</f>
        <v>13489.126</v>
      </c>
    </row>
    <row r="120" spans="1:13" x14ac:dyDescent="0.3">
      <c r="A120" s="14" t="s">
        <v>56</v>
      </c>
      <c r="B120" s="15" t="s">
        <v>50</v>
      </c>
      <c r="C120" s="15" t="s">
        <v>20</v>
      </c>
      <c r="D120" s="15" t="s">
        <v>14</v>
      </c>
      <c r="E120" s="16">
        <v>1010.58</v>
      </c>
      <c r="F120" s="21"/>
      <c r="G120" s="17">
        <v>2</v>
      </c>
      <c r="H120" s="14">
        <v>0.15</v>
      </c>
      <c r="I120" s="18">
        <v>45605</v>
      </c>
      <c r="J120" s="16">
        <v>343.6</v>
      </c>
      <c r="K120" s="19">
        <f>Table22[[#This Row],[Sales]]*Table22[[#This Row],[Quantity]]</f>
        <v>2021.16</v>
      </c>
      <c r="L120" s="19">
        <f>Table22[[#This Row],[Sales_Quantity]]*Table22[[#This Row],[Discount]]</f>
        <v>303.17399999999998</v>
      </c>
      <c r="M120" s="19">
        <f>Table22[[#This Row],[Sales_Quantity]]-Table22[[#This Row],[Discounted_price]]</f>
        <v>1717.9860000000001</v>
      </c>
    </row>
    <row r="121" spans="1:13" x14ac:dyDescent="0.3">
      <c r="A121" s="14" t="s">
        <v>32</v>
      </c>
      <c r="B121" s="15" t="s">
        <v>61</v>
      </c>
      <c r="C121" s="15" t="s">
        <v>26</v>
      </c>
      <c r="D121" s="15" t="s">
        <v>29</v>
      </c>
      <c r="E121" s="16">
        <v>957.29</v>
      </c>
      <c r="F121" s="21"/>
      <c r="G121" s="17">
        <v>4</v>
      </c>
      <c r="H121" s="14">
        <v>0.05</v>
      </c>
      <c r="I121" s="18">
        <v>45605</v>
      </c>
      <c r="J121" s="16">
        <v>318.3</v>
      </c>
      <c r="K121" s="19">
        <f>Table22[[#This Row],[Sales]]*Table22[[#This Row],[Quantity]]</f>
        <v>3829.16</v>
      </c>
      <c r="L121" s="19">
        <f>Table22[[#This Row],[Sales_Quantity]]*Table22[[#This Row],[Discount]]</f>
        <v>191.458</v>
      </c>
      <c r="M121" s="19">
        <f>Table22[[#This Row],[Sales_Quantity]]-Table22[[#This Row],[Discounted_price]]</f>
        <v>3637.7019999999998</v>
      </c>
    </row>
    <row r="122" spans="1:13" x14ac:dyDescent="0.3">
      <c r="A122" s="14" t="s">
        <v>30</v>
      </c>
      <c r="B122" s="15" t="s">
        <v>47</v>
      </c>
      <c r="C122" s="15" t="s">
        <v>26</v>
      </c>
      <c r="D122" s="15" t="s">
        <v>29</v>
      </c>
      <c r="E122" s="16">
        <v>1077.92</v>
      </c>
      <c r="F122" s="21"/>
      <c r="G122" s="17">
        <v>3</v>
      </c>
      <c r="H122" s="14">
        <v>0.05</v>
      </c>
      <c r="I122" s="18">
        <v>45608</v>
      </c>
      <c r="J122" s="16">
        <v>358.41</v>
      </c>
      <c r="K122" s="19">
        <f>Table22[[#This Row],[Sales]]*Table22[[#This Row],[Quantity]]</f>
        <v>3233.76</v>
      </c>
      <c r="L122" s="19">
        <f>Table22[[#This Row],[Sales_Quantity]]*Table22[[#This Row],[Discount]]</f>
        <v>161.68800000000002</v>
      </c>
      <c r="M122" s="19">
        <f>Table22[[#This Row],[Sales_Quantity]]-Table22[[#This Row],[Discounted_price]]</f>
        <v>3072.0720000000001</v>
      </c>
    </row>
    <row r="123" spans="1:13" x14ac:dyDescent="0.3">
      <c r="A123" s="14" t="s">
        <v>54</v>
      </c>
      <c r="B123" s="15" t="s">
        <v>52</v>
      </c>
      <c r="C123" s="15" t="s">
        <v>22</v>
      </c>
      <c r="D123" s="15" t="s">
        <v>17</v>
      </c>
      <c r="E123" s="16">
        <v>1163.01</v>
      </c>
      <c r="F123" s="21"/>
      <c r="G123" s="17">
        <v>5</v>
      </c>
      <c r="H123" s="14">
        <v>0</v>
      </c>
      <c r="I123" s="18">
        <v>45611</v>
      </c>
      <c r="J123" s="16">
        <v>581.5</v>
      </c>
      <c r="K123" s="19">
        <f>Table22[[#This Row],[Sales]]*Table22[[#This Row],[Quantity]]</f>
        <v>5815.05</v>
      </c>
      <c r="L123" s="19">
        <f>Table22[[#This Row],[Sales_Quantity]]*Table22[[#This Row],[Discount]]</f>
        <v>0</v>
      </c>
      <c r="M123" s="19">
        <f>Table22[[#This Row],[Sales_Quantity]]-Table22[[#This Row],[Discounted_price]]</f>
        <v>5815.05</v>
      </c>
    </row>
    <row r="124" spans="1:13" x14ac:dyDescent="0.3">
      <c r="A124" s="14" t="s">
        <v>56</v>
      </c>
      <c r="B124" s="15" t="s">
        <v>47</v>
      </c>
      <c r="C124" s="15" t="s">
        <v>20</v>
      </c>
      <c r="D124" s="15" t="s">
        <v>41</v>
      </c>
      <c r="E124" s="16">
        <v>1014.56</v>
      </c>
      <c r="F124" s="21"/>
      <c r="G124" s="17">
        <v>10</v>
      </c>
      <c r="H124" s="14">
        <v>0.1</v>
      </c>
      <c r="I124" s="18">
        <v>45612</v>
      </c>
      <c r="J124" s="16">
        <v>410.9</v>
      </c>
      <c r="K124" s="19">
        <f>Table22[[#This Row],[Sales]]*Table22[[#This Row],[Quantity]]</f>
        <v>10145.599999999999</v>
      </c>
      <c r="L124" s="19">
        <f>Table22[[#This Row],[Sales_Quantity]]*Table22[[#This Row],[Discount]]</f>
        <v>1014.56</v>
      </c>
      <c r="M124" s="19">
        <f>Table22[[#This Row],[Sales_Quantity]]-Table22[[#This Row],[Discounted_price]]</f>
        <v>9131.0399999999991</v>
      </c>
    </row>
    <row r="125" spans="1:13" x14ac:dyDescent="0.3">
      <c r="A125" s="14" t="s">
        <v>11</v>
      </c>
      <c r="B125" s="15" t="s">
        <v>19</v>
      </c>
      <c r="C125" s="15" t="s">
        <v>22</v>
      </c>
      <c r="D125" s="15" t="s">
        <v>23</v>
      </c>
      <c r="E125" s="16">
        <v>718.04</v>
      </c>
      <c r="F125" s="21"/>
      <c r="G125" s="17">
        <v>14</v>
      </c>
      <c r="H125" s="14">
        <v>0</v>
      </c>
      <c r="I125" s="18">
        <v>45613</v>
      </c>
      <c r="J125" s="16">
        <v>179.51</v>
      </c>
      <c r="K125" s="19">
        <f>Table22[[#This Row],[Sales]]*Table22[[#This Row],[Quantity]]</f>
        <v>10052.56</v>
      </c>
      <c r="L125" s="19">
        <f>Table22[[#This Row],[Sales_Quantity]]*Table22[[#This Row],[Discount]]</f>
        <v>0</v>
      </c>
      <c r="M125" s="19">
        <f>Table22[[#This Row],[Sales_Quantity]]-Table22[[#This Row],[Discounted_price]]</f>
        <v>10052.56</v>
      </c>
    </row>
    <row r="126" spans="1:13" x14ac:dyDescent="0.3">
      <c r="A126" s="14" t="s">
        <v>74</v>
      </c>
      <c r="B126" s="15" t="s">
        <v>19</v>
      </c>
      <c r="C126" s="15" t="s">
        <v>36</v>
      </c>
      <c r="D126" s="15" t="s">
        <v>17</v>
      </c>
      <c r="E126" s="16">
        <v>1277.8499999999999</v>
      </c>
      <c r="F126" s="21"/>
      <c r="G126" s="17">
        <v>18</v>
      </c>
      <c r="H126" s="14">
        <v>0.2</v>
      </c>
      <c r="I126" s="18">
        <v>45613</v>
      </c>
      <c r="J126" s="16">
        <v>511.14</v>
      </c>
      <c r="K126" s="19">
        <f>Table22[[#This Row],[Sales]]*Table22[[#This Row],[Quantity]]</f>
        <v>23001.3</v>
      </c>
      <c r="L126" s="19">
        <f>Table22[[#This Row],[Sales_Quantity]]*Table22[[#This Row],[Discount]]</f>
        <v>4600.26</v>
      </c>
      <c r="M126" s="19">
        <f>Table22[[#This Row],[Sales_Quantity]]-Table22[[#This Row],[Discounted_price]]</f>
        <v>18401.04</v>
      </c>
    </row>
    <row r="127" spans="1:13" x14ac:dyDescent="0.3">
      <c r="A127" s="14" t="s">
        <v>72</v>
      </c>
      <c r="B127" s="15" t="s">
        <v>25</v>
      </c>
      <c r="C127" s="15" t="s">
        <v>26</v>
      </c>
      <c r="D127" s="15" t="s">
        <v>23</v>
      </c>
      <c r="E127" s="16">
        <v>706.73</v>
      </c>
      <c r="F127" s="21"/>
      <c r="G127" s="17">
        <v>1</v>
      </c>
      <c r="H127" s="14">
        <v>0.15</v>
      </c>
      <c r="I127" s="18">
        <v>45613</v>
      </c>
      <c r="J127" s="16">
        <v>150.18</v>
      </c>
      <c r="K127" s="19">
        <f>Table22[[#This Row],[Sales]]*Table22[[#This Row],[Quantity]]</f>
        <v>706.73</v>
      </c>
      <c r="L127" s="19">
        <f>Table22[[#This Row],[Sales_Quantity]]*Table22[[#This Row],[Discount]]</f>
        <v>106.0095</v>
      </c>
      <c r="M127" s="19">
        <f>Table22[[#This Row],[Sales_Quantity]]-Table22[[#This Row],[Discounted_price]]</f>
        <v>600.72050000000002</v>
      </c>
    </row>
    <row r="128" spans="1:13" x14ac:dyDescent="0.3">
      <c r="A128" s="14" t="s">
        <v>67</v>
      </c>
      <c r="B128" s="15" t="s">
        <v>52</v>
      </c>
      <c r="C128" s="15" t="s">
        <v>20</v>
      </c>
      <c r="D128" s="15" t="s">
        <v>23</v>
      </c>
      <c r="E128" s="16">
        <v>1410.59</v>
      </c>
      <c r="F128" s="21"/>
      <c r="G128" s="17">
        <v>15</v>
      </c>
      <c r="H128" s="14">
        <v>0</v>
      </c>
      <c r="I128" s="18">
        <v>45615</v>
      </c>
      <c r="J128" s="16">
        <v>352.65</v>
      </c>
      <c r="K128" s="19">
        <f>Table22[[#This Row],[Sales]]*Table22[[#This Row],[Quantity]]</f>
        <v>21158.85</v>
      </c>
      <c r="L128" s="19">
        <f>Table22[[#This Row],[Sales_Quantity]]*Table22[[#This Row],[Discount]]</f>
        <v>0</v>
      </c>
      <c r="M128" s="19">
        <f>Table22[[#This Row],[Sales_Quantity]]-Table22[[#This Row],[Discounted_price]]</f>
        <v>21158.85</v>
      </c>
    </row>
    <row r="129" spans="1:13" x14ac:dyDescent="0.3">
      <c r="A129" s="14" t="s">
        <v>34</v>
      </c>
      <c r="B129" s="15" t="s">
        <v>63</v>
      </c>
      <c r="C129" s="15" t="s">
        <v>22</v>
      </c>
      <c r="D129" s="15" t="s">
        <v>29</v>
      </c>
      <c r="E129" s="16">
        <v>1350.33</v>
      </c>
      <c r="F129" s="21"/>
      <c r="G129" s="17">
        <v>10</v>
      </c>
      <c r="H129" s="14">
        <v>0</v>
      </c>
      <c r="I129" s="18">
        <v>45615</v>
      </c>
      <c r="J129" s="16">
        <v>472.62</v>
      </c>
      <c r="K129" s="19">
        <f>Table22[[#This Row],[Sales]]*Table22[[#This Row],[Quantity]]</f>
        <v>13503.3</v>
      </c>
      <c r="L129" s="19">
        <f>Table22[[#This Row],[Sales_Quantity]]*Table22[[#This Row],[Discount]]</f>
        <v>0</v>
      </c>
      <c r="M129" s="19">
        <f>Table22[[#This Row],[Sales_Quantity]]-Table22[[#This Row],[Discounted_price]]</f>
        <v>13503.3</v>
      </c>
    </row>
    <row r="130" spans="1:13" x14ac:dyDescent="0.3">
      <c r="A130" s="14" t="s">
        <v>43</v>
      </c>
      <c r="B130" s="15" t="s">
        <v>47</v>
      </c>
      <c r="C130" s="15" t="s">
        <v>20</v>
      </c>
      <c r="D130" s="15" t="s">
        <v>23</v>
      </c>
      <c r="E130" s="16">
        <v>919.18</v>
      </c>
      <c r="F130" s="21"/>
      <c r="G130" s="17">
        <v>4</v>
      </c>
      <c r="H130" s="14">
        <v>0.15</v>
      </c>
      <c r="I130" s="18">
        <v>45615</v>
      </c>
      <c r="J130" s="16">
        <v>195.33</v>
      </c>
      <c r="K130" s="19">
        <f>Table22[[#This Row],[Sales]]*Table22[[#This Row],[Quantity]]</f>
        <v>3676.72</v>
      </c>
      <c r="L130" s="19">
        <f>Table22[[#This Row],[Sales_Quantity]]*Table22[[#This Row],[Discount]]</f>
        <v>551.50799999999992</v>
      </c>
      <c r="M130" s="19">
        <f>Table22[[#This Row],[Sales_Quantity]]-Table22[[#This Row],[Discounted_price]]</f>
        <v>3125.212</v>
      </c>
    </row>
    <row r="131" spans="1:13" x14ac:dyDescent="0.3">
      <c r="A131" s="14" t="s">
        <v>76</v>
      </c>
      <c r="B131" s="15" t="s">
        <v>25</v>
      </c>
      <c r="C131" s="15" t="s">
        <v>13</v>
      </c>
      <c r="D131" s="15" t="s">
        <v>23</v>
      </c>
      <c r="E131" s="16">
        <v>258.51</v>
      </c>
      <c r="F131" s="21"/>
      <c r="G131" s="17">
        <v>19</v>
      </c>
      <c r="H131" s="14">
        <v>0</v>
      </c>
      <c r="I131" s="18">
        <v>45616</v>
      </c>
      <c r="J131" s="16">
        <v>64.63</v>
      </c>
      <c r="K131" s="19">
        <f>Table22[[#This Row],[Sales]]*Table22[[#This Row],[Quantity]]</f>
        <v>4911.6899999999996</v>
      </c>
      <c r="L131" s="19">
        <f>Table22[[#This Row],[Sales_Quantity]]*Table22[[#This Row],[Discount]]</f>
        <v>0</v>
      </c>
      <c r="M131" s="19">
        <f>Table22[[#This Row],[Sales_Quantity]]-Table22[[#This Row],[Discounted_price]]</f>
        <v>4911.6899999999996</v>
      </c>
    </row>
    <row r="132" spans="1:13" x14ac:dyDescent="0.3">
      <c r="A132" s="14" t="s">
        <v>65</v>
      </c>
      <c r="B132" s="15" t="s">
        <v>63</v>
      </c>
      <c r="C132" s="15" t="s">
        <v>20</v>
      </c>
      <c r="D132" s="15" t="s">
        <v>14</v>
      </c>
      <c r="E132" s="16">
        <v>1213.48</v>
      </c>
      <c r="F132" s="21"/>
      <c r="G132" s="17">
        <v>5</v>
      </c>
      <c r="H132" s="14">
        <v>0.05</v>
      </c>
      <c r="I132" s="18">
        <v>45616</v>
      </c>
      <c r="J132" s="16">
        <v>461.12</v>
      </c>
      <c r="K132" s="19">
        <f>Table22[[#This Row],[Sales]]*Table22[[#This Row],[Quantity]]</f>
        <v>6067.4</v>
      </c>
      <c r="L132" s="19">
        <f>Table22[[#This Row],[Sales_Quantity]]*Table22[[#This Row],[Discount]]</f>
        <v>303.37</v>
      </c>
      <c r="M132" s="19">
        <f>Table22[[#This Row],[Sales_Quantity]]-Table22[[#This Row],[Discounted_price]]</f>
        <v>5764.03</v>
      </c>
    </row>
    <row r="133" spans="1:13" x14ac:dyDescent="0.3">
      <c r="A133" s="14" t="s">
        <v>59</v>
      </c>
      <c r="B133" s="15" t="s">
        <v>40</v>
      </c>
      <c r="C133" s="15" t="s">
        <v>36</v>
      </c>
      <c r="D133" s="15" t="s">
        <v>14</v>
      </c>
      <c r="E133" s="16">
        <v>1150.28</v>
      </c>
      <c r="F133" s="21"/>
      <c r="G133" s="17">
        <v>8</v>
      </c>
      <c r="H133" s="14">
        <v>0.05</v>
      </c>
      <c r="I133" s="18">
        <v>45622</v>
      </c>
      <c r="J133" s="16">
        <v>437.11</v>
      </c>
      <c r="K133" s="19">
        <f>Table22[[#This Row],[Sales]]*Table22[[#This Row],[Quantity]]</f>
        <v>9202.24</v>
      </c>
      <c r="L133" s="19">
        <f>Table22[[#This Row],[Sales_Quantity]]*Table22[[#This Row],[Discount]]</f>
        <v>460.11200000000002</v>
      </c>
      <c r="M133" s="19">
        <f>Table22[[#This Row],[Sales_Quantity]]-Table22[[#This Row],[Discounted_price]]</f>
        <v>8742.1280000000006</v>
      </c>
    </row>
    <row r="134" spans="1:13" x14ac:dyDescent="0.3">
      <c r="A134" s="14" t="s">
        <v>39</v>
      </c>
      <c r="B134" s="15" t="s">
        <v>73</v>
      </c>
      <c r="C134" s="15" t="s">
        <v>22</v>
      </c>
      <c r="D134" s="15" t="s">
        <v>29</v>
      </c>
      <c r="E134" s="16">
        <v>853.86</v>
      </c>
      <c r="F134" s="21"/>
      <c r="G134" s="17">
        <v>8</v>
      </c>
      <c r="H134" s="14">
        <v>0.1</v>
      </c>
      <c r="I134" s="18">
        <v>45622</v>
      </c>
      <c r="J134" s="16">
        <v>268.97000000000003</v>
      </c>
      <c r="K134" s="19">
        <f>Table22[[#This Row],[Sales]]*Table22[[#This Row],[Quantity]]</f>
        <v>6830.88</v>
      </c>
      <c r="L134" s="19">
        <f>Table22[[#This Row],[Sales_Quantity]]*Table22[[#This Row],[Discount]]</f>
        <v>683.08800000000008</v>
      </c>
      <c r="M134" s="19">
        <f>Table22[[#This Row],[Sales_Quantity]]-Table22[[#This Row],[Discounted_price]]</f>
        <v>6147.7920000000004</v>
      </c>
    </row>
    <row r="135" spans="1:13" x14ac:dyDescent="0.3">
      <c r="A135" s="14" t="s">
        <v>77</v>
      </c>
      <c r="B135" s="15" t="s">
        <v>47</v>
      </c>
      <c r="C135" s="15" t="s">
        <v>22</v>
      </c>
      <c r="D135" s="15" t="s">
        <v>23</v>
      </c>
      <c r="E135" s="16">
        <v>1061.04</v>
      </c>
      <c r="F135" s="21"/>
      <c r="G135" s="17">
        <v>1</v>
      </c>
      <c r="H135" s="14">
        <v>0</v>
      </c>
      <c r="I135" s="18">
        <v>45624</v>
      </c>
      <c r="J135" s="16">
        <v>265.26</v>
      </c>
      <c r="K135" s="19">
        <f>Table22[[#This Row],[Sales]]*Table22[[#This Row],[Quantity]]</f>
        <v>1061.04</v>
      </c>
      <c r="L135" s="19">
        <f>Table22[[#This Row],[Sales_Quantity]]*Table22[[#This Row],[Discount]]</f>
        <v>0</v>
      </c>
      <c r="M135" s="19">
        <f>Table22[[#This Row],[Sales_Quantity]]-Table22[[#This Row],[Discounted_price]]</f>
        <v>1061.04</v>
      </c>
    </row>
    <row r="136" spans="1:13" x14ac:dyDescent="0.3">
      <c r="A136" s="14" t="s">
        <v>30</v>
      </c>
      <c r="B136" s="15" t="s">
        <v>45</v>
      </c>
      <c r="C136" s="15" t="s">
        <v>13</v>
      </c>
      <c r="D136" s="15" t="s">
        <v>23</v>
      </c>
      <c r="E136" s="16">
        <v>894.55</v>
      </c>
      <c r="F136" s="21"/>
      <c r="G136" s="17">
        <v>19</v>
      </c>
      <c r="H136" s="14">
        <v>0.2</v>
      </c>
      <c r="I136" s="18">
        <v>45625</v>
      </c>
      <c r="J136" s="16">
        <v>178.91</v>
      </c>
      <c r="K136" s="19">
        <f>Table22[[#This Row],[Sales]]*Table22[[#This Row],[Quantity]]</f>
        <v>16996.45</v>
      </c>
      <c r="L136" s="19">
        <f>Table22[[#This Row],[Sales_Quantity]]*Table22[[#This Row],[Discount]]</f>
        <v>3399.2900000000004</v>
      </c>
      <c r="M136" s="19">
        <f>Table22[[#This Row],[Sales_Quantity]]-Table22[[#This Row],[Discounted_price]]</f>
        <v>13597.16</v>
      </c>
    </row>
    <row r="137" spans="1:13" x14ac:dyDescent="0.3">
      <c r="A137" s="14" t="s">
        <v>27</v>
      </c>
      <c r="B137" s="15" t="s">
        <v>40</v>
      </c>
      <c r="C137" s="15" t="s">
        <v>26</v>
      </c>
      <c r="D137" s="15" t="s">
        <v>41</v>
      </c>
      <c r="E137" s="16">
        <v>833.91</v>
      </c>
      <c r="F137" s="21"/>
      <c r="G137" s="17">
        <v>3</v>
      </c>
      <c r="H137" s="14">
        <v>0.05</v>
      </c>
      <c r="I137" s="18">
        <v>45626</v>
      </c>
      <c r="J137" s="16">
        <v>356.5</v>
      </c>
      <c r="K137" s="19">
        <f>Table22[[#This Row],[Sales]]*Table22[[#This Row],[Quantity]]</f>
        <v>2501.73</v>
      </c>
      <c r="L137" s="19">
        <f>Table22[[#This Row],[Sales_Quantity]]*Table22[[#This Row],[Discount]]</f>
        <v>125.0865</v>
      </c>
      <c r="M137" s="19">
        <f>Table22[[#This Row],[Sales_Quantity]]-Table22[[#This Row],[Discounted_price]]</f>
        <v>2376.6435000000001</v>
      </c>
    </row>
    <row r="138" spans="1:13" x14ac:dyDescent="0.3">
      <c r="A138" s="14" t="s">
        <v>60</v>
      </c>
      <c r="B138" s="15" t="s">
        <v>73</v>
      </c>
      <c r="C138" s="15" t="s">
        <v>13</v>
      </c>
      <c r="D138" s="15" t="s">
        <v>29</v>
      </c>
      <c r="E138" s="16">
        <v>820.19</v>
      </c>
      <c r="F138" s="21"/>
      <c r="G138" s="17">
        <v>4</v>
      </c>
      <c r="H138" s="14">
        <v>0.2</v>
      </c>
      <c r="I138" s="18">
        <v>45630</v>
      </c>
      <c r="J138" s="16">
        <v>229.65</v>
      </c>
      <c r="K138" s="19">
        <f>Table22[[#This Row],[Sales]]*Table22[[#This Row],[Quantity]]</f>
        <v>3280.76</v>
      </c>
      <c r="L138" s="19">
        <f>Table22[[#This Row],[Sales_Quantity]]*Table22[[#This Row],[Discount]]</f>
        <v>656.15200000000004</v>
      </c>
      <c r="M138" s="19">
        <f>Table22[[#This Row],[Sales_Quantity]]-Table22[[#This Row],[Discounted_price]]</f>
        <v>2624.6080000000002</v>
      </c>
    </row>
    <row r="139" spans="1:13" x14ac:dyDescent="0.3">
      <c r="A139" s="14" t="s">
        <v>60</v>
      </c>
      <c r="B139" s="15" t="s">
        <v>40</v>
      </c>
      <c r="C139" s="15" t="s">
        <v>36</v>
      </c>
      <c r="D139" s="15" t="s">
        <v>23</v>
      </c>
      <c r="E139" s="16">
        <v>511.74</v>
      </c>
      <c r="F139" s="21"/>
      <c r="G139" s="17">
        <v>8</v>
      </c>
      <c r="H139" s="14">
        <v>0.05</v>
      </c>
      <c r="I139" s="18">
        <v>45631</v>
      </c>
      <c r="J139" s="16">
        <v>121.54</v>
      </c>
      <c r="K139" s="19">
        <f>Table22[[#This Row],[Sales]]*Table22[[#This Row],[Quantity]]</f>
        <v>4093.92</v>
      </c>
      <c r="L139" s="19">
        <f>Table22[[#This Row],[Sales_Quantity]]*Table22[[#This Row],[Discount]]</f>
        <v>204.69600000000003</v>
      </c>
      <c r="M139" s="19">
        <f>Table22[[#This Row],[Sales_Quantity]]-Table22[[#This Row],[Discounted_price]]</f>
        <v>3889.2240000000002</v>
      </c>
    </row>
    <row r="140" spans="1:13" x14ac:dyDescent="0.3">
      <c r="A140" s="14" t="s">
        <v>67</v>
      </c>
      <c r="B140" s="15" t="s">
        <v>63</v>
      </c>
      <c r="C140" s="15" t="s">
        <v>22</v>
      </c>
      <c r="D140" s="15" t="s">
        <v>29</v>
      </c>
      <c r="E140" s="16">
        <v>806.03</v>
      </c>
      <c r="F140" s="21"/>
      <c r="G140" s="17">
        <v>19</v>
      </c>
      <c r="H140" s="14">
        <v>0.05</v>
      </c>
      <c r="I140" s="18">
        <v>45638</v>
      </c>
      <c r="J140" s="16">
        <v>268</v>
      </c>
      <c r="K140" s="19">
        <f>Table22[[#This Row],[Sales]]*Table22[[#This Row],[Quantity]]</f>
        <v>15314.57</v>
      </c>
      <c r="L140" s="19">
        <f>Table22[[#This Row],[Sales_Quantity]]*Table22[[#This Row],[Discount]]</f>
        <v>765.72850000000005</v>
      </c>
      <c r="M140" s="19">
        <f>Table22[[#This Row],[Sales_Quantity]]-Table22[[#This Row],[Discounted_price]]</f>
        <v>14548.8415</v>
      </c>
    </row>
    <row r="141" spans="1:13" x14ac:dyDescent="0.3">
      <c r="A141" s="14" t="s">
        <v>30</v>
      </c>
      <c r="B141" s="15" t="s">
        <v>28</v>
      </c>
      <c r="C141" s="15" t="s">
        <v>36</v>
      </c>
      <c r="D141" s="15" t="s">
        <v>29</v>
      </c>
      <c r="E141" s="16">
        <v>1432.47</v>
      </c>
      <c r="F141" s="21"/>
      <c r="G141" s="17">
        <v>16</v>
      </c>
      <c r="H141" s="14">
        <v>0.15</v>
      </c>
      <c r="I141" s="18">
        <v>45640</v>
      </c>
      <c r="J141" s="16">
        <v>426.16</v>
      </c>
      <c r="K141" s="19">
        <f>Table22[[#This Row],[Sales]]*Table22[[#This Row],[Quantity]]</f>
        <v>22919.52</v>
      </c>
      <c r="L141" s="19">
        <f>Table22[[#This Row],[Sales_Quantity]]*Table22[[#This Row],[Discount]]</f>
        <v>3437.9279999999999</v>
      </c>
      <c r="M141" s="19">
        <f>Table22[[#This Row],[Sales_Quantity]]-Table22[[#This Row],[Discounted_price]]</f>
        <v>19481.592000000001</v>
      </c>
    </row>
    <row r="142" spans="1:13" x14ac:dyDescent="0.3">
      <c r="A142" s="14" t="s">
        <v>76</v>
      </c>
      <c r="B142" s="15" t="s">
        <v>31</v>
      </c>
      <c r="C142" s="15" t="s">
        <v>36</v>
      </c>
      <c r="D142" s="15" t="s">
        <v>23</v>
      </c>
      <c r="E142" s="16">
        <v>1488.58</v>
      </c>
      <c r="F142" s="21"/>
      <c r="G142" s="17">
        <v>10</v>
      </c>
      <c r="H142" s="14">
        <v>0.15</v>
      </c>
      <c r="I142" s="18">
        <v>45640</v>
      </c>
      <c r="J142" s="16">
        <v>316.32</v>
      </c>
      <c r="K142" s="19">
        <f>Table22[[#This Row],[Sales]]*Table22[[#This Row],[Quantity]]</f>
        <v>14885.8</v>
      </c>
      <c r="L142" s="19">
        <f>Table22[[#This Row],[Sales_Quantity]]*Table22[[#This Row],[Discount]]</f>
        <v>2232.87</v>
      </c>
      <c r="M142" s="19">
        <f>Table22[[#This Row],[Sales_Quantity]]-Table22[[#This Row],[Discounted_price]]</f>
        <v>12652.93</v>
      </c>
    </row>
    <row r="143" spans="1:13" x14ac:dyDescent="0.3">
      <c r="A143" s="14" t="s">
        <v>32</v>
      </c>
      <c r="B143" s="15" t="s">
        <v>68</v>
      </c>
      <c r="C143" s="15" t="s">
        <v>20</v>
      </c>
      <c r="D143" s="15" t="s">
        <v>14</v>
      </c>
      <c r="E143" s="16">
        <v>1231.26</v>
      </c>
      <c r="F143" s="21"/>
      <c r="G143" s="17">
        <v>9</v>
      </c>
      <c r="H143" s="14">
        <v>0</v>
      </c>
      <c r="I143" s="18">
        <v>45646</v>
      </c>
      <c r="J143" s="16">
        <v>492.5</v>
      </c>
      <c r="K143" s="19">
        <f>Table22[[#This Row],[Sales]]*Table22[[#This Row],[Quantity]]</f>
        <v>11081.34</v>
      </c>
      <c r="L143" s="19">
        <f>Table22[[#This Row],[Sales_Quantity]]*Table22[[#This Row],[Discount]]</f>
        <v>0</v>
      </c>
      <c r="M143" s="19">
        <f>Table22[[#This Row],[Sales_Quantity]]-Table22[[#This Row],[Discounted_price]]</f>
        <v>11081.34</v>
      </c>
    </row>
    <row r="144" spans="1:13" x14ac:dyDescent="0.3">
      <c r="A144" s="14" t="s">
        <v>32</v>
      </c>
      <c r="B144" s="15" t="s">
        <v>45</v>
      </c>
      <c r="C144" s="15" t="s">
        <v>13</v>
      </c>
      <c r="D144" s="15" t="s">
        <v>23</v>
      </c>
      <c r="E144" s="16">
        <v>1161.67</v>
      </c>
      <c r="F144" s="21"/>
      <c r="G144" s="17">
        <v>19</v>
      </c>
      <c r="H144" s="14">
        <v>0.2</v>
      </c>
      <c r="I144" s="18">
        <v>45647</v>
      </c>
      <c r="J144" s="16">
        <v>232.33</v>
      </c>
      <c r="K144" s="19">
        <f>Table22[[#This Row],[Sales]]*Table22[[#This Row],[Quantity]]</f>
        <v>22071.730000000003</v>
      </c>
      <c r="L144" s="19">
        <f>Table22[[#This Row],[Sales_Quantity]]*Table22[[#This Row],[Discount]]</f>
        <v>4414.3460000000005</v>
      </c>
      <c r="M144" s="19">
        <f>Table22[[#This Row],[Sales_Quantity]]-Table22[[#This Row],[Discounted_price]]</f>
        <v>17657.384000000002</v>
      </c>
    </row>
    <row r="145" spans="1:13" x14ac:dyDescent="0.3">
      <c r="A145" s="14" t="s">
        <v>51</v>
      </c>
      <c r="B145" s="15" t="s">
        <v>47</v>
      </c>
      <c r="C145" s="15" t="s">
        <v>36</v>
      </c>
      <c r="D145" s="15" t="s">
        <v>41</v>
      </c>
      <c r="E145" s="16">
        <v>388.23</v>
      </c>
      <c r="F145" s="21"/>
      <c r="G145" s="17">
        <v>16</v>
      </c>
      <c r="H145" s="14">
        <v>0.05</v>
      </c>
      <c r="I145" s="18">
        <v>45650</v>
      </c>
      <c r="J145" s="16">
        <v>165.97</v>
      </c>
      <c r="K145" s="19">
        <f>Table22[[#This Row],[Sales]]*Table22[[#This Row],[Quantity]]</f>
        <v>6211.68</v>
      </c>
      <c r="L145" s="19">
        <f>Table22[[#This Row],[Sales_Quantity]]*Table22[[#This Row],[Discount]]</f>
        <v>310.58400000000006</v>
      </c>
      <c r="M145" s="19">
        <f>Table22[[#This Row],[Sales_Quantity]]-Table22[[#This Row],[Discounted_price]]</f>
        <v>5901.0960000000005</v>
      </c>
    </row>
    <row r="146" spans="1:13" x14ac:dyDescent="0.3">
      <c r="A146" s="14" t="s">
        <v>74</v>
      </c>
      <c r="B146" s="15" t="s">
        <v>33</v>
      </c>
      <c r="C146" s="15" t="s">
        <v>26</v>
      </c>
      <c r="D146" s="15" t="s">
        <v>17</v>
      </c>
      <c r="E146" s="16">
        <v>1589.42</v>
      </c>
      <c r="F146" s="21"/>
      <c r="G146" s="17">
        <v>6</v>
      </c>
      <c r="H146" s="14">
        <v>0.15</v>
      </c>
      <c r="I146" s="18">
        <v>45651</v>
      </c>
      <c r="J146" s="16">
        <v>675.5</v>
      </c>
      <c r="K146" s="19">
        <f>Table22[[#This Row],[Sales]]*Table22[[#This Row],[Quantity]]</f>
        <v>9536.52</v>
      </c>
      <c r="L146" s="19">
        <f>Table22[[#This Row],[Sales_Quantity]]*Table22[[#This Row],[Discount]]</f>
        <v>1430.4780000000001</v>
      </c>
      <c r="M146" s="19">
        <f>Table22[[#This Row],[Sales_Quantity]]-Table22[[#This Row],[Discounted_price]]</f>
        <v>8106.0420000000004</v>
      </c>
    </row>
    <row r="147" spans="1:13" x14ac:dyDescent="0.3">
      <c r="A147" s="14" t="s">
        <v>30</v>
      </c>
      <c r="B147" s="15" t="s">
        <v>73</v>
      </c>
      <c r="C147" s="15" t="s">
        <v>26</v>
      </c>
      <c r="D147" s="15" t="s">
        <v>17</v>
      </c>
      <c r="E147" s="16">
        <v>336.66</v>
      </c>
      <c r="F147" s="21"/>
      <c r="G147" s="17">
        <v>13</v>
      </c>
      <c r="H147" s="14">
        <v>0.2</v>
      </c>
      <c r="I147" s="18">
        <v>45651</v>
      </c>
      <c r="J147" s="16">
        <v>134.66</v>
      </c>
      <c r="K147" s="19">
        <f>Table22[[#This Row],[Sales]]*Table22[[#This Row],[Quantity]]</f>
        <v>4376.58</v>
      </c>
      <c r="L147" s="19">
        <f>Table22[[#This Row],[Sales_Quantity]]*Table22[[#This Row],[Discount]]</f>
        <v>875.31600000000003</v>
      </c>
      <c r="M147" s="19">
        <f>Table22[[#This Row],[Sales_Quantity]]-Table22[[#This Row],[Discounted_price]]</f>
        <v>3501.2640000000001</v>
      </c>
    </row>
    <row r="148" spans="1:13" x14ac:dyDescent="0.3">
      <c r="A148" s="14" t="s">
        <v>51</v>
      </c>
      <c r="B148" s="15" t="s">
        <v>25</v>
      </c>
      <c r="C148" s="15" t="s">
        <v>13</v>
      </c>
      <c r="D148" s="15" t="s">
        <v>14</v>
      </c>
      <c r="E148" s="16">
        <v>1353.79</v>
      </c>
      <c r="F148" s="21"/>
      <c r="G148" s="17">
        <v>14</v>
      </c>
      <c r="H148" s="14">
        <v>0.1</v>
      </c>
      <c r="I148" s="18">
        <v>45656</v>
      </c>
      <c r="J148" s="16">
        <v>487.36</v>
      </c>
      <c r="K148" s="19">
        <f>Table22[[#This Row],[Sales]]*Table22[[#This Row],[Quantity]]</f>
        <v>18953.059999999998</v>
      </c>
      <c r="L148" s="19">
        <f>Table22[[#This Row],[Sales_Quantity]]*Table22[[#This Row],[Discount]]</f>
        <v>1895.3059999999998</v>
      </c>
      <c r="M148" s="19">
        <f>Table22[[#This Row],[Sales_Quantity]]-Table22[[#This Row],[Discounted_price]]</f>
        <v>17057.753999999997</v>
      </c>
    </row>
    <row r="149" spans="1:13" x14ac:dyDescent="0.3">
      <c r="A149" s="14" t="s">
        <v>65</v>
      </c>
      <c r="B149" s="15" t="s">
        <v>71</v>
      </c>
      <c r="C149" s="15" t="s">
        <v>36</v>
      </c>
      <c r="D149" s="15" t="s">
        <v>17</v>
      </c>
      <c r="E149" s="16">
        <v>662.61</v>
      </c>
      <c r="F149" s="21"/>
      <c r="G149" s="17">
        <v>11</v>
      </c>
      <c r="H149" s="14">
        <v>0.05</v>
      </c>
      <c r="I149" s="18">
        <v>45658</v>
      </c>
      <c r="J149" s="16">
        <v>314.74</v>
      </c>
      <c r="K149" s="19">
        <f>Table22[[#This Row],[Sales]]*Table22[[#This Row],[Quantity]]</f>
        <v>7288.71</v>
      </c>
      <c r="L149" s="19">
        <f>Table22[[#This Row],[Sales_Quantity]]*Table22[[#This Row],[Discount]]</f>
        <v>364.43550000000005</v>
      </c>
      <c r="M149" s="19">
        <f>Table22[[#This Row],[Sales_Quantity]]-Table22[[#This Row],[Discounted_price]]</f>
        <v>6924.2744999999995</v>
      </c>
    </row>
    <row r="150" spans="1:13" x14ac:dyDescent="0.3">
      <c r="A150" s="14" t="s">
        <v>54</v>
      </c>
      <c r="B150" s="15" t="s">
        <v>50</v>
      </c>
      <c r="C150" s="15" t="s">
        <v>26</v>
      </c>
      <c r="D150" s="15" t="s">
        <v>41</v>
      </c>
      <c r="E150" s="16">
        <v>309.42</v>
      </c>
      <c r="F150" s="21"/>
      <c r="G150" s="17">
        <v>1</v>
      </c>
      <c r="H150" s="14">
        <v>0.2</v>
      </c>
      <c r="I150" s="18">
        <v>45658</v>
      </c>
      <c r="J150" s="16">
        <v>111.39</v>
      </c>
      <c r="K150" s="19">
        <f>Table22[[#This Row],[Sales]]*Table22[[#This Row],[Quantity]]</f>
        <v>309.42</v>
      </c>
      <c r="L150" s="19">
        <f>Table22[[#This Row],[Sales_Quantity]]*Table22[[#This Row],[Discount]]</f>
        <v>61.884000000000007</v>
      </c>
      <c r="M150" s="19">
        <f>Table22[[#This Row],[Sales_Quantity]]-Table22[[#This Row],[Discounted_price]]</f>
        <v>247.536</v>
      </c>
    </row>
    <row r="151" spans="1:13" x14ac:dyDescent="0.3">
      <c r="A151" s="14" t="s">
        <v>65</v>
      </c>
      <c r="B151" s="15" t="s">
        <v>31</v>
      </c>
      <c r="C151" s="15" t="s">
        <v>26</v>
      </c>
      <c r="D151" s="15" t="s">
        <v>14</v>
      </c>
      <c r="E151" s="16">
        <v>884.63</v>
      </c>
      <c r="F151" s="21"/>
      <c r="G151" s="17">
        <v>18</v>
      </c>
      <c r="H151" s="14">
        <v>0.1</v>
      </c>
      <c r="I151" s="18">
        <v>45659</v>
      </c>
      <c r="J151" s="16">
        <v>318.47000000000003</v>
      </c>
      <c r="K151" s="19">
        <f>Table22[[#This Row],[Sales]]*Table22[[#This Row],[Quantity]]</f>
        <v>15923.34</v>
      </c>
      <c r="L151" s="19">
        <f>Table22[[#This Row],[Sales_Quantity]]*Table22[[#This Row],[Discount]]</f>
        <v>1592.3340000000001</v>
      </c>
      <c r="M151" s="19">
        <f>Table22[[#This Row],[Sales_Quantity]]-Table22[[#This Row],[Discounted_price]]</f>
        <v>14331.005999999999</v>
      </c>
    </row>
    <row r="152" spans="1:13" x14ac:dyDescent="0.3">
      <c r="A152" s="14" t="s">
        <v>54</v>
      </c>
      <c r="B152" s="15" t="s">
        <v>25</v>
      </c>
      <c r="C152" s="15" t="s">
        <v>36</v>
      </c>
      <c r="D152" s="15" t="s">
        <v>41</v>
      </c>
      <c r="E152" s="16">
        <v>745.05</v>
      </c>
      <c r="F152" s="21"/>
      <c r="G152" s="17">
        <v>10</v>
      </c>
      <c r="H152" s="14">
        <v>0.1</v>
      </c>
      <c r="I152" s="18">
        <v>45660</v>
      </c>
      <c r="J152" s="16">
        <v>301.75</v>
      </c>
      <c r="K152" s="19">
        <f>Table22[[#This Row],[Sales]]*Table22[[#This Row],[Quantity]]</f>
        <v>7450.5</v>
      </c>
      <c r="L152" s="19">
        <f>Table22[[#This Row],[Sales_Quantity]]*Table22[[#This Row],[Discount]]</f>
        <v>745.05000000000007</v>
      </c>
      <c r="M152" s="19">
        <f>Table22[[#This Row],[Sales_Quantity]]-Table22[[#This Row],[Discounted_price]]</f>
        <v>6705.45</v>
      </c>
    </row>
    <row r="153" spans="1:13" x14ac:dyDescent="0.3">
      <c r="A153" s="14" t="s">
        <v>62</v>
      </c>
      <c r="B153" s="15" t="s">
        <v>19</v>
      </c>
      <c r="C153" s="15" t="s">
        <v>22</v>
      </c>
      <c r="D153" s="15" t="s">
        <v>17</v>
      </c>
      <c r="E153" s="16">
        <v>870.23</v>
      </c>
      <c r="F153" s="21"/>
      <c r="G153" s="17">
        <v>5</v>
      </c>
      <c r="H153" s="14">
        <v>0.05</v>
      </c>
      <c r="I153" s="18">
        <v>45660</v>
      </c>
      <c r="J153" s="16">
        <v>413.36</v>
      </c>
      <c r="K153" s="19">
        <f>Table22[[#This Row],[Sales]]*Table22[[#This Row],[Quantity]]</f>
        <v>4351.1499999999996</v>
      </c>
      <c r="L153" s="19">
        <f>Table22[[#This Row],[Sales_Quantity]]*Table22[[#This Row],[Discount]]</f>
        <v>217.5575</v>
      </c>
      <c r="M153" s="19">
        <f>Table22[[#This Row],[Sales_Quantity]]-Table22[[#This Row],[Discounted_price]]</f>
        <v>4133.5924999999997</v>
      </c>
    </row>
    <row r="154" spans="1:13" x14ac:dyDescent="0.3">
      <c r="A154" s="14" t="s">
        <v>37</v>
      </c>
      <c r="B154" s="15" t="s">
        <v>31</v>
      </c>
      <c r="C154" s="15" t="s">
        <v>13</v>
      </c>
      <c r="D154" s="15" t="s">
        <v>29</v>
      </c>
      <c r="E154" s="16">
        <v>862.19</v>
      </c>
      <c r="F154" s="21"/>
      <c r="G154" s="17">
        <v>18</v>
      </c>
      <c r="H154" s="14">
        <v>0.05</v>
      </c>
      <c r="I154" s="18">
        <v>45663</v>
      </c>
      <c r="J154" s="16">
        <v>286.68</v>
      </c>
      <c r="K154" s="19">
        <f>Table22[[#This Row],[Sales]]*Table22[[#This Row],[Quantity]]</f>
        <v>15519.420000000002</v>
      </c>
      <c r="L154" s="19">
        <f>Table22[[#This Row],[Sales_Quantity]]*Table22[[#This Row],[Discount]]</f>
        <v>775.97100000000012</v>
      </c>
      <c r="M154" s="19">
        <f>Table22[[#This Row],[Sales_Quantity]]-Table22[[#This Row],[Discounted_price]]</f>
        <v>14743.449000000002</v>
      </c>
    </row>
    <row r="155" spans="1:13" x14ac:dyDescent="0.3">
      <c r="A155" s="14" t="s">
        <v>75</v>
      </c>
      <c r="B155" s="15" t="s">
        <v>61</v>
      </c>
      <c r="C155" s="15" t="s">
        <v>26</v>
      </c>
      <c r="D155" s="15" t="s">
        <v>17</v>
      </c>
      <c r="E155" s="16">
        <v>1171.18</v>
      </c>
      <c r="F155" s="21"/>
      <c r="G155" s="17">
        <v>19</v>
      </c>
      <c r="H155" s="14">
        <v>0.05</v>
      </c>
      <c r="I155" s="18">
        <v>45667</v>
      </c>
      <c r="J155" s="16">
        <v>556.30999999999995</v>
      </c>
      <c r="K155" s="19">
        <f>Table22[[#This Row],[Sales]]*Table22[[#This Row],[Quantity]]</f>
        <v>22252.420000000002</v>
      </c>
      <c r="L155" s="19">
        <f>Table22[[#This Row],[Sales_Quantity]]*Table22[[#This Row],[Discount]]</f>
        <v>1112.6210000000001</v>
      </c>
      <c r="M155" s="19">
        <f>Table22[[#This Row],[Sales_Quantity]]-Table22[[#This Row],[Discounted_price]]</f>
        <v>21139.799000000003</v>
      </c>
    </row>
    <row r="156" spans="1:13" x14ac:dyDescent="0.3">
      <c r="A156" s="14" t="s">
        <v>60</v>
      </c>
      <c r="B156" s="15" t="s">
        <v>16</v>
      </c>
      <c r="C156" s="15" t="s">
        <v>22</v>
      </c>
      <c r="D156" s="15" t="s">
        <v>29</v>
      </c>
      <c r="E156" s="16">
        <v>1054.56</v>
      </c>
      <c r="F156" s="21"/>
      <c r="G156" s="17">
        <v>11</v>
      </c>
      <c r="H156" s="14">
        <v>0.1</v>
      </c>
      <c r="I156" s="18">
        <v>45669</v>
      </c>
      <c r="J156" s="16">
        <v>332.19</v>
      </c>
      <c r="K156" s="19">
        <f>Table22[[#This Row],[Sales]]*Table22[[#This Row],[Quantity]]</f>
        <v>11600.16</v>
      </c>
      <c r="L156" s="19">
        <f>Table22[[#This Row],[Sales_Quantity]]*Table22[[#This Row],[Discount]]</f>
        <v>1160.0160000000001</v>
      </c>
      <c r="M156" s="19">
        <f>Table22[[#This Row],[Sales_Quantity]]-Table22[[#This Row],[Discounted_price]]</f>
        <v>10440.144</v>
      </c>
    </row>
    <row r="157" spans="1:13" x14ac:dyDescent="0.3">
      <c r="A157" s="14" t="s">
        <v>60</v>
      </c>
      <c r="B157" s="15" t="s">
        <v>25</v>
      </c>
      <c r="C157" s="15" t="s">
        <v>26</v>
      </c>
      <c r="D157" s="15" t="s">
        <v>23</v>
      </c>
      <c r="E157" s="16">
        <v>1681.21</v>
      </c>
      <c r="F157" s="21"/>
      <c r="G157" s="17">
        <v>5</v>
      </c>
      <c r="H157" s="14">
        <v>0.2</v>
      </c>
      <c r="I157" s="18">
        <v>45670</v>
      </c>
      <c r="J157" s="16">
        <v>336.24</v>
      </c>
      <c r="K157" s="19">
        <f>Table22[[#This Row],[Sales]]*Table22[[#This Row],[Quantity]]</f>
        <v>8406.0499999999993</v>
      </c>
      <c r="L157" s="19">
        <f>Table22[[#This Row],[Sales_Quantity]]*Table22[[#This Row],[Discount]]</f>
        <v>1681.21</v>
      </c>
      <c r="M157" s="19">
        <f>Table22[[#This Row],[Sales_Quantity]]-Table22[[#This Row],[Discounted_price]]</f>
        <v>6724.8399999999992</v>
      </c>
    </row>
    <row r="158" spans="1:13" x14ac:dyDescent="0.3">
      <c r="A158" s="14" t="s">
        <v>60</v>
      </c>
      <c r="B158" s="15" t="s">
        <v>38</v>
      </c>
      <c r="C158" s="15" t="s">
        <v>13</v>
      </c>
      <c r="D158" s="15" t="s">
        <v>17</v>
      </c>
      <c r="E158" s="16">
        <v>379.77</v>
      </c>
      <c r="F158" s="21"/>
      <c r="G158" s="17">
        <v>9</v>
      </c>
      <c r="H158" s="14">
        <v>0.05</v>
      </c>
      <c r="I158" s="18">
        <v>45673</v>
      </c>
      <c r="J158" s="16">
        <v>180.39</v>
      </c>
      <c r="K158" s="19">
        <f>Table22[[#This Row],[Sales]]*Table22[[#This Row],[Quantity]]</f>
        <v>3417.93</v>
      </c>
      <c r="L158" s="19">
        <f>Table22[[#This Row],[Sales_Quantity]]*Table22[[#This Row],[Discount]]</f>
        <v>170.8965</v>
      </c>
      <c r="M158" s="19">
        <f>Table22[[#This Row],[Sales_Quantity]]-Table22[[#This Row],[Discounted_price]]</f>
        <v>3247.0335</v>
      </c>
    </row>
    <row r="159" spans="1:13" x14ac:dyDescent="0.3">
      <c r="A159" s="14" t="s">
        <v>46</v>
      </c>
      <c r="B159" s="15" t="s">
        <v>47</v>
      </c>
      <c r="C159" s="15" t="s">
        <v>36</v>
      </c>
      <c r="D159" s="15" t="s">
        <v>17</v>
      </c>
      <c r="E159" s="16">
        <v>1076.33</v>
      </c>
      <c r="F159" s="21"/>
      <c r="G159" s="17">
        <v>2</v>
      </c>
      <c r="H159" s="14">
        <v>0.1</v>
      </c>
      <c r="I159" s="18">
        <v>45674</v>
      </c>
      <c r="J159" s="16">
        <v>484.35</v>
      </c>
      <c r="K159" s="19">
        <f>Table22[[#This Row],[Sales]]*Table22[[#This Row],[Quantity]]</f>
        <v>2152.66</v>
      </c>
      <c r="L159" s="19">
        <f>Table22[[#This Row],[Sales_Quantity]]*Table22[[#This Row],[Discount]]</f>
        <v>215.26599999999999</v>
      </c>
      <c r="M159" s="19">
        <f>Table22[[#This Row],[Sales_Quantity]]-Table22[[#This Row],[Discounted_price]]</f>
        <v>1937.3939999999998</v>
      </c>
    </row>
    <row r="160" spans="1:13" x14ac:dyDescent="0.3">
      <c r="A160" s="14" t="s">
        <v>46</v>
      </c>
      <c r="B160" s="15" t="s">
        <v>33</v>
      </c>
      <c r="C160" s="15" t="s">
        <v>36</v>
      </c>
      <c r="D160" s="15" t="s">
        <v>41</v>
      </c>
      <c r="E160" s="16">
        <v>1250.71</v>
      </c>
      <c r="F160" s="21"/>
      <c r="G160" s="17">
        <v>7</v>
      </c>
      <c r="H160" s="14">
        <v>0</v>
      </c>
      <c r="I160" s="18">
        <v>45674</v>
      </c>
      <c r="J160" s="16">
        <v>562.82000000000005</v>
      </c>
      <c r="K160" s="19">
        <f>Table22[[#This Row],[Sales]]*Table22[[#This Row],[Quantity]]</f>
        <v>8754.9700000000012</v>
      </c>
      <c r="L160" s="19">
        <f>Table22[[#This Row],[Sales_Quantity]]*Table22[[#This Row],[Discount]]</f>
        <v>0</v>
      </c>
      <c r="M160" s="19">
        <f>Table22[[#This Row],[Sales_Quantity]]-Table22[[#This Row],[Discounted_price]]</f>
        <v>8754.9700000000012</v>
      </c>
    </row>
    <row r="161" spans="1:13" x14ac:dyDescent="0.3">
      <c r="A161" s="14" t="s">
        <v>42</v>
      </c>
      <c r="B161" s="15" t="s">
        <v>19</v>
      </c>
      <c r="C161" s="15" t="s">
        <v>22</v>
      </c>
      <c r="D161" s="15" t="s">
        <v>17</v>
      </c>
      <c r="E161" s="16">
        <v>1118.3399999999999</v>
      </c>
      <c r="F161" s="21"/>
      <c r="G161" s="17">
        <v>6</v>
      </c>
      <c r="H161" s="14">
        <v>0.2</v>
      </c>
      <c r="I161" s="18">
        <v>45674</v>
      </c>
      <c r="J161" s="16">
        <v>447.34</v>
      </c>
      <c r="K161" s="19">
        <f>Table22[[#This Row],[Sales]]*Table22[[#This Row],[Quantity]]</f>
        <v>6710.0399999999991</v>
      </c>
      <c r="L161" s="19">
        <f>Table22[[#This Row],[Sales_Quantity]]*Table22[[#This Row],[Discount]]</f>
        <v>1342.0079999999998</v>
      </c>
      <c r="M161" s="19">
        <f>Table22[[#This Row],[Sales_Quantity]]-Table22[[#This Row],[Discounted_price]]</f>
        <v>5368.0319999999992</v>
      </c>
    </row>
    <row r="162" spans="1:13" x14ac:dyDescent="0.3">
      <c r="A162" s="14" t="s">
        <v>72</v>
      </c>
      <c r="B162" s="15" t="s">
        <v>55</v>
      </c>
      <c r="C162" s="15" t="s">
        <v>26</v>
      </c>
      <c r="D162" s="15" t="s">
        <v>17</v>
      </c>
      <c r="E162" s="16">
        <v>1622.62</v>
      </c>
      <c r="F162" s="21"/>
      <c r="G162" s="17">
        <v>12</v>
      </c>
      <c r="H162" s="14">
        <v>0.2</v>
      </c>
      <c r="I162" s="18">
        <v>45677</v>
      </c>
      <c r="J162" s="16">
        <v>649.04999999999995</v>
      </c>
      <c r="K162" s="19">
        <f>Table22[[#This Row],[Sales]]*Table22[[#This Row],[Quantity]]</f>
        <v>19471.439999999999</v>
      </c>
      <c r="L162" s="19">
        <f>Table22[[#This Row],[Sales_Quantity]]*Table22[[#This Row],[Discount]]</f>
        <v>3894.288</v>
      </c>
      <c r="M162" s="19">
        <f>Table22[[#This Row],[Sales_Quantity]]-Table22[[#This Row],[Discounted_price]]</f>
        <v>15577.151999999998</v>
      </c>
    </row>
    <row r="163" spans="1:13" x14ac:dyDescent="0.3">
      <c r="A163" s="14" t="s">
        <v>77</v>
      </c>
      <c r="B163" s="15" t="s">
        <v>50</v>
      </c>
      <c r="C163" s="15" t="s">
        <v>26</v>
      </c>
      <c r="D163" s="15" t="s">
        <v>14</v>
      </c>
      <c r="E163" s="16">
        <v>640.64</v>
      </c>
      <c r="F163" s="21"/>
      <c r="G163" s="17">
        <v>11</v>
      </c>
      <c r="H163" s="14">
        <v>0.2</v>
      </c>
      <c r="I163" s="18">
        <v>45678</v>
      </c>
      <c r="J163" s="16">
        <v>205</v>
      </c>
      <c r="K163" s="19">
        <f>Table22[[#This Row],[Sales]]*Table22[[#This Row],[Quantity]]</f>
        <v>7047.04</v>
      </c>
      <c r="L163" s="19">
        <f>Table22[[#This Row],[Sales_Quantity]]*Table22[[#This Row],[Discount]]</f>
        <v>1409.4080000000001</v>
      </c>
      <c r="M163" s="19">
        <f>Table22[[#This Row],[Sales_Quantity]]-Table22[[#This Row],[Discounted_price]]</f>
        <v>5637.6319999999996</v>
      </c>
    </row>
    <row r="164" spans="1:13" x14ac:dyDescent="0.3">
      <c r="A164" s="14" t="s">
        <v>24</v>
      </c>
      <c r="B164" s="15" t="s">
        <v>45</v>
      </c>
      <c r="C164" s="15" t="s">
        <v>13</v>
      </c>
      <c r="D164" s="15" t="s">
        <v>17</v>
      </c>
      <c r="E164" s="16">
        <v>585.16</v>
      </c>
      <c r="F164" s="21"/>
      <c r="G164" s="17">
        <v>17</v>
      </c>
      <c r="H164" s="14">
        <v>0.1</v>
      </c>
      <c r="I164" s="18">
        <v>45684</v>
      </c>
      <c r="J164" s="16">
        <v>263.32</v>
      </c>
      <c r="K164" s="19">
        <f>Table22[[#This Row],[Sales]]*Table22[[#This Row],[Quantity]]</f>
        <v>9947.7199999999993</v>
      </c>
      <c r="L164" s="19">
        <f>Table22[[#This Row],[Sales_Quantity]]*Table22[[#This Row],[Discount]]</f>
        <v>994.77199999999993</v>
      </c>
      <c r="M164" s="19">
        <f>Table22[[#This Row],[Sales_Quantity]]-Table22[[#This Row],[Discounted_price]]</f>
        <v>8952.9480000000003</v>
      </c>
    </row>
    <row r="165" spans="1:13" x14ac:dyDescent="0.3">
      <c r="A165" s="14" t="s">
        <v>24</v>
      </c>
      <c r="B165" s="15" t="s">
        <v>33</v>
      </c>
      <c r="C165" s="15" t="s">
        <v>20</v>
      </c>
      <c r="D165" s="15" t="s">
        <v>17</v>
      </c>
      <c r="E165" s="16">
        <v>1109.98</v>
      </c>
      <c r="F165" s="21"/>
      <c r="G165" s="17">
        <v>5</v>
      </c>
      <c r="H165" s="14">
        <v>0.2</v>
      </c>
      <c r="I165" s="18">
        <v>45690</v>
      </c>
      <c r="J165" s="16">
        <v>443.99</v>
      </c>
      <c r="K165" s="19">
        <f>Table22[[#This Row],[Sales]]*Table22[[#This Row],[Quantity]]</f>
        <v>5549.9</v>
      </c>
      <c r="L165" s="19">
        <f>Table22[[#This Row],[Sales_Quantity]]*Table22[[#This Row],[Discount]]</f>
        <v>1109.98</v>
      </c>
      <c r="M165" s="19">
        <f>Table22[[#This Row],[Sales_Quantity]]-Table22[[#This Row],[Discounted_price]]</f>
        <v>4439.92</v>
      </c>
    </row>
    <row r="166" spans="1:13" x14ac:dyDescent="0.3">
      <c r="A166" s="14" t="s">
        <v>60</v>
      </c>
      <c r="B166" s="15" t="s">
        <v>47</v>
      </c>
      <c r="C166" s="15" t="s">
        <v>20</v>
      </c>
      <c r="D166" s="15" t="s">
        <v>14</v>
      </c>
      <c r="E166" s="16">
        <v>1098.08</v>
      </c>
      <c r="F166" s="21"/>
      <c r="G166" s="17">
        <v>9</v>
      </c>
      <c r="H166" s="14">
        <v>0.1</v>
      </c>
      <c r="I166" s="18">
        <v>45692</v>
      </c>
      <c r="J166" s="16">
        <v>395.31</v>
      </c>
      <c r="K166" s="19">
        <f>Table22[[#This Row],[Sales]]*Table22[[#This Row],[Quantity]]</f>
        <v>9882.7199999999993</v>
      </c>
      <c r="L166" s="19">
        <f>Table22[[#This Row],[Sales_Quantity]]*Table22[[#This Row],[Discount]]</f>
        <v>988.27199999999993</v>
      </c>
      <c r="M166" s="19">
        <f>Table22[[#This Row],[Sales_Quantity]]-Table22[[#This Row],[Discounted_price]]</f>
        <v>8894.4480000000003</v>
      </c>
    </row>
    <row r="167" spans="1:13" x14ac:dyDescent="0.3">
      <c r="A167" s="14" t="s">
        <v>67</v>
      </c>
      <c r="B167" s="15" t="s">
        <v>50</v>
      </c>
      <c r="C167" s="15" t="s">
        <v>13</v>
      </c>
      <c r="D167" s="15" t="s">
        <v>41</v>
      </c>
      <c r="E167" s="16">
        <v>827.25</v>
      </c>
      <c r="F167" s="21"/>
      <c r="G167" s="17">
        <v>7</v>
      </c>
      <c r="H167" s="14">
        <v>0.1</v>
      </c>
      <c r="I167" s="18">
        <v>45693</v>
      </c>
      <c r="J167" s="16">
        <v>335.04</v>
      </c>
      <c r="K167" s="19">
        <f>Table22[[#This Row],[Sales]]*Table22[[#This Row],[Quantity]]</f>
        <v>5790.75</v>
      </c>
      <c r="L167" s="19">
        <f>Table22[[#This Row],[Sales_Quantity]]*Table22[[#This Row],[Discount]]</f>
        <v>579.07500000000005</v>
      </c>
      <c r="M167" s="19">
        <f>Table22[[#This Row],[Sales_Quantity]]-Table22[[#This Row],[Discounted_price]]</f>
        <v>5211.6750000000002</v>
      </c>
    </row>
    <row r="168" spans="1:13" x14ac:dyDescent="0.3">
      <c r="A168" s="14" t="s">
        <v>72</v>
      </c>
      <c r="B168" s="15" t="s">
        <v>31</v>
      </c>
      <c r="C168" s="15" t="s">
        <v>36</v>
      </c>
      <c r="D168" s="15" t="s">
        <v>17</v>
      </c>
      <c r="E168" s="16">
        <v>741.88</v>
      </c>
      <c r="F168" s="21"/>
      <c r="G168" s="17">
        <v>16</v>
      </c>
      <c r="H168" s="14">
        <v>0.1</v>
      </c>
      <c r="I168" s="18">
        <v>45695</v>
      </c>
      <c r="J168" s="16">
        <v>333.85</v>
      </c>
      <c r="K168" s="19">
        <f>Table22[[#This Row],[Sales]]*Table22[[#This Row],[Quantity]]</f>
        <v>11870.08</v>
      </c>
      <c r="L168" s="19">
        <f>Table22[[#This Row],[Sales_Quantity]]*Table22[[#This Row],[Discount]]</f>
        <v>1187.008</v>
      </c>
      <c r="M168" s="19">
        <f>Table22[[#This Row],[Sales_Quantity]]-Table22[[#This Row],[Discounted_price]]</f>
        <v>10683.072</v>
      </c>
    </row>
    <row r="169" spans="1:13" x14ac:dyDescent="0.3">
      <c r="A169" s="14" t="s">
        <v>74</v>
      </c>
      <c r="B169" s="15" t="s">
        <v>12</v>
      </c>
      <c r="C169" s="15" t="s">
        <v>20</v>
      </c>
      <c r="D169" s="15" t="s">
        <v>41</v>
      </c>
      <c r="E169" s="16">
        <v>1311.26</v>
      </c>
      <c r="F169" s="21"/>
      <c r="G169" s="17">
        <v>6</v>
      </c>
      <c r="H169" s="14">
        <v>0.1</v>
      </c>
      <c r="I169" s="18">
        <v>45698</v>
      </c>
      <c r="J169" s="16">
        <v>531.05999999999995</v>
      </c>
      <c r="K169" s="19">
        <f>Table22[[#This Row],[Sales]]*Table22[[#This Row],[Quantity]]</f>
        <v>7867.5599999999995</v>
      </c>
      <c r="L169" s="19">
        <f>Table22[[#This Row],[Sales_Quantity]]*Table22[[#This Row],[Discount]]</f>
        <v>786.75599999999997</v>
      </c>
      <c r="M169" s="19">
        <f>Table22[[#This Row],[Sales_Quantity]]-Table22[[#This Row],[Discounted_price]]</f>
        <v>7080.8039999999992</v>
      </c>
    </row>
    <row r="170" spans="1:13" x14ac:dyDescent="0.3">
      <c r="A170" s="14" t="s">
        <v>74</v>
      </c>
      <c r="B170" s="15" t="s">
        <v>33</v>
      </c>
      <c r="C170" s="15" t="s">
        <v>22</v>
      </c>
      <c r="D170" s="15" t="s">
        <v>41</v>
      </c>
      <c r="E170" s="16">
        <v>573.32000000000005</v>
      </c>
      <c r="F170" s="21"/>
      <c r="G170" s="17">
        <v>19</v>
      </c>
      <c r="H170" s="14">
        <v>0.1</v>
      </c>
      <c r="I170" s="18">
        <v>45703</v>
      </c>
      <c r="J170" s="16">
        <v>232.19</v>
      </c>
      <c r="K170" s="19">
        <f>Table22[[#This Row],[Sales]]*Table22[[#This Row],[Quantity]]</f>
        <v>10893.080000000002</v>
      </c>
      <c r="L170" s="19">
        <f>Table22[[#This Row],[Sales_Quantity]]*Table22[[#This Row],[Discount]]</f>
        <v>1089.3080000000002</v>
      </c>
      <c r="M170" s="19">
        <f>Table22[[#This Row],[Sales_Quantity]]-Table22[[#This Row],[Discounted_price]]</f>
        <v>9803.7720000000008</v>
      </c>
    </row>
    <row r="171" spans="1:13" x14ac:dyDescent="0.3">
      <c r="A171" s="14" t="s">
        <v>54</v>
      </c>
      <c r="B171" s="15" t="s">
        <v>25</v>
      </c>
      <c r="C171" s="15" t="s">
        <v>13</v>
      </c>
      <c r="D171" s="15" t="s">
        <v>23</v>
      </c>
      <c r="E171" s="16">
        <v>1115.22</v>
      </c>
      <c r="F171" s="21"/>
      <c r="G171" s="17">
        <v>14</v>
      </c>
      <c r="H171" s="14">
        <v>0.2</v>
      </c>
      <c r="I171" s="18">
        <v>45705</v>
      </c>
      <c r="J171" s="16">
        <v>223.04</v>
      </c>
      <c r="K171" s="19">
        <f>Table22[[#This Row],[Sales]]*Table22[[#This Row],[Quantity]]</f>
        <v>15613.08</v>
      </c>
      <c r="L171" s="19">
        <f>Table22[[#This Row],[Sales_Quantity]]*Table22[[#This Row],[Discount]]</f>
        <v>3122.616</v>
      </c>
      <c r="M171" s="19">
        <f>Table22[[#This Row],[Sales_Quantity]]-Table22[[#This Row],[Discounted_price]]</f>
        <v>12490.464</v>
      </c>
    </row>
    <row r="172" spans="1:13" x14ac:dyDescent="0.3">
      <c r="A172" s="14" t="s">
        <v>15</v>
      </c>
      <c r="B172" s="15" t="s">
        <v>47</v>
      </c>
      <c r="C172" s="15" t="s">
        <v>26</v>
      </c>
      <c r="D172" s="15" t="s">
        <v>17</v>
      </c>
      <c r="E172" s="16">
        <v>845.84</v>
      </c>
      <c r="F172" s="21"/>
      <c r="G172" s="17">
        <v>4</v>
      </c>
      <c r="H172" s="14">
        <v>0</v>
      </c>
      <c r="I172" s="18">
        <v>45707</v>
      </c>
      <c r="J172" s="16">
        <v>422.92</v>
      </c>
      <c r="K172" s="19">
        <f>Table22[[#This Row],[Sales]]*Table22[[#This Row],[Quantity]]</f>
        <v>3383.36</v>
      </c>
      <c r="L172" s="19">
        <f>Table22[[#This Row],[Sales_Quantity]]*Table22[[#This Row],[Discount]]</f>
        <v>0</v>
      </c>
      <c r="M172" s="19">
        <f>Table22[[#This Row],[Sales_Quantity]]-Table22[[#This Row],[Discounted_price]]</f>
        <v>3383.36</v>
      </c>
    </row>
    <row r="173" spans="1:13" x14ac:dyDescent="0.3">
      <c r="A173" s="14" t="s">
        <v>32</v>
      </c>
      <c r="B173" s="15" t="s">
        <v>57</v>
      </c>
      <c r="C173" s="15" t="s">
        <v>13</v>
      </c>
      <c r="D173" s="15" t="s">
        <v>23</v>
      </c>
      <c r="E173" s="16">
        <v>1029.8</v>
      </c>
      <c r="F173" s="21"/>
      <c r="G173" s="17">
        <v>3</v>
      </c>
      <c r="H173" s="14">
        <v>0</v>
      </c>
      <c r="I173" s="18">
        <v>45708</v>
      </c>
      <c r="J173" s="16">
        <v>257.45</v>
      </c>
      <c r="K173" s="19">
        <f>Table22[[#This Row],[Sales]]*Table22[[#This Row],[Quantity]]</f>
        <v>3089.3999999999996</v>
      </c>
      <c r="L173" s="19">
        <f>Table22[[#This Row],[Sales_Quantity]]*Table22[[#This Row],[Discount]]</f>
        <v>0</v>
      </c>
      <c r="M173" s="19">
        <f>Table22[[#This Row],[Sales_Quantity]]-Table22[[#This Row],[Discounted_price]]</f>
        <v>3089.3999999999996</v>
      </c>
    </row>
    <row r="174" spans="1:13" x14ac:dyDescent="0.3">
      <c r="A174" s="14" t="s">
        <v>34</v>
      </c>
      <c r="B174" s="15" t="s">
        <v>33</v>
      </c>
      <c r="C174" s="15" t="s">
        <v>26</v>
      </c>
      <c r="D174" s="15" t="s">
        <v>14</v>
      </c>
      <c r="E174" s="16">
        <v>1189.83</v>
      </c>
      <c r="F174" s="21"/>
      <c r="G174" s="17">
        <v>2</v>
      </c>
      <c r="H174" s="14">
        <v>0.2</v>
      </c>
      <c r="I174" s="18">
        <v>45709</v>
      </c>
      <c r="J174" s="16">
        <v>380.75</v>
      </c>
      <c r="K174" s="19">
        <f>Table22[[#This Row],[Sales]]*Table22[[#This Row],[Quantity]]</f>
        <v>2379.66</v>
      </c>
      <c r="L174" s="19">
        <f>Table22[[#This Row],[Sales_Quantity]]*Table22[[#This Row],[Discount]]</f>
        <v>475.93200000000002</v>
      </c>
      <c r="M174" s="19">
        <f>Table22[[#This Row],[Sales_Quantity]]-Table22[[#This Row],[Discounted_price]]</f>
        <v>1903.7279999999998</v>
      </c>
    </row>
    <row r="175" spans="1:13" x14ac:dyDescent="0.3">
      <c r="A175" s="14" t="s">
        <v>69</v>
      </c>
      <c r="B175" s="15" t="s">
        <v>45</v>
      </c>
      <c r="C175" s="15" t="s">
        <v>22</v>
      </c>
      <c r="D175" s="15" t="s">
        <v>14</v>
      </c>
      <c r="E175" s="16">
        <v>704.28</v>
      </c>
      <c r="F175" s="21"/>
      <c r="G175" s="17">
        <v>15</v>
      </c>
      <c r="H175" s="14">
        <v>0.2</v>
      </c>
      <c r="I175" s="18">
        <v>45712</v>
      </c>
      <c r="J175" s="16">
        <v>225.37</v>
      </c>
      <c r="K175" s="19">
        <f>Table22[[#This Row],[Sales]]*Table22[[#This Row],[Quantity]]</f>
        <v>10564.199999999999</v>
      </c>
      <c r="L175" s="19">
        <f>Table22[[#This Row],[Sales_Quantity]]*Table22[[#This Row],[Discount]]</f>
        <v>2112.8399999999997</v>
      </c>
      <c r="M175" s="19">
        <f>Table22[[#This Row],[Sales_Quantity]]-Table22[[#This Row],[Discounted_price]]</f>
        <v>8451.3599999999988</v>
      </c>
    </row>
    <row r="176" spans="1:13" x14ac:dyDescent="0.3">
      <c r="A176" s="14" t="s">
        <v>67</v>
      </c>
      <c r="B176" s="15" t="s">
        <v>49</v>
      </c>
      <c r="C176" s="15" t="s">
        <v>36</v>
      </c>
      <c r="D176" s="15" t="s">
        <v>41</v>
      </c>
      <c r="E176" s="16">
        <v>1618.22</v>
      </c>
      <c r="F176" s="21"/>
      <c r="G176" s="17">
        <v>12</v>
      </c>
      <c r="H176" s="14">
        <v>0.2</v>
      </c>
      <c r="I176" s="18">
        <v>45712</v>
      </c>
      <c r="J176" s="16">
        <v>582.55999999999995</v>
      </c>
      <c r="K176" s="19">
        <f>Table22[[#This Row],[Sales]]*Table22[[#This Row],[Quantity]]</f>
        <v>19418.64</v>
      </c>
      <c r="L176" s="19">
        <f>Table22[[#This Row],[Sales_Quantity]]*Table22[[#This Row],[Discount]]</f>
        <v>3883.7280000000001</v>
      </c>
      <c r="M176" s="19">
        <f>Table22[[#This Row],[Sales_Quantity]]-Table22[[#This Row],[Discounted_price]]</f>
        <v>15534.912</v>
      </c>
    </row>
    <row r="177" spans="1:13" x14ac:dyDescent="0.3">
      <c r="A177" s="14" t="s">
        <v>75</v>
      </c>
      <c r="B177" s="15" t="s">
        <v>55</v>
      </c>
      <c r="C177" s="15" t="s">
        <v>36</v>
      </c>
      <c r="D177" s="15" t="s">
        <v>14</v>
      </c>
      <c r="E177" s="16">
        <v>1014.43</v>
      </c>
      <c r="F177" s="21"/>
      <c r="G177" s="17">
        <v>2</v>
      </c>
      <c r="H177" s="14">
        <v>0.15</v>
      </c>
      <c r="I177" s="18">
        <v>45713</v>
      </c>
      <c r="J177" s="16">
        <v>344.91</v>
      </c>
      <c r="K177" s="19">
        <f>Table22[[#This Row],[Sales]]*Table22[[#This Row],[Quantity]]</f>
        <v>2028.86</v>
      </c>
      <c r="L177" s="19">
        <f>Table22[[#This Row],[Sales_Quantity]]*Table22[[#This Row],[Discount]]</f>
        <v>304.32899999999995</v>
      </c>
      <c r="M177" s="19">
        <f>Table22[[#This Row],[Sales_Quantity]]-Table22[[#This Row],[Discounted_price]]</f>
        <v>1724.5309999999999</v>
      </c>
    </row>
    <row r="178" spans="1:13" x14ac:dyDescent="0.3">
      <c r="A178" s="14" t="s">
        <v>77</v>
      </c>
      <c r="B178" s="15" t="s">
        <v>33</v>
      </c>
      <c r="C178" s="15" t="s">
        <v>36</v>
      </c>
      <c r="D178" s="15" t="s">
        <v>17</v>
      </c>
      <c r="E178" s="16">
        <v>826.97</v>
      </c>
      <c r="F178" s="21"/>
      <c r="G178" s="17">
        <v>18</v>
      </c>
      <c r="H178" s="14">
        <v>0.2</v>
      </c>
      <c r="I178" s="18">
        <v>45715</v>
      </c>
      <c r="J178" s="16">
        <v>330.79</v>
      </c>
      <c r="K178" s="19">
        <f>Table22[[#This Row],[Sales]]*Table22[[#This Row],[Quantity]]</f>
        <v>14885.460000000001</v>
      </c>
      <c r="L178" s="19">
        <f>Table22[[#This Row],[Sales_Quantity]]*Table22[[#This Row],[Discount]]</f>
        <v>2977.0920000000006</v>
      </c>
      <c r="M178" s="19">
        <f>Table22[[#This Row],[Sales_Quantity]]-Table22[[#This Row],[Discounted_price]]</f>
        <v>11908.368</v>
      </c>
    </row>
    <row r="179" spans="1:13" x14ac:dyDescent="0.3">
      <c r="A179" s="14" t="s">
        <v>18</v>
      </c>
      <c r="B179" s="15" t="s">
        <v>33</v>
      </c>
      <c r="C179" s="15" t="s">
        <v>36</v>
      </c>
      <c r="D179" s="15" t="s">
        <v>17</v>
      </c>
      <c r="E179" s="16">
        <v>1022.23</v>
      </c>
      <c r="F179" s="21"/>
      <c r="G179" s="17">
        <v>8</v>
      </c>
      <c r="H179" s="14">
        <v>0.1</v>
      </c>
      <c r="I179" s="18">
        <v>45717</v>
      </c>
      <c r="J179" s="16">
        <v>460</v>
      </c>
      <c r="K179" s="19">
        <f>Table22[[#This Row],[Sales]]*Table22[[#This Row],[Quantity]]</f>
        <v>8177.84</v>
      </c>
      <c r="L179" s="19">
        <f>Table22[[#This Row],[Sales_Quantity]]*Table22[[#This Row],[Discount]]</f>
        <v>817.78400000000011</v>
      </c>
      <c r="M179" s="19">
        <f>Table22[[#This Row],[Sales_Quantity]]-Table22[[#This Row],[Discounted_price]]</f>
        <v>7360.0560000000005</v>
      </c>
    </row>
    <row r="180" spans="1:13" x14ac:dyDescent="0.3">
      <c r="A180" s="14" t="s">
        <v>74</v>
      </c>
      <c r="B180" s="15" t="s">
        <v>31</v>
      </c>
      <c r="C180" s="15" t="s">
        <v>20</v>
      </c>
      <c r="D180" s="15" t="s">
        <v>14</v>
      </c>
      <c r="E180" s="16">
        <v>1099.69</v>
      </c>
      <c r="F180" s="21"/>
      <c r="G180" s="17">
        <v>6</v>
      </c>
      <c r="H180" s="14">
        <v>0</v>
      </c>
      <c r="I180" s="18">
        <v>45718</v>
      </c>
      <c r="J180" s="16">
        <v>439.88</v>
      </c>
      <c r="K180" s="19">
        <f>Table22[[#This Row],[Sales]]*Table22[[#This Row],[Quantity]]</f>
        <v>6598.14</v>
      </c>
      <c r="L180" s="19">
        <f>Table22[[#This Row],[Sales_Quantity]]*Table22[[#This Row],[Discount]]</f>
        <v>0</v>
      </c>
      <c r="M180" s="19">
        <f>Table22[[#This Row],[Sales_Quantity]]-Table22[[#This Row],[Discounted_price]]</f>
        <v>6598.14</v>
      </c>
    </row>
    <row r="181" spans="1:13" x14ac:dyDescent="0.3">
      <c r="A181" s="14" t="s">
        <v>54</v>
      </c>
      <c r="B181" s="15" t="s">
        <v>66</v>
      </c>
      <c r="C181" s="15" t="s">
        <v>26</v>
      </c>
      <c r="D181" s="15" t="s">
        <v>14</v>
      </c>
      <c r="E181" s="16">
        <v>710.52</v>
      </c>
      <c r="F181" s="21"/>
      <c r="G181" s="17">
        <v>8</v>
      </c>
      <c r="H181" s="14">
        <v>0.1</v>
      </c>
      <c r="I181" s="18">
        <v>45721</v>
      </c>
      <c r="J181" s="16">
        <v>255.79</v>
      </c>
      <c r="K181" s="19">
        <f>Table22[[#This Row],[Sales]]*Table22[[#This Row],[Quantity]]</f>
        <v>5684.16</v>
      </c>
      <c r="L181" s="19">
        <f>Table22[[#This Row],[Sales_Quantity]]*Table22[[#This Row],[Discount]]</f>
        <v>568.41600000000005</v>
      </c>
      <c r="M181" s="19">
        <f>Table22[[#This Row],[Sales_Quantity]]-Table22[[#This Row],[Discounted_price]]</f>
        <v>5115.7439999999997</v>
      </c>
    </row>
    <row r="182" spans="1:13" x14ac:dyDescent="0.3">
      <c r="A182" s="14" t="s">
        <v>54</v>
      </c>
      <c r="B182" s="15" t="s">
        <v>61</v>
      </c>
      <c r="C182" s="15" t="s">
        <v>26</v>
      </c>
      <c r="D182" s="15" t="s">
        <v>14</v>
      </c>
      <c r="E182" s="16">
        <v>499.18</v>
      </c>
      <c r="F182" s="21"/>
      <c r="G182" s="17">
        <v>15</v>
      </c>
      <c r="H182" s="14">
        <v>0.2</v>
      </c>
      <c r="I182" s="18">
        <v>45724</v>
      </c>
      <c r="J182" s="16">
        <v>159.74</v>
      </c>
      <c r="K182" s="19">
        <f>Table22[[#This Row],[Sales]]*Table22[[#This Row],[Quantity]]</f>
        <v>7487.7</v>
      </c>
      <c r="L182" s="19">
        <f>Table22[[#This Row],[Sales_Quantity]]*Table22[[#This Row],[Discount]]</f>
        <v>1497.54</v>
      </c>
      <c r="M182" s="19">
        <f>Table22[[#This Row],[Sales_Quantity]]-Table22[[#This Row],[Discounted_price]]</f>
        <v>5990.16</v>
      </c>
    </row>
    <row r="183" spans="1:13" x14ac:dyDescent="0.3">
      <c r="A183" s="14" t="s">
        <v>39</v>
      </c>
      <c r="B183" s="15" t="s">
        <v>40</v>
      </c>
      <c r="C183" s="15" t="s">
        <v>22</v>
      </c>
      <c r="D183" s="15" t="s">
        <v>14</v>
      </c>
      <c r="E183" s="16">
        <v>1064.19</v>
      </c>
      <c r="F183" s="21"/>
      <c r="G183" s="17">
        <v>18</v>
      </c>
      <c r="H183" s="14">
        <v>0.05</v>
      </c>
      <c r="I183" s="18">
        <v>45725</v>
      </c>
      <c r="J183" s="16">
        <v>404.39</v>
      </c>
      <c r="K183" s="19">
        <f>Table22[[#This Row],[Sales]]*Table22[[#This Row],[Quantity]]</f>
        <v>19155.420000000002</v>
      </c>
      <c r="L183" s="19">
        <f>Table22[[#This Row],[Sales_Quantity]]*Table22[[#This Row],[Discount]]</f>
        <v>957.77100000000019</v>
      </c>
      <c r="M183" s="19">
        <f>Table22[[#This Row],[Sales_Quantity]]-Table22[[#This Row],[Discounted_price]]</f>
        <v>18197.649000000001</v>
      </c>
    </row>
    <row r="184" spans="1:13" x14ac:dyDescent="0.3">
      <c r="A184" s="14" t="s">
        <v>69</v>
      </c>
      <c r="B184" s="15" t="s">
        <v>40</v>
      </c>
      <c r="C184" s="15" t="s">
        <v>20</v>
      </c>
      <c r="D184" s="15" t="s">
        <v>41</v>
      </c>
      <c r="E184" s="16">
        <v>438.76</v>
      </c>
      <c r="F184" s="21"/>
      <c r="G184" s="17">
        <v>18</v>
      </c>
      <c r="H184" s="14">
        <v>0.05</v>
      </c>
      <c r="I184" s="18">
        <v>45726</v>
      </c>
      <c r="J184" s="16">
        <v>187.57</v>
      </c>
      <c r="K184" s="19">
        <f>Table22[[#This Row],[Sales]]*Table22[[#This Row],[Quantity]]</f>
        <v>7897.68</v>
      </c>
      <c r="L184" s="19">
        <f>Table22[[#This Row],[Sales_Quantity]]*Table22[[#This Row],[Discount]]</f>
        <v>394.88400000000001</v>
      </c>
      <c r="M184" s="19">
        <f>Table22[[#This Row],[Sales_Quantity]]-Table22[[#This Row],[Discounted_price]]</f>
        <v>7502.7960000000003</v>
      </c>
    </row>
    <row r="185" spans="1:13" x14ac:dyDescent="0.3">
      <c r="A185" s="14" t="s">
        <v>43</v>
      </c>
      <c r="B185" s="15" t="s">
        <v>57</v>
      </c>
      <c r="C185" s="15" t="s">
        <v>13</v>
      </c>
      <c r="D185" s="15" t="s">
        <v>17</v>
      </c>
      <c r="E185" s="16">
        <v>864.98</v>
      </c>
      <c r="F185" s="21"/>
      <c r="G185" s="17">
        <v>2</v>
      </c>
      <c r="H185" s="14">
        <v>0.05</v>
      </c>
      <c r="I185" s="18">
        <v>45727</v>
      </c>
      <c r="J185" s="16">
        <v>410.87</v>
      </c>
      <c r="K185" s="19">
        <f>Table22[[#This Row],[Sales]]*Table22[[#This Row],[Quantity]]</f>
        <v>1729.96</v>
      </c>
      <c r="L185" s="19">
        <f>Table22[[#This Row],[Sales_Quantity]]*Table22[[#This Row],[Discount]]</f>
        <v>86.498000000000005</v>
      </c>
      <c r="M185" s="19">
        <f>Table22[[#This Row],[Sales_Quantity]]-Table22[[#This Row],[Discounted_price]]</f>
        <v>1643.462</v>
      </c>
    </row>
    <row r="186" spans="1:13" x14ac:dyDescent="0.3">
      <c r="A186" s="14" t="s">
        <v>59</v>
      </c>
      <c r="B186" s="15" t="s">
        <v>57</v>
      </c>
      <c r="C186" s="15" t="s">
        <v>13</v>
      </c>
      <c r="D186" s="15" t="s">
        <v>29</v>
      </c>
      <c r="E186" s="16">
        <v>984.93</v>
      </c>
      <c r="F186" s="21"/>
      <c r="G186" s="17">
        <v>14</v>
      </c>
      <c r="H186" s="14">
        <v>0.2</v>
      </c>
      <c r="I186" s="18">
        <v>45733</v>
      </c>
      <c r="J186" s="16">
        <v>275.77999999999997</v>
      </c>
      <c r="K186" s="19">
        <f>Table22[[#This Row],[Sales]]*Table22[[#This Row],[Quantity]]</f>
        <v>13789.019999999999</v>
      </c>
      <c r="L186" s="19">
        <f>Table22[[#This Row],[Sales_Quantity]]*Table22[[#This Row],[Discount]]</f>
        <v>2757.8040000000001</v>
      </c>
      <c r="M186" s="19">
        <f>Table22[[#This Row],[Sales_Quantity]]-Table22[[#This Row],[Discounted_price]]</f>
        <v>11031.215999999999</v>
      </c>
    </row>
    <row r="187" spans="1:13" x14ac:dyDescent="0.3">
      <c r="A187" s="14" t="s">
        <v>27</v>
      </c>
      <c r="B187" s="15" t="s">
        <v>57</v>
      </c>
      <c r="C187" s="15" t="s">
        <v>13</v>
      </c>
      <c r="D187" s="15" t="s">
        <v>17</v>
      </c>
      <c r="E187" s="16">
        <v>1493.49</v>
      </c>
      <c r="F187" s="21"/>
      <c r="G187" s="17">
        <v>18</v>
      </c>
      <c r="H187" s="14">
        <v>0</v>
      </c>
      <c r="I187" s="18">
        <v>45734</v>
      </c>
      <c r="J187" s="16">
        <v>746.74</v>
      </c>
      <c r="K187" s="19">
        <f>Table22[[#This Row],[Sales]]*Table22[[#This Row],[Quantity]]</f>
        <v>26882.82</v>
      </c>
      <c r="L187" s="19">
        <f>Table22[[#This Row],[Sales_Quantity]]*Table22[[#This Row],[Discount]]</f>
        <v>0</v>
      </c>
      <c r="M187" s="19">
        <f>Table22[[#This Row],[Sales_Quantity]]-Table22[[#This Row],[Discounted_price]]</f>
        <v>26882.82</v>
      </c>
    </row>
    <row r="188" spans="1:13" x14ac:dyDescent="0.3">
      <c r="A188" s="14" t="s">
        <v>34</v>
      </c>
      <c r="B188" s="15" t="s">
        <v>55</v>
      </c>
      <c r="C188" s="15" t="s">
        <v>22</v>
      </c>
      <c r="D188" s="15" t="s">
        <v>17</v>
      </c>
      <c r="E188" s="16">
        <v>689.43</v>
      </c>
      <c r="F188" s="21"/>
      <c r="G188" s="17">
        <v>9</v>
      </c>
      <c r="H188" s="14">
        <v>0.1</v>
      </c>
      <c r="I188" s="18">
        <v>45736</v>
      </c>
      <c r="J188" s="16">
        <v>310.24</v>
      </c>
      <c r="K188" s="19">
        <f>Table22[[#This Row],[Sales]]*Table22[[#This Row],[Quantity]]</f>
        <v>6204.87</v>
      </c>
      <c r="L188" s="19">
        <f>Table22[[#This Row],[Sales_Quantity]]*Table22[[#This Row],[Discount]]</f>
        <v>620.48700000000008</v>
      </c>
      <c r="M188" s="19">
        <f>Table22[[#This Row],[Sales_Quantity]]-Table22[[#This Row],[Discounted_price]]</f>
        <v>5584.3829999999998</v>
      </c>
    </row>
    <row r="189" spans="1:13" x14ac:dyDescent="0.3">
      <c r="A189" s="14" t="s">
        <v>42</v>
      </c>
      <c r="B189" s="15" t="s">
        <v>61</v>
      </c>
      <c r="C189" s="15" t="s">
        <v>22</v>
      </c>
      <c r="D189" s="15" t="s">
        <v>17</v>
      </c>
      <c r="E189" s="16">
        <v>682.24</v>
      </c>
      <c r="F189" s="21"/>
      <c r="G189" s="17">
        <v>1</v>
      </c>
      <c r="H189" s="14">
        <v>0</v>
      </c>
      <c r="I189" s="18">
        <v>45738</v>
      </c>
      <c r="J189" s="16">
        <v>341.12</v>
      </c>
      <c r="K189" s="19">
        <f>Table22[[#This Row],[Sales]]*Table22[[#This Row],[Quantity]]</f>
        <v>682.24</v>
      </c>
      <c r="L189" s="19">
        <f>Table22[[#This Row],[Sales_Quantity]]*Table22[[#This Row],[Discount]]</f>
        <v>0</v>
      </c>
      <c r="M189" s="19">
        <f>Table22[[#This Row],[Sales_Quantity]]-Table22[[#This Row],[Discounted_price]]</f>
        <v>682.24</v>
      </c>
    </row>
    <row r="190" spans="1:13" x14ac:dyDescent="0.3">
      <c r="A190" s="14" t="s">
        <v>43</v>
      </c>
      <c r="B190" s="15" t="s">
        <v>28</v>
      </c>
      <c r="C190" s="15" t="s">
        <v>26</v>
      </c>
      <c r="D190" s="15" t="s">
        <v>23</v>
      </c>
      <c r="E190" s="16">
        <v>458.54</v>
      </c>
      <c r="F190" s="21"/>
      <c r="G190" s="17">
        <v>15</v>
      </c>
      <c r="H190" s="14">
        <v>0.2</v>
      </c>
      <c r="I190" s="18">
        <v>45741</v>
      </c>
      <c r="J190" s="16">
        <v>91.71</v>
      </c>
      <c r="K190" s="19">
        <f>Table22[[#This Row],[Sales]]*Table22[[#This Row],[Quantity]]</f>
        <v>6878.1</v>
      </c>
      <c r="L190" s="19">
        <f>Table22[[#This Row],[Sales_Quantity]]*Table22[[#This Row],[Discount]]</f>
        <v>1375.6200000000001</v>
      </c>
      <c r="M190" s="19">
        <f>Table22[[#This Row],[Sales_Quantity]]-Table22[[#This Row],[Discounted_price]]</f>
        <v>5502.4800000000005</v>
      </c>
    </row>
    <row r="191" spans="1:13" x14ac:dyDescent="0.3">
      <c r="A191" s="14" t="s">
        <v>34</v>
      </c>
      <c r="B191" s="15" t="s">
        <v>28</v>
      </c>
      <c r="C191" s="15" t="s">
        <v>22</v>
      </c>
      <c r="D191" s="15" t="s">
        <v>29</v>
      </c>
      <c r="E191" s="16">
        <v>1184.25</v>
      </c>
      <c r="F191" s="21"/>
      <c r="G191" s="17">
        <v>11</v>
      </c>
      <c r="H191" s="14">
        <v>0.2</v>
      </c>
      <c r="I191" s="18">
        <v>45742</v>
      </c>
      <c r="J191" s="16">
        <v>331.59</v>
      </c>
      <c r="K191" s="19">
        <f>Table22[[#This Row],[Sales]]*Table22[[#This Row],[Quantity]]</f>
        <v>13026.75</v>
      </c>
      <c r="L191" s="19">
        <f>Table22[[#This Row],[Sales_Quantity]]*Table22[[#This Row],[Discount]]</f>
        <v>2605.3500000000004</v>
      </c>
      <c r="M191" s="19">
        <f>Table22[[#This Row],[Sales_Quantity]]-Table22[[#This Row],[Discounted_price]]</f>
        <v>10421.4</v>
      </c>
    </row>
    <row r="192" spans="1:13" x14ac:dyDescent="0.3">
      <c r="A192" s="14" t="s">
        <v>27</v>
      </c>
      <c r="B192" s="15" t="s">
        <v>12</v>
      </c>
      <c r="C192" s="15" t="s">
        <v>22</v>
      </c>
      <c r="D192" s="15" t="s">
        <v>17</v>
      </c>
      <c r="E192" s="16">
        <v>762.14</v>
      </c>
      <c r="F192" s="21"/>
      <c r="G192" s="17">
        <v>9</v>
      </c>
      <c r="H192" s="14">
        <v>0</v>
      </c>
      <c r="I192" s="18">
        <v>45743</v>
      </c>
      <c r="J192" s="16">
        <v>381.07</v>
      </c>
      <c r="K192" s="19">
        <f>Table22[[#This Row],[Sales]]*Table22[[#This Row],[Quantity]]</f>
        <v>6859.26</v>
      </c>
      <c r="L192" s="19">
        <f>Table22[[#This Row],[Sales_Quantity]]*Table22[[#This Row],[Discount]]</f>
        <v>0</v>
      </c>
      <c r="M192" s="19">
        <f>Table22[[#This Row],[Sales_Quantity]]-Table22[[#This Row],[Discounted_price]]</f>
        <v>6859.26</v>
      </c>
    </row>
    <row r="193" spans="1:13" x14ac:dyDescent="0.3">
      <c r="A193" s="14" t="s">
        <v>24</v>
      </c>
      <c r="B193" s="15" t="s">
        <v>55</v>
      </c>
      <c r="C193" s="15" t="s">
        <v>26</v>
      </c>
      <c r="D193" s="15" t="s">
        <v>14</v>
      </c>
      <c r="E193" s="16">
        <v>750.71</v>
      </c>
      <c r="F193" s="21"/>
      <c r="G193" s="17">
        <v>10</v>
      </c>
      <c r="H193" s="14">
        <v>0.15</v>
      </c>
      <c r="I193" s="18">
        <v>45743</v>
      </c>
      <c r="J193" s="16">
        <v>255.24</v>
      </c>
      <c r="K193" s="19">
        <f>Table22[[#This Row],[Sales]]*Table22[[#This Row],[Quantity]]</f>
        <v>7507.1</v>
      </c>
      <c r="L193" s="19">
        <f>Table22[[#This Row],[Sales_Quantity]]*Table22[[#This Row],[Discount]]</f>
        <v>1126.0650000000001</v>
      </c>
      <c r="M193" s="19">
        <f>Table22[[#This Row],[Sales_Quantity]]-Table22[[#This Row],[Discounted_price]]</f>
        <v>6381.0349999999999</v>
      </c>
    </row>
    <row r="194" spans="1:13" x14ac:dyDescent="0.3">
      <c r="A194" s="14" t="s">
        <v>77</v>
      </c>
      <c r="B194" s="15" t="s">
        <v>73</v>
      </c>
      <c r="C194" s="15" t="s">
        <v>36</v>
      </c>
      <c r="D194" s="15" t="s">
        <v>17</v>
      </c>
      <c r="E194" s="16">
        <v>1456.94</v>
      </c>
      <c r="F194" s="21"/>
      <c r="G194" s="17">
        <v>14</v>
      </c>
      <c r="H194" s="14">
        <v>0.05</v>
      </c>
      <c r="I194" s="18">
        <v>45745</v>
      </c>
      <c r="J194" s="16">
        <v>692.05</v>
      </c>
      <c r="K194" s="19">
        <f>Table22[[#This Row],[Sales]]*Table22[[#This Row],[Quantity]]</f>
        <v>20397.16</v>
      </c>
      <c r="L194" s="19">
        <f>Table22[[#This Row],[Sales_Quantity]]*Table22[[#This Row],[Discount]]</f>
        <v>1019.8580000000001</v>
      </c>
      <c r="M194" s="19">
        <f>Table22[[#This Row],[Sales_Quantity]]-Table22[[#This Row],[Discounted_price]]</f>
        <v>19377.302</v>
      </c>
    </row>
    <row r="195" spans="1:13" x14ac:dyDescent="0.3">
      <c r="A195" s="14" t="s">
        <v>46</v>
      </c>
      <c r="B195" s="15" t="s">
        <v>63</v>
      </c>
      <c r="C195" s="15" t="s">
        <v>20</v>
      </c>
      <c r="D195" s="15" t="s">
        <v>29</v>
      </c>
      <c r="E195" s="16">
        <v>1093.3800000000001</v>
      </c>
      <c r="F195" s="21"/>
      <c r="G195" s="17">
        <v>17</v>
      </c>
      <c r="H195" s="14">
        <v>0.1</v>
      </c>
      <c r="I195" s="18">
        <v>45745</v>
      </c>
      <c r="J195" s="16">
        <v>344.41</v>
      </c>
      <c r="K195" s="19">
        <f>Table22[[#This Row],[Sales]]*Table22[[#This Row],[Quantity]]</f>
        <v>18587.460000000003</v>
      </c>
      <c r="L195" s="19">
        <f>Table22[[#This Row],[Sales_Quantity]]*Table22[[#This Row],[Discount]]</f>
        <v>1858.7460000000003</v>
      </c>
      <c r="M195" s="19">
        <f>Table22[[#This Row],[Sales_Quantity]]-Table22[[#This Row],[Discounted_price]]</f>
        <v>16728.714000000004</v>
      </c>
    </row>
    <row r="196" spans="1:13" x14ac:dyDescent="0.3">
      <c r="A196" s="14" t="s">
        <v>39</v>
      </c>
      <c r="B196" s="15" t="s">
        <v>45</v>
      </c>
      <c r="C196" s="15" t="s">
        <v>13</v>
      </c>
      <c r="D196" s="15" t="s">
        <v>17</v>
      </c>
      <c r="E196" s="16">
        <v>934.27</v>
      </c>
      <c r="F196" s="21"/>
      <c r="G196" s="17">
        <v>8</v>
      </c>
      <c r="H196" s="14">
        <v>0.15</v>
      </c>
      <c r="I196" s="18">
        <v>45746</v>
      </c>
      <c r="J196" s="16">
        <v>397.06</v>
      </c>
      <c r="K196" s="19">
        <f>Table22[[#This Row],[Sales]]*Table22[[#This Row],[Quantity]]</f>
        <v>7474.16</v>
      </c>
      <c r="L196" s="19">
        <f>Table22[[#This Row],[Sales_Quantity]]*Table22[[#This Row],[Discount]]</f>
        <v>1121.124</v>
      </c>
      <c r="M196" s="19">
        <f>Table22[[#This Row],[Sales_Quantity]]-Table22[[#This Row],[Discounted_price]]</f>
        <v>6353.0360000000001</v>
      </c>
    </row>
    <row r="197" spans="1:13" x14ac:dyDescent="0.3">
      <c r="A197" s="14" t="s">
        <v>72</v>
      </c>
      <c r="B197" s="15" t="s">
        <v>38</v>
      </c>
      <c r="C197" s="15" t="s">
        <v>36</v>
      </c>
      <c r="D197" s="15" t="s">
        <v>17</v>
      </c>
      <c r="E197" s="16">
        <v>1465.35</v>
      </c>
      <c r="F197" s="21"/>
      <c r="G197" s="17">
        <v>8</v>
      </c>
      <c r="H197" s="14">
        <v>0.2</v>
      </c>
      <c r="I197" s="18">
        <v>45746</v>
      </c>
      <c r="J197" s="16">
        <v>586.14</v>
      </c>
      <c r="K197" s="19">
        <f>Table22[[#This Row],[Sales]]*Table22[[#This Row],[Quantity]]</f>
        <v>11722.8</v>
      </c>
      <c r="L197" s="19">
        <f>Table22[[#This Row],[Sales_Quantity]]*Table22[[#This Row],[Discount]]</f>
        <v>2344.56</v>
      </c>
      <c r="M197" s="19">
        <f>Table22[[#This Row],[Sales_Quantity]]-Table22[[#This Row],[Discounted_price]]</f>
        <v>9378.24</v>
      </c>
    </row>
    <row r="198" spans="1:13" x14ac:dyDescent="0.3">
      <c r="A198" s="14" t="s">
        <v>54</v>
      </c>
      <c r="B198" s="15" t="s">
        <v>16</v>
      </c>
      <c r="C198" s="15" t="s">
        <v>22</v>
      </c>
      <c r="D198" s="15" t="s">
        <v>41</v>
      </c>
      <c r="E198" s="16">
        <v>740.8</v>
      </c>
      <c r="F198" s="21"/>
      <c r="G198" s="17">
        <v>3</v>
      </c>
      <c r="H198" s="14">
        <v>0</v>
      </c>
      <c r="I198" s="18">
        <v>45749</v>
      </c>
      <c r="J198" s="16">
        <v>333.36</v>
      </c>
      <c r="K198" s="19">
        <f>Table22[[#This Row],[Sales]]*Table22[[#This Row],[Quantity]]</f>
        <v>2222.3999999999996</v>
      </c>
      <c r="L198" s="19">
        <f>Table22[[#This Row],[Sales_Quantity]]*Table22[[#This Row],[Discount]]</f>
        <v>0</v>
      </c>
      <c r="M198" s="19">
        <f>Table22[[#This Row],[Sales_Quantity]]-Table22[[#This Row],[Discounted_price]]</f>
        <v>2222.3999999999996</v>
      </c>
    </row>
    <row r="199" spans="1:13" x14ac:dyDescent="0.3">
      <c r="A199" s="14" t="s">
        <v>60</v>
      </c>
      <c r="B199" s="15" t="s">
        <v>45</v>
      </c>
      <c r="C199" s="15" t="s">
        <v>13</v>
      </c>
      <c r="D199" s="15" t="s">
        <v>41</v>
      </c>
      <c r="E199" s="16">
        <v>545.44000000000005</v>
      </c>
      <c r="F199" s="21"/>
      <c r="G199" s="17">
        <v>17</v>
      </c>
      <c r="H199" s="14">
        <v>0</v>
      </c>
      <c r="I199" s="18">
        <v>45752</v>
      </c>
      <c r="J199" s="16">
        <v>245.45</v>
      </c>
      <c r="K199" s="19">
        <f>Table22[[#This Row],[Sales]]*Table22[[#This Row],[Quantity]]</f>
        <v>9272.4800000000014</v>
      </c>
      <c r="L199" s="19">
        <f>Table22[[#This Row],[Sales_Quantity]]*Table22[[#This Row],[Discount]]</f>
        <v>0</v>
      </c>
      <c r="M199" s="19">
        <f>Table22[[#This Row],[Sales_Quantity]]-Table22[[#This Row],[Discounted_price]]</f>
        <v>9272.4800000000014</v>
      </c>
    </row>
    <row r="200" spans="1:13" x14ac:dyDescent="0.3">
      <c r="A200" s="14" t="s">
        <v>37</v>
      </c>
      <c r="B200" s="15" t="s">
        <v>38</v>
      </c>
      <c r="C200" s="15" t="s">
        <v>20</v>
      </c>
      <c r="D200" s="15" t="s">
        <v>14</v>
      </c>
      <c r="E200" s="16">
        <v>997.61</v>
      </c>
      <c r="F200" s="21"/>
      <c r="G200" s="17">
        <v>8</v>
      </c>
      <c r="H200" s="14">
        <v>0.05</v>
      </c>
      <c r="I200" s="18">
        <v>45752</v>
      </c>
      <c r="J200" s="16">
        <v>379.09</v>
      </c>
      <c r="K200" s="19">
        <f>Table22[[#This Row],[Sales]]*Table22[[#This Row],[Quantity]]</f>
        <v>7980.88</v>
      </c>
      <c r="L200" s="19">
        <f>Table22[[#This Row],[Sales_Quantity]]*Table22[[#This Row],[Discount]]</f>
        <v>399.04400000000004</v>
      </c>
      <c r="M200" s="19">
        <f>Table22[[#This Row],[Sales_Quantity]]-Table22[[#This Row],[Discounted_price]]</f>
        <v>7581.8360000000002</v>
      </c>
    </row>
    <row r="201" spans="1:13" x14ac:dyDescent="0.3">
      <c r="A201" s="14" t="s">
        <v>62</v>
      </c>
      <c r="B201" s="15" t="s">
        <v>38</v>
      </c>
      <c r="C201" s="15" t="s">
        <v>22</v>
      </c>
      <c r="D201" s="15" t="s">
        <v>17</v>
      </c>
      <c r="E201" s="16">
        <v>928.32</v>
      </c>
      <c r="F201" s="21"/>
      <c r="G201" s="17">
        <v>2</v>
      </c>
      <c r="H201" s="14">
        <v>0.05</v>
      </c>
      <c r="I201" s="18">
        <v>45754</v>
      </c>
      <c r="J201" s="16">
        <v>440.95</v>
      </c>
      <c r="K201" s="19">
        <f>Table22[[#This Row],[Sales]]*Table22[[#This Row],[Quantity]]</f>
        <v>1856.64</v>
      </c>
      <c r="L201" s="19">
        <f>Table22[[#This Row],[Sales_Quantity]]*Table22[[#This Row],[Discount]]</f>
        <v>92.832000000000008</v>
      </c>
      <c r="M201" s="19">
        <f>Table22[[#This Row],[Sales_Quantity]]-Table22[[#This Row],[Discounted_price]]</f>
        <v>1763.808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D98F-7FBB-4115-A384-463AD328A5E9}">
  <dimension ref="A1:M201"/>
  <sheetViews>
    <sheetView workbookViewId="0">
      <selection activeCell="O12" sqref="O12"/>
    </sheetView>
  </sheetViews>
  <sheetFormatPr defaultRowHeight="14.4" x14ac:dyDescent="0.3"/>
  <cols>
    <col min="1" max="4" width="8.88671875" style="13"/>
    <col min="5" max="5" width="9.44140625" style="13" bestFit="1" customWidth="1"/>
    <col min="6" max="7" width="8.88671875" style="13"/>
    <col min="8" max="8" width="12.88671875" style="13" bestFit="1" customWidth="1"/>
    <col min="9" max="9" width="10.109375" style="13" bestFit="1" customWidth="1"/>
    <col min="10" max="10" width="15.88671875" style="13" bestFit="1" customWidth="1"/>
    <col min="11" max="11" width="17.88671875" style="13" bestFit="1" customWidth="1"/>
    <col min="12" max="12" width="16.21875" style="13" bestFit="1" customWidth="1"/>
    <col min="13" max="13" width="15.44140625" style="13" bestFit="1" customWidth="1"/>
    <col min="14" max="16384" width="8.88671875" style="13"/>
  </cols>
  <sheetData>
    <row r="1" spans="1:13" x14ac:dyDescent="0.3">
      <c r="A1" s="12" t="s">
        <v>2</v>
      </c>
      <c r="B1" s="12" t="s">
        <v>3</v>
      </c>
      <c r="C1" s="12" t="s">
        <v>4</v>
      </c>
      <c r="D1" s="12" t="s">
        <v>5</v>
      </c>
      <c r="E1" s="12" t="s">
        <v>6</v>
      </c>
      <c r="F1" s="12" t="s">
        <v>7</v>
      </c>
      <c r="G1" s="12" t="s">
        <v>8</v>
      </c>
      <c r="H1" s="12" t="s">
        <v>9</v>
      </c>
      <c r="I1" s="12" t="s">
        <v>10</v>
      </c>
      <c r="J1" s="12" t="s">
        <v>82</v>
      </c>
      <c r="K1" s="12" t="s">
        <v>81</v>
      </c>
      <c r="L1" s="12" t="s">
        <v>78</v>
      </c>
      <c r="M1" s="12" t="s">
        <v>84</v>
      </c>
    </row>
    <row r="2" spans="1:13" x14ac:dyDescent="0.3">
      <c r="A2" s="14" t="s">
        <v>11</v>
      </c>
      <c r="B2" s="15" t="s">
        <v>12</v>
      </c>
      <c r="C2" s="15" t="s">
        <v>13</v>
      </c>
      <c r="D2" s="15" t="s">
        <v>14</v>
      </c>
      <c r="E2" s="16">
        <v>1036.0899999999999</v>
      </c>
      <c r="F2" s="17">
        <v>4</v>
      </c>
      <c r="G2" s="14">
        <v>0.2</v>
      </c>
      <c r="H2" s="18">
        <v>45392</v>
      </c>
      <c r="I2" s="16">
        <v>331.55</v>
      </c>
      <c r="J2" s="19">
        <f>Table27[[#This Row],[Sales]]*Table27[[#This Row],[Quantity]]</f>
        <v>4144.3599999999997</v>
      </c>
      <c r="K2" s="19">
        <f>Table27[[#This Row],[Sales_Quantity]]*Table27[[#This Row],[Discount]]</f>
        <v>828.87199999999996</v>
      </c>
      <c r="L2" s="19">
        <f>Table27[[#This Row],[Sales_Quantity]]-Table27[[#This Row],[Discounted_price]]</f>
        <v>3315.4879999999998</v>
      </c>
      <c r="M2" s="22">
        <f ca="1">NOW()</f>
        <v>45761.539857291667</v>
      </c>
    </row>
    <row r="3" spans="1:13" x14ac:dyDescent="0.3">
      <c r="A3" s="14" t="s">
        <v>15</v>
      </c>
      <c r="B3" s="15" t="s">
        <v>16</v>
      </c>
      <c r="C3" s="15" t="s">
        <v>13</v>
      </c>
      <c r="D3" s="15" t="s">
        <v>17</v>
      </c>
      <c r="E3" s="16">
        <v>1101.28</v>
      </c>
      <c r="F3" s="17">
        <v>3</v>
      </c>
      <c r="G3" s="14">
        <v>0.2</v>
      </c>
      <c r="H3" s="18">
        <v>45393</v>
      </c>
      <c r="I3" s="16">
        <v>440.51</v>
      </c>
      <c r="J3" s="19">
        <f>Table27[[#This Row],[Sales]]*Table27[[#This Row],[Quantity]]</f>
        <v>3303.84</v>
      </c>
      <c r="K3" s="19">
        <f>Table27[[#This Row],[Sales_Quantity]]*Table27[[#This Row],[Discount]]</f>
        <v>660.76800000000003</v>
      </c>
      <c r="L3" s="19">
        <f>Table27[[#This Row],[Sales_Quantity]]-Table27[[#This Row],[Discounted_price]]</f>
        <v>2643.0720000000001</v>
      </c>
      <c r="M3" s="22">
        <f t="shared" ref="M3:M66" ca="1" si="0">NOW()</f>
        <v>45761.539857291667</v>
      </c>
    </row>
    <row r="4" spans="1:13" x14ac:dyDescent="0.3">
      <c r="A4" s="14" t="s">
        <v>18</v>
      </c>
      <c r="B4" s="15" t="s">
        <v>19</v>
      </c>
      <c r="C4" s="15" t="s">
        <v>20</v>
      </c>
      <c r="D4" s="15" t="s">
        <v>14</v>
      </c>
      <c r="E4" s="16">
        <v>713.34</v>
      </c>
      <c r="F4" s="17">
        <v>17</v>
      </c>
      <c r="G4" s="14">
        <v>0</v>
      </c>
      <c r="H4" s="18">
        <v>45396</v>
      </c>
      <c r="I4" s="16">
        <v>285.33999999999997</v>
      </c>
      <c r="J4" s="19">
        <f>Table27[[#This Row],[Sales]]*Table27[[#This Row],[Quantity]]</f>
        <v>12126.78</v>
      </c>
      <c r="K4" s="19">
        <f>Table27[[#This Row],[Sales_Quantity]]*Table27[[#This Row],[Discount]]</f>
        <v>0</v>
      </c>
      <c r="L4" s="19">
        <f>Table27[[#This Row],[Sales_Quantity]]-Table27[[#This Row],[Discounted_price]]</f>
        <v>12126.78</v>
      </c>
      <c r="M4" s="22">
        <f t="shared" ca="1" si="0"/>
        <v>45761.539857291667</v>
      </c>
    </row>
    <row r="5" spans="1:13" x14ac:dyDescent="0.3">
      <c r="A5" s="14" t="s">
        <v>21</v>
      </c>
      <c r="B5" s="15" t="s">
        <v>16</v>
      </c>
      <c r="C5" s="15" t="s">
        <v>22</v>
      </c>
      <c r="D5" s="15" t="s">
        <v>23</v>
      </c>
      <c r="E5" s="16">
        <v>760.93</v>
      </c>
      <c r="F5" s="17">
        <v>4</v>
      </c>
      <c r="G5" s="14">
        <v>0.15</v>
      </c>
      <c r="H5" s="18">
        <v>45396</v>
      </c>
      <c r="I5" s="16">
        <v>161.69999999999999</v>
      </c>
      <c r="J5" s="19">
        <f>Table27[[#This Row],[Sales]]*Table27[[#This Row],[Quantity]]</f>
        <v>3043.72</v>
      </c>
      <c r="K5" s="19">
        <f>Table27[[#This Row],[Sales_Quantity]]*Table27[[#This Row],[Discount]]</f>
        <v>456.55799999999994</v>
      </c>
      <c r="L5" s="19">
        <f>Table27[[#This Row],[Sales_Quantity]]-Table27[[#This Row],[Discounted_price]]</f>
        <v>2587.1619999999998</v>
      </c>
      <c r="M5" s="22">
        <f t="shared" ca="1" si="0"/>
        <v>45761.539857291667</v>
      </c>
    </row>
    <row r="6" spans="1:13" x14ac:dyDescent="0.3">
      <c r="A6" s="14" t="s">
        <v>24</v>
      </c>
      <c r="B6" s="15" t="s">
        <v>25</v>
      </c>
      <c r="C6" s="15" t="s">
        <v>26</v>
      </c>
      <c r="D6" s="15" t="s">
        <v>14</v>
      </c>
      <c r="E6" s="16">
        <v>847</v>
      </c>
      <c r="F6" s="17">
        <v>12</v>
      </c>
      <c r="G6" s="14">
        <v>0.2</v>
      </c>
      <c r="H6" s="18">
        <v>45397</v>
      </c>
      <c r="I6" s="16">
        <v>271.04000000000002</v>
      </c>
      <c r="J6" s="19">
        <f>Table27[[#This Row],[Sales]]*Table27[[#This Row],[Quantity]]</f>
        <v>10164</v>
      </c>
      <c r="K6" s="19">
        <f>Table27[[#This Row],[Sales_Quantity]]*Table27[[#This Row],[Discount]]</f>
        <v>2032.8000000000002</v>
      </c>
      <c r="L6" s="19">
        <f>Table27[[#This Row],[Sales_Quantity]]-Table27[[#This Row],[Discounted_price]]</f>
        <v>8131.2</v>
      </c>
      <c r="M6" s="22">
        <f t="shared" ca="1" si="0"/>
        <v>45761.539857291667</v>
      </c>
    </row>
    <row r="7" spans="1:13" x14ac:dyDescent="0.3">
      <c r="A7" s="14" t="s">
        <v>27</v>
      </c>
      <c r="B7" s="15" t="s">
        <v>28</v>
      </c>
      <c r="C7" s="15" t="s">
        <v>26</v>
      </c>
      <c r="D7" s="15" t="s">
        <v>29</v>
      </c>
      <c r="E7" s="16">
        <v>965.64</v>
      </c>
      <c r="F7" s="17">
        <v>8</v>
      </c>
      <c r="G7" s="14">
        <v>0.1</v>
      </c>
      <c r="H7" s="18">
        <v>45398</v>
      </c>
      <c r="I7" s="16">
        <v>304.18</v>
      </c>
      <c r="J7" s="19">
        <f>Table27[[#This Row],[Sales]]*Table27[[#This Row],[Quantity]]</f>
        <v>7725.12</v>
      </c>
      <c r="K7" s="19">
        <f>Table27[[#This Row],[Sales_Quantity]]*Table27[[#This Row],[Discount]]</f>
        <v>772.51200000000006</v>
      </c>
      <c r="L7" s="19">
        <f>Table27[[#This Row],[Sales_Quantity]]-Table27[[#This Row],[Discounted_price]]</f>
        <v>6952.6080000000002</v>
      </c>
      <c r="M7" s="22">
        <f t="shared" ca="1" si="0"/>
        <v>45761.539857291667</v>
      </c>
    </row>
    <row r="8" spans="1:13" x14ac:dyDescent="0.3">
      <c r="A8" s="14" t="s">
        <v>30</v>
      </c>
      <c r="B8" s="15" t="s">
        <v>31</v>
      </c>
      <c r="C8" s="15" t="s">
        <v>13</v>
      </c>
      <c r="D8" s="15" t="s">
        <v>23</v>
      </c>
      <c r="E8" s="16">
        <v>1317.53</v>
      </c>
      <c r="F8" s="17">
        <v>12</v>
      </c>
      <c r="G8" s="14">
        <v>0.05</v>
      </c>
      <c r="H8" s="18">
        <v>45398</v>
      </c>
      <c r="I8" s="16">
        <v>312.91000000000003</v>
      </c>
      <c r="J8" s="19">
        <f>Table27[[#This Row],[Sales]]*Table27[[#This Row],[Quantity]]</f>
        <v>15810.36</v>
      </c>
      <c r="K8" s="19">
        <f>Table27[[#This Row],[Sales_Quantity]]*Table27[[#This Row],[Discount]]</f>
        <v>790.51800000000003</v>
      </c>
      <c r="L8" s="19">
        <f>Table27[[#This Row],[Sales_Quantity]]-Table27[[#This Row],[Discounted_price]]</f>
        <v>15019.842000000001</v>
      </c>
      <c r="M8" s="22">
        <f t="shared" ca="1" si="0"/>
        <v>45761.539857291667</v>
      </c>
    </row>
    <row r="9" spans="1:13" x14ac:dyDescent="0.3">
      <c r="A9" s="14" t="s">
        <v>32</v>
      </c>
      <c r="B9" s="15" t="s">
        <v>33</v>
      </c>
      <c r="C9" s="15" t="s">
        <v>20</v>
      </c>
      <c r="D9" s="15" t="s">
        <v>29</v>
      </c>
      <c r="E9" s="16">
        <v>1074.47</v>
      </c>
      <c r="F9" s="17">
        <v>6</v>
      </c>
      <c r="G9" s="14">
        <v>0.2</v>
      </c>
      <c r="H9" s="18">
        <v>45401</v>
      </c>
      <c r="I9" s="16">
        <v>300.85000000000002</v>
      </c>
      <c r="J9" s="19">
        <f>Table27[[#This Row],[Sales]]*Table27[[#This Row],[Quantity]]</f>
        <v>6446.82</v>
      </c>
      <c r="K9" s="19">
        <f>Table27[[#This Row],[Sales_Quantity]]*Table27[[#This Row],[Discount]]</f>
        <v>1289.364</v>
      </c>
      <c r="L9" s="19">
        <f>Table27[[#This Row],[Sales_Quantity]]-Table27[[#This Row],[Discounted_price]]</f>
        <v>5157.4560000000001</v>
      </c>
      <c r="M9" s="22">
        <f t="shared" ca="1" si="0"/>
        <v>45761.539857291667</v>
      </c>
    </row>
    <row r="10" spans="1:13" x14ac:dyDescent="0.3">
      <c r="A10" s="14" t="s">
        <v>34</v>
      </c>
      <c r="B10" s="15" t="s">
        <v>35</v>
      </c>
      <c r="C10" s="15" t="s">
        <v>36</v>
      </c>
      <c r="D10" s="15" t="s">
        <v>14</v>
      </c>
      <c r="E10" s="16">
        <v>501.54</v>
      </c>
      <c r="F10" s="17">
        <v>11</v>
      </c>
      <c r="G10" s="14">
        <v>0.05</v>
      </c>
      <c r="H10" s="18">
        <v>45401</v>
      </c>
      <c r="I10" s="16">
        <v>190.59</v>
      </c>
      <c r="J10" s="19">
        <f>Table27[[#This Row],[Sales]]*Table27[[#This Row],[Quantity]]</f>
        <v>5516.9400000000005</v>
      </c>
      <c r="K10" s="19">
        <f>Table27[[#This Row],[Sales_Quantity]]*Table27[[#This Row],[Discount]]</f>
        <v>275.84700000000004</v>
      </c>
      <c r="L10" s="19">
        <f>Table27[[#This Row],[Sales_Quantity]]-Table27[[#This Row],[Discounted_price]]</f>
        <v>5241.0930000000008</v>
      </c>
      <c r="M10" s="22">
        <f t="shared" ca="1" si="0"/>
        <v>45761.539857291667</v>
      </c>
    </row>
    <row r="11" spans="1:13" x14ac:dyDescent="0.3">
      <c r="A11" s="14" t="s">
        <v>37</v>
      </c>
      <c r="B11" s="15" t="s">
        <v>38</v>
      </c>
      <c r="C11" s="15" t="s">
        <v>36</v>
      </c>
      <c r="D11" s="15" t="s">
        <v>17</v>
      </c>
      <c r="E11" s="16">
        <v>737.31</v>
      </c>
      <c r="F11" s="17">
        <v>2</v>
      </c>
      <c r="G11" s="14">
        <v>0.05</v>
      </c>
      <c r="H11" s="18">
        <v>45401</v>
      </c>
      <c r="I11" s="16">
        <v>350.22</v>
      </c>
      <c r="J11" s="19">
        <f>Table27[[#This Row],[Sales]]*Table27[[#This Row],[Quantity]]</f>
        <v>1474.62</v>
      </c>
      <c r="K11" s="19">
        <f>Table27[[#This Row],[Sales_Quantity]]*Table27[[#This Row],[Discount]]</f>
        <v>73.730999999999995</v>
      </c>
      <c r="L11" s="19">
        <f>Table27[[#This Row],[Sales_Quantity]]-Table27[[#This Row],[Discounted_price]]</f>
        <v>1400.8889999999999</v>
      </c>
      <c r="M11" s="22">
        <f t="shared" ca="1" si="0"/>
        <v>45761.539857291667</v>
      </c>
    </row>
    <row r="12" spans="1:13" x14ac:dyDescent="0.3">
      <c r="A12" s="14" t="s">
        <v>39</v>
      </c>
      <c r="B12" s="15" t="s">
        <v>40</v>
      </c>
      <c r="C12" s="15" t="s">
        <v>13</v>
      </c>
      <c r="D12" s="15" t="s">
        <v>41</v>
      </c>
      <c r="E12" s="16">
        <v>1572.82</v>
      </c>
      <c r="F12" s="17">
        <v>6</v>
      </c>
      <c r="G12" s="14">
        <v>0.05</v>
      </c>
      <c r="H12" s="18">
        <v>45402</v>
      </c>
      <c r="I12" s="16">
        <v>672.38</v>
      </c>
      <c r="J12" s="19">
        <f>Table27[[#This Row],[Sales]]*Table27[[#This Row],[Quantity]]</f>
        <v>9436.92</v>
      </c>
      <c r="K12" s="19">
        <f>Table27[[#This Row],[Sales_Quantity]]*Table27[[#This Row],[Discount]]</f>
        <v>471.846</v>
      </c>
      <c r="L12" s="19">
        <f>Table27[[#This Row],[Sales_Quantity]]-Table27[[#This Row],[Discounted_price]]</f>
        <v>8965.0740000000005</v>
      </c>
      <c r="M12" s="22">
        <f t="shared" ca="1" si="0"/>
        <v>45761.539857291667</v>
      </c>
    </row>
    <row r="13" spans="1:13" x14ac:dyDescent="0.3">
      <c r="A13" s="14" t="s">
        <v>39</v>
      </c>
      <c r="B13" s="15" t="s">
        <v>38</v>
      </c>
      <c r="C13" s="15" t="s">
        <v>36</v>
      </c>
      <c r="D13" s="15" t="s">
        <v>14</v>
      </c>
      <c r="E13" s="16">
        <v>1343.13</v>
      </c>
      <c r="F13" s="17">
        <v>14</v>
      </c>
      <c r="G13" s="14">
        <v>0.15</v>
      </c>
      <c r="H13" s="18">
        <v>45404</v>
      </c>
      <c r="I13" s="16">
        <v>456.66</v>
      </c>
      <c r="J13" s="19">
        <f>Table27[[#This Row],[Sales]]*Table27[[#This Row],[Quantity]]</f>
        <v>18803.82</v>
      </c>
      <c r="K13" s="19">
        <f>Table27[[#This Row],[Sales_Quantity]]*Table27[[#This Row],[Discount]]</f>
        <v>2820.5729999999999</v>
      </c>
      <c r="L13" s="19">
        <f>Table27[[#This Row],[Sales_Quantity]]-Table27[[#This Row],[Discounted_price]]</f>
        <v>15983.246999999999</v>
      </c>
      <c r="M13" s="22">
        <f t="shared" ca="1" si="0"/>
        <v>45761.539857291667</v>
      </c>
    </row>
    <row r="14" spans="1:13" x14ac:dyDescent="0.3">
      <c r="A14" s="14" t="s">
        <v>27</v>
      </c>
      <c r="B14" s="15" t="s">
        <v>28</v>
      </c>
      <c r="C14" s="15" t="s">
        <v>36</v>
      </c>
      <c r="D14" s="15" t="s">
        <v>14</v>
      </c>
      <c r="E14" s="16">
        <v>1191.58</v>
      </c>
      <c r="F14" s="17">
        <v>14</v>
      </c>
      <c r="G14" s="14">
        <v>0.05</v>
      </c>
      <c r="H14" s="18">
        <v>45406</v>
      </c>
      <c r="I14" s="16">
        <v>452.8</v>
      </c>
      <c r="J14" s="19">
        <f>Table27[[#This Row],[Sales]]*Table27[[#This Row],[Quantity]]</f>
        <v>16682.12</v>
      </c>
      <c r="K14" s="19">
        <f>Table27[[#This Row],[Sales_Quantity]]*Table27[[#This Row],[Discount]]</f>
        <v>834.10599999999999</v>
      </c>
      <c r="L14" s="19">
        <f>Table27[[#This Row],[Sales_Quantity]]-Table27[[#This Row],[Discounted_price]]</f>
        <v>15848.013999999999</v>
      </c>
      <c r="M14" s="22">
        <f t="shared" ca="1" si="0"/>
        <v>45761.539857291667</v>
      </c>
    </row>
    <row r="15" spans="1:13" x14ac:dyDescent="0.3">
      <c r="A15" s="14" t="s">
        <v>42</v>
      </c>
      <c r="B15" s="15" t="s">
        <v>16</v>
      </c>
      <c r="C15" s="15" t="s">
        <v>13</v>
      </c>
      <c r="D15" s="15" t="s">
        <v>29</v>
      </c>
      <c r="E15" s="16">
        <v>822.28</v>
      </c>
      <c r="F15" s="17">
        <v>7</v>
      </c>
      <c r="G15" s="14">
        <v>0.05</v>
      </c>
      <c r="H15" s="18">
        <v>45406</v>
      </c>
      <c r="I15" s="16">
        <v>273.41000000000003</v>
      </c>
      <c r="J15" s="19">
        <f>Table27[[#This Row],[Sales]]*Table27[[#This Row],[Quantity]]</f>
        <v>5755.96</v>
      </c>
      <c r="K15" s="19">
        <f>Table27[[#This Row],[Sales_Quantity]]*Table27[[#This Row],[Discount]]</f>
        <v>287.798</v>
      </c>
      <c r="L15" s="19">
        <f>Table27[[#This Row],[Sales_Quantity]]-Table27[[#This Row],[Discounted_price]]</f>
        <v>5468.1620000000003</v>
      </c>
      <c r="M15" s="22">
        <f t="shared" ca="1" si="0"/>
        <v>45761.539857291667</v>
      </c>
    </row>
    <row r="16" spans="1:13" x14ac:dyDescent="0.3">
      <c r="A16" s="14" t="s">
        <v>43</v>
      </c>
      <c r="B16" s="15" t="s">
        <v>44</v>
      </c>
      <c r="C16" s="15" t="s">
        <v>26</v>
      </c>
      <c r="D16" s="15" t="s">
        <v>29</v>
      </c>
      <c r="E16" s="16">
        <v>521.66999999999996</v>
      </c>
      <c r="F16" s="17">
        <v>15</v>
      </c>
      <c r="G16" s="14">
        <v>0.15</v>
      </c>
      <c r="H16" s="18">
        <v>45409</v>
      </c>
      <c r="I16" s="16">
        <v>155.19999999999999</v>
      </c>
      <c r="J16" s="19">
        <f>Table27[[#This Row],[Sales]]*Table27[[#This Row],[Quantity]]</f>
        <v>7825.0499999999993</v>
      </c>
      <c r="K16" s="19">
        <f>Table27[[#This Row],[Sales_Quantity]]*Table27[[#This Row],[Discount]]</f>
        <v>1173.7574999999999</v>
      </c>
      <c r="L16" s="19">
        <f>Table27[[#This Row],[Sales_Quantity]]-Table27[[#This Row],[Discounted_price]]</f>
        <v>6651.2924999999996</v>
      </c>
      <c r="M16" s="22">
        <f t="shared" ca="1" si="0"/>
        <v>45761.539857291667</v>
      </c>
    </row>
    <row r="17" spans="1:13" x14ac:dyDescent="0.3">
      <c r="A17" s="14" t="s">
        <v>21</v>
      </c>
      <c r="B17" s="15" t="s">
        <v>45</v>
      </c>
      <c r="C17" s="15" t="s">
        <v>22</v>
      </c>
      <c r="D17" s="15" t="s">
        <v>23</v>
      </c>
      <c r="E17" s="16">
        <v>1502.93</v>
      </c>
      <c r="F17" s="17">
        <v>14</v>
      </c>
      <c r="G17" s="14">
        <v>0.2</v>
      </c>
      <c r="H17" s="18">
        <v>45410</v>
      </c>
      <c r="I17" s="16">
        <v>300.58999999999997</v>
      </c>
      <c r="J17" s="19">
        <f>Table27[[#This Row],[Sales]]*Table27[[#This Row],[Quantity]]</f>
        <v>21041.02</v>
      </c>
      <c r="K17" s="19">
        <f>Table27[[#This Row],[Sales_Quantity]]*Table27[[#This Row],[Discount]]</f>
        <v>4208.2040000000006</v>
      </c>
      <c r="L17" s="19">
        <f>Table27[[#This Row],[Sales_Quantity]]-Table27[[#This Row],[Discounted_price]]</f>
        <v>16832.815999999999</v>
      </c>
      <c r="M17" s="22">
        <f t="shared" ca="1" si="0"/>
        <v>45761.539857291667</v>
      </c>
    </row>
    <row r="18" spans="1:13" x14ac:dyDescent="0.3">
      <c r="A18" s="14" t="s">
        <v>46</v>
      </c>
      <c r="B18" s="15" t="s">
        <v>16</v>
      </c>
      <c r="C18" s="15" t="s">
        <v>22</v>
      </c>
      <c r="D18" s="15" t="s">
        <v>14</v>
      </c>
      <c r="E18" s="16">
        <v>877.58</v>
      </c>
      <c r="F18" s="17">
        <v>10</v>
      </c>
      <c r="G18" s="14">
        <v>0.15</v>
      </c>
      <c r="H18" s="18">
        <v>45411</v>
      </c>
      <c r="I18" s="16">
        <v>298.38</v>
      </c>
      <c r="J18" s="19">
        <f>Table27[[#This Row],[Sales]]*Table27[[#This Row],[Quantity]]</f>
        <v>8775.8000000000011</v>
      </c>
      <c r="K18" s="19">
        <f>Table27[[#This Row],[Sales_Quantity]]*Table27[[#This Row],[Discount]]</f>
        <v>1316.3700000000001</v>
      </c>
      <c r="L18" s="19">
        <f>Table27[[#This Row],[Sales_Quantity]]-Table27[[#This Row],[Discounted_price]]</f>
        <v>7459.4300000000012</v>
      </c>
      <c r="M18" s="22">
        <f t="shared" ca="1" si="0"/>
        <v>45761.539857291667</v>
      </c>
    </row>
    <row r="19" spans="1:13" x14ac:dyDescent="0.3">
      <c r="A19" s="14" t="s">
        <v>30</v>
      </c>
      <c r="B19" s="15" t="s">
        <v>47</v>
      </c>
      <c r="C19" s="15" t="s">
        <v>13</v>
      </c>
      <c r="D19" s="15" t="s">
        <v>14</v>
      </c>
      <c r="E19" s="16">
        <v>636.70000000000005</v>
      </c>
      <c r="F19" s="17">
        <v>4</v>
      </c>
      <c r="G19" s="14">
        <v>0.2</v>
      </c>
      <c r="H19" s="18">
        <v>45411</v>
      </c>
      <c r="I19" s="16">
        <v>203.74</v>
      </c>
      <c r="J19" s="19">
        <f>Table27[[#This Row],[Sales]]*Table27[[#This Row],[Quantity]]</f>
        <v>2546.8000000000002</v>
      </c>
      <c r="K19" s="19">
        <f>Table27[[#This Row],[Sales_Quantity]]*Table27[[#This Row],[Discount]]</f>
        <v>509.36000000000007</v>
      </c>
      <c r="L19" s="19">
        <f>Table27[[#This Row],[Sales_Quantity]]-Table27[[#This Row],[Discounted_price]]</f>
        <v>2037.44</v>
      </c>
      <c r="M19" s="22">
        <f t="shared" ca="1" si="0"/>
        <v>45761.539857291667</v>
      </c>
    </row>
    <row r="20" spans="1:13" x14ac:dyDescent="0.3">
      <c r="A20" s="14" t="s">
        <v>48</v>
      </c>
      <c r="B20" s="15" t="s">
        <v>49</v>
      </c>
      <c r="C20" s="15" t="s">
        <v>13</v>
      </c>
      <c r="D20" s="15" t="s">
        <v>14</v>
      </c>
      <c r="E20" s="16">
        <v>1506.14</v>
      </c>
      <c r="F20" s="17">
        <v>13</v>
      </c>
      <c r="G20" s="14">
        <v>0.2</v>
      </c>
      <c r="H20" s="18">
        <v>45412</v>
      </c>
      <c r="I20" s="16">
        <v>481.96</v>
      </c>
      <c r="J20" s="19">
        <f>Table27[[#This Row],[Sales]]*Table27[[#This Row],[Quantity]]</f>
        <v>19579.82</v>
      </c>
      <c r="K20" s="19">
        <f>Table27[[#This Row],[Sales_Quantity]]*Table27[[#This Row],[Discount]]</f>
        <v>3915.9639999999999</v>
      </c>
      <c r="L20" s="19">
        <f>Table27[[#This Row],[Sales_Quantity]]-Table27[[#This Row],[Discounted_price]]</f>
        <v>15663.856</v>
      </c>
      <c r="M20" s="22">
        <f t="shared" ca="1" si="0"/>
        <v>45761.539857291667</v>
      </c>
    </row>
    <row r="21" spans="1:13" x14ac:dyDescent="0.3">
      <c r="A21" s="14" t="s">
        <v>32</v>
      </c>
      <c r="B21" s="15" t="s">
        <v>33</v>
      </c>
      <c r="C21" s="15" t="s">
        <v>36</v>
      </c>
      <c r="D21" s="15" t="s">
        <v>23</v>
      </c>
      <c r="E21" s="16">
        <v>645.02</v>
      </c>
      <c r="F21" s="17">
        <v>4</v>
      </c>
      <c r="G21" s="14">
        <v>0</v>
      </c>
      <c r="H21" s="18">
        <v>45414</v>
      </c>
      <c r="I21" s="16">
        <v>161.26</v>
      </c>
      <c r="J21" s="19">
        <f>Table27[[#This Row],[Sales]]*Table27[[#This Row],[Quantity]]</f>
        <v>2580.08</v>
      </c>
      <c r="K21" s="19">
        <f>Table27[[#This Row],[Sales_Quantity]]*Table27[[#This Row],[Discount]]</f>
        <v>0</v>
      </c>
      <c r="L21" s="19">
        <f>Table27[[#This Row],[Sales_Quantity]]-Table27[[#This Row],[Discounted_price]]</f>
        <v>2580.08</v>
      </c>
      <c r="M21" s="22">
        <f t="shared" ca="1" si="0"/>
        <v>45761.539857291667</v>
      </c>
    </row>
    <row r="22" spans="1:13" x14ac:dyDescent="0.3">
      <c r="A22" s="14" t="s">
        <v>27</v>
      </c>
      <c r="B22" s="15" t="s">
        <v>50</v>
      </c>
      <c r="C22" s="15" t="s">
        <v>22</v>
      </c>
      <c r="D22" s="15" t="s">
        <v>17</v>
      </c>
      <c r="E22" s="16">
        <v>953.3</v>
      </c>
      <c r="F22" s="17">
        <v>11</v>
      </c>
      <c r="G22" s="14">
        <v>0</v>
      </c>
      <c r="H22" s="18">
        <v>45415</v>
      </c>
      <c r="I22" s="16">
        <v>476.65</v>
      </c>
      <c r="J22" s="19">
        <f>Table27[[#This Row],[Sales]]*Table27[[#This Row],[Quantity]]</f>
        <v>10486.3</v>
      </c>
      <c r="K22" s="19">
        <f>Table27[[#This Row],[Sales_Quantity]]*Table27[[#This Row],[Discount]]</f>
        <v>0</v>
      </c>
      <c r="L22" s="19">
        <f>Table27[[#This Row],[Sales_Quantity]]-Table27[[#This Row],[Discounted_price]]</f>
        <v>10486.3</v>
      </c>
      <c r="M22" s="22">
        <f t="shared" ca="1" si="0"/>
        <v>45761.539857291667</v>
      </c>
    </row>
    <row r="23" spans="1:13" x14ac:dyDescent="0.3">
      <c r="A23" s="14" t="s">
        <v>51</v>
      </c>
      <c r="B23" s="15" t="s">
        <v>16</v>
      </c>
      <c r="C23" s="15" t="s">
        <v>26</v>
      </c>
      <c r="D23" s="15" t="s">
        <v>23</v>
      </c>
      <c r="E23" s="16">
        <v>388.56</v>
      </c>
      <c r="F23" s="17">
        <v>14</v>
      </c>
      <c r="G23" s="14">
        <v>0.15</v>
      </c>
      <c r="H23" s="18">
        <v>45416</v>
      </c>
      <c r="I23" s="16">
        <v>82.57</v>
      </c>
      <c r="J23" s="19">
        <f>Table27[[#This Row],[Sales]]*Table27[[#This Row],[Quantity]]</f>
        <v>5439.84</v>
      </c>
      <c r="K23" s="19">
        <f>Table27[[#This Row],[Sales_Quantity]]*Table27[[#This Row],[Discount]]</f>
        <v>815.976</v>
      </c>
      <c r="L23" s="19">
        <f>Table27[[#This Row],[Sales_Quantity]]-Table27[[#This Row],[Discounted_price]]</f>
        <v>4623.8640000000005</v>
      </c>
      <c r="M23" s="22">
        <f t="shared" ca="1" si="0"/>
        <v>45761.539857291667</v>
      </c>
    </row>
    <row r="24" spans="1:13" x14ac:dyDescent="0.3">
      <c r="A24" s="14" t="s">
        <v>11</v>
      </c>
      <c r="B24" s="15" t="s">
        <v>33</v>
      </c>
      <c r="C24" s="15" t="s">
        <v>13</v>
      </c>
      <c r="D24" s="15" t="s">
        <v>14</v>
      </c>
      <c r="E24" s="16">
        <v>743.17</v>
      </c>
      <c r="F24" s="17">
        <v>9</v>
      </c>
      <c r="G24" s="14">
        <v>0</v>
      </c>
      <c r="H24" s="18">
        <v>45416</v>
      </c>
      <c r="I24" s="16">
        <v>297.27</v>
      </c>
      <c r="J24" s="19">
        <f>Table27[[#This Row],[Sales]]*Table27[[#This Row],[Quantity]]</f>
        <v>6688.53</v>
      </c>
      <c r="K24" s="19">
        <f>Table27[[#This Row],[Sales_Quantity]]*Table27[[#This Row],[Discount]]</f>
        <v>0</v>
      </c>
      <c r="L24" s="19">
        <f>Table27[[#This Row],[Sales_Quantity]]-Table27[[#This Row],[Discounted_price]]</f>
        <v>6688.53</v>
      </c>
      <c r="M24" s="22">
        <f t="shared" ca="1" si="0"/>
        <v>45761.539857291667</v>
      </c>
    </row>
    <row r="25" spans="1:13" x14ac:dyDescent="0.3">
      <c r="A25" s="14" t="s">
        <v>42</v>
      </c>
      <c r="B25" s="15" t="s">
        <v>33</v>
      </c>
      <c r="C25" s="15" t="s">
        <v>36</v>
      </c>
      <c r="D25" s="15" t="s">
        <v>23</v>
      </c>
      <c r="E25" s="16">
        <v>706.37</v>
      </c>
      <c r="F25" s="17">
        <v>6</v>
      </c>
      <c r="G25" s="14">
        <v>0</v>
      </c>
      <c r="H25" s="18">
        <v>45416</v>
      </c>
      <c r="I25" s="16">
        <v>176.59</v>
      </c>
      <c r="J25" s="19">
        <f>Table27[[#This Row],[Sales]]*Table27[[#This Row],[Quantity]]</f>
        <v>4238.22</v>
      </c>
      <c r="K25" s="19">
        <f>Table27[[#This Row],[Sales_Quantity]]*Table27[[#This Row],[Discount]]</f>
        <v>0</v>
      </c>
      <c r="L25" s="19">
        <f>Table27[[#This Row],[Sales_Quantity]]-Table27[[#This Row],[Discounted_price]]</f>
        <v>4238.22</v>
      </c>
      <c r="M25" s="22">
        <f t="shared" ca="1" si="0"/>
        <v>45761.539857291667</v>
      </c>
    </row>
    <row r="26" spans="1:13" x14ac:dyDescent="0.3">
      <c r="A26" s="14" t="s">
        <v>15</v>
      </c>
      <c r="B26" s="15" t="s">
        <v>33</v>
      </c>
      <c r="C26" s="15" t="s">
        <v>36</v>
      </c>
      <c r="D26" s="15" t="s">
        <v>41</v>
      </c>
      <c r="E26" s="16">
        <v>925.31</v>
      </c>
      <c r="F26" s="17">
        <v>8</v>
      </c>
      <c r="G26" s="14">
        <v>0.1</v>
      </c>
      <c r="H26" s="18">
        <v>45418</v>
      </c>
      <c r="I26" s="16">
        <v>374.75</v>
      </c>
      <c r="J26" s="19">
        <f>Table27[[#This Row],[Sales]]*Table27[[#This Row],[Quantity]]</f>
        <v>7402.48</v>
      </c>
      <c r="K26" s="19">
        <f>Table27[[#This Row],[Sales_Quantity]]*Table27[[#This Row],[Discount]]</f>
        <v>740.24800000000005</v>
      </c>
      <c r="L26" s="19">
        <f>Table27[[#This Row],[Sales_Quantity]]-Table27[[#This Row],[Discounted_price]]</f>
        <v>6662.232</v>
      </c>
      <c r="M26" s="22">
        <f t="shared" ca="1" si="0"/>
        <v>45761.539857291667</v>
      </c>
    </row>
    <row r="27" spans="1:13" x14ac:dyDescent="0.3">
      <c r="A27" s="14" t="s">
        <v>37</v>
      </c>
      <c r="B27" s="15" t="s">
        <v>52</v>
      </c>
      <c r="C27" s="15" t="s">
        <v>22</v>
      </c>
      <c r="D27" s="15" t="s">
        <v>23</v>
      </c>
      <c r="E27" s="16">
        <v>1173.1199999999999</v>
      </c>
      <c r="F27" s="17">
        <v>18</v>
      </c>
      <c r="G27" s="14">
        <v>0</v>
      </c>
      <c r="H27" s="18">
        <v>45418</v>
      </c>
      <c r="I27" s="16">
        <v>293.27999999999997</v>
      </c>
      <c r="J27" s="19">
        <f>Table27[[#This Row],[Sales]]*Table27[[#This Row],[Quantity]]</f>
        <v>21116.159999999996</v>
      </c>
      <c r="K27" s="19">
        <f>Table27[[#This Row],[Sales_Quantity]]*Table27[[#This Row],[Discount]]</f>
        <v>0</v>
      </c>
      <c r="L27" s="19">
        <f>Table27[[#This Row],[Sales_Quantity]]-Table27[[#This Row],[Discounted_price]]</f>
        <v>21116.159999999996</v>
      </c>
      <c r="M27" s="22">
        <f t="shared" ca="1" si="0"/>
        <v>45761.539857291667</v>
      </c>
    </row>
    <row r="28" spans="1:13" x14ac:dyDescent="0.3">
      <c r="A28" s="14" t="s">
        <v>24</v>
      </c>
      <c r="B28" s="15" t="s">
        <v>53</v>
      </c>
      <c r="C28" s="15" t="s">
        <v>26</v>
      </c>
      <c r="D28" s="15" t="s">
        <v>29</v>
      </c>
      <c r="E28" s="16">
        <v>675.54</v>
      </c>
      <c r="F28" s="17">
        <v>17</v>
      </c>
      <c r="G28" s="14">
        <v>0</v>
      </c>
      <c r="H28" s="18">
        <v>45420</v>
      </c>
      <c r="I28" s="16">
        <v>236.44</v>
      </c>
      <c r="J28" s="19">
        <f>Table27[[#This Row],[Sales]]*Table27[[#This Row],[Quantity]]</f>
        <v>11484.18</v>
      </c>
      <c r="K28" s="19">
        <f>Table27[[#This Row],[Sales_Quantity]]*Table27[[#This Row],[Discount]]</f>
        <v>0</v>
      </c>
      <c r="L28" s="19">
        <f>Table27[[#This Row],[Sales_Quantity]]-Table27[[#This Row],[Discounted_price]]</f>
        <v>11484.18</v>
      </c>
      <c r="M28" s="22">
        <f t="shared" ca="1" si="0"/>
        <v>45761.539857291667</v>
      </c>
    </row>
    <row r="29" spans="1:13" x14ac:dyDescent="0.3">
      <c r="A29" s="14" t="s">
        <v>27</v>
      </c>
      <c r="B29" s="15" t="s">
        <v>16</v>
      </c>
      <c r="C29" s="15" t="s">
        <v>36</v>
      </c>
      <c r="D29" s="15" t="s">
        <v>14</v>
      </c>
      <c r="E29" s="16">
        <v>939.09</v>
      </c>
      <c r="F29" s="17">
        <v>2</v>
      </c>
      <c r="G29" s="14">
        <v>0.05</v>
      </c>
      <c r="H29" s="18">
        <v>45422</v>
      </c>
      <c r="I29" s="16">
        <v>356.85</v>
      </c>
      <c r="J29" s="19">
        <f>Table27[[#This Row],[Sales]]*Table27[[#This Row],[Quantity]]</f>
        <v>1878.18</v>
      </c>
      <c r="K29" s="19">
        <f>Table27[[#This Row],[Sales_Quantity]]*Table27[[#This Row],[Discount]]</f>
        <v>93.909000000000006</v>
      </c>
      <c r="L29" s="19">
        <f>Table27[[#This Row],[Sales_Quantity]]-Table27[[#This Row],[Discounted_price]]</f>
        <v>1784.271</v>
      </c>
      <c r="M29" s="22">
        <f t="shared" ca="1" si="0"/>
        <v>45761.539857291667</v>
      </c>
    </row>
    <row r="30" spans="1:13" x14ac:dyDescent="0.3">
      <c r="A30" s="14" t="s">
        <v>54</v>
      </c>
      <c r="B30" s="15" t="s">
        <v>55</v>
      </c>
      <c r="C30" s="15" t="s">
        <v>20</v>
      </c>
      <c r="D30" s="15" t="s">
        <v>41</v>
      </c>
      <c r="E30" s="16">
        <v>983.34</v>
      </c>
      <c r="F30" s="17">
        <v>19</v>
      </c>
      <c r="G30" s="14">
        <v>0.1</v>
      </c>
      <c r="H30" s="18">
        <v>45426</v>
      </c>
      <c r="I30" s="16">
        <v>398.25</v>
      </c>
      <c r="J30" s="19">
        <f>Table27[[#This Row],[Sales]]*Table27[[#This Row],[Quantity]]</f>
        <v>18683.46</v>
      </c>
      <c r="K30" s="19">
        <f>Table27[[#This Row],[Sales_Quantity]]*Table27[[#This Row],[Discount]]</f>
        <v>1868.346</v>
      </c>
      <c r="L30" s="19">
        <f>Table27[[#This Row],[Sales_Quantity]]-Table27[[#This Row],[Discounted_price]]</f>
        <v>16815.113999999998</v>
      </c>
      <c r="M30" s="22">
        <f t="shared" ca="1" si="0"/>
        <v>45761.539857291667</v>
      </c>
    </row>
    <row r="31" spans="1:13" x14ac:dyDescent="0.3">
      <c r="A31" s="14" t="s">
        <v>54</v>
      </c>
      <c r="B31" s="15" t="s">
        <v>25</v>
      </c>
      <c r="C31" s="15" t="s">
        <v>22</v>
      </c>
      <c r="D31" s="15" t="s">
        <v>23</v>
      </c>
      <c r="E31" s="16">
        <v>801.21</v>
      </c>
      <c r="F31" s="17">
        <v>3</v>
      </c>
      <c r="G31" s="14">
        <v>0.2</v>
      </c>
      <c r="H31" s="18">
        <v>45426</v>
      </c>
      <c r="I31" s="16">
        <v>160.24</v>
      </c>
      <c r="J31" s="19">
        <f>Table27[[#This Row],[Sales]]*Table27[[#This Row],[Quantity]]</f>
        <v>2403.63</v>
      </c>
      <c r="K31" s="19">
        <f>Table27[[#This Row],[Sales_Quantity]]*Table27[[#This Row],[Discount]]</f>
        <v>480.72600000000006</v>
      </c>
      <c r="L31" s="19">
        <f>Table27[[#This Row],[Sales_Quantity]]-Table27[[#This Row],[Discounted_price]]</f>
        <v>1922.904</v>
      </c>
      <c r="M31" s="22">
        <f t="shared" ca="1" si="0"/>
        <v>45761.539857291667</v>
      </c>
    </row>
    <row r="32" spans="1:13" x14ac:dyDescent="0.3">
      <c r="A32" s="14" t="s">
        <v>56</v>
      </c>
      <c r="B32" s="15" t="s">
        <v>57</v>
      </c>
      <c r="C32" s="15" t="s">
        <v>26</v>
      </c>
      <c r="D32" s="15" t="s">
        <v>23</v>
      </c>
      <c r="E32" s="16">
        <v>1450.71</v>
      </c>
      <c r="F32" s="17">
        <v>5</v>
      </c>
      <c r="G32" s="14">
        <v>0.1</v>
      </c>
      <c r="H32" s="18">
        <v>45427</v>
      </c>
      <c r="I32" s="16">
        <v>326.41000000000003</v>
      </c>
      <c r="J32" s="19">
        <f>Table27[[#This Row],[Sales]]*Table27[[#This Row],[Quantity]]</f>
        <v>7253.55</v>
      </c>
      <c r="K32" s="19">
        <f>Table27[[#This Row],[Sales_Quantity]]*Table27[[#This Row],[Discount]]</f>
        <v>725.35500000000002</v>
      </c>
      <c r="L32" s="19">
        <f>Table27[[#This Row],[Sales_Quantity]]-Table27[[#This Row],[Discounted_price]]</f>
        <v>6528.1949999999997</v>
      </c>
      <c r="M32" s="22">
        <f t="shared" ca="1" si="0"/>
        <v>45761.539857291667</v>
      </c>
    </row>
    <row r="33" spans="1:13" x14ac:dyDescent="0.3">
      <c r="A33" s="14" t="s">
        <v>51</v>
      </c>
      <c r="B33" s="15" t="s">
        <v>58</v>
      </c>
      <c r="C33" s="15" t="s">
        <v>36</v>
      </c>
      <c r="D33" s="15" t="s">
        <v>14</v>
      </c>
      <c r="E33" s="16">
        <v>1023.21</v>
      </c>
      <c r="F33" s="17">
        <v>18</v>
      </c>
      <c r="G33" s="14">
        <v>0.05</v>
      </c>
      <c r="H33" s="18">
        <v>45428</v>
      </c>
      <c r="I33" s="16">
        <v>388.82</v>
      </c>
      <c r="J33" s="19">
        <f>Table27[[#This Row],[Sales]]*Table27[[#This Row],[Quantity]]</f>
        <v>18417.78</v>
      </c>
      <c r="K33" s="19">
        <f>Table27[[#This Row],[Sales_Quantity]]*Table27[[#This Row],[Discount]]</f>
        <v>920.88900000000001</v>
      </c>
      <c r="L33" s="19">
        <f>Table27[[#This Row],[Sales_Quantity]]-Table27[[#This Row],[Discounted_price]]</f>
        <v>17496.891</v>
      </c>
      <c r="M33" s="22">
        <f t="shared" ca="1" si="0"/>
        <v>45761.539857291667</v>
      </c>
    </row>
    <row r="34" spans="1:13" x14ac:dyDescent="0.3">
      <c r="A34" s="14" t="s">
        <v>30</v>
      </c>
      <c r="B34" s="15" t="s">
        <v>49</v>
      </c>
      <c r="C34" s="15" t="s">
        <v>13</v>
      </c>
      <c r="D34" s="15" t="s">
        <v>29</v>
      </c>
      <c r="E34" s="16">
        <v>853.72</v>
      </c>
      <c r="F34" s="17">
        <v>5</v>
      </c>
      <c r="G34" s="14">
        <v>0.15</v>
      </c>
      <c r="H34" s="18">
        <v>45428</v>
      </c>
      <c r="I34" s="16">
        <v>253.98</v>
      </c>
      <c r="J34" s="19">
        <f>Table27[[#This Row],[Sales]]*Table27[[#This Row],[Quantity]]</f>
        <v>4268.6000000000004</v>
      </c>
      <c r="K34" s="19">
        <f>Table27[[#This Row],[Sales_Quantity]]*Table27[[#This Row],[Discount]]</f>
        <v>640.29000000000008</v>
      </c>
      <c r="L34" s="19">
        <f>Table27[[#This Row],[Sales_Quantity]]-Table27[[#This Row],[Discounted_price]]</f>
        <v>3628.3100000000004</v>
      </c>
      <c r="M34" s="22">
        <f t="shared" ca="1" si="0"/>
        <v>45761.539857291667</v>
      </c>
    </row>
    <row r="35" spans="1:13" x14ac:dyDescent="0.3">
      <c r="A35" s="14" t="s">
        <v>59</v>
      </c>
      <c r="B35" s="15" t="s">
        <v>45</v>
      </c>
      <c r="C35" s="15" t="s">
        <v>22</v>
      </c>
      <c r="D35" s="15" t="s">
        <v>23</v>
      </c>
      <c r="E35" s="16">
        <v>967.89</v>
      </c>
      <c r="F35" s="17">
        <v>10</v>
      </c>
      <c r="G35" s="14">
        <v>0.1</v>
      </c>
      <c r="H35" s="18">
        <v>45429</v>
      </c>
      <c r="I35" s="16">
        <v>217.78</v>
      </c>
      <c r="J35" s="19">
        <f>Table27[[#This Row],[Sales]]*Table27[[#This Row],[Quantity]]</f>
        <v>9678.9</v>
      </c>
      <c r="K35" s="19">
        <f>Table27[[#This Row],[Sales_Quantity]]*Table27[[#This Row],[Discount]]</f>
        <v>967.89</v>
      </c>
      <c r="L35" s="19">
        <f>Table27[[#This Row],[Sales_Quantity]]-Table27[[#This Row],[Discounted_price]]</f>
        <v>8711.01</v>
      </c>
      <c r="M35" s="22">
        <f t="shared" ca="1" si="0"/>
        <v>45761.539857291667</v>
      </c>
    </row>
    <row r="36" spans="1:13" x14ac:dyDescent="0.3">
      <c r="A36" s="14" t="s">
        <v>60</v>
      </c>
      <c r="B36" s="15" t="s">
        <v>55</v>
      </c>
      <c r="C36" s="15" t="s">
        <v>26</v>
      </c>
      <c r="D36" s="15" t="s">
        <v>41</v>
      </c>
      <c r="E36" s="16">
        <v>1200.9000000000001</v>
      </c>
      <c r="F36" s="17">
        <v>14</v>
      </c>
      <c r="G36" s="14">
        <v>0.05</v>
      </c>
      <c r="H36" s="18">
        <v>45429</v>
      </c>
      <c r="I36" s="16">
        <v>513.38</v>
      </c>
      <c r="J36" s="19">
        <f>Table27[[#This Row],[Sales]]*Table27[[#This Row],[Quantity]]</f>
        <v>16812.600000000002</v>
      </c>
      <c r="K36" s="19">
        <f>Table27[[#This Row],[Sales_Quantity]]*Table27[[#This Row],[Discount]]</f>
        <v>840.63000000000011</v>
      </c>
      <c r="L36" s="19">
        <f>Table27[[#This Row],[Sales_Quantity]]-Table27[[#This Row],[Discounted_price]]</f>
        <v>15971.970000000001</v>
      </c>
      <c r="M36" s="22">
        <f t="shared" ca="1" si="0"/>
        <v>45761.539857291667</v>
      </c>
    </row>
    <row r="37" spans="1:13" x14ac:dyDescent="0.3">
      <c r="A37" s="14" t="s">
        <v>15</v>
      </c>
      <c r="B37" s="15" t="s">
        <v>28</v>
      </c>
      <c r="C37" s="15" t="s">
        <v>13</v>
      </c>
      <c r="D37" s="15" t="s">
        <v>14</v>
      </c>
      <c r="E37" s="16">
        <v>472.38</v>
      </c>
      <c r="F37" s="17">
        <v>12</v>
      </c>
      <c r="G37" s="14">
        <v>0.2</v>
      </c>
      <c r="H37" s="18">
        <v>45429</v>
      </c>
      <c r="I37" s="16">
        <v>151.16</v>
      </c>
      <c r="J37" s="19">
        <f>Table27[[#This Row],[Sales]]*Table27[[#This Row],[Quantity]]</f>
        <v>5668.5599999999995</v>
      </c>
      <c r="K37" s="19">
        <f>Table27[[#This Row],[Sales_Quantity]]*Table27[[#This Row],[Discount]]</f>
        <v>1133.712</v>
      </c>
      <c r="L37" s="19">
        <f>Table27[[#This Row],[Sales_Quantity]]-Table27[[#This Row],[Discounted_price]]</f>
        <v>4534.848</v>
      </c>
      <c r="M37" s="22">
        <f t="shared" ca="1" si="0"/>
        <v>45761.539857291667</v>
      </c>
    </row>
    <row r="38" spans="1:13" x14ac:dyDescent="0.3">
      <c r="A38" s="14" t="s">
        <v>11</v>
      </c>
      <c r="B38" s="15" t="s">
        <v>57</v>
      </c>
      <c r="C38" s="15" t="s">
        <v>20</v>
      </c>
      <c r="D38" s="15" t="s">
        <v>41</v>
      </c>
      <c r="E38" s="16">
        <v>840.92</v>
      </c>
      <c r="F38" s="17">
        <v>9</v>
      </c>
      <c r="G38" s="14">
        <v>0.05</v>
      </c>
      <c r="H38" s="18">
        <v>45429</v>
      </c>
      <c r="I38" s="16">
        <v>359.49</v>
      </c>
      <c r="J38" s="19">
        <f>Table27[[#This Row],[Sales]]*Table27[[#This Row],[Quantity]]</f>
        <v>7568.28</v>
      </c>
      <c r="K38" s="19">
        <f>Table27[[#This Row],[Sales_Quantity]]*Table27[[#This Row],[Discount]]</f>
        <v>378.41399999999999</v>
      </c>
      <c r="L38" s="19">
        <f>Table27[[#This Row],[Sales_Quantity]]-Table27[[#This Row],[Discounted_price]]</f>
        <v>7189.866</v>
      </c>
      <c r="M38" s="22">
        <f t="shared" ca="1" si="0"/>
        <v>45761.539857291667</v>
      </c>
    </row>
    <row r="39" spans="1:13" x14ac:dyDescent="0.3">
      <c r="A39" s="14" t="s">
        <v>54</v>
      </c>
      <c r="B39" s="15" t="s">
        <v>50</v>
      </c>
      <c r="C39" s="15" t="s">
        <v>36</v>
      </c>
      <c r="D39" s="15" t="s">
        <v>29</v>
      </c>
      <c r="E39" s="16">
        <v>1410.06</v>
      </c>
      <c r="F39" s="17">
        <v>11</v>
      </c>
      <c r="G39" s="14">
        <v>0.05</v>
      </c>
      <c r="H39" s="18">
        <v>45434</v>
      </c>
      <c r="I39" s="16">
        <v>468.84</v>
      </c>
      <c r="J39" s="19">
        <f>Table27[[#This Row],[Sales]]*Table27[[#This Row],[Quantity]]</f>
        <v>15510.66</v>
      </c>
      <c r="K39" s="19">
        <f>Table27[[#This Row],[Sales_Quantity]]*Table27[[#This Row],[Discount]]</f>
        <v>775.53300000000002</v>
      </c>
      <c r="L39" s="19">
        <f>Table27[[#This Row],[Sales_Quantity]]-Table27[[#This Row],[Discounted_price]]</f>
        <v>14735.127</v>
      </c>
      <c r="M39" s="22">
        <f t="shared" ca="1" si="0"/>
        <v>45761.539857291667</v>
      </c>
    </row>
    <row r="40" spans="1:13" x14ac:dyDescent="0.3">
      <c r="A40" s="14" t="s">
        <v>46</v>
      </c>
      <c r="B40" s="15" t="s">
        <v>61</v>
      </c>
      <c r="C40" s="15" t="s">
        <v>36</v>
      </c>
      <c r="D40" s="15" t="s">
        <v>29</v>
      </c>
      <c r="E40" s="16">
        <v>773.09</v>
      </c>
      <c r="F40" s="17">
        <v>13</v>
      </c>
      <c r="G40" s="14">
        <v>0.15</v>
      </c>
      <c r="H40" s="18">
        <v>45434</v>
      </c>
      <c r="I40" s="16">
        <v>229.99</v>
      </c>
      <c r="J40" s="19">
        <f>Table27[[#This Row],[Sales]]*Table27[[#This Row],[Quantity]]</f>
        <v>10050.17</v>
      </c>
      <c r="K40" s="19">
        <f>Table27[[#This Row],[Sales_Quantity]]*Table27[[#This Row],[Discount]]</f>
        <v>1507.5255</v>
      </c>
      <c r="L40" s="19">
        <f>Table27[[#This Row],[Sales_Quantity]]-Table27[[#This Row],[Discounted_price]]</f>
        <v>8542.6445000000003</v>
      </c>
      <c r="M40" s="22">
        <f t="shared" ca="1" si="0"/>
        <v>45761.539857291667</v>
      </c>
    </row>
    <row r="41" spans="1:13" x14ac:dyDescent="0.3">
      <c r="A41" s="14" t="s">
        <v>62</v>
      </c>
      <c r="B41" s="15" t="s">
        <v>63</v>
      </c>
      <c r="C41" s="15" t="s">
        <v>20</v>
      </c>
      <c r="D41" s="15" t="s">
        <v>14</v>
      </c>
      <c r="E41" s="16">
        <v>580.42999999999995</v>
      </c>
      <c r="F41" s="17">
        <v>19</v>
      </c>
      <c r="G41" s="14">
        <v>0.15</v>
      </c>
      <c r="H41" s="18">
        <v>45435</v>
      </c>
      <c r="I41" s="16">
        <v>197.35</v>
      </c>
      <c r="J41" s="19">
        <f>Table27[[#This Row],[Sales]]*Table27[[#This Row],[Quantity]]</f>
        <v>11028.169999999998</v>
      </c>
      <c r="K41" s="19">
        <f>Table27[[#This Row],[Sales_Quantity]]*Table27[[#This Row],[Discount]]</f>
        <v>1654.2254999999998</v>
      </c>
      <c r="L41" s="19">
        <f>Table27[[#This Row],[Sales_Quantity]]-Table27[[#This Row],[Discounted_price]]</f>
        <v>9373.9444999999978</v>
      </c>
      <c r="M41" s="22">
        <f t="shared" ca="1" si="0"/>
        <v>45761.539857291667</v>
      </c>
    </row>
    <row r="42" spans="1:13" x14ac:dyDescent="0.3">
      <c r="A42" s="14" t="s">
        <v>21</v>
      </c>
      <c r="B42" s="15" t="s">
        <v>44</v>
      </c>
      <c r="C42" s="15" t="s">
        <v>22</v>
      </c>
      <c r="D42" s="15" t="s">
        <v>14</v>
      </c>
      <c r="E42" s="16">
        <v>1151.21</v>
      </c>
      <c r="F42" s="17">
        <v>15</v>
      </c>
      <c r="G42" s="14">
        <v>0.1</v>
      </c>
      <c r="H42" s="18">
        <v>45445</v>
      </c>
      <c r="I42" s="16">
        <v>414.44</v>
      </c>
      <c r="J42" s="19">
        <f>Table27[[#This Row],[Sales]]*Table27[[#This Row],[Quantity]]</f>
        <v>17268.150000000001</v>
      </c>
      <c r="K42" s="19">
        <f>Table27[[#This Row],[Sales_Quantity]]*Table27[[#This Row],[Discount]]</f>
        <v>1726.8150000000003</v>
      </c>
      <c r="L42" s="19">
        <f>Table27[[#This Row],[Sales_Quantity]]-Table27[[#This Row],[Discounted_price]]</f>
        <v>15541.335000000001</v>
      </c>
      <c r="M42" s="22">
        <f t="shared" ca="1" si="0"/>
        <v>45761.539857291667</v>
      </c>
    </row>
    <row r="43" spans="1:13" x14ac:dyDescent="0.3">
      <c r="A43" s="14" t="s">
        <v>54</v>
      </c>
      <c r="B43" s="15" t="s">
        <v>25</v>
      </c>
      <c r="C43" s="15" t="s">
        <v>36</v>
      </c>
      <c r="D43" s="15" t="s">
        <v>41</v>
      </c>
      <c r="E43" s="16">
        <v>1025.98</v>
      </c>
      <c r="F43" s="17">
        <v>5</v>
      </c>
      <c r="G43" s="14">
        <v>0.2</v>
      </c>
      <c r="H43" s="18">
        <v>45447</v>
      </c>
      <c r="I43" s="16">
        <v>369.35</v>
      </c>
      <c r="J43" s="19">
        <f>Table27[[#This Row],[Sales]]*Table27[[#This Row],[Quantity]]</f>
        <v>5129.8999999999996</v>
      </c>
      <c r="K43" s="19">
        <f>Table27[[#This Row],[Sales_Quantity]]*Table27[[#This Row],[Discount]]</f>
        <v>1025.98</v>
      </c>
      <c r="L43" s="19">
        <f>Table27[[#This Row],[Sales_Quantity]]-Table27[[#This Row],[Discounted_price]]</f>
        <v>4103.92</v>
      </c>
      <c r="M43" s="22">
        <f t="shared" ca="1" si="0"/>
        <v>45761.539857291667</v>
      </c>
    </row>
    <row r="44" spans="1:13" x14ac:dyDescent="0.3">
      <c r="A44" s="14" t="s">
        <v>42</v>
      </c>
      <c r="B44" s="15" t="s">
        <v>58</v>
      </c>
      <c r="C44" s="15" t="s">
        <v>20</v>
      </c>
      <c r="D44" s="15" t="s">
        <v>41</v>
      </c>
      <c r="E44" s="16">
        <v>556.41999999999996</v>
      </c>
      <c r="F44" s="17">
        <v>11</v>
      </c>
      <c r="G44" s="14">
        <v>0.15</v>
      </c>
      <c r="H44" s="18">
        <v>45447</v>
      </c>
      <c r="I44" s="16">
        <v>212.83</v>
      </c>
      <c r="J44" s="19">
        <f>Table27[[#This Row],[Sales]]*Table27[[#This Row],[Quantity]]</f>
        <v>6120.62</v>
      </c>
      <c r="K44" s="19">
        <f>Table27[[#This Row],[Sales_Quantity]]*Table27[[#This Row],[Discount]]</f>
        <v>918.09299999999996</v>
      </c>
      <c r="L44" s="19">
        <f>Table27[[#This Row],[Sales_Quantity]]-Table27[[#This Row],[Discounted_price]]</f>
        <v>5202.527</v>
      </c>
      <c r="M44" s="22">
        <f t="shared" ca="1" si="0"/>
        <v>45761.539857291667</v>
      </c>
    </row>
    <row r="45" spans="1:13" x14ac:dyDescent="0.3">
      <c r="A45" s="14" t="s">
        <v>59</v>
      </c>
      <c r="B45" s="15" t="s">
        <v>25</v>
      </c>
      <c r="C45" s="15" t="s">
        <v>36</v>
      </c>
      <c r="D45" s="15" t="s">
        <v>14</v>
      </c>
      <c r="E45" s="16">
        <v>840.85</v>
      </c>
      <c r="F45" s="17">
        <v>19</v>
      </c>
      <c r="G45" s="14">
        <v>0.1</v>
      </c>
      <c r="H45" s="18">
        <v>45448</v>
      </c>
      <c r="I45" s="16">
        <v>302.70999999999998</v>
      </c>
      <c r="J45" s="19">
        <f>Table27[[#This Row],[Sales]]*Table27[[#This Row],[Quantity]]</f>
        <v>15976.15</v>
      </c>
      <c r="K45" s="19">
        <f>Table27[[#This Row],[Sales_Quantity]]*Table27[[#This Row],[Discount]]</f>
        <v>1597.615</v>
      </c>
      <c r="L45" s="19">
        <f>Table27[[#This Row],[Sales_Quantity]]-Table27[[#This Row],[Discounted_price]]</f>
        <v>14378.535</v>
      </c>
      <c r="M45" s="22">
        <f t="shared" ca="1" si="0"/>
        <v>45761.539857291667</v>
      </c>
    </row>
    <row r="46" spans="1:13" x14ac:dyDescent="0.3">
      <c r="A46" s="14" t="s">
        <v>32</v>
      </c>
      <c r="B46" s="15" t="s">
        <v>63</v>
      </c>
      <c r="C46" s="15" t="s">
        <v>26</v>
      </c>
      <c r="D46" s="15" t="s">
        <v>29</v>
      </c>
      <c r="E46" s="16">
        <v>1227.25</v>
      </c>
      <c r="F46" s="17">
        <v>12</v>
      </c>
      <c r="G46" s="14">
        <v>0.15</v>
      </c>
      <c r="H46" s="18">
        <v>45448</v>
      </c>
      <c r="I46" s="16">
        <v>365.11</v>
      </c>
      <c r="J46" s="19">
        <f>Table27[[#This Row],[Sales]]*Table27[[#This Row],[Quantity]]</f>
        <v>14727</v>
      </c>
      <c r="K46" s="19">
        <f>Table27[[#This Row],[Sales_Quantity]]*Table27[[#This Row],[Discount]]</f>
        <v>2209.0499999999997</v>
      </c>
      <c r="L46" s="19">
        <f>Table27[[#This Row],[Sales_Quantity]]-Table27[[#This Row],[Discounted_price]]</f>
        <v>12517.95</v>
      </c>
      <c r="M46" s="22">
        <f t="shared" ca="1" si="0"/>
        <v>45761.539857291667</v>
      </c>
    </row>
    <row r="47" spans="1:13" x14ac:dyDescent="0.3">
      <c r="A47" s="14" t="s">
        <v>18</v>
      </c>
      <c r="B47" s="15" t="s">
        <v>64</v>
      </c>
      <c r="C47" s="15" t="s">
        <v>36</v>
      </c>
      <c r="D47" s="15" t="s">
        <v>23</v>
      </c>
      <c r="E47" s="16">
        <v>856.7</v>
      </c>
      <c r="F47" s="17">
        <v>2</v>
      </c>
      <c r="G47" s="14">
        <v>0</v>
      </c>
      <c r="H47" s="18">
        <v>45449</v>
      </c>
      <c r="I47" s="16">
        <v>214.18</v>
      </c>
      <c r="J47" s="19">
        <f>Table27[[#This Row],[Sales]]*Table27[[#This Row],[Quantity]]</f>
        <v>1713.4</v>
      </c>
      <c r="K47" s="19">
        <f>Table27[[#This Row],[Sales_Quantity]]*Table27[[#This Row],[Discount]]</f>
        <v>0</v>
      </c>
      <c r="L47" s="19">
        <f>Table27[[#This Row],[Sales_Quantity]]-Table27[[#This Row],[Discounted_price]]</f>
        <v>1713.4</v>
      </c>
      <c r="M47" s="22">
        <f t="shared" ca="1" si="0"/>
        <v>45761.539857291667</v>
      </c>
    </row>
    <row r="48" spans="1:13" x14ac:dyDescent="0.3">
      <c r="A48" s="14" t="s">
        <v>56</v>
      </c>
      <c r="B48" s="15" t="s">
        <v>58</v>
      </c>
      <c r="C48" s="15" t="s">
        <v>36</v>
      </c>
      <c r="D48" s="15" t="s">
        <v>41</v>
      </c>
      <c r="E48" s="16">
        <v>1225.42</v>
      </c>
      <c r="F48" s="17">
        <v>8</v>
      </c>
      <c r="G48" s="14">
        <v>0.15</v>
      </c>
      <c r="H48" s="18">
        <v>45449</v>
      </c>
      <c r="I48" s="16">
        <v>468.72</v>
      </c>
      <c r="J48" s="19">
        <f>Table27[[#This Row],[Sales]]*Table27[[#This Row],[Quantity]]</f>
        <v>9803.36</v>
      </c>
      <c r="K48" s="19">
        <f>Table27[[#This Row],[Sales_Quantity]]*Table27[[#This Row],[Discount]]</f>
        <v>1470.5040000000001</v>
      </c>
      <c r="L48" s="19">
        <f>Table27[[#This Row],[Sales_Quantity]]-Table27[[#This Row],[Discounted_price]]</f>
        <v>8332.8559999999998</v>
      </c>
      <c r="M48" s="22">
        <f t="shared" ca="1" si="0"/>
        <v>45761.539857291667</v>
      </c>
    </row>
    <row r="49" spans="1:13" x14ac:dyDescent="0.3">
      <c r="A49" s="14" t="s">
        <v>65</v>
      </c>
      <c r="B49" s="15" t="s">
        <v>33</v>
      </c>
      <c r="C49" s="15" t="s">
        <v>26</v>
      </c>
      <c r="D49" s="15" t="s">
        <v>41</v>
      </c>
      <c r="E49" s="16">
        <v>1001.57</v>
      </c>
      <c r="F49" s="17">
        <v>12</v>
      </c>
      <c r="G49" s="14">
        <v>0</v>
      </c>
      <c r="H49" s="18">
        <v>45450</v>
      </c>
      <c r="I49" s="16">
        <v>450.71</v>
      </c>
      <c r="J49" s="19">
        <f>Table27[[#This Row],[Sales]]*Table27[[#This Row],[Quantity]]</f>
        <v>12018.84</v>
      </c>
      <c r="K49" s="19">
        <f>Table27[[#This Row],[Sales_Quantity]]*Table27[[#This Row],[Discount]]</f>
        <v>0</v>
      </c>
      <c r="L49" s="19">
        <f>Table27[[#This Row],[Sales_Quantity]]-Table27[[#This Row],[Discounted_price]]</f>
        <v>12018.84</v>
      </c>
      <c r="M49" s="22">
        <f t="shared" ca="1" si="0"/>
        <v>45761.539857291667</v>
      </c>
    </row>
    <row r="50" spans="1:13" x14ac:dyDescent="0.3">
      <c r="A50" s="14" t="s">
        <v>59</v>
      </c>
      <c r="B50" s="15" t="s">
        <v>28</v>
      </c>
      <c r="C50" s="15" t="s">
        <v>20</v>
      </c>
      <c r="D50" s="15" t="s">
        <v>29</v>
      </c>
      <c r="E50" s="16">
        <v>1186.8499999999999</v>
      </c>
      <c r="F50" s="17">
        <v>19</v>
      </c>
      <c r="G50" s="14">
        <v>0.2</v>
      </c>
      <c r="H50" s="18">
        <v>45451</v>
      </c>
      <c r="I50" s="16">
        <v>332.32</v>
      </c>
      <c r="J50" s="19">
        <f>Table27[[#This Row],[Sales]]*Table27[[#This Row],[Quantity]]</f>
        <v>22550.149999999998</v>
      </c>
      <c r="K50" s="19">
        <f>Table27[[#This Row],[Sales_Quantity]]*Table27[[#This Row],[Discount]]</f>
        <v>4510.03</v>
      </c>
      <c r="L50" s="19">
        <f>Table27[[#This Row],[Sales_Quantity]]-Table27[[#This Row],[Discounted_price]]</f>
        <v>18040.12</v>
      </c>
      <c r="M50" s="22">
        <f t="shared" ca="1" si="0"/>
        <v>45761.539857291667</v>
      </c>
    </row>
    <row r="51" spans="1:13" x14ac:dyDescent="0.3">
      <c r="A51" s="14" t="s">
        <v>46</v>
      </c>
      <c r="B51" s="15" t="s">
        <v>53</v>
      </c>
      <c r="C51" s="15" t="s">
        <v>22</v>
      </c>
      <c r="D51" s="15" t="s">
        <v>23</v>
      </c>
      <c r="E51" s="16">
        <v>775.45</v>
      </c>
      <c r="F51" s="17">
        <v>6</v>
      </c>
      <c r="G51" s="14">
        <v>0.1</v>
      </c>
      <c r="H51" s="18">
        <v>45457</v>
      </c>
      <c r="I51" s="16">
        <v>174.48</v>
      </c>
      <c r="J51" s="19">
        <f>Table27[[#This Row],[Sales]]*Table27[[#This Row],[Quantity]]</f>
        <v>4652.7000000000007</v>
      </c>
      <c r="K51" s="19">
        <f>Table27[[#This Row],[Sales_Quantity]]*Table27[[#This Row],[Discount]]</f>
        <v>465.2700000000001</v>
      </c>
      <c r="L51" s="19">
        <f>Table27[[#This Row],[Sales_Quantity]]-Table27[[#This Row],[Discounted_price]]</f>
        <v>4187.43</v>
      </c>
      <c r="M51" s="22">
        <f t="shared" ca="1" si="0"/>
        <v>45761.539857291667</v>
      </c>
    </row>
    <row r="52" spans="1:13" x14ac:dyDescent="0.3">
      <c r="A52" s="14" t="s">
        <v>27</v>
      </c>
      <c r="B52" s="15" t="s">
        <v>35</v>
      </c>
      <c r="C52" s="15" t="s">
        <v>22</v>
      </c>
      <c r="D52" s="15" t="s">
        <v>23</v>
      </c>
      <c r="E52" s="16">
        <v>1021.47</v>
      </c>
      <c r="F52" s="17">
        <v>6</v>
      </c>
      <c r="G52" s="14">
        <v>0.05</v>
      </c>
      <c r="H52" s="18">
        <v>45461</v>
      </c>
      <c r="I52" s="16">
        <v>242.6</v>
      </c>
      <c r="J52" s="19">
        <f>Table27[[#This Row],[Sales]]*Table27[[#This Row],[Quantity]]</f>
        <v>6128.82</v>
      </c>
      <c r="K52" s="19">
        <f>Table27[[#This Row],[Sales_Quantity]]*Table27[[#This Row],[Discount]]</f>
        <v>306.44099999999997</v>
      </c>
      <c r="L52" s="19">
        <f>Table27[[#This Row],[Sales_Quantity]]-Table27[[#This Row],[Discounted_price]]</f>
        <v>5822.3789999999999</v>
      </c>
      <c r="M52" s="22">
        <f t="shared" ca="1" si="0"/>
        <v>45761.539857291667</v>
      </c>
    </row>
    <row r="53" spans="1:13" x14ac:dyDescent="0.3">
      <c r="A53" s="14" t="s">
        <v>60</v>
      </c>
      <c r="B53" s="15" t="s">
        <v>25</v>
      </c>
      <c r="C53" s="15" t="s">
        <v>22</v>
      </c>
      <c r="D53" s="15" t="s">
        <v>17</v>
      </c>
      <c r="E53" s="16">
        <v>1226.6199999999999</v>
      </c>
      <c r="F53" s="17">
        <v>7</v>
      </c>
      <c r="G53" s="14">
        <v>0.1</v>
      </c>
      <c r="H53" s="18">
        <v>45463</v>
      </c>
      <c r="I53" s="16">
        <v>551.98</v>
      </c>
      <c r="J53" s="19">
        <f>Table27[[#This Row],[Sales]]*Table27[[#This Row],[Quantity]]</f>
        <v>8586.34</v>
      </c>
      <c r="K53" s="19">
        <f>Table27[[#This Row],[Sales_Quantity]]*Table27[[#This Row],[Discount]]</f>
        <v>858.63400000000001</v>
      </c>
      <c r="L53" s="19">
        <f>Table27[[#This Row],[Sales_Quantity]]-Table27[[#This Row],[Discounted_price]]</f>
        <v>7727.7060000000001</v>
      </c>
      <c r="M53" s="22">
        <f t="shared" ca="1" si="0"/>
        <v>45761.539857291667</v>
      </c>
    </row>
    <row r="54" spans="1:13" x14ac:dyDescent="0.3">
      <c r="A54" s="14" t="s">
        <v>24</v>
      </c>
      <c r="B54" s="15" t="s">
        <v>66</v>
      </c>
      <c r="C54" s="15" t="s">
        <v>22</v>
      </c>
      <c r="D54" s="15" t="s">
        <v>29</v>
      </c>
      <c r="E54" s="16">
        <v>1086.93</v>
      </c>
      <c r="F54" s="17">
        <v>2</v>
      </c>
      <c r="G54" s="14">
        <v>0</v>
      </c>
      <c r="H54" s="18">
        <v>45464</v>
      </c>
      <c r="I54" s="16">
        <v>380.43</v>
      </c>
      <c r="J54" s="19">
        <f>Table27[[#This Row],[Sales]]*Table27[[#This Row],[Quantity]]</f>
        <v>2173.86</v>
      </c>
      <c r="K54" s="19">
        <f>Table27[[#This Row],[Sales_Quantity]]*Table27[[#This Row],[Discount]]</f>
        <v>0</v>
      </c>
      <c r="L54" s="19">
        <f>Table27[[#This Row],[Sales_Quantity]]-Table27[[#This Row],[Discounted_price]]</f>
        <v>2173.86</v>
      </c>
      <c r="M54" s="22">
        <f t="shared" ca="1" si="0"/>
        <v>45761.539857291667</v>
      </c>
    </row>
    <row r="55" spans="1:13" x14ac:dyDescent="0.3">
      <c r="A55" s="14" t="s">
        <v>67</v>
      </c>
      <c r="B55" s="15" t="s">
        <v>50</v>
      </c>
      <c r="C55" s="15" t="s">
        <v>13</v>
      </c>
      <c r="D55" s="15" t="s">
        <v>14</v>
      </c>
      <c r="E55" s="16">
        <v>942.9</v>
      </c>
      <c r="F55" s="17">
        <v>18</v>
      </c>
      <c r="G55" s="14">
        <v>0.1</v>
      </c>
      <c r="H55" s="18">
        <v>45466</v>
      </c>
      <c r="I55" s="16">
        <v>339.44</v>
      </c>
      <c r="J55" s="19">
        <f>Table27[[#This Row],[Sales]]*Table27[[#This Row],[Quantity]]</f>
        <v>16972.2</v>
      </c>
      <c r="K55" s="19">
        <f>Table27[[#This Row],[Sales_Quantity]]*Table27[[#This Row],[Discount]]</f>
        <v>1697.2200000000003</v>
      </c>
      <c r="L55" s="19">
        <f>Table27[[#This Row],[Sales_Quantity]]-Table27[[#This Row],[Discounted_price]]</f>
        <v>15274.98</v>
      </c>
      <c r="M55" s="22">
        <f t="shared" ca="1" si="0"/>
        <v>45761.539857291667</v>
      </c>
    </row>
    <row r="56" spans="1:13" x14ac:dyDescent="0.3">
      <c r="A56" s="14" t="s">
        <v>34</v>
      </c>
      <c r="B56" s="15" t="s">
        <v>40</v>
      </c>
      <c r="C56" s="15" t="s">
        <v>26</v>
      </c>
      <c r="D56" s="15" t="s">
        <v>23</v>
      </c>
      <c r="E56" s="16">
        <v>818.8</v>
      </c>
      <c r="F56" s="17">
        <v>15</v>
      </c>
      <c r="G56" s="14">
        <v>0.15</v>
      </c>
      <c r="H56" s="18">
        <v>45468</v>
      </c>
      <c r="I56" s="16">
        <v>173.99</v>
      </c>
      <c r="J56" s="19">
        <f>Table27[[#This Row],[Sales]]*Table27[[#This Row],[Quantity]]</f>
        <v>12282</v>
      </c>
      <c r="K56" s="19">
        <f>Table27[[#This Row],[Sales_Quantity]]*Table27[[#This Row],[Discount]]</f>
        <v>1842.3</v>
      </c>
      <c r="L56" s="19">
        <f>Table27[[#This Row],[Sales_Quantity]]-Table27[[#This Row],[Discounted_price]]</f>
        <v>10439.700000000001</v>
      </c>
      <c r="M56" s="22">
        <f t="shared" ca="1" si="0"/>
        <v>45761.539857291667</v>
      </c>
    </row>
    <row r="57" spans="1:13" x14ac:dyDescent="0.3">
      <c r="A57" s="14" t="s">
        <v>21</v>
      </c>
      <c r="B57" s="15" t="s">
        <v>16</v>
      </c>
      <c r="C57" s="15" t="s">
        <v>22</v>
      </c>
      <c r="D57" s="15" t="s">
        <v>29</v>
      </c>
      <c r="E57" s="16">
        <v>919.04</v>
      </c>
      <c r="F57" s="17">
        <v>10</v>
      </c>
      <c r="G57" s="14">
        <v>0.2</v>
      </c>
      <c r="H57" s="18">
        <v>45468</v>
      </c>
      <c r="I57" s="16">
        <v>257.33</v>
      </c>
      <c r="J57" s="19">
        <f>Table27[[#This Row],[Sales]]*Table27[[#This Row],[Quantity]]</f>
        <v>9190.4</v>
      </c>
      <c r="K57" s="19">
        <f>Table27[[#This Row],[Sales_Quantity]]*Table27[[#This Row],[Discount]]</f>
        <v>1838.08</v>
      </c>
      <c r="L57" s="19">
        <f>Table27[[#This Row],[Sales_Quantity]]-Table27[[#This Row],[Discounted_price]]</f>
        <v>7352.32</v>
      </c>
      <c r="M57" s="22">
        <f t="shared" ca="1" si="0"/>
        <v>45761.539857291667</v>
      </c>
    </row>
    <row r="58" spans="1:13" x14ac:dyDescent="0.3">
      <c r="A58" s="14" t="s">
        <v>24</v>
      </c>
      <c r="B58" s="15" t="s">
        <v>68</v>
      </c>
      <c r="C58" s="15" t="s">
        <v>36</v>
      </c>
      <c r="D58" s="15" t="s">
        <v>14</v>
      </c>
      <c r="E58" s="16">
        <v>973.26</v>
      </c>
      <c r="F58" s="17">
        <v>11</v>
      </c>
      <c r="G58" s="14">
        <v>0</v>
      </c>
      <c r="H58" s="18">
        <v>45470</v>
      </c>
      <c r="I58" s="16">
        <v>389.3</v>
      </c>
      <c r="J58" s="19">
        <f>Table27[[#This Row],[Sales]]*Table27[[#This Row],[Quantity]]</f>
        <v>10705.86</v>
      </c>
      <c r="K58" s="19">
        <f>Table27[[#This Row],[Sales_Quantity]]*Table27[[#This Row],[Discount]]</f>
        <v>0</v>
      </c>
      <c r="L58" s="19">
        <f>Table27[[#This Row],[Sales_Quantity]]-Table27[[#This Row],[Discounted_price]]</f>
        <v>10705.86</v>
      </c>
      <c r="M58" s="22">
        <f t="shared" ca="1" si="0"/>
        <v>45761.539857291667</v>
      </c>
    </row>
    <row r="59" spans="1:13" x14ac:dyDescent="0.3">
      <c r="A59" s="14" t="s">
        <v>43</v>
      </c>
      <c r="B59" s="15" t="s">
        <v>66</v>
      </c>
      <c r="C59" s="15" t="s">
        <v>26</v>
      </c>
      <c r="D59" s="15" t="s">
        <v>23</v>
      </c>
      <c r="E59" s="16">
        <v>741.61</v>
      </c>
      <c r="F59" s="17">
        <v>1</v>
      </c>
      <c r="G59" s="14">
        <v>0.2</v>
      </c>
      <c r="H59" s="18">
        <v>45471</v>
      </c>
      <c r="I59" s="16">
        <v>148.32</v>
      </c>
      <c r="J59" s="19">
        <f>Table27[[#This Row],[Sales]]*Table27[[#This Row],[Quantity]]</f>
        <v>741.61</v>
      </c>
      <c r="K59" s="19">
        <f>Table27[[#This Row],[Sales_Quantity]]*Table27[[#This Row],[Discount]]</f>
        <v>148.322</v>
      </c>
      <c r="L59" s="19">
        <f>Table27[[#This Row],[Sales_Quantity]]-Table27[[#This Row],[Discounted_price]]</f>
        <v>593.28800000000001</v>
      </c>
      <c r="M59" s="22">
        <f t="shared" ca="1" si="0"/>
        <v>45761.539857291667</v>
      </c>
    </row>
    <row r="60" spans="1:13" x14ac:dyDescent="0.3">
      <c r="A60" s="14" t="s">
        <v>69</v>
      </c>
      <c r="B60" s="15" t="s">
        <v>40</v>
      </c>
      <c r="C60" s="15" t="s">
        <v>26</v>
      </c>
      <c r="D60" s="15" t="s">
        <v>14</v>
      </c>
      <c r="E60" s="16">
        <v>1248.82</v>
      </c>
      <c r="F60" s="17">
        <v>2</v>
      </c>
      <c r="G60" s="14">
        <v>0.1</v>
      </c>
      <c r="H60" s="18">
        <v>45473</v>
      </c>
      <c r="I60" s="16">
        <v>449.58</v>
      </c>
      <c r="J60" s="19">
        <f>Table27[[#This Row],[Sales]]*Table27[[#This Row],[Quantity]]</f>
        <v>2497.64</v>
      </c>
      <c r="K60" s="19">
        <f>Table27[[#This Row],[Sales_Quantity]]*Table27[[#This Row],[Discount]]</f>
        <v>249.76400000000001</v>
      </c>
      <c r="L60" s="19">
        <f>Table27[[#This Row],[Sales_Quantity]]-Table27[[#This Row],[Discounted_price]]</f>
        <v>2247.8759999999997</v>
      </c>
      <c r="M60" s="22">
        <f t="shared" ca="1" si="0"/>
        <v>45761.539857291667</v>
      </c>
    </row>
    <row r="61" spans="1:13" x14ac:dyDescent="0.3">
      <c r="A61" s="14" t="s">
        <v>15</v>
      </c>
      <c r="B61" s="15" t="s">
        <v>61</v>
      </c>
      <c r="C61" s="15" t="s">
        <v>13</v>
      </c>
      <c r="D61" s="15" t="s">
        <v>17</v>
      </c>
      <c r="E61" s="16">
        <v>1360.36</v>
      </c>
      <c r="F61" s="17">
        <v>17</v>
      </c>
      <c r="G61" s="14">
        <v>0</v>
      </c>
      <c r="H61" s="18">
        <v>45473</v>
      </c>
      <c r="I61" s="16">
        <v>680.18</v>
      </c>
      <c r="J61" s="19">
        <f>Table27[[#This Row],[Sales]]*Table27[[#This Row],[Quantity]]</f>
        <v>23126.12</v>
      </c>
      <c r="K61" s="19">
        <f>Table27[[#This Row],[Sales_Quantity]]*Table27[[#This Row],[Discount]]</f>
        <v>0</v>
      </c>
      <c r="L61" s="19">
        <f>Table27[[#This Row],[Sales_Quantity]]-Table27[[#This Row],[Discounted_price]]</f>
        <v>23126.12</v>
      </c>
      <c r="M61" s="22">
        <f t="shared" ca="1" si="0"/>
        <v>45761.539857291667</v>
      </c>
    </row>
    <row r="62" spans="1:13" x14ac:dyDescent="0.3">
      <c r="A62" s="14" t="s">
        <v>59</v>
      </c>
      <c r="B62" s="15" t="s">
        <v>33</v>
      </c>
      <c r="C62" s="15" t="s">
        <v>20</v>
      </c>
      <c r="D62" s="15" t="s">
        <v>14</v>
      </c>
      <c r="E62" s="16">
        <v>1383.3</v>
      </c>
      <c r="F62" s="17">
        <v>8</v>
      </c>
      <c r="G62" s="14">
        <v>0.1</v>
      </c>
      <c r="H62" s="18">
        <v>45478</v>
      </c>
      <c r="I62" s="16">
        <v>497.99</v>
      </c>
      <c r="J62" s="19">
        <f>Table27[[#This Row],[Sales]]*Table27[[#This Row],[Quantity]]</f>
        <v>11066.4</v>
      </c>
      <c r="K62" s="19">
        <f>Table27[[#This Row],[Sales_Quantity]]*Table27[[#This Row],[Discount]]</f>
        <v>1106.6400000000001</v>
      </c>
      <c r="L62" s="19">
        <f>Table27[[#This Row],[Sales_Quantity]]-Table27[[#This Row],[Discounted_price]]</f>
        <v>9959.76</v>
      </c>
      <c r="M62" s="22">
        <f t="shared" ca="1" si="0"/>
        <v>45761.539857291667</v>
      </c>
    </row>
    <row r="63" spans="1:13" x14ac:dyDescent="0.3">
      <c r="A63" s="14" t="s">
        <v>37</v>
      </c>
      <c r="B63" s="15" t="s">
        <v>57</v>
      </c>
      <c r="C63" s="15" t="s">
        <v>36</v>
      </c>
      <c r="D63" s="15" t="s">
        <v>41</v>
      </c>
      <c r="E63" s="16">
        <v>488.99</v>
      </c>
      <c r="F63" s="17">
        <v>9</v>
      </c>
      <c r="G63" s="14">
        <v>0</v>
      </c>
      <c r="H63" s="18">
        <v>45479</v>
      </c>
      <c r="I63" s="16">
        <v>220.05</v>
      </c>
      <c r="J63" s="19">
        <f>Table27[[#This Row],[Sales]]*Table27[[#This Row],[Quantity]]</f>
        <v>4400.91</v>
      </c>
      <c r="K63" s="19">
        <f>Table27[[#This Row],[Sales_Quantity]]*Table27[[#This Row],[Discount]]</f>
        <v>0</v>
      </c>
      <c r="L63" s="19">
        <f>Table27[[#This Row],[Sales_Quantity]]-Table27[[#This Row],[Discounted_price]]</f>
        <v>4400.91</v>
      </c>
      <c r="M63" s="22">
        <f t="shared" ca="1" si="0"/>
        <v>45761.539857291667</v>
      </c>
    </row>
    <row r="64" spans="1:13" x14ac:dyDescent="0.3">
      <c r="A64" s="14" t="s">
        <v>32</v>
      </c>
      <c r="B64" s="15" t="s">
        <v>33</v>
      </c>
      <c r="C64" s="15" t="s">
        <v>20</v>
      </c>
      <c r="D64" s="15" t="s">
        <v>29</v>
      </c>
      <c r="E64" s="16">
        <v>933.71</v>
      </c>
      <c r="F64" s="17">
        <v>17</v>
      </c>
      <c r="G64" s="14">
        <v>0.1</v>
      </c>
      <c r="H64" s="18">
        <v>45481</v>
      </c>
      <c r="I64" s="16">
        <v>294.12</v>
      </c>
      <c r="J64" s="19">
        <f>Table27[[#This Row],[Sales]]*Table27[[#This Row],[Quantity]]</f>
        <v>15873.07</v>
      </c>
      <c r="K64" s="19">
        <f>Table27[[#This Row],[Sales_Quantity]]*Table27[[#This Row],[Discount]]</f>
        <v>1587.307</v>
      </c>
      <c r="L64" s="19">
        <f>Table27[[#This Row],[Sales_Quantity]]-Table27[[#This Row],[Discounted_price]]</f>
        <v>14285.762999999999</v>
      </c>
      <c r="M64" s="22">
        <f t="shared" ca="1" si="0"/>
        <v>45761.539857291667</v>
      </c>
    </row>
    <row r="65" spans="1:13" x14ac:dyDescent="0.3">
      <c r="A65" s="14" t="s">
        <v>69</v>
      </c>
      <c r="B65" s="15" t="s">
        <v>12</v>
      </c>
      <c r="C65" s="15" t="s">
        <v>13</v>
      </c>
      <c r="D65" s="15" t="s">
        <v>23</v>
      </c>
      <c r="E65" s="16">
        <v>1005.53</v>
      </c>
      <c r="F65" s="17">
        <v>17</v>
      </c>
      <c r="G65" s="14">
        <v>0.2</v>
      </c>
      <c r="H65" s="18">
        <v>45481</v>
      </c>
      <c r="I65" s="16">
        <v>201.11</v>
      </c>
      <c r="J65" s="19">
        <f>Table27[[#This Row],[Sales]]*Table27[[#This Row],[Quantity]]</f>
        <v>17094.009999999998</v>
      </c>
      <c r="K65" s="19">
        <f>Table27[[#This Row],[Sales_Quantity]]*Table27[[#This Row],[Discount]]</f>
        <v>3418.8019999999997</v>
      </c>
      <c r="L65" s="19">
        <f>Table27[[#This Row],[Sales_Quantity]]-Table27[[#This Row],[Discounted_price]]</f>
        <v>13675.207999999999</v>
      </c>
      <c r="M65" s="22">
        <f t="shared" ca="1" si="0"/>
        <v>45761.539857291667</v>
      </c>
    </row>
    <row r="66" spans="1:13" x14ac:dyDescent="0.3">
      <c r="A66" s="14" t="s">
        <v>43</v>
      </c>
      <c r="B66" s="15" t="s">
        <v>63</v>
      </c>
      <c r="C66" s="15" t="s">
        <v>22</v>
      </c>
      <c r="D66" s="15" t="s">
        <v>23</v>
      </c>
      <c r="E66" s="16">
        <v>1100.0999999999999</v>
      </c>
      <c r="F66" s="17">
        <v>5</v>
      </c>
      <c r="G66" s="14">
        <v>0.05</v>
      </c>
      <c r="H66" s="18">
        <v>45482</v>
      </c>
      <c r="I66" s="16">
        <v>261.27</v>
      </c>
      <c r="J66" s="19">
        <f>Table27[[#This Row],[Sales]]*Table27[[#This Row],[Quantity]]</f>
        <v>5500.5</v>
      </c>
      <c r="K66" s="19">
        <f>Table27[[#This Row],[Sales_Quantity]]*Table27[[#This Row],[Discount]]</f>
        <v>275.02500000000003</v>
      </c>
      <c r="L66" s="19">
        <f>Table27[[#This Row],[Sales_Quantity]]-Table27[[#This Row],[Discounted_price]]</f>
        <v>5225.4750000000004</v>
      </c>
      <c r="M66" s="22">
        <f t="shared" ca="1" si="0"/>
        <v>45761.539857291667</v>
      </c>
    </row>
    <row r="67" spans="1:13" x14ac:dyDescent="0.3">
      <c r="A67" s="14" t="s">
        <v>69</v>
      </c>
      <c r="B67" s="15" t="s">
        <v>25</v>
      </c>
      <c r="C67" s="15" t="s">
        <v>26</v>
      </c>
      <c r="D67" s="15" t="s">
        <v>29</v>
      </c>
      <c r="E67" s="16">
        <v>1034.7</v>
      </c>
      <c r="F67" s="17">
        <v>15</v>
      </c>
      <c r="G67" s="14">
        <v>0.15</v>
      </c>
      <c r="H67" s="18">
        <v>45487</v>
      </c>
      <c r="I67" s="16">
        <v>307.82</v>
      </c>
      <c r="J67" s="19">
        <f>Table27[[#This Row],[Sales]]*Table27[[#This Row],[Quantity]]</f>
        <v>15520.5</v>
      </c>
      <c r="K67" s="19">
        <f>Table27[[#This Row],[Sales_Quantity]]*Table27[[#This Row],[Discount]]</f>
        <v>2328.0749999999998</v>
      </c>
      <c r="L67" s="19">
        <f>Table27[[#This Row],[Sales_Quantity]]-Table27[[#This Row],[Discounted_price]]</f>
        <v>13192.424999999999</v>
      </c>
      <c r="M67" s="22">
        <f t="shared" ref="M67:M130" ca="1" si="1">NOW()</f>
        <v>45761.539857291667</v>
      </c>
    </row>
    <row r="68" spans="1:13" x14ac:dyDescent="0.3">
      <c r="A68" s="14" t="s">
        <v>67</v>
      </c>
      <c r="B68" s="15" t="s">
        <v>33</v>
      </c>
      <c r="C68" s="15" t="s">
        <v>22</v>
      </c>
      <c r="D68" s="15" t="s">
        <v>14</v>
      </c>
      <c r="E68" s="16">
        <v>876.44</v>
      </c>
      <c r="F68" s="17">
        <v>12</v>
      </c>
      <c r="G68" s="14">
        <v>0.05</v>
      </c>
      <c r="H68" s="18">
        <v>45488</v>
      </c>
      <c r="I68" s="16">
        <v>333.05</v>
      </c>
      <c r="J68" s="19">
        <f>Table27[[#This Row],[Sales]]*Table27[[#This Row],[Quantity]]</f>
        <v>10517.28</v>
      </c>
      <c r="K68" s="19">
        <f>Table27[[#This Row],[Sales_Quantity]]*Table27[[#This Row],[Discount]]</f>
        <v>525.86400000000003</v>
      </c>
      <c r="L68" s="19">
        <f>Table27[[#This Row],[Sales_Quantity]]-Table27[[#This Row],[Discounted_price]]</f>
        <v>9991.4160000000011</v>
      </c>
      <c r="M68" s="22">
        <f t="shared" ca="1" si="1"/>
        <v>45761.539857291667</v>
      </c>
    </row>
    <row r="69" spans="1:13" x14ac:dyDescent="0.3">
      <c r="A69" s="14" t="s">
        <v>70</v>
      </c>
      <c r="B69" s="15" t="s">
        <v>57</v>
      </c>
      <c r="C69" s="15" t="s">
        <v>13</v>
      </c>
      <c r="D69" s="15" t="s">
        <v>29</v>
      </c>
      <c r="E69" s="16">
        <v>1371.34</v>
      </c>
      <c r="F69" s="17">
        <v>5</v>
      </c>
      <c r="G69" s="14">
        <v>0.05</v>
      </c>
      <c r="H69" s="18">
        <v>45488</v>
      </c>
      <c r="I69" s="16">
        <v>455.97</v>
      </c>
      <c r="J69" s="19">
        <f>Table27[[#This Row],[Sales]]*Table27[[#This Row],[Quantity]]</f>
        <v>6856.7</v>
      </c>
      <c r="K69" s="19">
        <f>Table27[[#This Row],[Sales_Quantity]]*Table27[[#This Row],[Discount]]</f>
        <v>342.83500000000004</v>
      </c>
      <c r="L69" s="19">
        <f>Table27[[#This Row],[Sales_Quantity]]-Table27[[#This Row],[Discounted_price]]</f>
        <v>6513.8649999999998</v>
      </c>
      <c r="M69" s="22">
        <f t="shared" ca="1" si="1"/>
        <v>45761.539857291667</v>
      </c>
    </row>
    <row r="70" spans="1:13" x14ac:dyDescent="0.3">
      <c r="A70" s="14" t="s">
        <v>59</v>
      </c>
      <c r="B70" s="15" t="s">
        <v>49</v>
      </c>
      <c r="C70" s="15" t="s">
        <v>26</v>
      </c>
      <c r="D70" s="15" t="s">
        <v>23</v>
      </c>
      <c r="E70" s="16">
        <v>1020.26</v>
      </c>
      <c r="F70" s="17">
        <v>11</v>
      </c>
      <c r="G70" s="14">
        <v>0.05</v>
      </c>
      <c r="H70" s="18">
        <v>45494</v>
      </c>
      <c r="I70" s="16">
        <v>242.31</v>
      </c>
      <c r="J70" s="19">
        <f>Table27[[#This Row],[Sales]]*Table27[[#This Row],[Quantity]]</f>
        <v>11222.86</v>
      </c>
      <c r="K70" s="19">
        <f>Table27[[#This Row],[Sales_Quantity]]*Table27[[#This Row],[Discount]]</f>
        <v>561.14300000000003</v>
      </c>
      <c r="L70" s="19">
        <f>Table27[[#This Row],[Sales_Quantity]]-Table27[[#This Row],[Discounted_price]]</f>
        <v>10661.717000000001</v>
      </c>
      <c r="M70" s="22">
        <f t="shared" ca="1" si="1"/>
        <v>45761.539857291667</v>
      </c>
    </row>
    <row r="71" spans="1:13" x14ac:dyDescent="0.3">
      <c r="A71" s="14" t="s">
        <v>46</v>
      </c>
      <c r="B71" s="15" t="s">
        <v>12</v>
      </c>
      <c r="C71" s="15" t="s">
        <v>36</v>
      </c>
      <c r="D71" s="15" t="s">
        <v>41</v>
      </c>
      <c r="E71" s="16">
        <v>804.81</v>
      </c>
      <c r="F71" s="17">
        <v>1</v>
      </c>
      <c r="G71" s="14">
        <v>0.05</v>
      </c>
      <c r="H71" s="18">
        <v>45502</v>
      </c>
      <c r="I71" s="16">
        <v>344.06</v>
      </c>
      <c r="J71" s="19">
        <f>Table27[[#This Row],[Sales]]*Table27[[#This Row],[Quantity]]</f>
        <v>804.81</v>
      </c>
      <c r="K71" s="19">
        <f>Table27[[#This Row],[Sales_Quantity]]*Table27[[#This Row],[Discount]]</f>
        <v>40.240499999999997</v>
      </c>
      <c r="L71" s="19">
        <f>Table27[[#This Row],[Sales_Quantity]]-Table27[[#This Row],[Discounted_price]]</f>
        <v>764.56949999999995</v>
      </c>
      <c r="M71" s="22">
        <f t="shared" ca="1" si="1"/>
        <v>45761.539857291667</v>
      </c>
    </row>
    <row r="72" spans="1:13" x14ac:dyDescent="0.3">
      <c r="A72" s="14" t="s">
        <v>24</v>
      </c>
      <c r="B72" s="15" t="s">
        <v>57</v>
      </c>
      <c r="C72" s="15" t="s">
        <v>36</v>
      </c>
      <c r="D72" s="15" t="s">
        <v>23</v>
      </c>
      <c r="E72" s="16">
        <v>608.66</v>
      </c>
      <c r="F72" s="17">
        <v>1</v>
      </c>
      <c r="G72" s="14">
        <v>0.05</v>
      </c>
      <c r="H72" s="18">
        <v>45503</v>
      </c>
      <c r="I72" s="16">
        <v>144.56</v>
      </c>
      <c r="J72" s="19">
        <f>Table27[[#This Row],[Sales]]*Table27[[#This Row],[Quantity]]</f>
        <v>608.66</v>
      </c>
      <c r="K72" s="19">
        <f>Table27[[#This Row],[Sales_Quantity]]*Table27[[#This Row],[Discount]]</f>
        <v>30.433</v>
      </c>
      <c r="L72" s="19">
        <f>Table27[[#This Row],[Sales_Quantity]]-Table27[[#This Row],[Discounted_price]]</f>
        <v>578.22699999999998</v>
      </c>
      <c r="M72" s="22">
        <f t="shared" ca="1" si="1"/>
        <v>45761.539857291667</v>
      </c>
    </row>
    <row r="73" spans="1:13" x14ac:dyDescent="0.3">
      <c r="A73" s="14" t="s">
        <v>70</v>
      </c>
      <c r="B73" s="15" t="s">
        <v>71</v>
      </c>
      <c r="C73" s="15" t="s">
        <v>22</v>
      </c>
      <c r="D73" s="15" t="s">
        <v>41</v>
      </c>
      <c r="E73" s="16">
        <v>981.2</v>
      </c>
      <c r="F73" s="17">
        <v>19</v>
      </c>
      <c r="G73" s="14">
        <v>0</v>
      </c>
      <c r="H73" s="18">
        <v>45504</v>
      </c>
      <c r="I73" s="16">
        <v>441.54</v>
      </c>
      <c r="J73" s="19">
        <f>Table27[[#This Row],[Sales]]*Table27[[#This Row],[Quantity]]</f>
        <v>18642.8</v>
      </c>
      <c r="K73" s="19">
        <f>Table27[[#This Row],[Sales_Quantity]]*Table27[[#This Row],[Discount]]</f>
        <v>0</v>
      </c>
      <c r="L73" s="19">
        <f>Table27[[#This Row],[Sales_Quantity]]-Table27[[#This Row],[Discounted_price]]</f>
        <v>18642.8</v>
      </c>
      <c r="M73" s="22">
        <f t="shared" ca="1" si="1"/>
        <v>45761.539857291667</v>
      </c>
    </row>
    <row r="74" spans="1:13" x14ac:dyDescent="0.3">
      <c r="A74" s="14" t="s">
        <v>72</v>
      </c>
      <c r="B74" s="15" t="s">
        <v>57</v>
      </c>
      <c r="C74" s="15" t="s">
        <v>20</v>
      </c>
      <c r="D74" s="15" t="s">
        <v>23</v>
      </c>
      <c r="E74" s="16">
        <v>539.77</v>
      </c>
      <c r="F74" s="17">
        <v>10</v>
      </c>
      <c r="G74" s="14">
        <v>0.15</v>
      </c>
      <c r="H74" s="18">
        <v>45509</v>
      </c>
      <c r="I74" s="16">
        <v>114.7</v>
      </c>
      <c r="J74" s="19">
        <f>Table27[[#This Row],[Sales]]*Table27[[#This Row],[Quantity]]</f>
        <v>5397.7</v>
      </c>
      <c r="K74" s="19">
        <f>Table27[[#This Row],[Sales_Quantity]]*Table27[[#This Row],[Discount]]</f>
        <v>809.65499999999997</v>
      </c>
      <c r="L74" s="19">
        <f>Table27[[#This Row],[Sales_Quantity]]-Table27[[#This Row],[Discounted_price]]</f>
        <v>4588.0450000000001</v>
      </c>
      <c r="M74" s="22">
        <f t="shared" ca="1" si="1"/>
        <v>45761.539857291667</v>
      </c>
    </row>
    <row r="75" spans="1:13" x14ac:dyDescent="0.3">
      <c r="A75" s="14" t="s">
        <v>15</v>
      </c>
      <c r="B75" s="15" t="s">
        <v>73</v>
      </c>
      <c r="C75" s="15" t="s">
        <v>22</v>
      </c>
      <c r="D75" s="15" t="s">
        <v>14</v>
      </c>
      <c r="E75" s="16">
        <v>804.45</v>
      </c>
      <c r="F75" s="17">
        <v>5</v>
      </c>
      <c r="G75" s="14">
        <v>0.2</v>
      </c>
      <c r="H75" s="18">
        <v>45509</v>
      </c>
      <c r="I75" s="16">
        <v>257.42</v>
      </c>
      <c r="J75" s="19">
        <f>Table27[[#This Row],[Sales]]*Table27[[#This Row],[Quantity]]</f>
        <v>4022.25</v>
      </c>
      <c r="K75" s="19">
        <f>Table27[[#This Row],[Sales_Quantity]]*Table27[[#This Row],[Discount]]</f>
        <v>804.45</v>
      </c>
      <c r="L75" s="19">
        <f>Table27[[#This Row],[Sales_Quantity]]-Table27[[#This Row],[Discounted_price]]</f>
        <v>3217.8</v>
      </c>
      <c r="M75" s="22">
        <f t="shared" ca="1" si="1"/>
        <v>45761.539857291667</v>
      </c>
    </row>
    <row r="76" spans="1:13" x14ac:dyDescent="0.3">
      <c r="A76" s="14" t="s">
        <v>72</v>
      </c>
      <c r="B76" s="15" t="s">
        <v>40</v>
      </c>
      <c r="C76" s="15" t="s">
        <v>13</v>
      </c>
      <c r="D76" s="15" t="s">
        <v>23</v>
      </c>
      <c r="E76" s="16">
        <v>1526.6</v>
      </c>
      <c r="F76" s="17">
        <v>13</v>
      </c>
      <c r="G76" s="14">
        <v>0.2</v>
      </c>
      <c r="H76" s="18">
        <v>45512</v>
      </c>
      <c r="I76" s="16">
        <v>305.32</v>
      </c>
      <c r="J76" s="19">
        <f>Table27[[#This Row],[Sales]]*Table27[[#This Row],[Quantity]]</f>
        <v>19845.8</v>
      </c>
      <c r="K76" s="19">
        <f>Table27[[#This Row],[Sales_Quantity]]*Table27[[#This Row],[Discount]]</f>
        <v>3969.16</v>
      </c>
      <c r="L76" s="19">
        <f>Table27[[#This Row],[Sales_Quantity]]-Table27[[#This Row],[Discounted_price]]</f>
        <v>15876.64</v>
      </c>
      <c r="M76" s="22">
        <f t="shared" ca="1" si="1"/>
        <v>45761.539857291667</v>
      </c>
    </row>
    <row r="77" spans="1:13" x14ac:dyDescent="0.3">
      <c r="A77" s="14" t="s">
        <v>15</v>
      </c>
      <c r="B77" s="15" t="s">
        <v>31</v>
      </c>
      <c r="C77" s="15" t="s">
        <v>13</v>
      </c>
      <c r="D77" s="15" t="s">
        <v>23</v>
      </c>
      <c r="E77" s="16">
        <v>1215.26</v>
      </c>
      <c r="F77" s="17">
        <v>5</v>
      </c>
      <c r="G77" s="14">
        <v>0.15</v>
      </c>
      <c r="H77" s="18">
        <v>45513</v>
      </c>
      <c r="I77" s="16">
        <v>258.24</v>
      </c>
      <c r="J77" s="19">
        <f>Table27[[#This Row],[Sales]]*Table27[[#This Row],[Quantity]]</f>
        <v>6076.3</v>
      </c>
      <c r="K77" s="19">
        <f>Table27[[#This Row],[Sales_Quantity]]*Table27[[#This Row],[Discount]]</f>
        <v>911.44500000000005</v>
      </c>
      <c r="L77" s="19">
        <f>Table27[[#This Row],[Sales_Quantity]]-Table27[[#This Row],[Discounted_price]]</f>
        <v>5164.8550000000005</v>
      </c>
      <c r="M77" s="22">
        <f t="shared" ca="1" si="1"/>
        <v>45761.539857291667</v>
      </c>
    </row>
    <row r="78" spans="1:13" x14ac:dyDescent="0.3">
      <c r="A78" s="14" t="s">
        <v>21</v>
      </c>
      <c r="B78" s="15" t="s">
        <v>55</v>
      </c>
      <c r="C78" s="15" t="s">
        <v>36</v>
      </c>
      <c r="D78" s="15" t="s">
        <v>29</v>
      </c>
      <c r="E78" s="16">
        <v>1261.3399999999999</v>
      </c>
      <c r="F78" s="17">
        <v>3</v>
      </c>
      <c r="G78" s="14">
        <v>0</v>
      </c>
      <c r="H78" s="18">
        <v>45519</v>
      </c>
      <c r="I78" s="16">
        <v>441.47</v>
      </c>
      <c r="J78" s="19">
        <f>Table27[[#This Row],[Sales]]*Table27[[#This Row],[Quantity]]</f>
        <v>3784.0199999999995</v>
      </c>
      <c r="K78" s="19">
        <f>Table27[[#This Row],[Sales_Quantity]]*Table27[[#This Row],[Discount]]</f>
        <v>0</v>
      </c>
      <c r="L78" s="19">
        <f>Table27[[#This Row],[Sales_Quantity]]-Table27[[#This Row],[Discounted_price]]</f>
        <v>3784.0199999999995</v>
      </c>
      <c r="M78" s="22">
        <f t="shared" ca="1" si="1"/>
        <v>45761.539857291667</v>
      </c>
    </row>
    <row r="79" spans="1:13" x14ac:dyDescent="0.3">
      <c r="A79" s="14" t="s">
        <v>74</v>
      </c>
      <c r="B79" s="15" t="s">
        <v>47</v>
      </c>
      <c r="C79" s="15" t="s">
        <v>26</v>
      </c>
      <c r="D79" s="15" t="s">
        <v>29</v>
      </c>
      <c r="E79" s="16">
        <v>518.07000000000005</v>
      </c>
      <c r="F79" s="17">
        <v>7</v>
      </c>
      <c r="G79" s="14">
        <v>0.05</v>
      </c>
      <c r="H79" s="18">
        <v>45522</v>
      </c>
      <c r="I79" s="16">
        <v>172.26</v>
      </c>
      <c r="J79" s="19">
        <f>Table27[[#This Row],[Sales]]*Table27[[#This Row],[Quantity]]</f>
        <v>3626.4900000000002</v>
      </c>
      <c r="K79" s="19">
        <f>Table27[[#This Row],[Sales_Quantity]]*Table27[[#This Row],[Discount]]</f>
        <v>181.32450000000003</v>
      </c>
      <c r="L79" s="19">
        <f>Table27[[#This Row],[Sales_Quantity]]-Table27[[#This Row],[Discounted_price]]</f>
        <v>3445.1655000000001</v>
      </c>
      <c r="M79" s="22">
        <f t="shared" ca="1" si="1"/>
        <v>45761.539857291667</v>
      </c>
    </row>
    <row r="80" spans="1:13" x14ac:dyDescent="0.3">
      <c r="A80" s="14" t="s">
        <v>32</v>
      </c>
      <c r="B80" s="15" t="s">
        <v>31</v>
      </c>
      <c r="C80" s="15" t="s">
        <v>13</v>
      </c>
      <c r="D80" s="15" t="s">
        <v>41</v>
      </c>
      <c r="E80" s="16">
        <v>1111.3399999999999</v>
      </c>
      <c r="F80" s="17">
        <v>1</v>
      </c>
      <c r="G80" s="14">
        <v>0</v>
      </c>
      <c r="H80" s="18">
        <v>45523</v>
      </c>
      <c r="I80" s="16">
        <v>500.1</v>
      </c>
      <c r="J80" s="19">
        <f>Table27[[#This Row],[Sales]]*Table27[[#This Row],[Quantity]]</f>
        <v>1111.3399999999999</v>
      </c>
      <c r="K80" s="19">
        <f>Table27[[#This Row],[Sales_Quantity]]*Table27[[#This Row],[Discount]]</f>
        <v>0</v>
      </c>
      <c r="L80" s="19">
        <f>Table27[[#This Row],[Sales_Quantity]]-Table27[[#This Row],[Discounted_price]]</f>
        <v>1111.3399999999999</v>
      </c>
      <c r="M80" s="22">
        <f t="shared" ca="1" si="1"/>
        <v>45761.539857291667</v>
      </c>
    </row>
    <row r="81" spans="1:13" x14ac:dyDescent="0.3">
      <c r="A81" s="14" t="s">
        <v>24</v>
      </c>
      <c r="B81" s="15" t="s">
        <v>33</v>
      </c>
      <c r="C81" s="15" t="s">
        <v>20</v>
      </c>
      <c r="D81" s="15" t="s">
        <v>17</v>
      </c>
      <c r="E81" s="16">
        <v>1291.47</v>
      </c>
      <c r="F81" s="17">
        <v>18</v>
      </c>
      <c r="G81" s="14">
        <v>0.1</v>
      </c>
      <c r="H81" s="18">
        <v>45526</v>
      </c>
      <c r="I81" s="16">
        <v>581.16</v>
      </c>
      <c r="J81" s="19">
        <f>Table27[[#This Row],[Sales]]*Table27[[#This Row],[Quantity]]</f>
        <v>23246.46</v>
      </c>
      <c r="K81" s="19">
        <f>Table27[[#This Row],[Sales_Quantity]]*Table27[[#This Row],[Discount]]</f>
        <v>2324.6460000000002</v>
      </c>
      <c r="L81" s="19">
        <f>Table27[[#This Row],[Sales_Quantity]]-Table27[[#This Row],[Discounted_price]]</f>
        <v>20921.813999999998</v>
      </c>
      <c r="M81" s="22">
        <f t="shared" ca="1" si="1"/>
        <v>45761.539857291667</v>
      </c>
    </row>
    <row r="82" spans="1:13" x14ac:dyDescent="0.3">
      <c r="A82" s="14" t="s">
        <v>27</v>
      </c>
      <c r="B82" s="15" t="s">
        <v>57</v>
      </c>
      <c r="C82" s="15" t="s">
        <v>26</v>
      </c>
      <c r="D82" s="15" t="s">
        <v>14</v>
      </c>
      <c r="E82" s="16">
        <v>679.71</v>
      </c>
      <c r="F82" s="17">
        <v>19</v>
      </c>
      <c r="G82" s="14">
        <v>0</v>
      </c>
      <c r="H82" s="18">
        <v>45534</v>
      </c>
      <c r="I82" s="16">
        <v>271.88</v>
      </c>
      <c r="J82" s="19">
        <f>Table27[[#This Row],[Sales]]*Table27[[#This Row],[Quantity]]</f>
        <v>12914.490000000002</v>
      </c>
      <c r="K82" s="19">
        <f>Table27[[#This Row],[Sales_Quantity]]*Table27[[#This Row],[Discount]]</f>
        <v>0</v>
      </c>
      <c r="L82" s="19">
        <f>Table27[[#This Row],[Sales_Quantity]]-Table27[[#This Row],[Discounted_price]]</f>
        <v>12914.490000000002</v>
      </c>
      <c r="M82" s="22">
        <f t="shared" ca="1" si="1"/>
        <v>45761.539857291667</v>
      </c>
    </row>
    <row r="83" spans="1:13" x14ac:dyDescent="0.3">
      <c r="A83" s="14" t="s">
        <v>70</v>
      </c>
      <c r="B83" s="15" t="s">
        <v>35</v>
      </c>
      <c r="C83" s="15" t="s">
        <v>20</v>
      </c>
      <c r="D83" s="15" t="s">
        <v>29</v>
      </c>
      <c r="E83" s="16">
        <v>1143.69</v>
      </c>
      <c r="F83" s="17">
        <v>17</v>
      </c>
      <c r="G83" s="14">
        <v>0</v>
      </c>
      <c r="H83" s="18">
        <v>45534</v>
      </c>
      <c r="I83" s="16">
        <v>400.29</v>
      </c>
      <c r="J83" s="19">
        <f>Table27[[#This Row],[Sales]]*Table27[[#This Row],[Quantity]]</f>
        <v>19442.73</v>
      </c>
      <c r="K83" s="19">
        <f>Table27[[#This Row],[Sales_Quantity]]*Table27[[#This Row],[Discount]]</f>
        <v>0</v>
      </c>
      <c r="L83" s="19">
        <f>Table27[[#This Row],[Sales_Quantity]]-Table27[[#This Row],[Discounted_price]]</f>
        <v>19442.73</v>
      </c>
      <c r="M83" s="22">
        <f t="shared" ca="1" si="1"/>
        <v>45761.539857291667</v>
      </c>
    </row>
    <row r="84" spans="1:13" x14ac:dyDescent="0.3">
      <c r="A84" s="14" t="s">
        <v>54</v>
      </c>
      <c r="B84" s="15" t="s">
        <v>52</v>
      </c>
      <c r="C84" s="15" t="s">
        <v>36</v>
      </c>
      <c r="D84" s="15" t="s">
        <v>23</v>
      </c>
      <c r="E84" s="16">
        <v>790.08</v>
      </c>
      <c r="F84" s="17">
        <v>7</v>
      </c>
      <c r="G84" s="14">
        <v>0.1</v>
      </c>
      <c r="H84" s="18">
        <v>45536</v>
      </c>
      <c r="I84" s="16">
        <v>177.77</v>
      </c>
      <c r="J84" s="19">
        <f>Table27[[#This Row],[Sales]]*Table27[[#This Row],[Quantity]]</f>
        <v>5530.56</v>
      </c>
      <c r="K84" s="19">
        <f>Table27[[#This Row],[Sales_Quantity]]*Table27[[#This Row],[Discount]]</f>
        <v>553.05600000000004</v>
      </c>
      <c r="L84" s="19">
        <f>Table27[[#This Row],[Sales_Quantity]]-Table27[[#This Row],[Discounted_price]]</f>
        <v>4977.5040000000008</v>
      </c>
      <c r="M84" s="22">
        <f t="shared" ca="1" si="1"/>
        <v>45761.539857291667</v>
      </c>
    </row>
    <row r="85" spans="1:13" x14ac:dyDescent="0.3">
      <c r="A85" s="14" t="s">
        <v>21</v>
      </c>
      <c r="B85" s="15" t="s">
        <v>50</v>
      </c>
      <c r="C85" s="15" t="s">
        <v>36</v>
      </c>
      <c r="D85" s="15" t="s">
        <v>14</v>
      </c>
      <c r="E85" s="16">
        <v>1070.68</v>
      </c>
      <c r="F85" s="17">
        <v>7</v>
      </c>
      <c r="G85" s="14">
        <v>0.05</v>
      </c>
      <c r="H85" s="18">
        <v>45536</v>
      </c>
      <c r="I85" s="16">
        <v>406.86</v>
      </c>
      <c r="J85" s="19">
        <f>Table27[[#This Row],[Sales]]*Table27[[#This Row],[Quantity]]</f>
        <v>7494.76</v>
      </c>
      <c r="K85" s="19">
        <f>Table27[[#This Row],[Sales_Quantity]]*Table27[[#This Row],[Discount]]</f>
        <v>374.73800000000006</v>
      </c>
      <c r="L85" s="19">
        <f>Table27[[#This Row],[Sales_Quantity]]-Table27[[#This Row],[Discounted_price]]</f>
        <v>7120.0219999999999</v>
      </c>
      <c r="M85" s="22">
        <f t="shared" ca="1" si="1"/>
        <v>45761.539857291667</v>
      </c>
    </row>
    <row r="86" spans="1:13" x14ac:dyDescent="0.3">
      <c r="A86" s="14" t="s">
        <v>60</v>
      </c>
      <c r="B86" s="15" t="s">
        <v>38</v>
      </c>
      <c r="C86" s="15" t="s">
        <v>13</v>
      </c>
      <c r="D86" s="15" t="s">
        <v>17</v>
      </c>
      <c r="E86" s="16">
        <v>1168.8900000000001</v>
      </c>
      <c r="F86" s="17">
        <v>4</v>
      </c>
      <c r="G86" s="14">
        <v>0.1</v>
      </c>
      <c r="H86" s="18">
        <v>45544</v>
      </c>
      <c r="I86" s="16">
        <v>526</v>
      </c>
      <c r="J86" s="19">
        <f>Table27[[#This Row],[Sales]]*Table27[[#This Row],[Quantity]]</f>
        <v>4675.5600000000004</v>
      </c>
      <c r="K86" s="19">
        <f>Table27[[#This Row],[Sales_Quantity]]*Table27[[#This Row],[Discount]]</f>
        <v>467.55600000000004</v>
      </c>
      <c r="L86" s="19">
        <f>Table27[[#This Row],[Sales_Quantity]]-Table27[[#This Row],[Discounted_price]]</f>
        <v>4208.0040000000008</v>
      </c>
      <c r="M86" s="22">
        <f t="shared" ca="1" si="1"/>
        <v>45761.539857291667</v>
      </c>
    </row>
    <row r="87" spans="1:13" x14ac:dyDescent="0.3">
      <c r="A87" s="14" t="s">
        <v>69</v>
      </c>
      <c r="B87" s="15" t="s">
        <v>12</v>
      </c>
      <c r="C87" s="15" t="s">
        <v>22</v>
      </c>
      <c r="D87" s="15" t="s">
        <v>23</v>
      </c>
      <c r="E87" s="16">
        <v>1335.87</v>
      </c>
      <c r="F87" s="17">
        <v>17</v>
      </c>
      <c r="G87" s="14">
        <v>0</v>
      </c>
      <c r="H87" s="18">
        <v>45544</v>
      </c>
      <c r="I87" s="16">
        <v>333.97</v>
      </c>
      <c r="J87" s="19">
        <f>Table27[[#This Row],[Sales]]*Table27[[#This Row],[Quantity]]</f>
        <v>22709.789999999997</v>
      </c>
      <c r="K87" s="19">
        <f>Table27[[#This Row],[Sales_Quantity]]*Table27[[#This Row],[Discount]]</f>
        <v>0</v>
      </c>
      <c r="L87" s="19">
        <f>Table27[[#This Row],[Sales_Quantity]]-Table27[[#This Row],[Discounted_price]]</f>
        <v>22709.789999999997</v>
      </c>
      <c r="M87" s="22">
        <f t="shared" ca="1" si="1"/>
        <v>45761.539857291667</v>
      </c>
    </row>
    <row r="88" spans="1:13" x14ac:dyDescent="0.3">
      <c r="A88" s="14" t="s">
        <v>42</v>
      </c>
      <c r="B88" s="15" t="s">
        <v>57</v>
      </c>
      <c r="C88" s="15" t="s">
        <v>20</v>
      </c>
      <c r="D88" s="15" t="s">
        <v>29</v>
      </c>
      <c r="E88" s="16">
        <v>873.7</v>
      </c>
      <c r="F88" s="17">
        <v>9</v>
      </c>
      <c r="G88" s="14">
        <v>0</v>
      </c>
      <c r="H88" s="18">
        <v>45546</v>
      </c>
      <c r="I88" s="16">
        <v>305.8</v>
      </c>
      <c r="J88" s="19">
        <f>Table27[[#This Row],[Sales]]*Table27[[#This Row],[Quantity]]</f>
        <v>7863.3</v>
      </c>
      <c r="K88" s="19">
        <f>Table27[[#This Row],[Sales_Quantity]]*Table27[[#This Row],[Discount]]</f>
        <v>0</v>
      </c>
      <c r="L88" s="19">
        <f>Table27[[#This Row],[Sales_Quantity]]-Table27[[#This Row],[Discounted_price]]</f>
        <v>7863.3</v>
      </c>
      <c r="M88" s="22">
        <f t="shared" ca="1" si="1"/>
        <v>45761.539857291667</v>
      </c>
    </row>
    <row r="89" spans="1:13" x14ac:dyDescent="0.3">
      <c r="A89" s="14" t="s">
        <v>74</v>
      </c>
      <c r="B89" s="15" t="s">
        <v>66</v>
      </c>
      <c r="C89" s="15" t="s">
        <v>13</v>
      </c>
      <c r="D89" s="15" t="s">
        <v>41</v>
      </c>
      <c r="E89" s="16">
        <v>1443.98</v>
      </c>
      <c r="F89" s="17">
        <v>19</v>
      </c>
      <c r="G89" s="14">
        <v>0</v>
      </c>
      <c r="H89" s="18">
        <v>45547</v>
      </c>
      <c r="I89" s="16">
        <v>649.79</v>
      </c>
      <c r="J89" s="19">
        <f>Table27[[#This Row],[Sales]]*Table27[[#This Row],[Quantity]]</f>
        <v>27435.62</v>
      </c>
      <c r="K89" s="19">
        <f>Table27[[#This Row],[Sales_Quantity]]*Table27[[#This Row],[Discount]]</f>
        <v>0</v>
      </c>
      <c r="L89" s="19">
        <f>Table27[[#This Row],[Sales_Quantity]]-Table27[[#This Row],[Discounted_price]]</f>
        <v>27435.62</v>
      </c>
      <c r="M89" s="22">
        <f t="shared" ca="1" si="1"/>
        <v>45761.539857291667</v>
      </c>
    </row>
    <row r="90" spans="1:13" x14ac:dyDescent="0.3">
      <c r="A90" s="14" t="s">
        <v>42</v>
      </c>
      <c r="B90" s="15" t="s">
        <v>25</v>
      </c>
      <c r="C90" s="15" t="s">
        <v>20</v>
      </c>
      <c r="D90" s="15" t="s">
        <v>41</v>
      </c>
      <c r="E90" s="16">
        <v>1154.33</v>
      </c>
      <c r="F90" s="17">
        <v>11</v>
      </c>
      <c r="G90" s="14">
        <v>0.15</v>
      </c>
      <c r="H90" s="18">
        <v>45549</v>
      </c>
      <c r="I90" s="16">
        <v>441.53</v>
      </c>
      <c r="J90" s="19">
        <f>Table27[[#This Row],[Sales]]*Table27[[#This Row],[Quantity]]</f>
        <v>12697.63</v>
      </c>
      <c r="K90" s="19">
        <f>Table27[[#This Row],[Sales_Quantity]]*Table27[[#This Row],[Discount]]</f>
        <v>1904.6444999999999</v>
      </c>
      <c r="L90" s="19">
        <f>Table27[[#This Row],[Sales_Quantity]]-Table27[[#This Row],[Discounted_price]]</f>
        <v>10792.985499999999</v>
      </c>
      <c r="M90" s="22">
        <f t="shared" ca="1" si="1"/>
        <v>45761.539857291667</v>
      </c>
    </row>
    <row r="91" spans="1:13" x14ac:dyDescent="0.3">
      <c r="A91" s="14" t="s">
        <v>51</v>
      </c>
      <c r="B91" s="15" t="s">
        <v>52</v>
      </c>
      <c r="C91" s="15" t="s">
        <v>22</v>
      </c>
      <c r="D91" s="15" t="s">
        <v>14</v>
      </c>
      <c r="E91" s="16">
        <v>1264.49</v>
      </c>
      <c r="F91" s="17">
        <v>16</v>
      </c>
      <c r="G91" s="14">
        <v>0.05</v>
      </c>
      <c r="H91" s="18">
        <v>45549</v>
      </c>
      <c r="I91" s="16">
        <v>480.51</v>
      </c>
      <c r="J91" s="19">
        <f>Table27[[#This Row],[Sales]]*Table27[[#This Row],[Quantity]]</f>
        <v>20231.84</v>
      </c>
      <c r="K91" s="19">
        <f>Table27[[#This Row],[Sales_Quantity]]*Table27[[#This Row],[Discount]]</f>
        <v>1011.5920000000001</v>
      </c>
      <c r="L91" s="19">
        <f>Table27[[#This Row],[Sales_Quantity]]-Table27[[#This Row],[Discounted_price]]</f>
        <v>19220.248</v>
      </c>
      <c r="M91" s="22">
        <f t="shared" ca="1" si="1"/>
        <v>45761.539857291667</v>
      </c>
    </row>
    <row r="92" spans="1:13" x14ac:dyDescent="0.3">
      <c r="A92" s="14" t="s">
        <v>27</v>
      </c>
      <c r="B92" s="15" t="s">
        <v>68</v>
      </c>
      <c r="C92" s="15" t="s">
        <v>13</v>
      </c>
      <c r="D92" s="15" t="s">
        <v>29</v>
      </c>
      <c r="E92" s="16">
        <v>1101.55</v>
      </c>
      <c r="F92" s="17">
        <v>4</v>
      </c>
      <c r="G92" s="14">
        <v>0.1</v>
      </c>
      <c r="H92" s="18">
        <v>45551</v>
      </c>
      <c r="I92" s="16">
        <v>346.99</v>
      </c>
      <c r="J92" s="19">
        <f>Table27[[#This Row],[Sales]]*Table27[[#This Row],[Quantity]]</f>
        <v>4406.2</v>
      </c>
      <c r="K92" s="19">
        <f>Table27[[#This Row],[Sales_Quantity]]*Table27[[#This Row],[Discount]]</f>
        <v>440.62</v>
      </c>
      <c r="L92" s="19">
        <f>Table27[[#This Row],[Sales_Quantity]]-Table27[[#This Row],[Discounted_price]]</f>
        <v>3965.58</v>
      </c>
      <c r="M92" s="22">
        <f t="shared" ca="1" si="1"/>
        <v>45761.539857291667</v>
      </c>
    </row>
    <row r="93" spans="1:13" x14ac:dyDescent="0.3">
      <c r="A93" s="14" t="s">
        <v>75</v>
      </c>
      <c r="B93" s="15" t="s">
        <v>16</v>
      </c>
      <c r="C93" s="15" t="s">
        <v>22</v>
      </c>
      <c r="D93" s="15" t="s">
        <v>29</v>
      </c>
      <c r="E93" s="16">
        <v>727.73</v>
      </c>
      <c r="F93" s="17">
        <v>1</v>
      </c>
      <c r="G93" s="14">
        <v>0.1</v>
      </c>
      <c r="H93" s="18">
        <v>45552</v>
      </c>
      <c r="I93" s="16">
        <v>229.23</v>
      </c>
      <c r="J93" s="19">
        <f>Table27[[#This Row],[Sales]]*Table27[[#This Row],[Quantity]]</f>
        <v>727.73</v>
      </c>
      <c r="K93" s="19">
        <f>Table27[[#This Row],[Sales_Quantity]]*Table27[[#This Row],[Discount]]</f>
        <v>72.77300000000001</v>
      </c>
      <c r="L93" s="19">
        <f>Table27[[#This Row],[Sales_Quantity]]-Table27[[#This Row],[Discounted_price]]</f>
        <v>654.95699999999999</v>
      </c>
      <c r="M93" s="22">
        <f t="shared" ca="1" si="1"/>
        <v>45761.539857291667</v>
      </c>
    </row>
    <row r="94" spans="1:13" x14ac:dyDescent="0.3">
      <c r="A94" s="14" t="s">
        <v>76</v>
      </c>
      <c r="B94" s="15" t="s">
        <v>40</v>
      </c>
      <c r="C94" s="15" t="s">
        <v>20</v>
      </c>
      <c r="D94" s="15" t="s">
        <v>41</v>
      </c>
      <c r="E94" s="16">
        <v>875.41</v>
      </c>
      <c r="F94" s="17">
        <v>13</v>
      </c>
      <c r="G94" s="14">
        <v>0.15</v>
      </c>
      <c r="H94" s="18">
        <v>45552</v>
      </c>
      <c r="I94" s="16">
        <v>334.84</v>
      </c>
      <c r="J94" s="19">
        <f>Table27[[#This Row],[Sales]]*Table27[[#This Row],[Quantity]]</f>
        <v>11380.33</v>
      </c>
      <c r="K94" s="19">
        <f>Table27[[#This Row],[Sales_Quantity]]*Table27[[#This Row],[Discount]]</f>
        <v>1707.0494999999999</v>
      </c>
      <c r="L94" s="19">
        <f>Table27[[#This Row],[Sales_Quantity]]-Table27[[#This Row],[Discounted_price]]</f>
        <v>9673.2805000000008</v>
      </c>
      <c r="M94" s="22">
        <f t="shared" ca="1" si="1"/>
        <v>45761.539857291667</v>
      </c>
    </row>
    <row r="95" spans="1:13" x14ac:dyDescent="0.3">
      <c r="A95" s="14" t="s">
        <v>69</v>
      </c>
      <c r="B95" s="15" t="s">
        <v>25</v>
      </c>
      <c r="C95" s="15" t="s">
        <v>13</v>
      </c>
      <c r="D95" s="15" t="s">
        <v>23</v>
      </c>
      <c r="E95" s="16">
        <v>1158.94</v>
      </c>
      <c r="F95" s="17">
        <v>19</v>
      </c>
      <c r="G95" s="14">
        <v>0.2</v>
      </c>
      <c r="H95" s="18">
        <v>45553</v>
      </c>
      <c r="I95" s="16">
        <v>231.79</v>
      </c>
      <c r="J95" s="19">
        <f>Table27[[#This Row],[Sales]]*Table27[[#This Row],[Quantity]]</f>
        <v>22019.86</v>
      </c>
      <c r="K95" s="19">
        <f>Table27[[#This Row],[Sales_Quantity]]*Table27[[#This Row],[Discount]]</f>
        <v>4403.9720000000007</v>
      </c>
      <c r="L95" s="19">
        <f>Table27[[#This Row],[Sales_Quantity]]-Table27[[#This Row],[Discounted_price]]</f>
        <v>17615.887999999999</v>
      </c>
      <c r="M95" s="22">
        <f t="shared" ca="1" si="1"/>
        <v>45761.539857291667</v>
      </c>
    </row>
    <row r="96" spans="1:13" x14ac:dyDescent="0.3">
      <c r="A96" s="14" t="s">
        <v>77</v>
      </c>
      <c r="B96" s="15" t="s">
        <v>49</v>
      </c>
      <c r="C96" s="15" t="s">
        <v>22</v>
      </c>
      <c r="D96" s="15" t="s">
        <v>14</v>
      </c>
      <c r="E96" s="16">
        <v>966.3</v>
      </c>
      <c r="F96" s="17">
        <v>2</v>
      </c>
      <c r="G96" s="14">
        <v>0.15</v>
      </c>
      <c r="H96" s="18">
        <v>45557</v>
      </c>
      <c r="I96" s="16">
        <v>328.54</v>
      </c>
      <c r="J96" s="19">
        <f>Table27[[#This Row],[Sales]]*Table27[[#This Row],[Quantity]]</f>
        <v>1932.6</v>
      </c>
      <c r="K96" s="19">
        <f>Table27[[#This Row],[Sales_Quantity]]*Table27[[#This Row],[Discount]]</f>
        <v>289.89</v>
      </c>
      <c r="L96" s="19">
        <f>Table27[[#This Row],[Sales_Quantity]]-Table27[[#This Row],[Discounted_price]]</f>
        <v>1642.71</v>
      </c>
      <c r="M96" s="22">
        <f t="shared" ca="1" si="1"/>
        <v>45761.539857291667</v>
      </c>
    </row>
    <row r="97" spans="1:13" x14ac:dyDescent="0.3">
      <c r="A97" s="14" t="s">
        <v>70</v>
      </c>
      <c r="B97" s="15" t="s">
        <v>19</v>
      </c>
      <c r="C97" s="15" t="s">
        <v>22</v>
      </c>
      <c r="D97" s="15" t="s">
        <v>14</v>
      </c>
      <c r="E97" s="16">
        <v>917.48</v>
      </c>
      <c r="F97" s="17">
        <v>6</v>
      </c>
      <c r="G97" s="14">
        <v>0</v>
      </c>
      <c r="H97" s="18">
        <v>45558</v>
      </c>
      <c r="I97" s="16">
        <v>366.99</v>
      </c>
      <c r="J97" s="19">
        <f>Table27[[#This Row],[Sales]]*Table27[[#This Row],[Quantity]]</f>
        <v>5504.88</v>
      </c>
      <c r="K97" s="19">
        <f>Table27[[#This Row],[Sales_Quantity]]*Table27[[#This Row],[Discount]]</f>
        <v>0</v>
      </c>
      <c r="L97" s="19">
        <f>Table27[[#This Row],[Sales_Quantity]]-Table27[[#This Row],[Discounted_price]]</f>
        <v>5504.88</v>
      </c>
      <c r="M97" s="22">
        <f t="shared" ca="1" si="1"/>
        <v>45761.539857291667</v>
      </c>
    </row>
    <row r="98" spans="1:13" x14ac:dyDescent="0.3">
      <c r="A98" s="14" t="s">
        <v>43</v>
      </c>
      <c r="B98" s="15" t="s">
        <v>63</v>
      </c>
      <c r="C98" s="15" t="s">
        <v>13</v>
      </c>
      <c r="D98" s="15" t="s">
        <v>29</v>
      </c>
      <c r="E98" s="16">
        <v>1172.97</v>
      </c>
      <c r="F98" s="17">
        <v>7</v>
      </c>
      <c r="G98" s="14">
        <v>0.15</v>
      </c>
      <c r="H98" s="18">
        <v>45559</v>
      </c>
      <c r="I98" s="16">
        <v>348.96</v>
      </c>
      <c r="J98" s="19">
        <f>Table27[[#This Row],[Sales]]*Table27[[#This Row],[Quantity]]</f>
        <v>8210.7900000000009</v>
      </c>
      <c r="K98" s="19">
        <f>Table27[[#This Row],[Sales_Quantity]]*Table27[[#This Row],[Discount]]</f>
        <v>1231.6185</v>
      </c>
      <c r="L98" s="19">
        <f>Table27[[#This Row],[Sales_Quantity]]-Table27[[#This Row],[Discounted_price]]</f>
        <v>6979.1715000000004</v>
      </c>
      <c r="M98" s="22">
        <f t="shared" ca="1" si="1"/>
        <v>45761.539857291667</v>
      </c>
    </row>
    <row r="99" spans="1:13" x14ac:dyDescent="0.3">
      <c r="A99" s="14" t="s">
        <v>59</v>
      </c>
      <c r="B99" s="15" t="s">
        <v>25</v>
      </c>
      <c r="C99" s="15" t="s">
        <v>26</v>
      </c>
      <c r="D99" s="15" t="s">
        <v>17</v>
      </c>
      <c r="E99" s="16">
        <v>1205.82</v>
      </c>
      <c r="F99" s="17">
        <v>11</v>
      </c>
      <c r="G99" s="14">
        <v>0.1</v>
      </c>
      <c r="H99" s="18">
        <v>45559</v>
      </c>
      <c r="I99" s="16">
        <v>542.62</v>
      </c>
      <c r="J99" s="19">
        <f>Table27[[#This Row],[Sales]]*Table27[[#This Row],[Quantity]]</f>
        <v>13264.019999999999</v>
      </c>
      <c r="K99" s="19">
        <f>Table27[[#This Row],[Sales_Quantity]]*Table27[[#This Row],[Discount]]</f>
        <v>1326.402</v>
      </c>
      <c r="L99" s="19">
        <f>Table27[[#This Row],[Sales_Quantity]]-Table27[[#This Row],[Discounted_price]]</f>
        <v>11937.617999999999</v>
      </c>
      <c r="M99" s="22">
        <f t="shared" ca="1" si="1"/>
        <v>45761.539857291667</v>
      </c>
    </row>
    <row r="100" spans="1:13" x14ac:dyDescent="0.3">
      <c r="A100" s="14" t="s">
        <v>18</v>
      </c>
      <c r="B100" s="15" t="s">
        <v>66</v>
      </c>
      <c r="C100" s="15" t="s">
        <v>13</v>
      </c>
      <c r="D100" s="15" t="s">
        <v>41</v>
      </c>
      <c r="E100" s="16">
        <v>826.93</v>
      </c>
      <c r="F100" s="17">
        <v>10</v>
      </c>
      <c r="G100" s="14">
        <v>0.2</v>
      </c>
      <c r="H100" s="18">
        <v>45564</v>
      </c>
      <c r="I100" s="16">
        <v>297.69</v>
      </c>
      <c r="J100" s="19">
        <f>Table27[[#This Row],[Sales]]*Table27[[#This Row],[Quantity]]</f>
        <v>8269.2999999999993</v>
      </c>
      <c r="K100" s="19">
        <f>Table27[[#This Row],[Sales_Quantity]]*Table27[[#This Row],[Discount]]</f>
        <v>1653.86</v>
      </c>
      <c r="L100" s="19">
        <f>Table27[[#This Row],[Sales_Quantity]]-Table27[[#This Row],[Discounted_price]]</f>
        <v>6615.44</v>
      </c>
      <c r="M100" s="22">
        <f t="shared" ca="1" si="1"/>
        <v>45761.539857291667</v>
      </c>
    </row>
    <row r="101" spans="1:13" x14ac:dyDescent="0.3">
      <c r="A101" s="14" t="s">
        <v>69</v>
      </c>
      <c r="B101" s="15" t="s">
        <v>25</v>
      </c>
      <c r="C101" s="15" t="s">
        <v>36</v>
      </c>
      <c r="D101" s="15" t="s">
        <v>17</v>
      </c>
      <c r="E101" s="16">
        <v>902.19</v>
      </c>
      <c r="F101" s="17">
        <v>12</v>
      </c>
      <c r="G101" s="14">
        <v>0</v>
      </c>
      <c r="H101" s="18">
        <v>45564</v>
      </c>
      <c r="I101" s="16">
        <v>451.1</v>
      </c>
      <c r="J101" s="19">
        <f>Table27[[#This Row],[Sales]]*Table27[[#This Row],[Quantity]]</f>
        <v>10826.28</v>
      </c>
      <c r="K101" s="19">
        <f>Table27[[#This Row],[Sales_Quantity]]*Table27[[#This Row],[Discount]]</f>
        <v>0</v>
      </c>
      <c r="L101" s="19">
        <f>Table27[[#This Row],[Sales_Quantity]]-Table27[[#This Row],[Discounted_price]]</f>
        <v>10826.28</v>
      </c>
      <c r="M101" s="22">
        <f t="shared" ca="1" si="1"/>
        <v>45761.539857291667</v>
      </c>
    </row>
    <row r="102" spans="1:13" x14ac:dyDescent="0.3">
      <c r="A102" s="14" t="s">
        <v>76</v>
      </c>
      <c r="B102" s="15" t="s">
        <v>40</v>
      </c>
      <c r="C102" s="15" t="s">
        <v>26</v>
      </c>
      <c r="D102" s="15" t="s">
        <v>14</v>
      </c>
      <c r="E102" s="16">
        <v>585.97</v>
      </c>
      <c r="F102" s="17">
        <v>17</v>
      </c>
      <c r="G102" s="14">
        <v>0.1</v>
      </c>
      <c r="H102" s="18">
        <v>45565</v>
      </c>
      <c r="I102" s="16">
        <v>210.95</v>
      </c>
      <c r="J102" s="19">
        <f>Table27[[#This Row],[Sales]]*Table27[[#This Row],[Quantity]]</f>
        <v>9961.49</v>
      </c>
      <c r="K102" s="19">
        <f>Table27[[#This Row],[Sales_Quantity]]*Table27[[#This Row],[Discount]]</f>
        <v>996.149</v>
      </c>
      <c r="L102" s="19">
        <f>Table27[[#This Row],[Sales_Quantity]]-Table27[[#This Row],[Discounted_price]]</f>
        <v>8965.3410000000003</v>
      </c>
      <c r="M102" s="22">
        <f t="shared" ca="1" si="1"/>
        <v>45761.539857291667</v>
      </c>
    </row>
    <row r="103" spans="1:13" x14ac:dyDescent="0.3">
      <c r="A103" s="14" t="s">
        <v>62</v>
      </c>
      <c r="B103" s="15" t="s">
        <v>28</v>
      </c>
      <c r="C103" s="15" t="s">
        <v>26</v>
      </c>
      <c r="D103" s="15" t="s">
        <v>17</v>
      </c>
      <c r="E103" s="16">
        <v>990.19</v>
      </c>
      <c r="F103" s="17">
        <v>8</v>
      </c>
      <c r="G103" s="14">
        <v>0.1</v>
      </c>
      <c r="H103" s="18">
        <v>45565</v>
      </c>
      <c r="I103" s="16">
        <v>445.59</v>
      </c>
      <c r="J103" s="19">
        <f>Table27[[#This Row],[Sales]]*Table27[[#This Row],[Quantity]]</f>
        <v>7921.52</v>
      </c>
      <c r="K103" s="19">
        <f>Table27[[#This Row],[Sales_Quantity]]*Table27[[#This Row],[Discount]]</f>
        <v>792.15200000000004</v>
      </c>
      <c r="L103" s="19">
        <f>Table27[[#This Row],[Sales_Quantity]]-Table27[[#This Row],[Discounted_price]]</f>
        <v>7129.3680000000004</v>
      </c>
      <c r="M103" s="22">
        <f t="shared" ca="1" si="1"/>
        <v>45761.539857291667</v>
      </c>
    </row>
    <row r="104" spans="1:13" x14ac:dyDescent="0.3">
      <c r="A104" s="14" t="s">
        <v>46</v>
      </c>
      <c r="B104" s="15" t="s">
        <v>58</v>
      </c>
      <c r="C104" s="15" t="s">
        <v>36</v>
      </c>
      <c r="D104" s="15" t="s">
        <v>23</v>
      </c>
      <c r="E104" s="16">
        <v>1014.09</v>
      </c>
      <c r="F104" s="17">
        <v>13</v>
      </c>
      <c r="G104" s="14">
        <v>0.2</v>
      </c>
      <c r="H104" s="18">
        <v>45567</v>
      </c>
      <c r="I104" s="16">
        <v>202.82</v>
      </c>
      <c r="J104" s="19">
        <f>Table27[[#This Row],[Sales]]*Table27[[#This Row],[Quantity]]</f>
        <v>13183.17</v>
      </c>
      <c r="K104" s="19">
        <f>Table27[[#This Row],[Sales_Quantity]]*Table27[[#This Row],[Discount]]</f>
        <v>2636.634</v>
      </c>
      <c r="L104" s="19">
        <f>Table27[[#This Row],[Sales_Quantity]]-Table27[[#This Row],[Discounted_price]]</f>
        <v>10546.536</v>
      </c>
      <c r="M104" s="22">
        <f t="shared" ca="1" si="1"/>
        <v>45761.539857291667</v>
      </c>
    </row>
    <row r="105" spans="1:13" x14ac:dyDescent="0.3">
      <c r="A105" s="14" t="s">
        <v>15</v>
      </c>
      <c r="B105" s="15" t="s">
        <v>50</v>
      </c>
      <c r="C105" s="15" t="s">
        <v>26</v>
      </c>
      <c r="D105" s="15" t="s">
        <v>23</v>
      </c>
      <c r="E105" s="16">
        <v>925.29</v>
      </c>
      <c r="F105" s="17">
        <v>17</v>
      </c>
      <c r="G105" s="14">
        <v>0</v>
      </c>
      <c r="H105" s="18">
        <v>45570</v>
      </c>
      <c r="I105" s="16">
        <v>231.32</v>
      </c>
      <c r="J105" s="19">
        <f>Table27[[#This Row],[Sales]]*Table27[[#This Row],[Quantity]]</f>
        <v>15729.93</v>
      </c>
      <c r="K105" s="19">
        <f>Table27[[#This Row],[Sales_Quantity]]*Table27[[#This Row],[Discount]]</f>
        <v>0</v>
      </c>
      <c r="L105" s="19">
        <f>Table27[[#This Row],[Sales_Quantity]]-Table27[[#This Row],[Discounted_price]]</f>
        <v>15729.93</v>
      </c>
      <c r="M105" s="22">
        <f t="shared" ca="1" si="1"/>
        <v>45761.539857291667</v>
      </c>
    </row>
    <row r="106" spans="1:13" x14ac:dyDescent="0.3">
      <c r="A106" s="14" t="s">
        <v>56</v>
      </c>
      <c r="B106" s="15" t="s">
        <v>49</v>
      </c>
      <c r="C106" s="15" t="s">
        <v>20</v>
      </c>
      <c r="D106" s="15" t="s">
        <v>29</v>
      </c>
      <c r="E106" s="16">
        <v>1286.54</v>
      </c>
      <c r="F106" s="17">
        <v>8</v>
      </c>
      <c r="G106" s="14">
        <v>0</v>
      </c>
      <c r="H106" s="18">
        <v>45575</v>
      </c>
      <c r="I106" s="16">
        <v>450.29</v>
      </c>
      <c r="J106" s="19">
        <f>Table27[[#This Row],[Sales]]*Table27[[#This Row],[Quantity]]</f>
        <v>10292.32</v>
      </c>
      <c r="K106" s="19">
        <f>Table27[[#This Row],[Sales_Quantity]]*Table27[[#This Row],[Discount]]</f>
        <v>0</v>
      </c>
      <c r="L106" s="19">
        <f>Table27[[#This Row],[Sales_Quantity]]-Table27[[#This Row],[Discounted_price]]</f>
        <v>10292.32</v>
      </c>
      <c r="M106" s="22">
        <f t="shared" ca="1" si="1"/>
        <v>45761.539857291667</v>
      </c>
    </row>
    <row r="107" spans="1:13" x14ac:dyDescent="0.3">
      <c r="A107" s="14" t="s">
        <v>39</v>
      </c>
      <c r="B107" s="15" t="s">
        <v>66</v>
      </c>
      <c r="C107" s="15" t="s">
        <v>22</v>
      </c>
      <c r="D107" s="15" t="s">
        <v>14</v>
      </c>
      <c r="E107" s="16">
        <v>961.62</v>
      </c>
      <c r="F107" s="17">
        <v>8</v>
      </c>
      <c r="G107" s="14">
        <v>0.2</v>
      </c>
      <c r="H107" s="18">
        <v>45577</v>
      </c>
      <c r="I107" s="16">
        <v>307.72000000000003</v>
      </c>
      <c r="J107" s="19">
        <f>Table27[[#This Row],[Sales]]*Table27[[#This Row],[Quantity]]</f>
        <v>7692.96</v>
      </c>
      <c r="K107" s="19">
        <f>Table27[[#This Row],[Sales_Quantity]]*Table27[[#This Row],[Discount]]</f>
        <v>1538.5920000000001</v>
      </c>
      <c r="L107" s="19">
        <f>Table27[[#This Row],[Sales_Quantity]]-Table27[[#This Row],[Discounted_price]]</f>
        <v>6154.3680000000004</v>
      </c>
      <c r="M107" s="22">
        <f t="shared" ca="1" si="1"/>
        <v>45761.539857291667</v>
      </c>
    </row>
    <row r="108" spans="1:13" x14ac:dyDescent="0.3">
      <c r="A108" s="14" t="s">
        <v>46</v>
      </c>
      <c r="B108" s="15" t="s">
        <v>25</v>
      </c>
      <c r="C108" s="15" t="s">
        <v>20</v>
      </c>
      <c r="D108" s="15" t="s">
        <v>14</v>
      </c>
      <c r="E108" s="16">
        <v>1081.1400000000001</v>
      </c>
      <c r="F108" s="17">
        <v>19</v>
      </c>
      <c r="G108" s="14">
        <v>0.15</v>
      </c>
      <c r="H108" s="18">
        <v>45577</v>
      </c>
      <c r="I108" s="16">
        <v>367.59</v>
      </c>
      <c r="J108" s="19">
        <f>Table27[[#This Row],[Sales]]*Table27[[#This Row],[Quantity]]</f>
        <v>20541.660000000003</v>
      </c>
      <c r="K108" s="19">
        <f>Table27[[#This Row],[Sales_Quantity]]*Table27[[#This Row],[Discount]]</f>
        <v>3081.2490000000003</v>
      </c>
      <c r="L108" s="19">
        <f>Table27[[#This Row],[Sales_Quantity]]-Table27[[#This Row],[Discounted_price]]</f>
        <v>17460.411000000004</v>
      </c>
      <c r="M108" s="22">
        <f t="shared" ca="1" si="1"/>
        <v>45761.539857291667</v>
      </c>
    </row>
    <row r="109" spans="1:13" x14ac:dyDescent="0.3">
      <c r="A109" s="14" t="s">
        <v>60</v>
      </c>
      <c r="B109" s="15" t="s">
        <v>25</v>
      </c>
      <c r="C109" s="15" t="s">
        <v>13</v>
      </c>
      <c r="D109" s="15" t="s">
        <v>17</v>
      </c>
      <c r="E109" s="16">
        <v>1923.66</v>
      </c>
      <c r="F109" s="17">
        <v>9</v>
      </c>
      <c r="G109" s="14">
        <v>0.2</v>
      </c>
      <c r="H109" s="18">
        <v>45580</v>
      </c>
      <c r="I109" s="16">
        <v>769.46</v>
      </c>
      <c r="J109" s="19">
        <f>Table27[[#This Row],[Sales]]*Table27[[#This Row],[Quantity]]</f>
        <v>17312.940000000002</v>
      </c>
      <c r="K109" s="19">
        <f>Table27[[#This Row],[Sales_Quantity]]*Table27[[#This Row],[Discount]]</f>
        <v>3462.5880000000006</v>
      </c>
      <c r="L109" s="19">
        <f>Table27[[#This Row],[Sales_Quantity]]-Table27[[#This Row],[Discounted_price]]</f>
        <v>13850.352000000003</v>
      </c>
      <c r="M109" s="22">
        <f t="shared" ca="1" si="1"/>
        <v>45761.539857291667</v>
      </c>
    </row>
    <row r="110" spans="1:13" x14ac:dyDescent="0.3">
      <c r="A110" s="14" t="s">
        <v>56</v>
      </c>
      <c r="B110" s="15" t="s">
        <v>68</v>
      </c>
      <c r="C110" s="15" t="s">
        <v>36</v>
      </c>
      <c r="D110" s="15" t="s">
        <v>17</v>
      </c>
      <c r="E110" s="16">
        <v>728.71</v>
      </c>
      <c r="F110" s="17">
        <v>14</v>
      </c>
      <c r="G110" s="14">
        <v>0.1</v>
      </c>
      <c r="H110" s="18">
        <v>45581</v>
      </c>
      <c r="I110" s="16">
        <v>327.92</v>
      </c>
      <c r="J110" s="19">
        <f>Table27[[#This Row],[Sales]]*Table27[[#This Row],[Quantity]]</f>
        <v>10201.94</v>
      </c>
      <c r="K110" s="19">
        <f>Table27[[#This Row],[Sales_Quantity]]*Table27[[#This Row],[Discount]]</f>
        <v>1020.1940000000001</v>
      </c>
      <c r="L110" s="19">
        <f>Table27[[#This Row],[Sales_Quantity]]-Table27[[#This Row],[Discounted_price]]</f>
        <v>9181.746000000001</v>
      </c>
      <c r="M110" s="22">
        <f t="shared" ca="1" si="1"/>
        <v>45761.539857291667</v>
      </c>
    </row>
    <row r="111" spans="1:13" x14ac:dyDescent="0.3">
      <c r="A111" s="14" t="s">
        <v>11</v>
      </c>
      <c r="B111" s="15" t="s">
        <v>35</v>
      </c>
      <c r="C111" s="15" t="s">
        <v>36</v>
      </c>
      <c r="D111" s="15" t="s">
        <v>17</v>
      </c>
      <c r="E111" s="16">
        <v>1301.8900000000001</v>
      </c>
      <c r="F111" s="17">
        <v>7</v>
      </c>
      <c r="G111" s="14">
        <v>0.15</v>
      </c>
      <c r="H111" s="18">
        <v>45581</v>
      </c>
      <c r="I111" s="16">
        <v>553.29999999999995</v>
      </c>
      <c r="J111" s="19">
        <f>Table27[[#This Row],[Sales]]*Table27[[#This Row],[Quantity]]</f>
        <v>9113.2300000000014</v>
      </c>
      <c r="K111" s="19">
        <f>Table27[[#This Row],[Sales_Quantity]]*Table27[[#This Row],[Discount]]</f>
        <v>1366.9845000000003</v>
      </c>
      <c r="L111" s="19">
        <f>Table27[[#This Row],[Sales_Quantity]]-Table27[[#This Row],[Discounted_price]]</f>
        <v>7746.2455000000009</v>
      </c>
      <c r="M111" s="22">
        <f t="shared" ca="1" si="1"/>
        <v>45761.539857291667</v>
      </c>
    </row>
    <row r="112" spans="1:13" x14ac:dyDescent="0.3">
      <c r="A112" s="14" t="s">
        <v>72</v>
      </c>
      <c r="B112" s="15" t="s">
        <v>68</v>
      </c>
      <c r="C112" s="15" t="s">
        <v>20</v>
      </c>
      <c r="D112" s="15" t="s">
        <v>14</v>
      </c>
      <c r="E112" s="16">
        <v>980.18</v>
      </c>
      <c r="F112" s="17">
        <v>16</v>
      </c>
      <c r="G112" s="14">
        <v>0.1</v>
      </c>
      <c r="H112" s="18">
        <v>45582</v>
      </c>
      <c r="I112" s="16">
        <v>352.86</v>
      </c>
      <c r="J112" s="19">
        <f>Table27[[#This Row],[Sales]]*Table27[[#This Row],[Quantity]]</f>
        <v>15682.88</v>
      </c>
      <c r="K112" s="19">
        <f>Table27[[#This Row],[Sales_Quantity]]*Table27[[#This Row],[Discount]]</f>
        <v>1568.288</v>
      </c>
      <c r="L112" s="19">
        <f>Table27[[#This Row],[Sales_Quantity]]-Table27[[#This Row],[Discounted_price]]</f>
        <v>14114.591999999999</v>
      </c>
      <c r="M112" s="22">
        <f t="shared" ca="1" si="1"/>
        <v>45761.539857291667</v>
      </c>
    </row>
    <row r="113" spans="1:13" x14ac:dyDescent="0.3">
      <c r="A113" s="14" t="s">
        <v>76</v>
      </c>
      <c r="B113" s="15" t="s">
        <v>25</v>
      </c>
      <c r="C113" s="15" t="s">
        <v>13</v>
      </c>
      <c r="D113" s="15" t="s">
        <v>17</v>
      </c>
      <c r="E113" s="16">
        <v>697.57</v>
      </c>
      <c r="F113" s="17">
        <v>17</v>
      </c>
      <c r="G113" s="14">
        <v>0.1</v>
      </c>
      <c r="H113" s="18">
        <v>45584</v>
      </c>
      <c r="I113" s="16">
        <v>313.91000000000003</v>
      </c>
      <c r="J113" s="19">
        <f>Table27[[#This Row],[Sales]]*Table27[[#This Row],[Quantity]]</f>
        <v>11858.69</v>
      </c>
      <c r="K113" s="19">
        <f>Table27[[#This Row],[Sales_Quantity]]*Table27[[#This Row],[Discount]]</f>
        <v>1185.8690000000001</v>
      </c>
      <c r="L113" s="19">
        <f>Table27[[#This Row],[Sales_Quantity]]-Table27[[#This Row],[Discounted_price]]</f>
        <v>10672.821</v>
      </c>
      <c r="M113" s="22">
        <f t="shared" ca="1" si="1"/>
        <v>45761.539857291667</v>
      </c>
    </row>
    <row r="114" spans="1:13" x14ac:dyDescent="0.3">
      <c r="A114" s="14" t="s">
        <v>48</v>
      </c>
      <c r="B114" s="15" t="s">
        <v>73</v>
      </c>
      <c r="C114" s="15" t="s">
        <v>13</v>
      </c>
      <c r="D114" s="15" t="s">
        <v>29</v>
      </c>
      <c r="E114" s="16">
        <v>1193.6099999999999</v>
      </c>
      <c r="F114" s="17">
        <v>1</v>
      </c>
      <c r="G114" s="14">
        <v>0.15</v>
      </c>
      <c r="H114" s="18">
        <v>45584</v>
      </c>
      <c r="I114" s="16">
        <v>355.1</v>
      </c>
      <c r="J114" s="19">
        <f>Table27[[#This Row],[Sales]]*Table27[[#This Row],[Quantity]]</f>
        <v>1193.6099999999999</v>
      </c>
      <c r="K114" s="19">
        <f>Table27[[#This Row],[Sales_Quantity]]*Table27[[#This Row],[Discount]]</f>
        <v>179.04149999999998</v>
      </c>
      <c r="L114" s="19">
        <f>Table27[[#This Row],[Sales_Quantity]]-Table27[[#This Row],[Discounted_price]]</f>
        <v>1014.5684999999999</v>
      </c>
      <c r="M114" s="22">
        <f t="shared" ca="1" si="1"/>
        <v>45761.539857291667</v>
      </c>
    </row>
    <row r="115" spans="1:13" x14ac:dyDescent="0.3">
      <c r="A115" s="14" t="s">
        <v>34</v>
      </c>
      <c r="B115" s="15" t="s">
        <v>40</v>
      </c>
      <c r="C115" s="15" t="s">
        <v>22</v>
      </c>
      <c r="D115" s="15" t="s">
        <v>23</v>
      </c>
      <c r="E115" s="16">
        <v>771.02</v>
      </c>
      <c r="F115" s="17">
        <v>1</v>
      </c>
      <c r="G115" s="14">
        <v>0</v>
      </c>
      <c r="H115" s="18">
        <v>45585</v>
      </c>
      <c r="I115" s="16">
        <v>192.76</v>
      </c>
      <c r="J115" s="19">
        <f>Table27[[#This Row],[Sales]]*Table27[[#This Row],[Quantity]]</f>
        <v>771.02</v>
      </c>
      <c r="K115" s="19">
        <f>Table27[[#This Row],[Sales_Quantity]]*Table27[[#This Row],[Discount]]</f>
        <v>0</v>
      </c>
      <c r="L115" s="19">
        <f>Table27[[#This Row],[Sales_Quantity]]-Table27[[#This Row],[Discounted_price]]</f>
        <v>771.02</v>
      </c>
      <c r="M115" s="22">
        <f t="shared" ca="1" si="1"/>
        <v>45761.539857291667</v>
      </c>
    </row>
    <row r="116" spans="1:13" x14ac:dyDescent="0.3">
      <c r="A116" s="14" t="s">
        <v>69</v>
      </c>
      <c r="B116" s="15" t="s">
        <v>71</v>
      </c>
      <c r="C116" s="15" t="s">
        <v>26</v>
      </c>
      <c r="D116" s="15" t="s">
        <v>17</v>
      </c>
      <c r="E116" s="16">
        <v>661.09</v>
      </c>
      <c r="F116" s="17">
        <v>1</v>
      </c>
      <c r="G116" s="14">
        <v>0.2</v>
      </c>
      <c r="H116" s="18">
        <v>45593</v>
      </c>
      <c r="I116" s="16">
        <v>264.44</v>
      </c>
      <c r="J116" s="19">
        <f>Table27[[#This Row],[Sales]]*Table27[[#This Row],[Quantity]]</f>
        <v>661.09</v>
      </c>
      <c r="K116" s="19">
        <f>Table27[[#This Row],[Sales_Quantity]]*Table27[[#This Row],[Discount]]</f>
        <v>132.21800000000002</v>
      </c>
      <c r="L116" s="19">
        <f>Table27[[#This Row],[Sales_Quantity]]-Table27[[#This Row],[Discounted_price]]</f>
        <v>528.87200000000007</v>
      </c>
      <c r="M116" s="22">
        <f t="shared" ca="1" si="1"/>
        <v>45761.539857291667</v>
      </c>
    </row>
    <row r="117" spans="1:13" x14ac:dyDescent="0.3">
      <c r="A117" s="14" t="s">
        <v>15</v>
      </c>
      <c r="B117" s="15" t="s">
        <v>57</v>
      </c>
      <c r="C117" s="15" t="s">
        <v>13</v>
      </c>
      <c r="D117" s="15" t="s">
        <v>23</v>
      </c>
      <c r="E117" s="16">
        <v>688.83</v>
      </c>
      <c r="F117" s="17">
        <v>15</v>
      </c>
      <c r="G117" s="14">
        <v>0</v>
      </c>
      <c r="H117" s="18">
        <v>45595</v>
      </c>
      <c r="I117" s="16">
        <v>172.21</v>
      </c>
      <c r="J117" s="19">
        <f>Table27[[#This Row],[Sales]]*Table27[[#This Row],[Quantity]]</f>
        <v>10332.450000000001</v>
      </c>
      <c r="K117" s="19">
        <f>Table27[[#This Row],[Sales_Quantity]]*Table27[[#This Row],[Discount]]</f>
        <v>0</v>
      </c>
      <c r="L117" s="19">
        <f>Table27[[#This Row],[Sales_Quantity]]-Table27[[#This Row],[Discounted_price]]</f>
        <v>10332.450000000001</v>
      </c>
      <c r="M117" s="22">
        <f t="shared" ca="1" si="1"/>
        <v>45761.539857291667</v>
      </c>
    </row>
    <row r="118" spans="1:13" x14ac:dyDescent="0.3">
      <c r="A118" s="14" t="s">
        <v>75</v>
      </c>
      <c r="B118" s="15" t="s">
        <v>31</v>
      </c>
      <c r="C118" s="15" t="s">
        <v>36</v>
      </c>
      <c r="D118" s="15" t="s">
        <v>14</v>
      </c>
      <c r="E118" s="16">
        <v>1249.0999999999999</v>
      </c>
      <c r="F118" s="17">
        <v>4</v>
      </c>
      <c r="G118" s="14">
        <v>0.05</v>
      </c>
      <c r="H118" s="18">
        <v>45597</v>
      </c>
      <c r="I118" s="16">
        <v>474.66</v>
      </c>
      <c r="J118" s="19">
        <f>Table27[[#This Row],[Sales]]*Table27[[#This Row],[Quantity]]</f>
        <v>4996.3999999999996</v>
      </c>
      <c r="K118" s="19">
        <f>Table27[[#This Row],[Sales_Quantity]]*Table27[[#This Row],[Discount]]</f>
        <v>249.82</v>
      </c>
      <c r="L118" s="19">
        <f>Table27[[#This Row],[Sales_Quantity]]-Table27[[#This Row],[Discounted_price]]</f>
        <v>4746.58</v>
      </c>
      <c r="M118" s="22">
        <f t="shared" ca="1" si="1"/>
        <v>45761.539857291667</v>
      </c>
    </row>
    <row r="119" spans="1:13" x14ac:dyDescent="0.3">
      <c r="A119" s="14" t="s">
        <v>46</v>
      </c>
      <c r="B119" s="15" t="s">
        <v>25</v>
      </c>
      <c r="C119" s="15" t="s">
        <v>20</v>
      </c>
      <c r="D119" s="15" t="s">
        <v>41</v>
      </c>
      <c r="E119" s="16">
        <v>1014.22</v>
      </c>
      <c r="F119" s="17">
        <v>14</v>
      </c>
      <c r="G119" s="14">
        <v>0.05</v>
      </c>
      <c r="H119" s="18">
        <v>45599</v>
      </c>
      <c r="I119" s="16">
        <v>433.58</v>
      </c>
      <c r="J119" s="19">
        <f>Table27[[#This Row],[Sales]]*Table27[[#This Row],[Quantity]]</f>
        <v>14199.08</v>
      </c>
      <c r="K119" s="19">
        <f>Table27[[#This Row],[Sales_Quantity]]*Table27[[#This Row],[Discount]]</f>
        <v>709.95400000000006</v>
      </c>
      <c r="L119" s="19">
        <f>Table27[[#This Row],[Sales_Quantity]]-Table27[[#This Row],[Discounted_price]]</f>
        <v>13489.126</v>
      </c>
      <c r="M119" s="22">
        <f t="shared" ca="1" si="1"/>
        <v>45761.539857291667</v>
      </c>
    </row>
    <row r="120" spans="1:13" x14ac:dyDescent="0.3">
      <c r="A120" s="14" t="s">
        <v>56</v>
      </c>
      <c r="B120" s="15" t="s">
        <v>50</v>
      </c>
      <c r="C120" s="15" t="s">
        <v>20</v>
      </c>
      <c r="D120" s="15" t="s">
        <v>14</v>
      </c>
      <c r="E120" s="16">
        <v>1010.58</v>
      </c>
      <c r="F120" s="17">
        <v>2</v>
      </c>
      <c r="G120" s="14">
        <v>0.15</v>
      </c>
      <c r="H120" s="18">
        <v>45605</v>
      </c>
      <c r="I120" s="16">
        <v>343.6</v>
      </c>
      <c r="J120" s="19">
        <f>Table27[[#This Row],[Sales]]*Table27[[#This Row],[Quantity]]</f>
        <v>2021.16</v>
      </c>
      <c r="K120" s="19">
        <f>Table27[[#This Row],[Sales_Quantity]]*Table27[[#This Row],[Discount]]</f>
        <v>303.17399999999998</v>
      </c>
      <c r="L120" s="19">
        <f>Table27[[#This Row],[Sales_Quantity]]-Table27[[#This Row],[Discounted_price]]</f>
        <v>1717.9860000000001</v>
      </c>
      <c r="M120" s="22">
        <f t="shared" ca="1" si="1"/>
        <v>45761.539857291667</v>
      </c>
    </row>
    <row r="121" spans="1:13" x14ac:dyDescent="0.3">
      <c r="A121" s="14" t="s">
        <v>32</v>
      </c>
      <c r="B121" s="15" t="s">
        <v>61</v>
      </c>
      <c r="C121" s="15" t="s">
        <v>26</v>
      </c>
      <c r="D121" s="15" t="s">
        <v>29</v>
      </c>
      <c r="E121" s="16">
        <v>957.29</v>
      </c>
      <c r="F121" s="17">
        <v>4</v>
      </c>
      <c r="G121" s="14">
        <v>0.05</v>
      </c>
      <c r="H121" s="18">
        <v>45605</v>
      </c>
      <c r="I121" s="16">
        <v>318.3</v>
      </c>
      <c r="J121" s="19">
        <f>Table27[[#This Row],[Sales]]*Table27[[#This Row],[Quantity]]</f>
        <v>3829.16</v>
      </c>
      <c r="K121" s="19">
        <f>Table27[[#This Row],[Sales_Quantity]]*Table27[[#This Row],[Discount]]</f>
        <v>191.458</v>
      </c>
      <c r="L121" s="19">
        <f>Table27[[#This Row],[Sales_Quantity]]-Table27[[#This Row],[Discounted_price]]</f>
        <v>3637.7019999999998</v>
      </c>
      <c r="M121" s="22">
        <f t="shared" ca="1" si="1"/>
        <v>45761.539857291667</v>
      </c>
    </row>
    <row r="122" spans="1:13" x14ac:dyDescent="0.3">
      <c r="A122" s="14" t="s">
        <v>30</v>
      </c>
      <c r="B122" s="15" t="s">
        <v>47</v>
      </c>
      <c r="C122" s="15" t="s">
        <v>26</v>
      </c>
      <c r="D122" s="15" t="s">
        <v>29</v>
      </c>
      <c r="E122" s="16">
        <v>1077.92</v>
      </c>
      <c r="F122" s="17">
        <v>3</v>
      </c>
      <c r="G122" s="14">
        <v>0.05</v>
      </c>
      <c r="H122" s="18">
        <v>45608</v>
      </c>
      <c r="I122" s="16">
        <v>358.41</v>
      </c>
      <c r="J122" s="19">
        <f>Table27[[#This Row],[Sales]]*Table27[[#This Row],[Quantity]]</f>
        <v>3233.76</v>
      </c>
      <c r="K122" s="19">
        <f>Table27[[#This Row],[Sales_Quantity]]*Table27[[#This Row],[Discount]]</f>
        <v>161.68800000000002</v>
      </c>
      <c r="L122" s="19">
        <f>Table27[[#This Row],[Sales_Quantity]]-Table27[[#This Row],[Discounted_price]]</f>
        <v>3072.0720000000001</v>
      </c>
      <c r="M122" s="22">
        <f t="shared" ca="1" si="1"/>
        <v>45761.539857291667</v>
      </c>
    </row>
    <row r="123" spans="1:13" x14ac:dyDescent="0.3">
      <c r="A123" s="14" t="s">
        <v>54</v>
      </c>
      <c r="B123" s="15" t="s">
        <v>52</v>
      </c>
      <c r="C123" s="15" t="s">
        <v>22</v>
      </c>
      <c r="D123" s="15" t="s">
        <v>17</v>
      </c>
      <c r="E123" s="16">
        <v>1163.01</v>
      </c>
      <c r="F123" s="17">
        <v>5</v>
      </c>
      <c r="G123" s="14">
        <v>0</v>
      </c>
      <c r="H123" s="18">
        <v>45611</v>
      </c>
      <c r="I123" s="16">
        <v>581.5</v>
      </c>
      <c r="J123" s="19">
        <f>Table27[[#This Row],[Sales]]*Table27[[#This Row],[Quantity]]</f>
        <v>5815.05</v>
      </c>
      <c r="K123" s="19">
        <f>Table27[[#This Row],[Sales_Quantity]]*Table27[[#This Row],[Discount]]</f>
        <v>0</v>
      </c>
      <c r="L123" s="19">
        <f>Table27[[#This Row],[Sales_Quantity]]-Table27[[#This Row],[Discounted_price]]</f>
        <v>5815.05</v>
      </c>
      <c r="M123" s="22">
        <f t="shared" ca="1" si="1"/>
        <v>45761.539857291667</v>
      </c>
    </row>
    <row r="124" spans="1:13" x14ac:dyDescent="0.3">
      <c r="A124" s="14" t="s">
        <v>56</v>
      </c>
      <c r="B124" s="15" t="s">
        <v>47</v>
      </c>
      <c r="C124" s="15" t="s">
        <v>20</v>
      </c>
      <c r="D124" s="15" t="s">
        <v>41</v>
      </c>
      <c r="E124" s="16">
        <v>1014.56</v>
      </c>
      <c r="F124" s="17">
        <v>10</v>
      </c>
      <c r="G124" s="14">
        <v>0.1</v>
      </c>
      <c r="H124" s="18">
        <v>45612</v>
      </c>
      <c r="I124" s="16">
        <v>410.9</v>
      </c>
      <c r="J124" s="19">
        <f>Table27[[#This Row],[Sales]]*Table27[[#This Row],[Quantity]]</f>
        <v>10145.599999999999</v>
      </c>
      <c r="K124" s="19">
        <f>Table27[[#This Row],[Sales_Quantity]]*Table27[[#This Row],[Discount]]</f>
        <v>1014.56</v>
      </c>
      <c r="L124" s="19">
        <f>Table27[[#This Row],[Sales_Quantity]]-Table27[[#This Row],[Discounted_price]]</f>
        <v>9131.0399999999991</v>
      </c>
      <c r="M124" s="22">
        <f t="shared" ca="1" si="1"/>
        <v>45761.539857291667</v>
      </c>
    </row>
    <row r="125" spans="1:13" x14ac:dyDescent="0.3">
      <c r="A125" s="14" t="s">
        <v>11</v>
      </c>
      <c r="B125" s="15" t="s">
        <v>19</v>
      </c>
      <c r="C125" s="15" t="s">
        <v>22</v>
      </c>
      <c r="D125" s="15" t="s">
        <v>23</v>
      </c>
      <c r="E125" s="16">
        <v>718.04</v>
      </c>
      <c r="F125" s="17">
        <v>14</v>
      </c>
      <c r="G125" s="14">
        <v>0</v>
      </c>
      <c r="H125" s="18">
        <v>45613</v>
      </c>
      <c r="I125" s="16">
        <v>179.51</v>
      </c>
      <c r="J125" s="19">
        <f>Table27[[#This Row],[Sales]]*Table27[[#This Row],[Quantity]]</f>
        <v>10052.56</v>
      </c>
      <c r="K125" s="19">
        <f>Table27[[#This Row],[Sales_Quantity]]*Table27[[#This Row],[Discount]]</f>
        <v>0</v>
      </c>
      <c r="L125" s="19">
        <f>Table27[[#This Row],[Sales_Quantity]]-Table27[[#This Row],[Discounted_price]]</f>
        <v>10052.56</v>
      </c>
      <c r="M125" s="22">
        <f t="shared" ca="1" si="1"/>
        <v>45761.539857291667</v>
      </c>
    </row>
    <row r="126" spans="1:13" x14ac:dyDescent="0.3">
      <c r="A126" s="14" t="s">
        <v>74</v>
      </c>
      <c r="B126" s="15" t="s">
        <v>19</v>
      </c>
      <c r="C126" s="15" t="s">
        <v>36</v>
      </c>
      <c r="D126" s="15" t="s">
        <v>17</v>
      </c>
      <c r="E126" s="16">
        <v>1277.8499999999999</v>
      </c>
      <c r="F126" s="17">
        <v>18</v>
      </c>
      <c r="G126" s="14">
        <v>0.2</v>
      </c>
      <c r="H126" s="18">
        <v>45613</v>
      </c>
      <c r="I126" s="16">
        <v>511.14</v>
      </c>
      <c r="J126" s="19">
        <f>Table27[[#This Row],[Sales]]*Table27[[#This Row],[Quantity]]</f>
        <v>23001.3</v>
      </c>
      <c r="K126" s="19">
        <f>Table27[[#This Row],[Sales_Quantity]]*Table27[[#This Row],[Discount]]</f>
        <v>4600.26</v>
      </c>
      <c r="L126" s="19">
        <f>Table27[[#This Row],[Sales_Quantity]]-Table27[[#This Row],[Discounted_price]]</f>
        <v>18401.04</v>
      </c>
      <c r="M126" s="22">
        <f t="shared" ca="1" si="1"/>
        <v>45761.539857291667</v>
      </c>
    </row>
    <row r="127" spans="1:13" x14ac:dyDescent="0.3">
      <c r="A127" s="14" t="s">
        <v>72</v>
      </c>
      <c r="B127" s="15" t="s">
        <v>25</v>
      </c>
      <c r="C127" s="15" t="s">
        <v>26</v>
      </c>
      <c r="D127" s="15" t="s">
        <v>23</v>
      </c>
      <c r="E127" s="16">
        <v>706.73</v>
      </c>
      <c r="F127" s="17">
        <v>1</v>
      </c>
      <c r="G127" s="14">
        <v>0.15</v>
      </c>
      <c r="H127" s="18">
        <v>45613</v>
      </c>
      <c r="I127" s="16">
        <v>150.18</v>
      </c>
      <c r="J127" s="19">
        <f>Table27[[#This Row],[Sales]]*Table27[[#This Row],[Quantity]]</f>
        <v>706.73</v>
      </c>
      <c r="K127" s="19">
        <f>Table27[[#This Row],[Sales_Quantity]]*Table27[[#This Row],[Discount]]</f>
        <v>106.0095</v>
      </c>
      <c r="L127" s="19">
        <f>Table27[[#This Row],[Sales_Quantity]]-Table27[[#This Row],[Discounted_price]]</f>
        <v>600.72050000000002</v>
      </c>
      <c r="M127" s="22">
        <f t="shared" ca="1" si="1"/>
        <v>45761.539857291667</v>
      </c>
    </row>
    <row r="128" spans="1:13" x14ac:dyDescent="0.3">
      <c r="A128" s="14" t="s">
        <v>67</v>
      </c>
      <c r="B128" s="15" t="s">
        <v>52</v>
      </c>
      <c r="C128" s="15" t="s">
        <v>20</v>
      </c>
      <c r="D128" s="15" t="s">
        <v>23</v>
      </c>
      <c r="E128" s="16">
        <v>1410.59</v>
      </c>
      <c r="F128" s="17">
        <v>15</v>
      </c>
      <c r="G128" s="14">
        <v>0</v>
      </c>
      <c r="H128" s="18">
        <v>45615</v>
      </c>
      <c r="I128" s="16">
        <v>352.65</v>
      </c>
      <c r="J128" s="19">
        <f>Table27[[#This Row],[Sales]]*Table27[[#This Row],[Quantity]]</f>
        <v>21158.85</v>
      </c>
      <c r="K128" s="19">
        <f>Table27[[#This Row],[Sales_Quantity]]*Table27[[#This Row],[Discount]]</f>
        <v>0</v>
      </c>
      <c r="L128" s="19">
        <f>Table27[[#This Row],[Sales_Quantity]]-Table27[[#This Row],[Discounted_price]]</f>
        <v>21158.85</v>
      </c>
      <c r="M128" s="22">
        <f t="shared" ca="1" si="1"/>
        <v>45761.539857291667</v>
      </c>
    </row>
    <row r="129" spans="1:13" x14ac:dyDescent="0.3">
      <c r="A129" s="14" t="s">
        <v>34</v>
      </c>
      <c r="B129" s="15" t="s">
        <v>63</v>
      </c>
      <c r="C129" s="15" t="s">
        <v>22</v>
      </c>
      <c r="D129" s="15" t="s">
        <v>29</v>
      </c>
      <c r="E129" s="16">
        <v>1350.33</v>
      </c>
      <c r="F129" s="17">
        <v>10</v>
      </c>
      <c r="G129" s="14">
        <v>0</v>
      </c>
      <c r="H129" s="18">
        <v>45615</v>
      </c>
      <c r="I129" s="16">
        <v>472.62</v>
      </c>
      <c r="J129" s="19">
        <f>Table27[[#This Row],[Sales]]*Table27[[#This Row],[Quantity]]</f>
        <v>13503.3</v>
      </c>
      <c r="K129" s="19">
        <f>Table27[[#This Row],[Sales_Quantity]]*Table27[[#This Row],[Discount]]</f>
        <v>0</v>
      </c>
      <c r="L129" s="19">
        <f>Table27[[#This Row],[Sales_Quantity]]-Table27[[#This Row],[Discounted_price]]</f>
        <v>13503.3</v>
      </c>
      <c r="M129" s="22">
        <f t="shared" ca="1" si="1"/>
        <v>45761.539857291667</v>
      </c>
    </row>
    <row r="130" spans="1:13" x14ac:dyDescent="0.3">
      <c r="A130" s="14" t="s">
        <v>43</v>
      </c>
      <c r="B130" s="15" t="s">
        <v>47</v>
      </c>
      <c r="C130" s="15" t="s">
        <v>20</v>
      </c>
      <c r="D130" s="15" t="s">
        <v>23</v>
      </c>
      <c r="E130" s="16">
        <v>919.18</v>
      </c>
      <c r="F130" s="17">
        <v>4</v>
      </c>
      <c r="G130" s="14">
        <v>0.15</v>
      </c>
      <c r="H130" s="18">
        <v>45615</v>
      </c>
      <c r="I130" s="16">
        <v>195.33</v>
      </c>
      <c r="J130" s="19">
        <f>Table27[[#This Row],[Sales]]*Table27[[#This Row],[Quantity]]</f>
        <v>3676.72</v>
      </c>
      <c r="K130" s="19">
        <f>Table27[[#This Row],[Sales_Quantity]]*Table27[[#This Row],[Discount]]</f>
        <v>551.50799999999992</v>
      </c>
      <c r="L130" s="19">
        <f>Table27[[#This Row],[Sales_Quantity]]-Table27[[#This Row],[Discounted_price]]</f>
        <v>3125.212</v>
      </c>
      <c r="M130" s="22">
        <f t="shared" ca="1" si="1"/>
        <v>45761.539857291667</v>
      </c>
    </row>
    <row r="131" spans="1:13" x14ac:dyDescent="0.3">
      <c r="A131" s="14" t="s">
        <v>76</v>
      </c>
      <c r="B131" s="15" t="s">
        <v>25</v>
      </c>
      <c r="C131" s="15" t="s">
        <v>13</v>
      </c>
      <c r="D131" s="15" t="s">
        <v>23</v>
      </c>
      <c r="E131" s="16">
        <v>258.51</v>
      </c>
      <c r="F131" s="17">
        <v>19</v>
      </c>
      <c r="G131" s="14">
        <v>0</v>
      </c>
      <c r="H131" s="18">
        <v>45616</v>
      </c>
      <c r="I131" s="16">
        <v>64.63</v>
      </c>
      <c r="J131" s="19">
        <f>Table27[[#This Row],[Sales]]*Table27[[#This Row],[Quantity]]</f>
        <v>4911.6899999999996</v>
      </c>
      <c r="K131" s="19">
        <f>Table27[[#This Row],[Sales_Quantity]]*Table27[[#This Row],[Discount]]</f>
        <v>0</v>
      </c>
      <c r="L131" s="19">
        <f>Table27[[#This Row],[Sales_Quantity]]-Table27[[#This Row],[Discounted_price]]</f>
        <v>4911.6899999999996</v>
      </c>
      <c r="M131" s="22">
        <f t="shared" ref="M131:M194" ca="1" si="2">NOW()</f>
        <v>45761.539857291667</v>
      </c>
    </row>
    <row r="132" spans="1:13" x14ac:dyDescent="0.3">
      <c r="A132" s="14" t="s">
        <v>65</v>
      </c>
      <c r="B132" s="15" t="s">
        <v>63</v>
      </c>
      <c r="C132" s="15" t="s">
        <v>20</v>
      </c>
      <c r="D132" s="15" t="s">
        <v>14</v>
      </c>
      <c r="E132" s="16">
        <v>1213.48</v>
      </c>
      <c r="F132" s="17">
        <v>5</v>
      </c>
      <c r="G132" s="14">
        <v>0.05</v>
      </c>
      <c r="H132" s="18">
        <v>45616</v>
      </c>
      <c r="I132" s="16">
        <v>461.12</v>
      </c>
      <c r="J132" s="19">
        <f>Table27[[#This Row],[Sales]]*Table27[[#This Row],[Quantity]]</f>
        <v>6067.4</v>
      </c>
      <c r="K132" s="19">
        <f>Table27[[#This Row],[Sales_Quantity]]*Table27[[#This Row],[Discount]]</f>
        <v>303.37</v>
      </c>
      <c r="L132" s="19">
        <f>Table27[[#This Row],[Sales_Quantity]]-Table27[[#This Row],[Discounted_price]]</f>
        <v>5764.03</v>
      </c>
      <c r="M132" s="22">
        <f t="shared" ca="1" si="2"/>
        <v>45761.539857291667</v>
      </c>
    </row>
    <row r="133" spans="1:13" x14ac:dyDescent="0.3">
      <c r="A133" s="14" t="s">
        <v>59</v>
      </c>
      <c r="B133" s="15" t="s">
        <v>40</v>
      </c>
      <c r="C133" s="15" t="s">
        <v>36</v>
      </c>
      <c r="D133" s="15" t="s">
        <v>14</v>
      </c>
      <c r="E133" s="16">
        <v>1150.28</v>
      </c>
      <c r="F133" s="17">
        <v>8</v>
      </c>
      <c r="G133" s="14">
        <v>0.05</v>
      </c>
      <c r="H133" s="18">
        <v>45622</v>
      </c>
      <c r="I133" s="16">
        <v>437.11</v>
      </c>
      <c r="J133" s="19">
        <f>Table27[[#This Row],[Sales]]*Table27[[#This Row],[Quantity]]</f>
        <v>9202.24</v>
      </c>
      <c r="K133" s="19">
        <f>Table27[[#This Row],[Sales_Quantity]]*Table27[[#This Row],[Discount]]</f>
        <v>460.11200000000002</v>
      </c>
      <c r="L133" s="19">
        <f>Table27[[#This Row],[Sales_Quantity]]-Table27[[#This Row],[Discounted_price]]</f>
        <v>8742.1280000000006</v>
      </c>
      <c r="M133" s="22">
        <f t="shared" ca="1" si="2"/>
        <v>45761.539857291667</v>
      </c>
    </row>
    <row r="134" spans="1:13" x14ac:dyDescent="0.3">
      <c r="A134" s="14" t="s">
        <v>39</v>
      </c>
      <c r="B134" s="15" t="s">
        <v>73</v>
      </c>
      <c r="C134" s="15" t="s">
        <v>22</v>
      </c>
      <c r="D134" s="15" t="s">
        <v>29</v>
      </c>
      <c r="E134" s="16">
        <v>853.86</v>
      </c>
      <c r="F134" s="17">
        <v>8</v>
      </c>
      <c r="G134" s="14">
        <v>0.1</v>
      </c>
      <c r="H134" s="18">
        <v>45622</v>
      </c>
      <c r="I134" s="16">
        <v>268.97000000000003</v>
      </c>
      <c r="J134" s="19">
        <f>Table27[[#This Row],[Sales]]*Table27[[#This Row],[Quantity]]</f>
        <v>6830.88</v>
      </c>
      <c r="K134" s="19">
        <f>Table27[[#This Row],[Sales_Quantity]]*Table27[[#This Row],[Discount]]</f>
        <v>683.08800000000008</v>
      </c>
      <c r="L134" s="19">
        <f>Table27[[#This Row],[Sales_Quantity]]-Table27[[#This Row],[Discounted_price]]</f>
        <v>6147.7920000000004</v>
      </c>
      <c r="M134" s="22">
        <f t="shared" ca="1" si="2"/>
        <v>45761.539857291667</v>
      </c>
    </row>
    <row r="135" spans="1:13" x14ac:dyDescent="0.3">
      <c r="A135" s="14" t="s">
        <v>77</v>
      </c>
      <c r="B135" s="15" t="s">
        <v>47</v>
      </c>
      <c r="C135" s="15" t="s">
        <v>22</v>
      </c>
      <c r="D135" s="15" t="s">
        <v>23</v>
      </c>
      <c r="E135" s="16">
        <v>1061.04</v>
      </c>
      <c r="F135" s="17">
        <v>1</v>
      </c>
      <c r="G135" s="14">
        <v>0</v>
      </c>
      <c r="H135" s="18">
        <v>45624</v>
      </c>
      <c r="I135" s="16">
        <v>265.26</v>
      </c>
      <c r="J135" s="19">
        <f>Table27[[#This Row],[Sales]]*Table27[[#This Row],[Quantity]]</f>
        <v>1061.04</v>
      </c>
      <c r="K135" s="19">
        <f>Table27[[#This Row],[Sales_Quantity]]*Table27[[#This Row],[Discount]]</f>
        <v>0</v>
      </c>
      <c r="L135" s="19">
        <f>Table27[[#This Row],[Sales_Quantity]]-Table27[[#This Row],[Discounted_price]]</f>
        <v>1061.04</v>
      </c>
      <c r="M135" s="22">
        <f t="shared" ca="1" si="2"/>
        <v>45761.539857291667</v>
      </c>
    </row>
    <row r="136" spans="1:13" x14ac:dyDescent="0.3">
      <c r="A136" s="14" t="s">
        <v>30</v>
      </c>
      <c r="B136" s="15" t="s">
        <v>45</v>
      </c>
      <c r="C136" s="15" t="s">
        <v>13</v>
      </c>
      <c r="D136" s="15" t="s">
        <v>23</v>
      </c>
      <c r="E136" s="16">
        <v>894.55</v>
      </c>
      <c r="F136" s="17">
        <v>19</v>
      </c>
      <c r="G136" s="14">
        <v>0.2</v>
      </c>
      <c r="H136" s="18">
        <v>45625</v>
      </c>
      <c r="I136" s="16">
        <v>178.91</v>
      </c>
      <c r="J136" s="19">
        <f>Table27[[#This Row],[Sales]]*Table27[[#This Row],[Quantity]]</f>
        <v>16996.45</v>
      </c>
      <c r="K136" s="19">
        <f>Table27[[#This Row],[Sales_Quantity]]*Table27[[#This Row],[Discount]]</f>
        <v>3399.2900000000004</v>
      </c>
      <c r="L136" s="19">
        <f>Table27[[#This Row],[Sales_Quantity]]-Table27[[#This Row],[Discounted_price]]</f>
        <v>13597.16</v>
      </c>
      <c r="M136" s="22">
        <f t="shared" ca="1" si="2"/>
        <v>45761.539857291667</v>
      </c>
    </row>
    <row r="137" spans="1:13" x14ac:dyDescent="0.3">
      <c r="A137" s="14" t="s">
        <v>27</v>
      </c>
      <c r="B137" s="15" t="s">
        <v>40</v>
      </c>
      <c r="C137" s="15" t="s">
        <v>26</v>
      </c>
      <c r="D137" s="15" t="s">
        <v>41</v>
      </c>
      <c r="E137" s="16">
        <v>833.91</v>
      </c>
      <c r="F137" s="17">
        <v>3</v>
      </c>
      <c r="G137" s="14">
        <v>0.05</v>
      </c>
      <c r="H137" s="18">
        <v>45626</v>
      </c>
      <c r="I137" s="16">
        <v>356.5</v>
      </c>
      <c r="J137" s="19">
        <f>Table27[[#This Row],[Sales]]*Table27[[#This Row],[Quantity]]</f>
        <v>2501.73</v>
      </c>
      <c r="K137" s="19">
        <f>Table27[[#This Row],[Sales_Quantity]]*Table27[[#This Row],[Discount]]</f>
        <v>125.0865</v>
      </c>
      <c r="L137" s="19">
        <f>Table27[[#This Row],[Sales_Quantity]]-Table27[[#This Row],[Discounted_price]]</f>
        <v>2376.6435000000001</v>
      </c>
      <c r="M137" s="22">
        <f t="shared" ca="1" si="2"/>
        <v>45761.539857291667</v>
      </c>
    </row>
    <row r="138" spans="1:13" x14ac:dyDescent="0.3">
      <c r="A138" s="14" t="s">
        <v>60</v>
      </c>
      <c r="B138" s="15" t="s">
        <v>73</v>
      </c>
      <c r="C138" s="15" t="s">
        <v>13</v>
      </c>
      <c r="D138" s="15" t="s">
        <v>29</v>
      </c>
      <c r="E138" s="16">
        <v>820.19</v>
      </c>
      <c r="F138" s="17">
        <v>4</v>
      </c>
      <c r="G138" s="14">
        <v>0.2</v>
      </c>
      <c r="H138" s="18">
        <v>45630</v>
      </c>
      <c r="I138" s="16">
        <v>229.65</v>
      </c>
      <c r="J138" s="19">
        <f>Table27[[#This Row],[Sales]]*Table27[[#This Row],[Quantity]]</f>
        <v>3280.76</v>
      </c>
      <c r="K138" s="19">
        <f>Table27[[#This Row],[Sales_Quantity]]*Table27[[#This Row],[Discount]]</f>
        <v>656.15200000000004</v>
      </c>
      <c r="L138" s="19">
        <f>Table27[[#This Row],[Sales_Quantity]]-Table27[[#This Row],[Discounted_price]]</f>
        <v>2624.6080000000002</v>
      </c>
      <c r="M138" s="22">
        <f t="shared" ca="1" si="2"/>
        <v>45761.539857291667</v>
      </c>
    </row>
    <row r="139" spans="1:13" x14ac:dyDescent="0.3">
      <c r="A139" s="14" t="s">
        <v>60</v>
      </c>
      <c r="B139" s="15" t="s">
        <v>40</v>
      </c>
      <c r="C139" s="15" t="s">
        <v>36</v>
      </c>
      <c r="D139" s="15" t="s">
        <v>23</v>
      </c>
      <c r="E139" s="16">
        <v>511.74</v>
      </c>
      <c r="F139" s="17">
        <v>8</v>
      </c>
      <c r="G139" s="14">
        <v>0.05</v>
      </c>
      <c r="H139" s="18">
        <v>45631</v>
      </c>
      <c r="I139" s="16">
        <v>121.54</v>
      </c>
      <c r="J139" s="19">
        <f>Table27[[#This Row],[Sales]]*Table27[[#This Row],[Quantity]]</f>
        <v>4093.92</v>
      </c>
      <c r="K139" s="19">
        <f>Table27[[#This Row],[Sales_Quantity]]*Table27[[#This Row],[Discount]]</f>
        <v>204.69600000000003</v>
      </c>
      <c r="L139" s="19">
        <f>Table27[[#This Row],[Sales_Quantity]]-Table27[[#This Row],[Discounted_price]]</f>
        <v>3889.2240000000002</v>
      </c>
      <c r="M139" s="22">
        <f t="shared" ca="1" si="2"/>
        <v>45761.539857291667</v>
      </c>
    </row>
    <row r="140" spans="1:13" x14ac:dyDescent="0.3">
      <c r="A140" s="14" t="s">
        <v>67</v>
      </c>
      <c r="B140" s="15" t="s">
        <v>63</v>
      </c>
      <c r="C140" s="15" t="s">
        <v>22</v>
      </c>
      <c r="D140" s="15" t="s">
        <v>29</v>
      </c>
      <c r="E140" s="16">
        <v>806.03</v>
      </c>
      <c r="F140" s="17">
        <v>19</v>
      </c>
      <c r="G140" s="14">
        <v>0.05</v>
      </c>
      <c r="H140" s="18">
        <v>45638</v>
      </c>
      <c r="I140" s="16">
        <v>268</v>
      </c>
      <c r="J140" s="19">
        <f>Table27[[#This Row],[Sales]]*Table27[[#This Row],[Quantity]]</f>
        <v>15314.57</v>
      </c>
      <c r="K140" s="19">
        <f>Table27[[#This Row],[Sales_Quantity]]*Table27[[#This Row],[Discount]]</f>
        <v>765.72850000000005</v>
      </c>
      <c r="L140" s="19">
        <f>Table27[[#This Row],[Sales_Quantity]]-Table27[[#This Row],[Discounted_price]]</f>
        <v>14548.8415</v>
      </c>
      <c r="M140" s="22">
        <f t="shared" ca="1" si="2"/>
        <v>45761.539857291667</v>
      </c>
    </row>
    <row r="141" spans="1:13" x14ac:dyDescent="0.3">
      <c r="A141" s="14" t="s">
        <v>30</v>
      </c>
      <c r="B141" s="15" t="s">
        <v>28</v>
      </c>
      <c r="C141" s="15" t="s">
        <v>36</v>
      </c>
      <c r="D141" s="15" t="s">
        <v>29</v>
      </c>
      <c r="E141" s="16">
        <v>1432.47</v>
      </c>
      <c r="F141" s="17">
        <v>16</v>
      </c>
      <c r="G141" s="14">
        <v>0.15</v>
      </c>
      <c r="H141" s="18">
        <v>45640</v>
      </c>
      <c r="I141" s="16">
        <v>426.16</v>
      </c>
      <c r="J141" s="19">
        <f>Table27[[#This Row],[Sales]]*Table27[[#This Row],[Quantity]]</f>
        <v>22919.52</v>
      </c>
      <c r="K141" s="19">
        <f>Table27[[#This Row],[Sales_Quantity]]*Table27[[#This Row],[Discount]]</f>
        <v>3437.9279999999999</v>
      </c>
      <c r="L141" s="19">
        <f>Table27[[#This Row],[Sales_Quantity]]-Table27[[#This Row],[Discounted_price]]</f>
        <v>19481.592000000001</v>
      </c>
      <c r="M141" s="22">
        <f t="shared" ca="1" si="2"/>
        <v>45761.539857291667</v>
      </c>
    </row>
    <row r="142" spans="1:13" x14ac:dyDescent="0.3">
      <c r="A142" s="14" t="s">
        <v>76</v>
      </c>
      <c r="B142" s="15" t="s">
        <v>31</v>
      </c>
      <c r="C142" s="15" t="s">
        <v>36</v>
      </c>
      <c r="D142" s="15" t="s">
        <v>23</v>
      </c>
      <c r="E142" s="16">
        <v>1488.58</v>
      </c>
      <c r="F142" s="17">
        <v>10</v>
      </c>
      <c r="G142" s="14">
        <v>0.15</v>
      </c>
      <c r="H142" s="18">
        <v>45640</v>
      </c>
      <c r="I142" s="16">
        <v>316.32</v>
      </c>
      <c r="J142" s="19">
        <f>Table27[[#This Row],[Sales]]*Table27[[#This Row],[Quantity]]</f>
        <v>14885.8</v>
      </c>
      <c r="K142" s="19">
        <f>Table27[[#This Row],[Sales_Quantity]]*Table27[[#This Row],[Discount]]</f>
        <v>2232.87</v>
      </c>
      <c r="L142" s="19">
        <f>Table27[[#This Row],[Sales_Quantity]]-Table27[[#This Row],[Discounted_price]]</f>
        <v>12652.93</v>
      </c>
      <c r="M142" s="22">
        <f t="shared" ca="1" si="2"/>
        <v>45761.539857291667</v>
      </c>
    </row>
    <row r="143" spans="1:13" x14ac:dyDescent="0.3">
      <c r="A143" s="14" t="s">
        <v>32</v>
      </c>
      <c r="B143" s="15" t="s">
        <v>68</v>
      </c>
      <c r="C143" s="15" t="s">
        <v>20</v>
      </c>
      <c r="D143" s="15" t="s">
        <v>14</v>
      </c>
      <c r="E143" s="16">
        <v>1231.26</v>
      </c>
      <c r="F143" s="17">
        <v>9</v>
      </c>
      <c r="G143" s="14">
        <v>0</v>
      </c>
      <c r="H143" s="18">
        <v>45646</v>
      </c>
      <c r="I143" s="16">
        <v>492.5</v>
      </c>
      <c r="J143" s="19">
        <f>Table27[[#This Row],[Sales]]*Table27[[#This Row],[Quantity]]</f>
        <v>11081.34</v>
      </c>
      <c r="K143" s="19">
        <f>Table27[[#This Row],[Sales_Quantity]]*Table27[[#This Row],[Discount]]</f>
        <v>0</v>
      </c>
      <c r="L143" s="19">
        <f>Table27[[#This Row],[Sales_Quantity]]-Table27[[#This Row],[Discounted_price]]</f>
        <v>11081.34</v>
      </c>
      <c r="M143" s="22">
        <f t="shared" ca="1" si="2"/>
        <v>45761.539857291667</v>
      </c>
    </row>
    <row r="144" spans="1:13" x14ac:dyDescent="0.3">
      <c r="A144" s="14" t="s">
        <v>32</v>
      </c>
      <c r="B144" s="15" t="s">
        <v>45</v>
      </c>
      <c r="C144" s="15" t="s">
        <v>13</v>
      </c>
      <c r="D144" s="15" t="s">
        <v>23</v>
      </c>
      <c r="E144" s="16">
        <v>1161.67</v>
      </c>
      <c r="F144" s="17">
        <v>19</v>
      </c>
      <c r="G144" s="14">
        <v>0.2</v>
      </c>
      <c r="H144" s="18">
        <v>45647</v>
      </c>
      <c r="I144" s="16">
        <v>232.33</v>
      </c>
      <c r="J144" s="19">
        <f>Table27[[#This Row],[Sales]]*Table27[[#This Row],[Quantity]]</f>
        <v>22071.730000000003</v>
      </c>
      <c r="K144" s="19">
        <f>Table27[[#This Row],[Sales_Quantity]]*Table27[[#This Row],[Discount]]</f>
        <v>4414.3460000000005</v>
      </c>
      <c r="L144" s="19">
        <f>Table27[[#This Row],[Sales_Quantity]]-Table27[[#This Row],[Discounted_price]]</f>
        <v>17657.384000000002</v>
      </c>
      <c r="M144" s="22">
        <f t="shared" ca="1" si="2"/>
        <v>45761.539857291667</v>
      </c>
    </row>
    <row r="145" spans="1:13" x14ac:dyDescent="0.3">
      <c r="A145" s="14" t="s">
        <v>51</v>
      </c>
      <c r="B145" s="15" t="s">
        <v>47</v>
      </c>
      <c r="C145" s="15" t="s">
        <v>36</v>
      </c>
      <c r="D145" s="15" t="s">
        <v>41</v>
      </c>
      <c r="E145" s="16">
        <v>388.23</v>
      </c>
      <c r="F145" s="17">
        <v>16</v>
      </c>
      <c r="G145" s="14">
        <v>0.05</v>
      </c>
      <c r="H145" s="18">
        <v>45650</v>
      </c>
      <c r="I145" s="16">
        <v>165.97</v>
      </c>
      <c r="J145" s="19">
        <f>Table27[[#This Row],[Sales]]*Table27[[#This Row],[Quantity]]</f>
        <v>6211.68</v>
      </c>
      <c r="K145" s="19">
        <f>Table27[[#This Row],[Sales_Quantity]]*Table27[[#This Row],[Discount]]</f>
        <v>310.58400000000006</v>
      </c>
      <c r="L145" s="19">
        <f>Table27[[#This Row],[Sales_Quantity]]-Table27[[#This Row],[Discounted_price]]</f>
        <v>5901.0960000000005</v>
      </c>
      <c r="M145" s="22">
        <f t="shared" ca="1" si="2"/>
        <v>45761.539857291667</v>
      </c>
    </row>
    <row r="146" spans="1:13" x14ac:dyDescent="0.3">
      <c r="A146" s="14" t="s">
        <v>74</v>
      </c>
      <c r="B146" s="15" t="s">
        <v>33</v>
      </c>
      <c r="C146" s="15" t="s">
        <v>26</v>
      </c>
      <c r="D146" s="15" t="s">
        <v>17</v>
      </c>
      <c r="E146" s="16">
        <v>1589.42</v>
      </c>
      <c r="F146" s="17">
        <v>6</v>
      </c>
      <c r="G146" s="14">
        <v>0.15</v>
      </c>
      <c r="H146" s="18">
        <v>45651</v>
      </c>
      <c r="I146" s="16">
        <v>675.5</v>
      </c>
      <c r="J146" s="19">
        <f>Table27[[#This Row],[Sales]]*Table27[[#This Row],[Quantity]]</f>
        <v>9536.52</v>
      </c>
      <c r="K146" s="19">
        <f>Table27[[#This Row],[Sales_Quantity]]*Table27[[#This Row],[Discount]]</f>
        <v>1430.4780000000001</v>
      </c>
      <c r="L146" s="19">
        <f>Table27[[#This Row],[Sales_Quantity]]-Table27[[#This Row],[Discounted_price]]</f>
        <v>8106.0420000000004</v>
      </c>
      <c r="M146" s="22">
        <f t="shared" ca="1" si="2"/>
        <v>45761.539857291667</v>
      </c>
    </row>
    <row r="147" spans="1:13" x14ac:dyDescent="0.3">
      <c r="A147" s="14" t="s">
        <v>30</v>
      </c>
      <c r="B147" s="15" t="s">
        <v>73</v>
      </c>
      <c r="C147" s="15" t="s">
        <v>26</v>
      </c>
      <c r="D147" s="15" t="s">
        <v>17</v>
      </c>
      <c r="E147" s="16">
        <v>336.66</v>
      </c>
      <c r="F147" s="17">
        <v>13</v>
      </c>
      <c r="G147" s="14">
        <v>0.2</v>
      </c>
      <c r="H147" s="18">
        <v>45651</v>
      </c>
      <c r="I147" s="16">
        <v>134.66</v>
      </c>
      <c r="J147" s="19">
        <f>Table27[[#This Row],[Sales]]*Table27[[#This Row],[Quantity]]</f>
        <v>4376.58</v>
      </c>
      <c r="K147" s="19">
        <f>Table27[[#This Row],[Sales_Quantity]]*Table27[[#This Row],[Discount]]</f>
        <v>875.31600000000003</v>
      </c>
      <c r="L147" s="19">
        <f>Table27[[#This Row],[Sales_Quantity]]-Table27[[#This Row],[Discounted_price]]</f>
        <v>3501.2640000000001</v>
      </c>
      <c r="M147" s="22">
        <f t="shared" ca="1" si="2"/>
        <v>45761.539857291667</v>
      </c>
    </row>
    <row r="148" spans="1:13" x14ac:dyDescent="0.3">
      <c r="A148" s="14" t="s">
        <v>51</v>
      </c>
      <c r="B148" s="15" t="s">
        <v>25</v>
      </c>
      <c r="C148" s="15" t="s">
        <v>13</v>
      </c>
      <c r="D148" s="15" t="s">
        <v>14</v>
      </c>
      <c r="E148" s="16">
        <v>1353.79</v>
      </c>
      <c r="F148" s="17">
        <v>14</v>
      </c>
      <c r="G148" s="14">
        <v>0.1</v>
      </c>
      <c r="H148" s="18">
        <v>45656</v>
      </c>
      <c r="I148" s="16">
        <v>487.36</v>
      </c>
      <c r="J148" s="19">
        <f>Table27[[#This Row],[Sales]]*Table27[[#This Row],[Quantity]]</f>
        <v>18953.059999999998</v>
      </c>
      <c r="K148" s="19">
        <f>Table27[[#This Row],[Sales_Quantity]]*Table27[[#This Row],[Discount]]</f>
        <v>1895.3059999999998</v>
      </c>
      <c r="L148" s="19">
        <f>Table27[[#This Row],[Sales_Quantity]]-Table27[[#This Row],[Discounted_price]]</f>
        <v>17057.753999999997</v>
      </c>
      <c r="M148" s="22">
        <f t="shared" ca="1" si="2"/>
        <v>45761.539857291667</v>
      </c>
    </row>
    <row r="149" spans="1:13" x14ac:dyDescent="0.3">
      <c r="A149" s="14" t="s">
        <v>65</v>
      </c>
      <c r="B149" s="15" t="s">
        <v>71</v>
      </c>
      <c r="C149" s="15" t="s">
        <v>36</v>
      </c>
      <c r="D149" s="15" t="s">
        <v>17</v>
      </c>
      <c r="E149" s="16">
        <v>662.61</v>
      </c>
      <c r="F149" s="17">
        <v>11</v>
      </c>
      <c r="G149" s="14">
        <v>0.05</v>
      </c>
      <c r="H149" s="18">
        <v>45658</v>
      </c>
      <c r="I149" s="16">
        <v>314.74</v>
      </c>
      <c r="J149" s="19">
        <f>Table27[[#This Row],[Sales]]*Table27[[#This Row],[Quantity]]</f>
        <v>7288.71</v>
      </c>
      <c r="K149" s="19">
        <f>Table27[[#This Row],[Sales_Quantity]]*Table27[[#This Row],[Discount]]</f>
        <v>364.43550000000005</v>
      </c>
      <c r="L149" s="19">
        <f>Table27[[#This Row],[Sales_Quantity]]-Table27[[#This Row],[Discounted_price]]</f>
        <v>6924.2744999999995</v>
      </c>
      <c r="M149" s="22">
        <f t="shared" ca="1" si="2"/>
        <v>45761.539857291667</v>
      </c>
    </row>
    <row r="150" spans="1:13" x14ac:dyDescent="0.3">
      <c r="A150" s="14" t="s">
        <v>54</v>
      </c>
      <c r="B150" s="15" t="s">
        <v>50</v>
      </c>
      <c r="C150" s="15" t="s">
        <v>26</v>
      </c>
      <c r="D150" s="15" t="s">
        <v>41</v>
      </c>
      <c r="E150" s="16">
        <v>309.42</v>
      </c>
      <c r="F150" s="17">
        <v>1</v>
      </c>
      <c r="G150" s="14">
        <v>0.2</v>
      </c>
      <c r="H150" s="18">
        <v>45658</v>
      </c>
      <c r="I150" s="16">
        <v>111.39</v>
      </c>
      <c r="J150" s="19">
        <f>Table27[[#This Row],[Sales]]*Table27[[#This Row],[Quantity]]</f>
        <v>309.42</v>
      </c>
      <c r="K150" s="19">
        <f>Table27[[#This Row],[Sales_Quantity]]*Table27[[#This Row],[Discount]]</f>
        <v>61.884000000000007</v>
      </c>
      <c r="L150" s="19">
        <f>Table27[[#This Row],[Sales_Quantity]]-Table27[[#This Row],[Discounted_price]]</f>
        <v>247.536</v>
      </c>
      <c r="M150" s="22">
        <f t="shared" ca="1" si="2"/>
        <v>45761.539857291667</v>
      </c>
    </row>
    <row r="151" spans="1:13" x14ac:dyDescent="0.3">
      <c r="A151" s="14" t="s">
        <v>65</v>
      </c>
      <c r="B151" s="15" t="s">
        <v>31</v>
      </c>
      <c r="C151" s="15" t="s">
        <v>26</v>
      </c>
      <c r="D151" s="15" t="s">
        <v>14</v>
      </c>
      <c r="E151" s="16">
        <v>884.63</v>
      </c>
      <c r="F151" s="17">
        <v>18</v>
      </c>
      <c r="G151" s="14">
        <v>0.1</v>
      </c>
      <c r="H151" s="18">
        <v>45659</v>
      </c>
      <c r="I151" s="16">
        <v>318.47000000000003</v>
      </c>
      <c r="J151" s="19">
        <f>Table27[[#This Row],[Sales]]*Table27[[#This Row],[Quantity]]</f>
        <v>15923.34</v>
      </c>
      <c r="K151" s="19">
        <f>Table27[[#This Row],[Sales_Quantity]]*Table27[[#This Row],[Discount]]</f>
        <v>1592.3340000000001</v>
      </c>
      <c r="L151" s="19">
        <f>Table27[[#This Row],[Sales_Quantity]]-Table27[[#This Row],[Discounted_price]]</f>
        <v>14331.005999999999</v>
      </c>
      <c r="M151" s="22">
        <f t="shared" ca="1" si="2"/>
        <v>45761.539857291667</v>
      </c>
    </row>
    <row r="152" spans="1:13" x14ac:dyDescent="0.3">
      <c r="A152" s="14" t="s">
        <v>54</v>
      </c>
      <c r="B152" s="15" t="s">
        <v>25</v>
      </c>
      <c r="C152" s="15" t="s">
        <v>36</v>
      </c>
      <c r="D152" s="15" t="s">
        <v>41</v>
      </c>
      <c r="E152" s="16">
        <v>745.05</v>
      </c>
      <c r="F152" s="17">
        <v>10</v>
      </c>
      <c r="G152" s="14">
        <v>0.1</v>
      </c>
      <c r="H152" s="18">
        <v>45660</v>
      </c>
      <c r="I152" s="16">
        <v>301.75</v>
      </c>
      <c r="J152" s="19">
        <f>Table27[[#This Row],[Sales]]*Table27[[#This Row],[Quantity]]</f>
        <v>7450.5</v>
      </c>
      <c r="K152" s="19">
        <f>Table27[[#This Row],[Sales_Quantity]]*Table27[[#This Row],[Discount]]</f>
        <v>745.05000000000007</v>
      </c>
      <c r="L152" s="19">
        <f>Table27[[#This Row],[Sales_Quantity]]-Table27[[#This Row],[Discounted_price]]</f>
        <v>6705.45</v>
      </c>
      <c r="M152" s="22">
        <f t="shared" ca="1" si="2"/>
        <v>45761.539857291667</v>
      </c>
    </row>
    <row r="153" spans="1:13" x14ac:dyDescent="0.3">
      <c r="A153" s="14" t="s">
        <v>62</v>
      </c>
      <c r="B153" s="15" t="s">
        <v>19</v>
      </c>
      <c r="C153" s="15" t="s">
        <v>22</v>
      </c>
      <c r="D153" s="15" t="s">
        <v>17</v>
      </c>
      <c r="E153" s="16">
        <v>870.23</v>
      </c>
      <c r="F153" s="17">
        <v>5</v>
      </c>
      <c r="G153" s="14">
        <v>0.05</v>
      </c>
      <c r="H153" s="18">
        <v>45660</v>
      </c>
      <c r="I153" s="16">
        <v>413.36</v>
      </c>
      <c r="J153" s="19">
        <f>Table27[[#This Row],[Sales]]*Table27[[#This Row],[Quantity]]</f>
        <v>4351.1499999999996</v>
      </c>
      <c r="K153" s="19">
        <f>Table27[[#This Row],[Sales_Quantity]]*Table27[[#This Row],[Discount]]</f>
        <v>217.5575</v>
      </c>
      <c r="L153" s="19">
        <f>Table27[[#This Row],[Sales_Quantity]]-Table27[[#This Row],[Discounted_price]]</f>
        <v>4133.5924999999997</v>
      </c>
      <c r="M153" s="22">
        <f t="shared" ca="1" si="2"/>
        <v>45761.539857291667</v>
      </c>
    </row>
    <row r="154" spans="1:13" x14ac:dyDescent="0.3">
      <c r="A154" s="14" t="s">
        <v>37</v>
      </c>
      <c r="B154" s="15" t="s">
        <v>31</v>
      </c>
      <c r="C154" s="15" t="s">
        <v>13</v>
      </c>
      <c r="D154" s="15" t="s">
        <v>29</v>
      </c>
      <c r="E154" s="16">
        <v>862.19</v>
      </c>
      <c r="F154" s="17">
        <v>18</v>
      </c>
      <c r="G154" s="14">
        <v>0.05</v>
      </c>
      <c r="H154" s="18">
        <v>45663</v>
      </c>
      <c r="I154" s="16">
        <v>286.68</v>
      </c>
      <c r="J154" s="19">
        <f>Table27[[#This Row],[Sales]]*Table27[[#This Row],[Quantity]]</f>
        <v>15519.420000000002</v>
      </c>
      <c r="K154" s="19">
        <f>Table27[[#This Row],[Sales_Quantity]]*Table27[[#This Row],[Discount]]</f>
        <v>775.97100000000012</v>
      </c>
      <c r="L154" s="19">
        <f>Table27[[#This Row],[Sales_Quantity]]-Table27[[#This Row],[Discounted_price]]</f>
        <v>14743.449000000002</v>
      </c>
      <c r="M154" s="22">
        <f t="shared" ca="1" si="2"/>
        <v>45761.539857291667</v>
      </c>
    </row>
    <row r="155" spans="1:13" x14ac:dyDescent="0.3">
      <c r="A155" s="14" t="s">
        <v>75</v>
      </c>
      <c r="B155" s="15" t="s">
        <v>61</v>
      </c>
      <c r="C155" s="15" t="s">
        <v>26</v>
      </c>
      <c r="D155" s="15" t="s">
        <v>17</v>
      </c>
      <c r="E155" s="16">
        <v>1171.18</v>
      </c>
      <c r="F155" s="17">
        <v>19</v>
      </c>
      <c r="G155" s="14">
        <v>0.05</v>
      </c>
      <c r="H155" s="18">
        <v>45667</v>
      </c>
      <c r="I155" s="16">
        <v>556.30999999999995</v>
      </c>
      <c r="J155" s="19">
        <f>Table27[[#This Row],[Sales]]*Table27[[#This Row],[Quantity]]</f>
        <v>22252.420000000002</v>
      </c>
      <c r="K155" s="19">
        <f>Table27[[#This Row],[Sales_Quantity]]*Table27[[#This Row],[Discount]]</f>
        <v>1112.6210000000001</v>
      </c>
      <c r="L155" s="19">
        <f>Table27[[#This Row],[Sales_Quantity]]-Table27[[#This Row],[Discounted_price]]</f>
        <v>21139.799000000003</v>
      </c>
      <c r="M155" s="22">
        <f t="shared" ca="1" si="2"/>
        <v>45761.539857291667</v>
      </c>
    </row>
    <row r="156" spans="1:13" x14ac:dyDescent="0.3">
      <c r="A156" s="14" t="s">
        <v>60</v>
      </c>
      <c r="B156" s="15" t="s">
        <v>16</v>
      </c>
      <c r="C156" s="15" t="s">
        <v>22</v>
      </c>
      <c r="D156" s="15" t="s">
        <v>29</v>
      </c>
      <c r="E156" s="16">
        <v>1054.56</v>
      </c>
      <c r="F156" s="17">
        <v>11</v>
      </c>
      <c r="G156" s="14">
        <v>0.1</v>
      </c>
      <c r="H156" s="18">
        <v>45669</v>
      </c>
      <c r="I156" s="16">
        <v>332.19</v>
      </c>
      <c r="J156" s="19">
        <f>Table27[[#This Row],[Sales]]*Table27[[#This Row],[Quantity]]</f>
        <v>11600.16</v>
      </c>
      <c r="K156" s="19">
        <f>Table27[[#This Row],[Sales_Quantity]]*Table27[[#This Row],[Discount]]</f>
        <v>1160.0160000000001</v>
      </c>
      <c r="L156" s="19">
        <f>Table27[[#This Row],[Sales_Quantity]]-Table27[[#This Row],[Discounted_price]]</f>
        <v>10440.144</v>
      </c>
      <c r="M156" s="22">
        <f t="shared" ca="1" si="2"/>
        <v>45761.539857291667</v>
      </c>
    </row>
    <row r="157" spans="1:13" x14ac:dyDescent="0.3">
      <c r="A157" s="14" t="s">
        <v>60</v>
      </c>
      <c r="B157" s="15" t="s">
        <v>25</v>
      </c>
      <c r="C157" s="15" t="s">
        <v>26</v>
      </c>
      <c r="D157" s="15" t="s">
        <v>23</v>
      </c>
      <c r="E157" s="16">
        <v>1681.21</v>
      </c>
      <c r="F157" s="17">
        <v>5</v>
      </c>
      <c r="G157" s="14">
        <v>0.2</v>
      </c>
      <c r="H157" s="18">
        <v>45670</v>
      </c>
      <c r="I157" s="16">
        <v>336.24</v>
      </c>
      <c r="J157" s="19">
        <f>Table27[[#This Row],[Sales]]*Table27[[#This Row],[Quantity]]</f>
        <v>8406.0499999999993</v>
      </c>
      <c r="K157" s="19">
        <f>Table27[[#This Row],[Sales_Quantity]]*Table27[[#This Row],[Discount]]</f>
        <v>1681.21</v>
      </c>
      <c r="L157" s="19">
        <f>Table27[[#This Row],[Sales_Quantity]]-Table27[[#This Row],[Discounted_price]]</f>
        <v>6724.8399999999992</v>
      </c>
      <c r="M157" s="22">
        <f t="shared" ca="1" si="2"/>
        <v>45761.539857291667</v>
      </c>
    </row>
    <row r="158" spans="1:13" x14ac:dyDescent="0.3">
      <c r="A158" s="14" t="s">
        <v>60</v>
      </c>
      <c r="B158" s="15" t="s">
        <v>38</v>
      </c>
      <c r="C158" s="15" t="s">
        <v>13</v>
      </c>
      <c r="D158" s="15" t="s">
        <v>17</v>
      </c>
      <c r="E158" s="16">
        <v>379.77</v>
      </c>
      <c r="F158" s="17">
        <v>9</v>
      </c>
      <c r="G158" s="14">
        <v>0.05</v>
      </c>
      <c r="H158" s="18">
        <v>45673</v>
      </c>
      <c r="I158" s="16">
        <v>180.39</v>
      </c>
      <c r="J158" s="19">
        <f>Table27[[#This Row],[Sales]]*Table27[[#This Row],[Quantity]]</f>
        <v>3417.93</v>
      </c>
      <c r="K158" s="19">
        <f>Table27[[#This Row],[Sales_Quantity]]*Table27[[#This Row],[Discount]]</f>
        <v>170.8965</v>
      </c>
      <c r="L158" s="19">
        <f>Table27[[#This Row],[Sales_Quantity]]-Table27[[#This Row],[Discounted_price]]</f>
        <v>3247.0335</v>
      </c>
      <c r="M158" s="22">
        <f t="shared" ca="1" si="2"/>
        <v>45761.539857291667</v>
      </c>
    </row>
    <row r="159" spans="1:13" x14ac:dyDescent="0.3">
      <c r="A159" s="14" t="s">
        <v>46</v>
      </c>
      <c r="B159" s="15" t="s">
        <v>47</v>
      </c>
      <c r="C159" s="15" t="s">
        <v>36</v>
      </c>
      <c r="D159" s="15" t="s">
        <v>17</v>
      </c>
      <c r="E159" s="16">
        <v>1076.33</v>
      </c>
      <c r="F159" s="17">
        <v>2</v>
      </c>
      <c r="G159" s="14">
        <v>0.1</v>
      </c>
      <c r="H159" s="18">
        <v>45674</v>
      </c>
      <c r="I159" s="16">
        <v>484.35</v>
      </c>
      <c r="J159" s="19">
        <f>Table27[[#This Row],[Sales]]*Table27[[#This Row],[Quantity]]</f>
        <v>2152.66</v>
      </c>
      <c r="K159" s="19">
        <f>Table27[[#This Row],[Sales_Quantity]]*Table27[[#This Row],[Discount]]</f>
        <v>215.26599999999999</v>
      </c>
      <c r="L159" s="19">
        <f>Table27[[#This Row],[Sales_Quantity]]-Table27[[#This Row],[Discounted_price]]</f>
        <v>1937.3939999999998</v>
      </c>
      <c r="M159" s="22">
        <f t="shared" ca="1" si="2"/>
        <v>45761.539857291667</v>
      </c>
    </row>
    <row r="160" spans="1:13" x14ac:dyDescent="0.3">
      <c r="A160" s="14" t="s">
        <v>46</v>
      </c>
      <c r="B160" s="15" t="s">
        <v>33</v>
      </c>
      <c r="C160" s="15" t="s">
        <v>36</v>
      </c>
      <c r="D160" s="15" t="s">
        <v>41</v>
      </c>
      <c r="E160" s="16">
        <v>1250.71</v>
      </c>
      <c r="F160" s="17">
        <v>7</v>
      </c>
      <c r="G160" s="14">
        <v>0</v>
      </c>
      <c r="H160" s="18">
        <v>45674</v>
      </c>
      <c r="I160" s="16">
        <v>562.82000000000005</v>
      </c>
      <c r="J160" s="19">
        <f>Table27[[#This Row],[Sales]]*Table27[[#This Row],[Quantity]]</f>
        <v>8754.9700000000012</v>
      </c>
      <c r="K160" s="19">
        <f>Table27[[#This Row],[Sales_Quantity]]*Table27[[#This Row],[Discount]]</f>
        <v>0</v>
      </c>
      <c r="L160" s="19">
        <f>Table27[[#This Row],[Sales_Quantity]]-Table27[[#This Row],[Discounted_price]]</f>
        <v>8754.9700000000012</v>
      </c>
      <c r="M160" s="22">
        <f t="shared" ca="1" si="2"/>
        <v>45761.539857291667</v>
      </c>
    </row>
    <row r="161" spans="1:13" x14ac:dyDescent="0.3">
      <c r="A161" s="14" t="s">
        <v>42</v>
      </c>
      <c r="B161" s="15" t="s">
        <v>19</v>
      </c>
      <c r="C161" s="15" t="s">
        <v>22</v>
      </c>
      <c r="D161" s="15" t="s">
        <v>17</v>
      </c>
      <c r="E161" s="16">
        <v>1118.3399999999999</v>
      </c>
      <c r="F161" s="17">
        <v>6</v>
      </c>
      <c r="G161" s="14">
        <v>0.2</v>
      </c>
      <c r="H161" s="18">
        <v>45674</v>
      </c>
      <c r="I161" s="16">
        <v>447.34</v>
      </c>
      <c r="J161" s="19">
        <f>Table27[[#This Row],[Sales]]*Table27[[#This Row],[Quantity]]</f>
        <v>6710.0399999999991</v>
      </c>
      <c r="K161" s="19">
        <f>Table27[[#This Row],[Sales_Quantity]]*Table27[[#This Row],[Discount]]</f>
        <v>1342.0079999999998</v>
      </c>
      <c r="L161" s="19">
        <f>Table27[[#This Row],[Sales_Quantity]]-Table27[[#This Row],[Discounted_price]]</f>
        <v>5368.0319999999992</v>
      </c>
      <c r="M161" s="22">
        <f t="shared" ca="1" si="2"/>
        <v>45761.539857291667</v>
      </c>
    </row>
    <row r="162" spans="1:13" x14ac:dyDescent="0.3">
      <c r="A162" s="14" t="s">
        <v>72</v>
      </c>
      <c r="B162" s="15" t="s">
        <v>55</v>
      </c>
      <c r="C162" s="15" t="s">
        <v>26</v>
      </c>
      <c r="D162" s="15" t="s">
        <v>17</v>
      </c>
      <c r="E162" s="16">
        <v>1622.62</v>
      </c>
      <c r="F162" s="17">
        <v>12</v>
      </c>
      <c r="G162" s="14">
        <v>0.2</v>
      </c>
      <c r="H162" s="18">
        <v>45677</v>
      </c>
      <c r="I162" s="16">
        <v>649.04999999999995</v>
      </c>
      <c r="J162" s="19">
        <f>Table27[[#This Row],[Sales]]*Table27[[#This Row],[Quantity]]</f>
        <v>19471.439999999999</v>
      </c>
      <c r="K162" s="19">
        <f>Table27[[#This Row],[Sales_Quantity]]*Table27[[#This Row],[Discount]]</f>
        <v>3894.288</v>
      </c>
      <c r="L162" s="19">
        <f>Table27[[#This Row],[Sales_Quantity]]-Table27[[#This Row],[Discounted_price]]</f>
        <v>15577.151999999998</v>
      </c>
      <c r="M162" s="22">
        <f t="shared" ca="1" si="2"/>
        <v>45761.539857291667</v>
      </c>
    </row>
    <row r="163" spans="1:13" x14ac:dyDescent="0.3">
      <c r="A163" s="14" t="s">
        <v>77</v>
      </c>
      <c r="B163" s="15" t="s">
        <v>50</v>
      </c>
      <c r="C163" s="15" t="s">
        <v>26</v>
      </c>
      <c r="D163" s="15" t="s">
        <v>14</v>
      </c>
      <c r="E163" s="16">
        <v>640.64</v>
      </c>
      <c r="F163" s="17">
        <v>11</v>
      </c>
      <c r="G163" s="14">
        <v>0.2</v>
      </c>
      <c r="H163" s="18">
        <v>45678</v>
      </c>
      <c r="I163" s="16">
        <v>205</v>
      </c>
      <c r="J163" s="19">
        <f>Table27[[#This Row],[Sales]]*Table27[[#This Row],[Quantity]]</f>
        <v>7047.04</v>
      </c>
      <c r="K163" s="19">
        <f>Table27[[#This Row],[Sales_Quantity]]*Table27[[#This Row],[Discount]]</f>
        <v>1409.4080000000001</v>
      </c>
      <c r="L163" s="19">
        <f>Table27[[#This Row],[Sales_Quantity]]-Table27[[#This Row],[Discounted_price]]</f>
        <v>5637.6319999999996</v>
      </c>
      <c r="M163" s="22">
        <f t="shared" ca="1" si="2"/>
        <v>45761.539857291667</v>
      </c>
    </row>
    <row r="164" spans="1:13" x14ac:dyDescent="0.3">
      <c r="A164" s="14" t="s">
        <v>24</v>
      </c>
      <c r="B164" s="15" t="s">
        <v>45</v>
      </c>
      <c r="C164" s="15" t="s">
        <v>13</v>
      </c>
      <c r="D164" s="15" t="s">
        <v>17</v>
      </c>
      <c r="E164" s="16">
        <v>585.16</v>
      </c>
      <c r="F164" s="17">
        <v>17</v>
      </c>
      <c r="G164" s="14">
        <v>0.1</v>
      </c>
      <c r="H164" s="18">
        <v>45684</v>
      </c>
      <c r="I164" s="16">
        <v>263.32</v>
      </c>
      <c r="J164" s="19">
        <f>Table27[[#This Row],[Sales]]*Table27[[#This Row],[Quantity]]</f>
        <v>9947.7199999999993</v>
      </c>
      <c r="K164" s="19">
        <f>Table27[[#This Row],[Sales_Quantity]]*Table27[[#This Row],[Discount]]</f>
        <v>994.77199999999993</v>
      </c>
      <c r="L164" s="19">
        <f>Table27[[#This Row],[Sales_Quantity]]-Table27[[#This Row],[Discounted_price]]</f>
        <v>8952.9480000000003</v>
      </c>
      <c r="M164" s="22">
        <f t="shared" ca="1" si="2"/>
        <v>45761.539857291667</v>
      </c>
    </row>
    <row r="165" spans="1:13" x14ac:dyDescent="0.3">
      <c r="A165" s="14" t="s">
        <v>24</v>
      </c>
      <c r="B165" s="15" t="s">
        <v>33</v>
      </c>
      <c r="C165" s="15" t="s">
        <v>20</v>
      </c>
      <c r="D165" s="15" t="s">
        <v>17</v>
      </c>
      <c r="E165" s="16">
        <v>1109.98</v>
      </c>
      <c r="F165" s="17">
        <v>5</v>
      </c>
      <c r="G165" s="14">
        <v>0.2</v>
      </c>
      <c r="H165" s="18">
        <v>45690</v>
      </c>
      <c r="I165" s="16">
        <v>443.99</v>
      </c>
      <c r="J165" s="19">
        <f>Table27[[#This Row],[Sales]]*Table27[[#This Row],[Quantity]]</f>
        <v>5549.9</v>
      </c>
      <c r="K165" s="19">
        <f>Table27[[#This Row],[Sales_Quantity]]*Table27[[#This Row],[Discount]]</f>
        <v>1109.98</v>
      </c>
      <c r="L165" s="19">
        <f>Table27[[#This Row],[Sales_Quantity]]-Table27[[#This Row],[Discounted_price]]</f>
        <v>4439.92</v>
      </c>
      <c r="M165" s="22">
        <f t="shared" ca="1" si="2"/>
        <v>45761.539857291667</v>
      </c>
    </row>
    <row r="166" spans="1:13" x14ac:dyDescent="0.3">
      <c r="A166" s="14" t="s">
        <v>60</v>
      </c>
      <c r="B166" s="15" t="s">
        <v>47</v>
      </c>
      <c r="C166" s="15" t="s">
        <v>20</v>
      </c>
      <c r="D166" s="15" t="s">
        <v>14</v>
      </c>
      <c r="E166" s="16">
        <v>1098.08</v>
      </c>
      <c r="F166" s="17">
        <v>9</v>
      </c>
      <c r="G166" s="14">
        <v>0.1</v>
      </c>
      <c r="H166" s="18">
        <v>45692</v>
      </c>
      <c r="I166" s="16">
        <v>395.31</v>
      </c>
      <c r="J166" s="19">
        <f>Table27[[#This Row],[Sales]]*Table27[[#This Row],[Quantity]]</f>
        <v>9882.7199999999993</v>
      </c>
      <c r="K166" s="19">
        <f>Table27[[#This Row],[Sales_Quantity]]*Table27[[#This Row],[Discount]]</f>
        <v>988.27199999999993</v>
      </c>
      <c r="L166" s="19">
        <f>Table27[[#This Row],[Sales_Quantity]]-Table27[[#This Row],[Discounted_price]]</f>
        <v>8894.4480000000003</v>
      </c>
      <c r="M166" s="22">
        <f t="shared" ca="1" si="2"/>
        <v>45761.539857291667</v>
      </c>
    </row>
    <row r="167" spans="1:13" x14ac:dyDescent="0.3">
      <c r="A167" s="14" t="s">
        <v>67</v>
      </c>
      <c r="B167" s="15" t="s">
        <v>50</v>
      </c>
      <c r="C167" s="15" t="s">
        <v>13</v>
      </c>
      <c r="D167" s="15" t="s">
        <v>41</v>
      </c>
      <c r="E167" s="16">
        <v>827.25</v>
      </c>
      <c r="F167" s="17">
        <v>7</v>
      </c>
      <c r="G167" s="14">
        <v>0.1</v>
      </c>
      <c r="H167" s="18">
        <v>45693</v>
      </c>
      <c r="I167" s="16">
        <v>335.04</v>
      </c>
      <c r="J167" s="19">
        <f>Table27[[#This Row],[Sales]]*Table27[[#This Row],[Quantity]]</f>
        <v>5790.75</v>
      </c>
      <c r="K167" s="19">
        <f>Table27[[#This Row],[Sales_Quantity]]*Table27[[#This Row],[Discount]]</f>
        <v>579.07500000000005</v>
      </c>
      <c r="L167" s="19">
        <f>Table27[[#This Row],[Sales_Quantity]]-Table27[[#This Row],[Discounted_price]]</f>
        <v>5211.6750000000002</v>
      </c>
      <c r="M167" s="22">
        <f t="shared" ca="1" si="2"/>
        <v>45761.539857291667</v>
      </c>
    </row>
    <row r="168" spans="1:13" x14ac:dyDescent="0.3">
      <c r="A168" s="14" t="s">
        <v>72</v>
      </c>
      <c r="B168" s="15" t="s">
        <v>31</v>
      </c>
      <c r="C168" s="15" t="s">
        <v>36</v>
      </c>
      <c r="D168" s="15" t="s">
        <v>17</v>
      </c>
      <c r="E168" s="16">
        <v>741.88</v>
      </c>
      <c r="F168" s="17">
        <v>16</v>
      </c>
      <c r="G168" s="14">
        <v>0.1</v>
      </c>
      <c r="H168" s="18">
        <v>45695</v>
      </c>
      <c r="I168" s="16">
        <v>333.85</v>
      </c>
      <c r="J168" s="19">
        <f>Table27[[#This Row],[Sales]]*Table27[[#This Row],[Quantity]]</f>
        <v>11870.08</v>
      </c>
      <c r="K168" s="19">
        <f>Table27[[#This Row],[Sales_Quantity]]*Table27[[#This Row],[Discount]]</f>
        <v>1187.008</v>
      </c>
      <c r="L168" s="19">
        <f>Table27[[#This Row],[Sales_Quantity]]-Table27[[#This Row],[Discounted_price]]</f>
        <v>10683.072</v>
      </c>
      <c r="M168" s="22">
        <f t="shared" ca="1" si="2"/>
        <v>45761.539857291667</v>
      </c>
    </row>
    <row r="169" spans="1:13" x14ac:dyDescent="0.3">
      <c r="A169" s="14" t="s">
        <v>74</v>
      </c>
      <c r="B169" s="15" t="s">
        <v>12</v>
      </c>
      <c r="C169" s="15" t="s">
        <v>20</v>
      </c>
      <c r="D169" s="15" t="s">
        <v>41</v>
      </c>
      <c r="E169" s="16">
        <v>1311.26</v>
      </c>
      <c r="F169" s="17">
        <v>6</v>
      </c>
      <c r="G169" s="14">
        <v>0.1</v>
      </c>
      <c r="H169" s="18">
        <v>45698</v>
      </c>
      <c r="I169" s="16">
        <v>531.05999999999995</v>
      </c>
      <c r="J169" s="19">
        <f>Table27[[#This Row],[Sales]]*Table27[[#This Row],[Quantity]]</f>
        <v>7867.5599999999995</v>
      </c>
      <c r="K169" s="19">
        <f>Table27[[#This Row],[Sales_Quantity]]*Table27[[#This Row],[Discount]]</f>
        <v>786.75599999999997</v>
      </c>
      <c r="L169" s="19">
        <f>Table27[[#This Row],[Sales_Quantity]]-Table27[[#This Row],[Discounted_price]]</f>
        <v>7080.8039999999992</v>
      </c>
      <c r="M169" s="22">
        <f t="shared" ca="1" si="2"/>
        <v>45761.539857291667</v>
      </c>
    </row>
    <row r="170" spans="1:13" x14ac:dyDescent="0.3">
      <c r="A170" s="14" t="s">
        <v>74</v>
      </c>
      <c r="B170" s="15" t="s">
        <v>33</v>
      </c>
      <c r="C170" s="15" t="s">
        <v>22</v>
      </c>
      <c r="D170" s="15" t="s">
        <v>41</v>
      </c>
      <c r="E170" s="16">
        <v>573.32000000000005</v>
      </c>
      <c r="F170" s="17">
        <v>19</v>
      </c>
      <c r="G170" s="14">
        <v>0.1</v>
      </c>
      <c r="H170" s="18">
        <v>45703</v>
      </c>
      <c r="I170" s="16">
        <v>232.19</v>
      </c>
      <c r="J170" s="19">
        <f>Table27[[#This Row],[Sales]]*Table27[[#This Row],[Quantity]]</f>
        <v>10893.080000000002</v>
      </c>
      <c r="K170" s="19">
        <f>Table27[[#This Row],[Sales_Quantity]]*Table27[[#This Row],[Discount]]</f>
        <v>1089.3080000000002</v>
      </c>
      <c r="L170" s="19">
        <f>Table27[[#This Row],[Sales_Quantity]]-Table27[[#This Row],[Discounted_price]]</f>
        <v>9803.7720000000008</v>
      </c>
      <c r="M170" s="22">
        <f t="shared" ca="1" si="2"/>
        <v>45761.539857291667</v>
      </c>
    </row>
    <row r="171" spans="1:13" x14ac:dyDescent="0.3">
      <c r="A171" s="14" t="s">
        <v>54</v>
      </c>
      <c r="B171" s="15" t="s">
        <v>25</v>
      </c>
      <c r="C171" s="15" t="s">
        <v>13</v>
      </c>
      <c r="D171" s="15" t="s">
        <v>23</v>
      </c>
      <c r="E171" s="16">
        <v>1115.22</v>
      </c>
      <c r="F171" s="17">
        <v>14</v>
      </c>
      <c r="G171" s="14">
        <v>0.2</v>
      </c>
      <c r="H171" s="18">
        <v>45705</v>
      </c>
      <c r="I171" s="16">
        <v>223.04</v>
      </c>
      <c r="J171" s="19">
        <f>Table27[[#This Row],[Sales]]*Table27[[#This Row],[Quantity]]</f>
        <v>15613.08</v>
      </c>
      <c r="K171" s="19">
        <f>Table27[[#This Row],[Sales_Quantity]]*Table27[[#This Row],[Discount]]</f>
        <v>3122.616</v>
      </c>
      <c r="L171" s="19">
        <f>Table27[[#This Row],[Sales_Quantity]]-Table27[[#This Row],[Discounted_price]]</f>
        <v>12490.464</v>
      </c>
      <c r="M171" s="22">
        <f t="shared" ca="1" si="2"/>
        <v>45761.539857291667</v>
      </c>
    </row>
    <row r="172" spans="1:13" x14ac:dyDescent="0.3">
      <c r="A172" s="14" t="s">
        <v>15</v>
      </c>
      <c r="B172" s="15" t="s">
        <v>47</v>
      </c>
      <c r="C172" s="15" t="s">
        <v>26</v>
      </c>
      <c r="D172" s="15" t="s">
        <v>17</v>
      </c>
      <c r="E172" s="16">
        <v>845.84</v>
      </c>
      <c r="F172" s="17">
        <v>4</v>
      </c>
      <c r="G172" s="14">
        <v>0</v>
      </c>
      <c r="H172" s="18">
        <v>45707</v>
      </c>
      <c r="I172" s="16">
        <v>422.92</v>
      </c>
      <c r="J172" s="19">
        <f>Table27[[#This Row],[Sales]]*Table27[[#This Row],[Quantity]]</f>
        <v>3383.36</v>
      </c>
      <c r="K172" s="19">
        <f>Table27[[#This Row],[Sales_Quantity]]*Table27[[#This Row],[Discount]]</f>
        <v>0</v>
      </c>
      <c r="L172" s="19">
        <f>Table27[[#This Row],[Sales_Quantity]]-Table27[[#This Row],[Discounted_price]]</f>
        <v>3383.36</v>
      </c>
      <c r="M172" s="22">
        <f t="shared" ca="1" si="2"/>
        <v>45761.539857291667</v>
      </c>
    </row>
    <row r="173" spans="1:13" x14ac:dyDescent="0.3">
      <c r="A173" s="14" t="s">
        <v>32</v>
      </c>
      <c r="B173" s="15" t="s">
        <v>57</v>
      </c>
      <c r="C173" s="15" t="s">
        <v>13</v>
      </c>
      <c r="D173" s="15" t="s">
        <v>23</v>
      </c>
      <c r="E173" s="16">
        <v>1029.8</v>
      </c>
      <c r="F173" s="17">
        <v>3</v>
      </c>
      <c r="G173" s="14">
        <v>0</v>
      </c>
      <c r="H173" s="18">
        <v>45708</v>
      </c>
      <c r="I173" s="16">
        <v>257.45</v>
      </c>
      <c r="J173" s="19">
        <f>Table27[[#This Row],[Sales]]*Table27[[#This Row],[Quantity]]</f>
        <v>3089.3999999999996</v>
      </c>
      <c r="K173" s="19">
        <f>Table27[[#This Row],[Sales_Quantity]]*Table27[[#This Row],[Discount]]</f>
        <v>0</v>
      </c>
      <c r="L173" s="19">
        <f>Table27[[#This Row],[Sales_Quantity]]-Table27[[#This Row],[Discounted_price]]</f>
        <v>3089.3999999999996</v>
      </c>
      <c r="M173" s="22">
        <f t="shared" ca="1" si="2"/>
        <v>45761.539857291667</v>
      </c>
    </row>
    <row r="174" spans="1:13" x14ac:dyDescent="0.3">
      <c r="A174" s="14" t="s">
        <v>34</v>
      </c>
      <c r="B174" s="15" t="s">
        <v>33</v>
      </c>
      <c r="C174" s="15" t="s">
        <v>26</v>
      </c>
      <c r="D174" s="15" t="s">
        <v>14</v>
      </c>
      <c r="E174" s="16">
        <v>1189.83</v>
      </c>
      <c r="F174" s="17">
        <v>2</v>
      </c>
      <c r="G174" s="14">
        <v>0.2</v>
      </c>
      <c r="H174" s="18">
        <v>45709</v>
      </c>
      <c r="I174" s="16">
        <v>380.75</v>
      </c>
      <c r="J174" s="19">
        <f>Table27[[#This Row],[Sales]]*Table27[[#This Row],[Quantity]]</f>
        <v>2379.66</v>
      </c>
      <c r="K174" s="19">
        <f>Table27[[#This Row],[Sales_Quantity]]*Table27[[#This Row],[Discount]]</f>
        <v>475.93200000000002</v>
      </c>
      <c r="L174" s="19">
        <f>Table27[[#This Row],[Sales_Quantity]]-Table27[[#This Row],[Discounted_price]]</f>
        <v>1903.7279999999998</v>
      </c>
      <c r="M174" s="22">
        <f t="shared" ca="1" si="2"/>
        <v>45761.539857291667</v>
      </c>
    </row>
    <row r="175" spans="1:13" x14ac:dyDescent="0.3">
      <c r="A175" s="14" t="s">
        <v>69</v>
      </c>
      <c r="B175" s="15" t="s">
        <v>45</v>
      </c>
      <c r="C175" s="15" t="s">
        <v>22</v>
      </c>
      <c r="D175" s="15" t="s">
        <v>14</v>
      </c>
      <c r="E175" s="16">
        <v>704.28</v>
      </c>
      <c r="F175" s="17">
        <v>15</v>
      </c>
      <c r="G175" s="14">
        <v>0.2</v>
      </c>
      <c r="H175" s="18">
        <v>45712</v>
      </c>
      <c r="I175" s="16">
        <v>225.37</v>
      </c>
      <c r="J175" s="19">
        <f>Table27[[#This Row],[Sales]]*Table27[[#This Row],[Quantity]]</f>
        <v>10564.199999999999</v>
      </c>
      <c r="K175" s="19">
        <f>Table27[[#This Row],[Sales_Quantity]]*Table27[[#This Row],[Discount]]</f>
        <v>2112.8399999999997</v>
      </c>
      <c r="L175" s="19">
        <f>Table27[[#This Row],[Sales_Quantity]]-Table27[[#This Row],[Discounted_price]]</f>
        <v>8451.3599999999988</v>
      </c>
      <c r="M175" s="22">
        <f t="shared" ca="1" si="2"/>
        <v>45761.539857291667</v>
      </c>
    </row>
    <row r="176" spans="1:13" x14ac:dyDescent="0.3">
      <c r="A176" s="14" t="s">
        <v>67</v>
      </c>
      <c r="B176" s="15" t="s">
        <v>49</v>
      </c>
      <c r="C176" s="15" t="s">
        <v>36</v>
      </c>
      <c r="D176" s="15" t="s">
        <v>41</v>
      </c>
      <c r="E176" s="16">
        <v>1618.22</v>
      </c>
      <c r="F176" s="17">
        <v>12</v>
      </c>
      <c r="G176" s="14">
        <v>0.2</v>
      </c>
      <c r="H176" s="18">
        <v>45712</v>
      </c>
      <c r="I176" s="16">
        <v>582.55999999999995</v>
      </c>
      <c r="J176" s="19">
        <f>Table27[[#This Row],[Sales]]*Table27[[#This Row],[Quantity]]</f>
        <v>19418.64</v>
      </c>
      <c r="K176" s="19">
        <f>Table27[[#This Row],[Sales_Quantity]]*Table27[[#This Row],[Discount]]</f>
        <v>3883.7280000000001</v>
      </c>
      <c r="L176" s="19">
        <f>Table27[[#This Row],[Sales_Quantity]]-Table27[[#This Row],[Discounted_price]]</f>
        <v>15534.912</v>
      </c>
      <c r="M176" s="22">
        <f t="shared" ca="1" si="2"/>
        <v>45761.539857291667</v>
      </c>
    </row>
    <row r="177" spans="1:13" x14ac:dyDescent="0.3">
      <c r="A177" s="14" t="s">
        <v>75</v>
      </c>
      <c r="B177" s="15" t="s">
        <v>55</v>
      </c>
      <c r="C177" s="15" t="s">
        <v>36</v>
      </c>
      <c r="D177" s="15" t="s">
        <v>14</v>
      </c>
      <c r="E177" s="16">
        <v>1014.43</v>
      </c>
      <c r="F177" s="17">
        <v>2</v>
      </c>
      <c r="G177" s="14">
        <v>0.15</v>
      </c>
      <c r="H177" s="18">
        <v>45713</v>
      </c>
      <c r="I177" s="16">
        <v>344.91</v>
      </c>
      <c r="J177" s="19">
        <f>Table27[[#This Row],[Sales]]*Table27[[#This Row],[Quantity]]</f>
        <v>2028.86</v>
      </c>
      <c r="K177" s="19">
        <f>Table27[[#This Row],[Sales_Quantity]]*Table27[[#This Row],[Discount]]</f>
        <v>304.32899999999995</v>
      </c>
      <c r="L177" s="19">
        <f>Table27[[#This Row],[Sales_Quantity]]-Table27[[#This Row],[Discounted_price]]</f>
        <v>1724.5309999999999</v>
      </c>
      <c r="M177" s="22">
        <f t="shared" ca="1" si="2"/>
        <v>45761.539857291667</v>
      </c>
    </row>
    <row r="178" spans="1:13" x14ac:dyDescent="0.3">
      <c r="A178" s="14" t="s">
        <v>77</v>
      </c>
      <c r="B178" s="15" t="s">
        <v>33</v>
      </c>
      <c r="C178" s="15" t="s">
        <v>36</v>
      </c>
      <c r="D178" s="15" t="s">
        <v>17</v>
      </c>
      <c r="E178" s="16">
        <v>826.97</v>
      </c>
      <c r="F178" s="17">
        <v>18</v>
      </c>
      <c r="G178" s="14">
        <v>0.2</v>
      </c>
      <c r="H178" s="18">
        <v>45715</v>
      </c>
      <c r="I178" s="16">
        <v>330.79</v>
      </c>
      <c r="J178" s="19">
        <f>Table27[[#This Row],[Sales]]*Table27[[#This Row],[Quantity]]</f>
        <v>14885.460000000001</v>
      </c>
      <c r="K178" s="19">
        <f>Table27[[#This Row],[Sales_Quantity]]*Table27[[#This Row],[Discount]]</f>
        <v>2977.0920000000006</v>
      </c>
      <c r="L178" s="19">
        <f>Table27[[#This Row],[Sales_Quantity]]-Table27[[#This Row],[Discounted_price]]</f>
        <v>11908.368</v>
      </c>
      <c r="M178" s="22">
        <f t="shared" ca="1" si="2"/>
        <v>45761.539857291667</v>
      </c>
    </row>
    <row r="179" spans="1:13" x14ac:dyDescent="0.3">
      <c r="A179" s="14" t="s">
        <v>18</v>
      </c>
      <c r="B179" s="15" t="s">
        <v>33</v>
      </c>
      <c r="C179" s="15" t="s">
        <v>36</v>
      </c>
      <c r="D179" s="15" t="s">
        <v>17</v>
      </c>
      <c r="E179" s="16">
        <v>1022.23</v>
      </c>
      <c r="F179" s="17">
        <v>8</v>
      </c>
      <c r="G179" s="14">
        <v>0.1</v>
      </c>
      <c r="H179" s="18">
        <v>45717</v>
      </c>
      <c r="I179" s="16">
        <v>460</v>
      </c>
      <c r="J179" s="19">
        <f>Table27[[#This Row],[Sales]]*Table27[[#This Row],[Quantity]]</f>
        <v>8177.84</v>
      </c>
      <c r="K179" s="19">
        <f>Table27[[#This Row],[Sales_Quantity]]*Table27[[#This Row],[Discount]]</f>
        <v>817.78400000000011</v>
      </c>
      <c r="L179" s="19">
        <f>Table27[[#This Row],[Sales_Quantity]]-Table27[[#This Row],[Discounted_price]]</f>
        <v>7360.0560000000005</v>
      </c>
      <c r="M179" s="22">
        <f t="shared" ca="1" si="2"/>
        <v>45761.539857291667</v>
      </c>
    </row>
    <row r="180" spans="1:13" x14ac:dyDescent="0.3">
      <c r="A180" s="14" t="s">
        <v>74</v>
      </c>
      <c r="B180" s="15" t="s">
        <v>31</v>
      </c>
      <c r="C180" s="15" t="s">
        <v>20</v>
      </c>
      <c r="D180" s="15" t="s">
        <v>14</v>
      </c>
      <c r="E180" s="16">
        <v>1099.69</v>
      </c>
      <c r="F180" s="17">
        <v>6</v>
      </c>
      <c r="G180" s="14">
        <v>0</v>
      </c>
      <c r="H180" s="18">
        <v>45718</v>
      </c>
      <c r="I180" s="16">
        <v>439.88</v>
      </c>
      <c r="J180" s="19">
        <f>Table27[[#This Row],[Sales]]*Table27[[#This Row],[Quantity]]</f>
        <v>6598.14</v>
      </c>
      <c r="K180" s="19">
        <f>Table27[[#This Row],[Sales_Quantity]]*Table27[[#This Row],[Discount]]</f>
        <v>0</v>
      </c>
      <c r="L180" s="19">
        <f>Table27[[#This Row],[Sales_Quantity]]-Table27[[#This Row],[Discounted_price]]</f>
        <v>6598.14</v>
      </c>
      <c r="M180" s="22">
        <f t="shared" ca="1" si="2"/>
        <v>45761.539857291667</v>
      </c>
    </row>
    <row r="181" spans="1:13" x14ac:dyDescent="0.3">
      <c r="A181" s="14" t="s">
        <v>54</v>
      </c>
      <c r="B181" s="15" t="s">
        <v>66</v>
      </c>
      <c r="C181" s="15" t="s">
        <v>26</v>
      </c>
      <c r="D181" s="15" t="s">
        <v>14</v>
      </c>
      <c r="E181" s="16">
        <v>710.52</v>
      </c>
      <c r="F181" s="17">
        <v>8</v>
      </c>
      <c r="G181" s="14">
        <v>0.1</v>
      </c>
      <c r="H181" s="18">
        <v>45721</v>
      </c>
      <c r="I181" s="16">
        <v>255.79</v>
      </c>
      <c r="J181" s="19">
        <f>Table27[[#This Row],[Sales]]*Table27[[#This Row],[Quantity]]</f>
        <v>5684.16</v>
      </c>
      <c r="K181" s="19">
        <f>Table27[[#This Row],[Sales_Quantity]]*Table27[[#This Row],[Discount]]</f>
        <v>568.41600000000005</v>
      </c>
      <c r="L181" s="19">
        <f>Table27[[#This Row],[Sales_Quantity]]-Table27[[#This Row],[Discounted_price]]</f>
        <v>5115.7439999999997</v>
      </c>
      <c r="M181" s="22">
        <f t="shared" ca="1" si="2"/>
        <v>45761.539857291667</v>
      </c>
    </row>
    <row r="182" spans="1:13" x14ac:dyDescent="0.3">
      <c r="A182" s="14" t="s">
        <v>54</v>
      </c>
      <c r="B182" s="15" t="s">
        <v>61</v>
      </c>
      <c r="C182" s="15" t="s">
        <v>26</v>
      </c>
      <c r="D182" s="15" t="s">
        <v>14</v>
      </c>
      <c r="E182" s="16">
        <v>499.18</v>
      </c>
      <c r="F182" s="17">
        <v>15</v>
      </c>
      <c r="G182" s="14">
        <v>0.2</v>
      </c>
      <c r="H182" s="18">
        <v>45724</v>
      </c>
      <c r="I182" s="16">
        <v>159.74</v>
      </c>
      <c r="J182" s="19">
        <f>Table27[[#This Row],[Sales]]*Table27[[#This Row],[Quantity]]</f>
        <v>7487.7</v>
      </c>
      <c r="K182" s="19">
        <f>Table27[[#This Row],[Sales_Quantity]]*Table27[[#This Row],[Discount]]</f>
        <v>1497.54</v>
      </c>
      <c r="L182" s="19">
        <f>Table27[[#This Row],[Sales_Quantity]]-Table27[[#This Row],[Discounted_price]]</f>
        <v>5990.16</v>
      </c>
      <c r="M182" s="22">
        <f t="shared" ca="1" si="2"/>
        <v>45761.539857291667</v>
      </c>
    </row>
    <row r="183" spans="1:13" x14ac:dyDescent="0.3">
      <c r="A183" s="14" t="s">
        <v>39</v>
      </c>
      <c r="B183" s="15" t="s">
        <v>40</v>
      </c>
      <c r="C183" s="15" t="s">
        <v>22</v>
      </c>
      <c r="D183" s="15" t="s">
        <v>14</v>
      </c>
      <c r="E183" s="16">
        <v>1064.19</v>
      </c>
      <c r="F183" s="17">
        <v>18</v>
      </c>
      <c r="G183" s="14">
        <v>0.05</v>
      </c>
      <c r="H183" s="18">
        <v>45725</v>
      </c>
      <c r="I183" s="16">
        <v>404.39</v>
      </c>
      <c r="J183" s="19">
        <f>Table27[[#This Row],[Sales]]*Table27[[#This Row],[Quantity]]</f>
        <v>19155.420000000002</v>
      </c>
      <c r="K183" s="19">
        <f>Table27[[#This Row],[Sales_Quantity]]*Table27[[#This Row],[Discount]]</f>
        <v>957.77100000000019</v>
      </c>
      <c r="L183" s="19">
        <f>Table27[[#This Row],[Sales_Quantity]]-Table27[[#This Row],[Discounted_price]]</f>
        <v>18197.649000000001</v>
      </c>
      <c r="M183" s="22">
        <f t="shared" ca="1" si="2"/>
        <v>45761.539857291667</v>
      </c>
    </row>
    <row r="184" spans="1:13" x14ac:dyDescent="0.3">
      <c r="A184" s="14" t="s">
        <v>69</v>
      </c>
      <c r="B184" s="15" t="s">
        <v>40</v>
      </c>
      <c r="C184" s="15" t="s">
        <v>20</v>
      </c>
      <c r="D184" s="15" t="s">
        <v>41</v>
      </c>
      <c r="E184" s="16">
        <v>438.76</v>
      </c>
      <c r="F184" s="17">
        <v>18</v>
      </c>
      <c r="G184" s="14">
        <v>0.05</v>
      </c>
      <c r="H184" s="18">
        <v>45726</v>
      </c>
      <c r="I184" s="16">
        <v>187.57</v>
      </c>
      <c r="J184" s="19">
        <f>Table27[[#This Row],[Sales]]*Table27[[#This Row],[Quantity]]</f>
        <v>7897.68</v>
      </c>
      <c r="K184" s="19">
        <f>Table27[[#This Row],[Sales_Quantity]]*Table27[[#This Row],[Discount]]</f>
        <v>394.88400000000001</v>
      </c>
      <c r="L184" s="19">
        <f>Table27[[#This Row],[Sales_Quantity]]-Table27[[#This Row],[Discounted_price]]</f>
        <v>7502.7960000000003</v>
      </c>
      <c r="M184" s="22">
        <f t="shared" ca="1" si="2"/>
        <v>45761.539857291667</v>
      </c>
    </row>
    <row r="185" spans="1:13" x14ac:dyDescent="0.3">
      <c r="A185" s="14" t="s">
        <v>43</v>
      </c>
      <c r="B185" s="15" t="s">
        <v>57</v>
      </c>
      <c r="C185" s="15" t="s">
        <v>13</v>
      </c>
      <c r="D185" s="15" t="s">
        <v>17</v>
      </c>
      <c r="E185" s="16">
        <v>864.98</v>
      </c>
      <c r="F185" s="17">
        <v>2</v>
      </c>
      <c r="G185" s="14">
        <v>0.05</v>
      </c>
      <c r="H185" s="18">
        <v>45727</v>
      </c>
      <c r="I185" s="16">
        <v>410.87</v>
      </c>
      <c r="J185" s="19">
        <f>Table27[[#This Row],[Sales]]*Table27[[#This Row],[Quantity]]</f>
        <v>1729.96</v>
      </c>
      <c r="K185" s="19">
        <f>Table27[[#This Row],[Sales_Quantity]]*Table27[[#This Row],[Discount]]</f>
        <v>86.498000000000005</v>
      </c>
      <c r="L185" s="19">
        <f>Table27[[#This Row],[Sales_Quantity]]-Table27[[#This Row],[Discounted_price]]</f>
        <v>1643.462</v>
      </c>
      <c r="M185" s="22">
        <f t="shared" ca="1" si="2"/>
        <v>45761.539857291667</v>
      </c>
    </row>
    <row r="186" spans="1:13" x14ac:dyDescent="0.3">
      <c r="A186" s="14" t="s">
        <v>59</v>
      </c>
      <c r="B186" s="15" t="s">
        <v>57</v>
      </c>
      <c r="C186" s="15" t="s">
        <v>13</v>
      </c>
      <c r="D186" s="15" t="s">
        <v>29</v>
      </c>
      <c r="E186" s="16">
        <v>984.93</v>
      </c>
      <c r="F186" s="17">
        <v>14</v>
      </c>
      <c r="G186" s="14">
        <v>0.2</v>
      </c>
      <c r="H186" s="18">
        <v>45733</v>
      </c>
      <c r="I186" s="16">
        <v>275.77999999999997</v>
      </c>
      <c r="J186" s="19">
        <f>Table27[[#This Row],[Sales]]*Table27[[#This Row],[Quantity]]</f>
        <v>13789.019999999999</v>
      </c>
      <c r="K186" s="19">
        <f>Table27[[#This Row],[Sales_Quantity]]*Table27[[#This Row],[Discount]]</f>
        <v>2757.8040000000001</v>
      </c>
      <c r="L186" s="19">
        <f>Table27[[#This Row],[Sales_Quantity]]-Table27[[#This Row],[Discounted_price]]</f>
        <v>11031.215999999999</v>
      </c>
      <c r="M186" s="22">
        <f t="shared" ca="1" si="2"/>
        <v>45761.539857291667</v>
      </c>
    </row>
    <row r="187" spans="1:13" x14ac:dyDescent="0.3">
      <c r="A187" s="14" t="s">
        <v>27</v>
      </c>
      <c r="B187" s="15" t="s">
        <v>57</v>
      </c>
      <c r="C187" s="15" t="s">
        <v>13</v>
      </c>
      <c r="D187" s="15" t="s">
        <v>17</v>
      </c>
      <c r="E187" s="16">
        <v>1493.49</v>
      </c>
      <c r="F187" s="17">
        <v>18</v>
      </c>
      <c r="G187" s="14">
        <v>0</v>
      </c>
      <c r="H187" s="18">
        <v>45734</v>
      </c>
      <c r="I187" s="16">
        <v>746.74</v>
      </c>
      <c r="J187" s="19">
        <f>Table27[[#This Row],[Sales]]*Table27[[#This Row],[Quantity]]</f>
        <v>26882.82</v>
      </c>
      <c r="K187" s="19">
        <f>Table27[[#This Row],[Sales_Quantity]]*Table27[[#This Row],[Discount]]</f>
        <v>0</v>
      </c>
      <c r="L187" s="19">
        <f>Table27[[#This Row],[Sales_Quantity]]-Table27[[#This Row],[Discounted_price]]</f>
        <v>26882.82</v>
      </c>
      <c r="M187" s="22">
        <f t="shared" ca="1" si="2"/>
        <v>45761.539857291667</v>
      </c>
    </row>
    <row r="188" spans="1:13" x14ac:dyDescent="0.3">
      <c r="A188" s="14" t="s">
        <v>34</v>
      </c>
      <c r="B188" s="15" t="s">
        <v>55</v>
      </c>
      <c r="C188" s="15" t="s">
        <v>22</v>
      </c>
      <c r="D188" s="15" t="s">
        <v>17</v>
      </c>
      <c r="E188" s="16">
        <v>689.43</v>
      </c>
      <c r="F188" s="17">
        <v>9</v>
      </c>
      <c r="G188" s="14">
        <v>0.1</v>
      </c>
      <c r="H188" s="18">
        <v>45736</v>
      </c>
      <c r="I188" s="16">
        <v>310.24</v>
      </c>
      <c r="J188" s="19">
        <f>Table27[[#This Row],[Sales]]*Table27[[#This Row],[Quantity]]</f>
        <v>6204.87</v>
      </c>
      <c r="K188" s="19">
        <f>Table27[[#This Row],[Sales_Quantity]]*Table27[[#This Row],[Discount]]</f>
        <v>620.48700000000008</v>
      </c>
      <c r="L188" s="19">
        <f>Table27[[#This Row],[Sales_Quantity]]-Table27[[#This Row],[Discounted_price]]</f>
        <v>5584.3829999999998</v>
      </c>
      <c r="M188" s="22">
        <f t="shared" ca="1" si="2"/>
        <v>45761.539857291667</v>
      </c>
    </row>
    <row r="189" spans="1:13" x14ac:dyDescent="0.3">
      <c r="A189" s="14" t="s">
        <v>42</v>
      </c>
      <c r="B189" s="15" t="s">
        <v>61</v>
      </c>
      <c r="C189" s="15" t="s">
        <v>22</v>
      </c>
      <c r="D189" s="15" t="s">
        <v>17</v>
      </c>
      <c r="E189" s="16">
        <v>682.24</v>
      </c>
      <c r="F189" s="17">
        <v>1</v>
      </c>
      <c r="G189" s="14">
        <v>0</v>
      </c>
      <c r="H189" s="18">
        <v>45738</v>
      </c>
      <c r="I189" s="16">
        <v>341.12</v>
      </c>
      <c r="J189" s="19">
        <f>Table27[[#This Row],[Sales]]*Table27[[#This Row],[Quantity]]</f>
        <v>682.24</v>
      </c>
      <c r="K189" s="19">
        <f>Table27[[#This Row],[Sales_Quantity]]*Table27[[#This Row],[Discount]]</f>
        <v>0</v>
      </c>
      <c r="L189" s="19">
        <f>Table27[[#This Row],[Sales_Quantity]]-Table27[[#This Row],[Discounted_price]]</f>
        <v>682.24</v>
      </c>
      <c r="M189" s="22">
        <f t="shared" ca="1" si="2"/>
        <v>45761.539857291667</v>
      </c>
    </row>
    <row r="190" spans="1:13" x14ac:dyDescent="0.3">
      <c r="A190" s="14" t="s">
        <v>43</v>
      </c>
      <c r="B190" s="15" t="s">
        <v>28</v>
      </c>
      <c r="C190" s="15" t="s">
        <v>26</v>
      </c>
      <c r="D190" s="15" t="s">
        <v>23</v>
      </c>
      <c r="E190" s="16">
        <v>458.54</v>
      </c>
      <c r="F190" s="17">
        <v>15</v>
      </c>
      <c r="G190" s="14">
        <v>0.2</v>
      </c>
      <c r="H190" s="18">
        <v>45741</v>
      </c>
      <c r="I190" s="16">
        <v>91.71</v>
      </c>
      <c r="J190" s="19">
        <f>Table27[[#This Row],[Sales]]*Table27[[#This Row],[Quantity]]</f>
        <v>6878.1</v>
      </c>
      <c r="K190" s="19">
        <f>Table27[[#This Row],[Sales_Quantity]]*Table27[[#This Row],[Discount]]</f>
        <v>1375.6200000000001</v>
      </c>
      <c r="L190" s="19">
        <f>Table27[[#This Row],[Sales_Quantity]]-Table27[[#This Row],[Discounted_price]]</f>
        <v>5502.4800000000005</v>
      </c>
      <c r="M190" s="22">
        <f t="shared" ca="1" si="2"/>
        <v>45761.539857291667</v>
      </c>
    </row>
    <row r="191" spans="1:13" x14ac:dyDescent="0.3">
      <c r="A191" s="14" t="s">
        <v>34</v>
      </c>
      <c r="B191" s="15" t="s">
        <v>28</v>
      </c>
      <c r="C191" s="15" t="s">
        <v>22</v>
      </c>
      <c r="D191" s="15" t="s">
        <v>29</v>
      </c>
      <c r="E191" s="16">
        <v>1184.25</v>
      </c>
      <c r="F191" s="17">
        <v>11</v>
      </c>
      <c r="G191" s="14">
        <v>0.2</v>
      </c>
      <c r="H191" s="18">
        <v>45742</v>
      </c>
      <c r="I191" s="16">
        <v>331.59</v>
      </c>
      <c r="J191" s="19">
        <f>Table27[[#This Row],[Sales]]*Table27[[#This Row],[Quantity]]</f>
        <v>13026.75</v>
      </c>
      <c r="K191" s="19">
        <f>Table27[[#This Row],[Sales_Quantity]]*Table27[[#This Row],[Discount]]</f>
        <v>2605.3500000000004</v>
      </c>
      <c r="L191" s="19">
        <f>Table27[[#This Row],[Sales_Quantity]]-Table27[[#This Row],[Discounted_price]]</f>
        <v>10421.4</v>
      </c>
      <c r="M191" s="22">
        <f t="shared" ca="1" si="2"/>
        <v>45761.539857291667</v>
      </c>
    </row>
    <row r="192" spans="1:13" x14ac:dyDescent="0.3">
      <c r="A192" s="14" t="s">
        <v>27</v>
      </c>
      <c r="B192" s="15" t="s">
        <v>12</v>
      </c>
      <c r="C192" s="15" t="s">
        <v>22</v>
      </c>
      <c r="D192" s="15" t="s">
        <v>17</v>
      </c>
      <c r="E192" s="16">
        <v>762.14</v>
      </c>
      <c r="F192" s="17">
        <v>9</v>
      </c>
      <c r="G192" s="14">
        <v>0</v>
      </c>
      <c r="H192" s="18">
        <v>45743</v>
      </c>
      <c r="I192" s="16">
        <v>381.07</v>
      </c>
      <c r="J192" s="19">
        <f>Table27[[#This Row],[Sales]]*Table27[[#This Row],[Quantity]]</f>
        <v>6859.26</v>
      </c>
      <c r="K192" s="19">
        <f>Table27[[#This Row],[Sales_Quantity]]*Table27[[#This Row],[Discount]]</f>
        <v>0</v>
      </c>
      <c r="L192" s="19">
        <f>Table27[[#This Row],[Sales_Quantity]]-Table27[[#This Row],[Discounted_price]]</f>
        <v>6859.26</v>
      </c>
      <c r="M192" s="22">
        <f t="shared" ca="1" si="2"/>
        <v>45761.539857291667</v>
      </c>
    </row>
    <row r="193" spans="1:13" x14ac:dyDescent="0.3">
      <c r="A193" s="14" t="s">
        <v>24</v>
      </c>
      <c r="B193" s="15" t="s">
        <v>55</v>
      </c>
      <c r="C193" s="15" t="s">
        <v>26</v>
      </c>
      <c r="D193" s="15" t="s">
        <v>14</v>
      </c>
      <c r="E193" s="16">
        <v>750.71</v>
      </c>
      <c r="F193" s="17">
        <v>10</v>
      </c>
      <c r="G193" s="14">
        <v>0.15</v>
      </c>
      <c r="H193" s="18">
        <v>45743</v>
      </c>
      <c r="I193" s="16">
        <v>255.24</v>
      </c>
      <c r="J193" s="19">
        <f>Table27[[#This Row],[Sales]]*Table27[[#This Row],[Quantity]]</f>
        <v>7507.1</v>
      </c>
      <c r="K193" s="19">
        <f>Table27[[#This Row],[Sales_Quantity]]*Table27[[#This Row],[Discount]]</f>
        <v>1126.0650000000001</v>
      </c>
      <c r="L193" s="19">
        <f>Table27[[#This Row],[Sales_Quantity]]-Table27[[#This Row],[Discounted_price]]</f>
        <v>6381.0349999999999</v>
      </c>
      <c r="M193" s="22">
        <f t="shared" ca="1" si="2"/>
        <v>45761.539857291667</v>
      </c>
    </row>
    <row r="194" spans="1:13" x14ac:dyDescent="0.3">
      <c r="A194" s="14" t="s">
        <v>77</v>
      </c>
      <c r="B194" s="15" t="s">
        <v>73</v>
      </c>
      <c r="C194" s="15" t="s">
        <v>36</v>
      </c>
      <c r="D194" s="15" t="s">
        <v>17</v>
      </c>
      <c r="E194" s="16">
        <v>1456.94</v>
      </c>
      <c r="F194" s="17">
        <v>14</v>
      </c>
      <c r="G194" s="14">
        <v>0.05</v>
      </c>
      <c r="H194" s="18">
        <v>45745</v>
      </c>
      <c r="I194" s="16">
        <v>692.05</v>
      </c>
      <c r="J194" s="19">
        <f>Table27[[#This Row],[Sales]]*Table27[[#This Row],[Quantity]]</f>
        <v>20397.16</v>
      </c>
      <c r="K194" s="19">
        <f>Table27[[#This Row],[Sales_Quantity]]*Table27[[#This Row],[Discount]]</f>
        <v>1019.8580000000001</v>
      </c>
      <c r="L194" s="19">
        <f>Table27[[#This Row],[Sales_Quantity]]-Table27[[#This Row],[Discounted_price]]</f>
        <v>19377.302</v>
      </c>
      <c r="M194" s="22">
        <f t="shared" ca="1" si="2"/>
        <v>45761.539857291667</v>
      </c>
    </row>
    <row r="195" spans="1:13" x14ac:dyDescent="0.3">
      <c r="A195" s="14" t="s">
        <v>46</v>
      </c>
      <c r="B195" s="15" t="s">
        <v>63</v>
      </c>
      <c r="C195" s="15" t="s">
        <v>20</v>
      </c>
      <c r="D195" s="15" t="s">
        <v>29</v>
      </c>
      <c r="E195" s="16">
        <v>1093.3800000000001</v>
      </c>
      <c r="F195" s="17">
        <v>17</v>
      </c>
      <c r="G195" s="14">
        <v>0.1</v>
      </c>
      <c r="H195" s="18">
        <v>45745</v>
      </c>
      <c r="I195" s="16">
        <v>344.41</v>
      </c>
      <c r="J195" s="19">
        <f>Table27[[#This Row],[Sales]]*Table27[[#This Row],[Quantity]]</f>
        <v>18587.460000000003</v>
      </c>
      <c r="K195" s="19">
        <f>Table27[[#This Row],[Sales_Quantity]]*Table27[[#This Row],[Discount]]</f>
        <v>1858.7460000000003</v>
      </c>
      <c r="L195" s="19">
        <f>Table27[[#This Row],[Sales_Quantity]]-Table27[[#This Row],[Discounted_price]]</f>
        <v>16728.714000000004</v>
      </c>
      <c r="M195" s="22">
        <f t="shared" ref="M195:M201" ca="1" si="3">NOW()</f>
        <v>45761.539857291667</v>
      </c>
    </row>
    <row r="196" spans="1:13" x14ac:dyDescent="0.3">
      <c r="A196" s="14" t="s">
        <v>39</v>
      </c>
      <c r="B196" s="15" t="s">
        <v>45</v>
      </c>
      <c r="C196" s="15" t="s">
        <v>13</v>
      </c>
      <c r="D196" s="15" t="s">
        <v>17</v>
      </c>
      <c r="E196" s="16">
        <v>934.27</v>
      </c>
      <c r="F196" s="17">
        <v>8</v>
      </c>
      <c r="G196" s="14">
        <v>0.15</v>
      </c>
      <c r="H196" s="18">
        <v>45746</v>
      </c>
      <c r="I196" s="16">
        <v>397.06</v>
      </c>
      <c r="J196" s="19">
        <f>Table27[[#This Row],[Sales]]*Table27[[#This Row],[Quantity]]</f>
        <v>7474.16</v>
      </c>
      <c r="K196" s="19">
        <f>Table27[[#This Row],[Sales_Quantity]]*Table27[[#This Row],[Discount]]</f>
        <v>1121.124</v>
      </c>
      <c r="L196" s="19">
        <f>Table27[[#This Row],[Sales_Quantity]]-Table27[[#This Row],[Discounted_price]]</f>
        <v>6353.0360000000001</v>
      </c>
      <c r="M196" s="22">
        <f t="shared" ca="1" si="3"/>
        <v>45761.539857291667</v>
      </c>
    </row>
    <row r="197" spans="1:13" x14ac:dyDescent="0.3">
      <c r="A197" s="14" t="s">
        <v>72</v>
      </c>
      <c r="B197" s="15" t="s">
        <v>38</v>
      </c>
      <c r="C197" s="15" t="s">
        <v>36</v>
      </c>
      <c r="D197" s="15" t="s">
        <v>17</v>
      </c>
      <c r="E197" s="16">
        <v>1465.35</v>
      </c>
      <c r="F197" s="17">
        <v>8</v>
      </c>
      <c r="G197" s="14">
        <v>0.2</v>
      </c>
      <c r="H197" s="18">
        <v>45746</v>
      </c>
      <c r="I197" s="16">
        <v>586.14</v>
      </c>
      <c r="J197" s="19">
        <f>Table27[[#This Row],[Sales]]*Table27[[#This Row],[Quantity]]</f>
        <v>11722.8</v>
      </c>
      <c r="K197" s="19">
        <f>Table27[[#This Row],[Sales_Quantity]]*Table27[[#This Row],[Discount]]</f>
        <v>2344.56</v>
      </c>
      <c r="L197" s="19">
        <f>Table27[[#This Row],[Sales_Quantity]]-Table27[[#This Row],[Discounted_price]]</f>
        <v>9378.24</v>
      </c>
      <c r="M197" s="22">
        <f t="shared" ca="1" si="3"/>
        <v>45761.539857291667</v>
      </c>
    </row>
    <row r="198" spans="1:13" x14ac:dyDescent="0.3">
      <c r="A198" s="14" t="s">
        <v>54</v>
      </c>
      <c r="B198" s="15" t="s">
        <v>16</v>
      </c>
      <c r="C198" s="15" t="s">
        <v>22</v>
      </c>
      <c r="D198" s="15" t="s">
        <v>41</v>
      </c>
      <c r="E198" s="16">
        <v>740.8</v>
      </c>
      <c r="F198" s="17">
        <v>3</v>
      </c>
      <c r="G198" s="14">
        <v>0</v>
      </c>
      <c r="H198" s="18">
        <v>45749</v>
      </c>
      <c r="I198" s="16">
        <v>333.36</v>
      </c>
      <c r="J198" s="19">
        <f>Table27[[#This Row],[Sales]]*Table27[[#This Row],[Quantity]]</f>
        <v>2222.3999999999996</v>
      </c>
      <c r="K198" s="19">
        <f>Table27[[#This Row],[Sales_Quantity]]*Table27[[#This Row],[Discount]]</f>
        <v>0</v>
      </c>
      <c r="L198" s="19">
        <f>Table27[[#This Row],[Sales_Quantity]]-Table27[[#This Row],[Discounted_price]]</f>
        <v>2222.3999999999996</v>
      </c>
      <c r="M198" s="22">
        <f t="shared" ca="1" si="3"/>
        <v>45761.539857291667</v>
      </c>
    </row>
    <row r="199" spans="1:13" x14ac:dyDescent="0.3">
      <c r="A199" s="14" t="s">
        <v>60</v>
      </c>
      <c r="B199" s="15" t="s">
        <v>45</v>
      </c>
      <c r="C199" s="15" t="s">
        <v>13</v>
      </c>
      <c r="D199" s="15" t="s">
        <v>41</v>
      </c>
      <c r="E199" s="16">
        <v>545.44000000000005</v>
      </c>
      <c r="F199" s="17">
        <v>17</v>
      </c>
      <c r="G199" s="14">
        <v>0</v>
      </c>
      <c r="H199" s="18">
        <v>45752</v>
      </c>
      <c r="I199" s="16">
        <v>245.45</v>
      </c>
      <c r="J199" s="19">
        <f>Table27[[#This Row],[Sales]]*Table27[[#This Row],[Quantity]]</f>
        <v>9272.4800000000014</v>
      </c>
      <c r="K199" s="19">
        <f>Table27[[#This Row],[Sales_Quantity]]*Table27[[#This Row],[Discount]]</f>
        <v>0</v>
      </c>
      <c r="L199" s="19">
        <f>Table27[[#This Row],[Sales_Quantity]]-Table27[[#This Row],[Discounted_price]]</f>
        <v>9272.4800000000014</v>
      </c>
      <c r="M199" s="22">
        <f t="shared" ca="1" si="3"/>
        <v>45761.539857291667</v>
      </c>
    </row>
    <row r="200" spans="1:13" x14ac:dyDescent="0.3">
      <c r="A200" s="14" t="s">
        <v>37</v>
      </c>
      <c r="B200" s="15" t="s">
        <v>38</v>
      </c>
      <c r="C200" s="15" t="s">
        <v>20</v>
      </c>
      <c r="D200" s="15" t="s">
        <v>14</v>
      </c>
      <c r="E200" s="16">
        <v>997.61</v>
      </c>
      <c r="F200" s="17">
        <v>8</v>
      </c>
      <c r="G200" s="14">
        <v>0.05</v>
      </c>
      <c r="H200" s="18">
        <v>45752</v>
      </c>
      <c r="I200" s="16">
        <v>379.09</v>
      </c>
      <c r="J200" s="19">
        <f>Table27[[#This Row],[Sales]]*Table27[[#This Row],[Quantity]]</f>
        <v>7980.88</v>
      </c>
      <c r="K200" s="19">
        <f>Table27[[#This Row],[Sales_Quantity]]*Table27[[#This Row],[Discount]]</f>
        <v>399.04400000000004</v>
      </c>
      <c r="L200" s="19">
        <f>Table27[[#This Row],[Sales_Quantity]]-Table27[[#This Row],[Discounted_price]]</f>
        <v>7581.8360000000002</v>
      </c>
      <c r="M200" s="22">
        <f t="shared" ca="1" si="3"/>
        <v>45761.539857291667</v>
      </c>
    </row>
    <row r="201" spans="1:13" x14ac:dyDescent="0.3">
      <c r="A201" s="14" t="s">
        <v>62</v>
      </c>
      <c r="B201" s="15" t="s">
        <v>38</v>
      </c>
      <c r="C201" s="15" t="s">
        <v>22</v>
      </c>
      <c r="D201" s="15" t="s">
        <v>17</v>
      </c>
      <c r="E201" s="16">
        <v>928.32</v>
      </c>
      <c r="F201" s="17">
        <v>2</v>
      </c>
      <c r="G201" s="14">
        <v>0.05</v>
      </c>
      <c r="H201" s="18">
        <v>45754</v>
      </c>
      <c r="I201" s="16">
        <v>440.95</v>
      </c>
      <c r="J201" s="19">
        <f>Table27[[#This Row],[Sales]]*Table27[[#This Row],[Quantity]]</f>
        <v>1856.64</v>
      </c>
      <c r="K201" s="19">
        <f>Table27[[#This Row],[Sales_Quantity]]*Table27[[#This Row],[Discount]]</f>
        <v>92.832000000000008</v>
      </c>
      <c r="L201" s="19">
        <f>Table27[[#This Row],[Sales_Quantity]]-Table27[[#This Row],[Discounted_price]]</f>
        <v>1763.808</v>
      </c>
      <c r="M201" s="22">
        <f t="shared" ca="1" si="3"/>
        <v>45761.539857291667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 Instructions</vt:lpstr>
      <vt:lpstr>Dataset</vt:lpstr>
      <vt:lpstr>Dashboard</vt:lpstr>
      <vt:lpstr>Task1</vt:lpstr>
      <vt:lpstr>Task2</vt:lpstr>
      <vt:lpstr>Task3</vt:lpstr>
      <vt:lpstr>Task4</vt:lpstr>
      <vt:lpstr>Task5</vt:lpstr>
      <vt:lpstr>Task6</vt:lpstr>
      <vt:lpstr>Task7</vt:lpstr>
      <vt:lpstr>Task8</vt:lpstr>
      <vt:lpstr>Task9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 Surana</cp:lastModifiedBy>
  <dcterms:modified xsi:type="dcterms:W3CDTF">2025-04-14T07:27:29Z</dcterms:modified>
</cp:coreProperties>
</file>