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isk\Desktop\Data\"/>
    </mc:Choice>
  </mc:AlternateContent>
  <xr:revisionPtr revIDLastSave="0" documentId="8_{E022B782-6662-4467-B469-3009ECF68917}" xr6:coauthVersionLast="47" xr6:coauthVersionMax="47" xr10:uidLastSave="{00000000-0000-0000-0000-000000000000}"/>
  <bookViews>
    <workbookView xWindow="-108" yWindow="-108" windowWidth="23256" windowHeight="12456" xr2:uid="{8401866A-761C-4509-903C-B3F1F584047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X2" i="1" l="1"/>
  <c r="Q172" i="1"/>
  <c r="P172" i="1"/>
  <c r="O172" i="1"/>
  <c r="N172" i="1"/>
  <c r="M172" i="1"/>
  <c r="L172" i="1"/>
  <c r="W167" i="1"/>
  <c r="V167" i="1"/>
  <c r="U167" i="1"/>
  <c r="T167" i="1"/>
  <c r="S167" i="1"/>
  <c r="R167" i="1"/>
  <c r="W166" i="1"/>
  <c r="V166" i="1"/>
  <c r="U166" i="1"/>
  <c r="T166" i="1"/>
  <c r="S166" i="1"/>
  <c r="R166" i="1"/>
  <c r="W165" i="1"/>
  <c r="V165" i="1"/>
  <c r="U165" i="1"/>
  <c r="T165" i="1"/>
  <c r="S165" i="1"/>
  <c r="R165" i="1"/>
  <c r="W164" i="1"/>
  <c r="V164" i="1"/>
  <c r="U164" i="1"/>
  <c r="T164" i="1"/>
  <c r="S164" i="1"/>
  <c r="R164" i="1"/>
  <c r="W163" i="1"/>
  <c r="V163" i="1"/>
  <c r="U163" i="1"/>
  <c r="T163" i="1"/>
  <c r="S163" i="1"/>
  <c r="R163" i="1"/>
  <c r="W162" i="1"/>
  <c r="V162" i="1"/>
  <c r="U162" i="1"/>
  <c r="T162" i="1"/>
  <c r="S162" i="1"/>
  <c r="R162" i="1"/>
  <c r="W161" i="1"/>
  <c r="V161" i="1"/>
  <c r="U161" i="1"/>
  <c r="T161" i="1"/>
  <c r="S161" i="1"/>
  <c r="R161" i="1"/>
  <c r="W160" i="1"/>
  <c r="V160" i="1"/>
  <c r="U160" i="1"/>
  <c r="T160" i="1"/>
  <c r="S160" i="1"/>
  <c r="R160" i="1"/>
  <c r="W159" i="1"/>
  <c r="V159" i="1"/>
  <c r="U159" i="1"/>
  <c r="T159" i="1"/>
  <c r="S159" i="1"/>
  <c r="R159" i="1"/>
  <c r="W158" i="1"/>
  <c r="V158" i="1"/>
  <c r="U158" i="1"/>
  <c r="T158" i="1"/>
  <c r="S158" i="1"/>
  <c r="R158" i="1"/>
  <c r="W157" i="1"/>
  <c r="V157" i="1"/>
  <c r="U157" i="1"/>
  <c r="T157" i="1"/>
  <c r="S157" i="1"/>
  <c r="R157" i="1"/>
  <c r="W156" i="1"/>
  <c r="V156" i="1"/>
  <c r="U156" i="1"/>
  <c r="T156" i="1"/>
  <c r="S156" i="1"/>
  <c r="R156" i="1"/>
  <c r="W155" i="1"/>
  <c r="V155" i="1"/>
  <c r="U155" i="1"/>
  <c r="T155" i="1"/>
  <c r="S155" i="1"/>
  <c r="R155" i="1"/>
  <c r="W154" i="1"/>
  <c r="V154" i="1"/>
  <c r="U154" i="1"/>
  <c r="T154" i="1"/>
  <c r="S154" i="1"/>
  <c r="R154" i="1"/>
  <c r="W153" i="1"/>
  <c r="V153" i="1"/>
  <c r="U153" i="1"/>
  <c r="T153" i="1"/>
  <c r="S153" i="1"/>
  <c r="R153" i="1"/>
  <c r="W152" i="1"/>
  <c r="V152" i="1"/>
  <c r="U152" i="1"/>
  <c r="T152" i="1"/>
  <c r="S152" i="1"/>
  <c r="R152" i="1"/>
  <c r="W151" i="1"/>
  <c r="V151" i="1"/>
  <c r="U151" i="1"/>
  <c r="T151" i="1"/>
  <c r="S151" i="1"/>
  <c r="R151" i="1"/>
  <c r="W150" i="1"/>
  <c r="V150" i="1"/>
  <c r="U150" i="1"/>
  <c r="T150" i="1"/>
  <c r="S150" i="1"/>
  <c r="R150" i="1"/>
  <c r="W149" i="1"/>
  <c r="V149" i="1"/>
  <c r="U149" i="1"/>
  <c r="T149" i="1"/>
  <c r="S149" i="1"/>
  <c r="R149" i="1"/>
  <c r="W148" i="1"/>
  <c r="V148" i="1"/>
  <c r="U148" i="1"/>
  <c r="T148" i="1"/>
  <c r="S148" i="1"/>
  <c r="R148" i="1"/>
  <c r="W147" i="1"/>
  <c r="V147" i="1"/>
  <c r="U147" i="1"/>
  <c r="T147" i="1"/>
  <c r="S147" i="1"/>
  <c r="R147" i="1"/>
  <c r="W146" i="1"/>
  <c r="V146" i="1"/>
  <c r="U146" i="1"/>
  <c r="T146" i="1"/>
  <c r="S146" i="1"/>
  <c r="R146" i="1"/>
  <c r="W145" i="1"/>
  <c r="V145" i="1"/>
  <c r="U145" i="1"/>
  <c r="T145" i="1"/>
  <c r="S145" i="1"/>
  <c r="R145" i="1"/>
  <c r="W144" i="1"/>
  <c r="V144" i="1"/>
  <c r="U144" i="1"/>
  <c r="T144" i="1"/>
  <c r="S144" i="1"/>
  <c r="R144" i="1"/>
  <c r="W143" i="1"/>
  <c r="V143" i="1"/>
  <c r="U143" i="1"/>
  <c r="T143" i="1"/>
  <c r="S143" i="1"/>
  <c r="R143" i="1"/>
  <c r="W142" i="1"/>
  <c r="V142" i="1"/>
  <c r="U142" i="1"/>
  <c r="T142" i="1"/>
  <c r="S142" i="1"/>
  <c r="R142" i="1"/>
  <c r="W141" i="1"/>
  <c r="V141" i="1"/>
  <c r="U141" i="1"/>
  <c r="T141" i="1"/>
  <c r="S141" i="1"/>
  <c r="R141" i="1"/>
  <c r="W140" i="1"/>
  <c r="V140" i="1"/>
  <c r="U140" i="1"/>
  <c r="T140" i="1"/>
  <c r="S140" i="1"/>
  <c r="R140" i="1"/>
  <c r="W139" i="1"/>
  <c r="V139" i="1"/>
  <c r="U139" i="1"/>
  <c r="T139" i="1"/>
  <c r="S139" i="1"/>
  <c r="R139" i="1"/>
  <c r="W138" i="1"/>
  <c r="V138" i="1"/>
  <c r="U138" i="1"/>
  <c r="T138" i="1"/>
  <c r="S138" i="1"/>
  <c r="R138" i="1"/>
  <c r="W137" i="1"/>
  <c r="V137" i="1"/>
  <c r="U137" i="1"/>
  <c r="T137" i="1"/>
  <c r="S137" i="1"/>
  <c r="R137" i="1"/>
  <c r="W136" i="1"/>
  <c r="V136" i="1"/>
  <c r="U136" i="1"/>
  <c r="T136" i="1"/>
  <c r="S136" i="1"/>
  <c r="R136" i="1"/>
  <c r="W135" i="1"/>
  <c r="V135" i="1"/>
  <c r="U135" i="1"/>
  <c r="T135" i="1"/>
  <c r="S135" i="1"/>
  <c r="R135" i="1"/>
  <c r="W134" i="1"/>
  <c r="V134" i="1"/>
  <c r="U134" i="1"/>
  <c r="T134" i="1"/>
  <c r="S134" i="1"/>
  <c r="R134" i="1"/>
  <c r="W133" i="1"/>
  <c r="V133" i="1"/>
  <c r="U133" i="1"/>
  <c r="T133" i="1"/>
  <c r="S133" i="1"/>
  <c r="R133" i="1"/>
  <c r="W132" i="1"/>
  <c r="V132" i="1"/>
  <c r="U132" i="1"/>
  <c r="T132" i="1"/>
  <c r="S132" i="1"/>
  <c r="R132" i="1"/>
  <c r="W131" i="1"/>
  <c r="V131" i="1"/>
  <c r="U131" i="1"/>
  <c r="T131" i="1"/>
  <c r="S131" i="1"/>
  <c r="R131" i="1"/>
  <c r="W130" i="1"/>
  <c r="V130" i="1"/>
  <c r="U130" i="1"/>
  <c r="T130" i="1"/>
  <c r="S130" i="1"/>
  <c r="R130" i="1"/>
  <c r="W129" i="1"/>
  <c r="V129" i="1"/>
  <c r="U129" i="1"/>
  <c r="T129" i="1"/>
  <c r="S129" i="1"/>
  <c r="R129" i="1"/>
  <c r="W128" i="1"/>
  <c r="V128" i="1"/>
  <c r="U128" i="1"/>
  <c r="T128" i="1"/>
  <c r="S128" i="1"/>
  <c r="R128" i="1"/>
  <c r="W127" i="1"/>
  <c r="V127" i="1"/>
  <c r="U127" i="1"/>
  <c r="T127" i="1"/>
  <c r="S127" i="1"/>
  <c r="R127" i="1"/>
  <c r="W126" i="1"/>
  <c r="V126" i="1"/>
  <c r="U126" i="1"/>
  <c r="T126" i="1"/>
  <c r="S126" i="1"/>
  <c r="R126" i="1"/>
  <c r="W125" i="1"/>
  <c r="V125" i="1"/>
  <c r="U125" i="1"/>
  <c r="T125" i="1"/>
  <c r="S125" i="1"/>
  <c r="R125" i="1"/>
  <c r="W124" i="1"/>
  <c r="V124" i="1"/>
  <c r="U124" i="1"/>
  <c r="T124" i="1"/>
  <c r="S124" i="1"/>
  <c r="R124" i="1"/>
  <c r="W123" i="1"/>
  <c r="V123" i="1"/>
  <c r="U123" i="1"/>
  <c r="T123" i="1"/>
  <c r="S123" i="1"/>
  <c r="R123" i="1"/>
  <c r="W122" i="1"/>
  <c r="V122" i="1"/>
  <c r="U122" i="1"/>
  <c r="T122" i="1"/>
  <c r="S122" i="1"/>
  <c r="R122" i="1"/>
  <c r="W121" i="1"/>
  <c r="V121" i="1"/>
  <c r="U121" i="1"/>
  <c r="T121" i="1"/>
  <c r="S121" i="1"/>
  <c r="R121" i="1"/>
  <c r="W120" i="1"/>
  <c r="V120" i="1"/>
  <c r="U120" i="1"/>
  <c r="T120" i="1"/>
  <c r="S120" i="1"/>
  <c r="R120" i="1"/>
  <c r="W119" i="1"/>
  <c r="V119" i="1"/>
  <c r="U119" i="1"/>
  <c r="T119" i="1"/>
  <c r="S119" i="1"/>
  <c r="R119" i="1"/>
  <c r="W118" i="1"/>
  <c r="V118" i="1"/>
  <c r="U118" i="1"/>
  <c r="T118" i="1"/>
  <c r="S118" i="1"/>
  <c r="R118" i="1"/>
  <c r="W117" i="1"/>
  <c r="V117" i="1"/>
  <c r="U117" i="1"/>
  <c r="T117" i="1"/>
  <c r="S117" i="1"/>
  <c r="R117" i="1"/>
  <c r="W116" i="1"/>
  <c r="V116" i="1"/>
  <c r="U116" i="1"/>
  <c r="T116" i="1"/>
  <c r="S116" i="1"/>
  <c r="R116" i="1"/>
  <c r="W115" i="1"/>
  <c r="V115" i="1"/>
  <c r="U115" i="1"/>
  <c r="T115" i="1"/>
  <c r="S115" i="1"/>
  <c r="R115" i="1"/>
  <c r="W114" i="1"/>
  <c r="V114" i="1"/>
  <c r="U114" i="1"/>
  <c r="T114" i="1"/>
  <c r="S114" i="1"/>
  <c r="R114" i="1"/>
  <c r="W113" i="1"/>
  <c r="V113" i="1"/>
  <c r="U113" i="1"/>
  <c r="T113" i="1"/>
  <c r="S113" i="1"/>
  <c r="R113" i="1"/>
  <c r="W112" i="1"/>
  <c r="V112" i="1"/>
  <c r="U112" i="1"/>
  <c r="T112" i="1"/>
  <c r="S112" i="1"/>
  <c r="R112" i="1"/>
  <c r="W111" i="1"/>
  <c r="V111" i="1"/>
  <c r="U111" i="1"/>
  <c r="T111" i="1"/>
  <c r="S111" i="1"/>
  <c r="R111" i="1"/>
  <c r="W110" i="1"/>
  <c r="V110" i="1"/>
  <c r="U110" i="1"/>
  <c r="T110" i="1"/>
  <c r="S110" i="1"/>
  <c r="R110" i="1"/>
  <c r="W109" i="1"/>
  <c r="V109" i="1"/>
  <c r="U109" i="1"/>
  <c r="T109" i="1"/>
  <c r="S109" i="1"/>
  <c r="R109" i="1"/>
  <c r="W108" i="1"/>
  <c r="V108" i="1"/>
  <c r="U108" i="1"/>
  <c r="T108" i="1"/>
  <c r="S108" i="1"/>
  <c r="R108" i="1"/>
  <c r="W107" i="1"/>
  <c r="V107" i="1"/>
  <c r="U107" i="1"/>
  <c r="T107" i="1"/>
  <c r="S107" i="1"/>
  <c r="R107" i="1"/>
  <c r="W106" i="1"/>
  <c r="V106" i="1"/>
  <c r="U106" i="1"/>
  <c r="T106" i="1"/>
  <c r="S106" i="1"/>
  <c r="R106" i="1"/>
  <c r="W105" i="1"/>
  <c r="V105" i="1"/>
  <c r="U105" i="1"/>
  <c r="T105" i="1"/>
  <c r="S105" i="1"/>
  <c r="R105" i="1"/>
  <c r="W104" i="1"/>
  <c r="V104" i="1"/>
  <c r="U104" i="1"/>
  <c r="T104" i="1"/>
  <c r="S104" i="1"/>
  <c r="R104" i="1"/>
  <c r="W103" i="1"/>
  <c r="V103" i="1"/>
  <c r="U103" i="1"/>
  <c r="T103" i="1"/>
  <c r="S103" i="1"/>
  <c r="R103" i="1"/>
  <c r="W102" i="1"/>
  <c r="V102" i="1"/>
  <c r="U102" i="1"/>
  <c r="T102" i="1"/>
  <c r="S102" i="1"/>
  <c r="R102" i="1"/>
  <c r="W101" i="1"/>
  <c r="V101" i="1"/>
  <c r="U101" i="1"/>
  <c r="T101" i="1"/>
  <c r="S101" i="1"/>
  <c r="R101" i="1"/>
  <c r="W100" i="1"/>
  <c r="V100" i="1"/>
  <c r="U100" i="1"/>
  <c r="T100" i="1"/>
  <c r="S100" i="1"/>
  <c r="R100" i="1"/>
  <c r="W99" i="1"/>
  <c r="V99" i="1"/>
  <c r="U99" i="1"/>
  <c r="T99" i="1"/>
  <c r="S99" i="1"/>
  <c r="R99" i="1"/>
  <c r="W98" i="1"/>
  <c r="V98" i="1"/>
  <c r="U98" i="1"/>
  <c r="T98" i="1"/>
  <c r="S98" i="1"/>
  <c r="R98" i="1"/>
  <c r="W97" i="1"/>
  <c r="V97" i="1"/>
  <c r="U97" i="1"/>
  <c r="T97" i="1"/>
  <c r="S97" i="1"/>
  <c r="R97" i="1"/>
  <c r="W96" i="1"/>
  <c r="V96" i="1"/>
  <c r="U96" i="1"/>
  <c r="T96" i="1"/>
  <c r="S96" i="1"/>
  <c r="R96" i="1"/>
  <c r="W95" i="1"/>
  <c r="V95" i="1"/>
  <c r="U95" i="1"/>
  <c r="T95" i="1"/>
  <c r="S95" i="1"/>
  <c r="R95" i="1"/>
  <c r="W94" i="1"/>
  <c r="V94" i="1"/>
  <c r="U94" i="1"/>
  <c r="T94" i="1"/>
  <c r="S94" i="1"/>
  <c r="R94" i="1"/>
  <c r="W93" i="1"/>
  <c r="V93" i="1"/>
  <c r="U93" i="1"/>
  <c r="T93" i="1"/>
  <c r="S93" i="1"/>
  <c r="R93" i="1"/>
  <c r="W92" i="1"/>
  <c r="V92" i="1"/>
  <c r="U92" i="1"/>
  <c r="T92" i="1"/>
  <c r="S92" i="1"/>
  <c r="R92" i="1"/>
  <c r="W91" i="1"/>
  <c r="V91" i="1"/>
  <c r="U91" i="1"/>
  <c r="T91" i="1"/>
  <c r="S91" i="1"/>
  <c r="R91" i="1"/>
  <c r="W90" i="1"/>
  <c r="V90" i="1"/>
  <c r="U90" i="1"/>
  <c r="T90" i="1"/>
  <c r="S90" i="1"/>
  <c r="R90" i="1"/>
  <c r="W89" i="1"/>
  <c r="V89" i="1"/>
  <c r="U89" i="1"/>
  <c r="T89" i="1"/>
  <c r="S89" i="1"/>
  <c r="R89" i="1"/>
  <c r="W88" i="1"/>
  <c r="V88" i="1"/>
  <c r="U88" i="1"/>
  <c r="T88" i="1"/>
  <c r="S88" i="1"/>
  <c r="R88" i="1"/>
  <c r="W87" i="1"/>
  <c r="V87" i="1"/>
  <c r="U87" i="1"/>
  <c r="T87" i="1"/>
  <c r="S87" i="1"/>
  <c r="R87" i="1"/>
  <c r="W86" i="1"/>
  <c r="V86" i="1"/>
  <c r="U86" i="1"/>
  <c r="T86" i="1"/>
  <c r="S86" i="1"/>
  <c r="R86" i="1"/>
  <c r="W85" i="1"/>
  <c r="V85" i="1"/>
  <c r="U85" i="1"/>
  <c r="T85" i="1"/>
  <c r="S85" i="1"/>
  <c r="R85" i="1"/>
  <c r="W84" i="1"/>
  <c r="V84" i="1"/>
  <c r="U84" i="1"/>
  <c r="T84" i="1"/>
  <c r="S84" i="1"/>
  <c r="R84" i="1"/>
  <c r="W83" i="1"/>
  <c r="V83" i="1"/>
  <c r="U83" i="1"/>
  <c r="T83" i="1"/>
  <c r="S83" i="1"/>
  <c r="R83" i="1"/>
  <c r="W82" i="1"/>
  <c r="V82" i="1"/>
  <c r="U82" i="1"/>
  <c r="T82" i="1"/>
  <c r="S82" i="1"/>
  <c r="R82" i="1"/>
  <c r="W81" i="1"/>
  <c r="V81" i="1"/>
  <c r="U81" i="1"/>
  <c r="T81" i="1"/>
  <c r="S81" i="1"/>
  <c r="R81" i="1"/>
  <c r="W80" i="1"/>
  <c r="V80" i="1"/>
  <c r="U80" i="1"/>
  <c r="T80" i="1"/>
  <c r="S80" i="1"/>
  <c r="R80" i="1"/>
  <c r="W79" i="1"/>
  <c r="V79" i="1"/>
  <c r="U79" i="1"/>
  <c r="T79" i="1"/>
  <c r="S79" i="1"/>
  <c r="R79" i="1"/>
  <c r="W78" i="1"/>
  <c r="V78" i="1"/>
  <c r="U78" i="1"/>
  <c r="T78" i="1"/>
  <c r="S78" i="1"/>
  <c r="R78" i="1"/>
  <c r="W77" i="1"/>
  <c r="V77" i="1"/>
  <c r="U77" i="1"/>
  <c r="T77" i="1"/>
  <c r="S77" i="1"/>
  <c r="R77" i="1"/>
  <c r="W76" i="1"/>
  <c r="V76" i="1"/>
  <c r="U76" i="1"/>
  <c r="T76" i="1"/>
  <c r="S76" i="1"/>
  <c r="R76" i="1"/>
  <c r="W75" i="1"/>
  <c r="V75" i="1"/>
  <c r="U75" i="1"/>
  <c r="T75" i="1"/>
  <c r="S75" i="1"/>
  <c r="R75" i="1"/>
  <c r="W74" i="1"/>
  <c r="V74" i="1"/>
  <c r="U74" i="1"/>
  <c r="T74" i="1"/>
  <c r="S74" i="1"/>
  <c r="R74" i="1"/>
  <c r="W73" i="1"/>
  <c r="V73" i="1"/>
  <c r="U73" i="1"/>
  <c r="T73" i="1"/>
  <c r="S73" i="1"/>
  <c r="R73" i="1"/>
  <c r="W72" i="1"/>
  <c r="V72" i="1"/>
  <c r="U72" i="1"/>
  <c r="T72" i="1"/>
  <c r="S72" i="1"/>
  <c r="R72" i="1"/>
  <c r="W71" i="1"/>
  <c r="V71" i="1"/>
  <c r="U71" i="1"/>
  <c r="T71" i="1"/>
  <c r="S71" i="1"/>
  <c r="R71" i="1"/>
  <c r="W70" i="1"/>
  <c r="V70" i="1"/>
  <c r="U70" i="1"/>
  <c r="T70" i="1"/>
  <c r="S70" i="1"/>
  <c r="R70" i="1"/>
  <c r="W69" i="1"/>
  <c r="V69" i="1"/>
  <c r="U69" i="1"/>
  <c r="T69" i="1"/>
  <c r="S69" i="1"/>
  <c r="R69" i="1"/>
  <c r="W68" i="1"/>
  <c r="V68" i="1"/>
  <c r="U68" i="1"/>
  <c r="T68" i="1"/>
  <c r="S68" i="1"/>
  <c r="R68" i="1"/>
  <c r="W67" i="1"/>
  <c r="V67" i="1"/>
  <c r="U67" i="1"/>
  <c r="T67" i="1"/>
  <c r="S67" i="1"/>
  <c r="R67" i="1"/>
  <c r="W66" i="1"/>
  <c r="V66" i="1"/>
  <c r="U66" i="1"/>
  <c r="T66" i="1"/>
  <c r="S66" i="1"/>
  <c r="R66" i="1"/>
  <c r="W65" i="1"/>
  <c r="V65" i="1"/>
  <c r="U65" i="1"/>
  <c r="T65" i="1"/>
  <c r="S65" i="1"/>
  <c r="R65" i="1"/>
  <c r="W64" i="1"/>
  <c r="V64" i="1"/>
  <c r="U64" i="1"/>
  <c r="T64" i="1"/>
  <c r="S64" i="1"/>
  <c r="R64" i="1"/>
  <c r="W63" i="1"/>
  <c r="V63" i="1"/>
  <c r="U63" i="1"/>
  <c r="T63" i="1"/>
  <c r="S63" i="1"/>
  <c r="R63" i="1"/>
  <c r="W62" i="1"/>
  <c r="V62" i="1"/>
  <c r="U62" i="1"/>
  <c r="T62" i="1"/>
  <c r="S62" i="1"/>
  <c r="R62" i="1"/>
  <c r="W61" i="1"/>
  <c r="V61" i="1"/>
  <c r="U61" i="1"/>
  <c r="T61" i="1"/>
  <c r="S61" i="1"/>
  <c r="R61" i="1"/>
  <c r="W60" i="1"/>
  <c r="V60" i="1"/>
  <c r="U60" i="1"/>
  <c r="T60" i="1"/>
  <c r="S60" i="1"/>
  <c r="R60" i="1"/>
  <c r="W59" i="1"/>
  <c r="V59" i="1"/>
  <c r="U59" i="1"/>
  <c r="T59" i="1"/>
  <c r="S59" i="1"/>
  <c r="R59" i="1"/>
  <c r="W58" i="1"/>
  <c r="V58" i="1"/>
  <c r="U58" i="1"/>
  <c r="T58" i="1"/>
  <c r="S58" i="1"/>
  <c r="R58" i="1"/>
  <c r="W57" i="1"/>
  <c r="V57" i="1"/>
  <c r="U57" i="1"/>
  <c r="T57" i="1"/>
  <c r="S57" i="1"/>
  <c r="R57" i="1"/>
  <c r="W56" i="1"/>
  <c r="V56" i="1"/>
  <c r="U56" i="1"/>
  <c r="T56" i="1"/>
  <c r="S56" i="1"/>
  <c r="R56" i="1"/>
  <c r="W55" i="1"/>
  <c r="V55" i="1"/>
  <c r="U55" i="1"/>
  <c r="T55" i="1"/>
  <c r="S55" i="1"/>
  <c r="R55" i="1"/>
  <c r="W54" i="1"/>
  <c r="V54" i="1"/>
  <c r="U54" i="1"/>
  <c r="T54" i="1"/>
  <c r="S54" i="1"/>
  <c r="R54" i="1"/>
  <c r="W53" i="1"/>
  <c r="V53" i="1"/>
  <c r="U53" i="1"/>
  <c r="T53" i="1"/>
  <c r="S53" i="1"/>
  <c r="R53" i="1"/>
  <c r="W52" i="1"/>
  <c r="V52" i="1"/>
  <c r="U52" i="1"/>
  <c r="T52" i="1"/>
  <c r="S52" i="1"/>
  <c r="R52" i="1"/>
  <c r="W51" i="1"/>
  <c r="V51" i="1"/>
  <c r="U51" i="1"/>
  <c r="T51" i="1"/>
  <c r="S51" i="1"/>
  <c r="R51" i="1"/>
  <c r="W50" i="1"/>
  <c r="V50" i="1"/>
  <c r="U50" i="1"/>
  <c r="T50" i="1"/>
  <c r="S50" i="1"/>
  <c r="R50" i="1"/>
  <c r="W49" i="1"/>
  <c r="V49" i="1"/>
  <c r="U49" i="1"/>
  <c r="T49" i="1"/>
  <c r="S49" i="1"/>
  <c r="R49" i="1"/>
  <c r="W48" i="1"/>
  <c r="V48" i="1"/>
  <c r="U48" i="1"/>
  <c r="T48" i="1"/>
  <c r="S48" i="1"/>
  <c r="R48" i="1"/>
  <c r="W47" i="1"/>
  <c r="V47" i="1"/>
  <c r="U47" i="1"/>
  <c r="T47" i="1"/>
  <c r="S47" i="1"/>
  <c r="R47" i="1"/>
  <c r="W46" i="1"/>
  <c r="V46" i="1"/>
  <c r="U46" i="1"/>
  <c r="T46" i="1"/>
  <c r="S46" i="1"/>
  <c r="R46" i="1"/>
  <c r="W45" i="1"/>
  <c r="V45" i="1"/>
  <c r="U45" i="1"/>
  <c r="T45" i="1"/>
  <c r="S45" i="1"/>
  <c r="R45" i="1"/>
  <c r="W44" i="1"/>
  <c r="V44" i="1"/>
  <c r="U44" i="1"/>
  <c r="T44" i="1"/>
  <c r="S44" i="1"/>
  <c r="R44" i="1"/>
  <c r="W43" i="1"/>
  <c r="V43" i="1"/>
  <c r="U43" i="1"/>
  <c r="T43" i="1"/>
  <c r="S43" i="1"/>
  <c r="R43" i="1"/>
  <c r="W42" i="1"/>
  <c r="V42" i="1"/>
  <c r="U42" i="1"/>
  <c r="T42" i="1"/>
  <c r="S42" i="1"/>
  <c r="R42" i="1"/>
  <c r="W41" i="1"/>
  <c r="V41" i="1"/>
  <c r="U41" i="1"/>
  <c r="T41" i="1"/>
  <c r="S41" i="1"/>
  <c r="R41" i="1"/>
  <c r="W40" i="1"/>
  <c r="V40" i="1"/>
  <c r="U40" i="1"/>
  <c r="T40" i="1"/>
  <c r="S40" i="1"/>
  <c r="R40" i="1"/>
  <c r="W39" i="1"/>
  <c r="V39" i="1"/>
  <c r="U39" i="1"/>
  <c r="T39" i="1"/>
  <c r="S39" i="1"/>
  <c r="R39" i="1"/>
  <c r="W38" i="1"/>
  <c r="V38" i="1"/>
  <c r="U38" i="1"/>
  <c r="T38" i="1"/>
  <c r="S38" i="1"/>
  <c r="R38" i="1"/>
  <c r="W37" i="1"/>
  <c r="V37" i="1"/>
  <c r="U37" i="1"/>
  <c r="T37" i="1"/>
  <c r="S37" i="1"/>
  <c r="R37" i="1"/>
  <c r="W36" i="1"/>
  <c r="V36" i="1"/>
  <c r="U36" i="1"/>
  <c r="T36" i="1"/>
  <c r="S36" i="1"/>
  <c r="R36" i="1"/>
  <c r="W35" i="1"/>
  <c r="V35" i="1"/>
  <c r="U35" i="1"/>
  <c r="T35" i="1"/>
  <c r="S35" i="1"/>
  <c r="R35" i="1"/>
  <c r="W34" i="1"/>
  <c r="V34" i="1"/>
  <c r="U34" i="1"/>
  <c r="T34" i="1"/>
  <c r="S34" i="1"/>
  <c r="R34" i="1"/>
  <c r="W33" i="1"/>
  <c r="V33" i="1"/>
  <c r="U33" i="1"/>
  <c r="T33" i="1"/>
  <c r="S33" i="1"/>
  <c r="R33" i="1"/>
  <c r="W32" i="1"/>
  <c r="V32" i="1"/>
  <c r="U32" i="1"/>
  <c r="T32" i="1"/>
  <c r="S32" i="1"/>
  <c r="R32" i="1"/>
  <c r="W31" i="1"/>
  <c r="V31" i="1"/>
  <c r="U31" i="1"/>
  <c r="T31" i="1"/>
  <c r="S31" i="1"/>
  <c r="R31" i="1"/>
  <c r="W30" i="1"/>
  <c r="V30" i="1"/>
  <c r="U30" i="1"/>
  <c r="T30" i="1"/>
  <c r="S30" i="1"/>
  <c r="R30" i="1"/>
  <c r="W29" i="1"/>
  <c r="V29" i="1"/>
  <c r="U29" i="1"/>
  <c r="T29" i="1"/>
  <c r="S29" i="1"/>
  <c r="R29" i="1"/>
  <c r="W28" i="1"/>
  <c r="V28" i="1"/>
  <c r="U28" i="1"/>
  <c r="T28" i="1"/>
  <c r="S28" i="1"/>
  <c r="R28" i="1"/>
  <c r="W27" i="1"/>
  <c r="V27" i="1"/>
  <c r="U27" i="1"/>
  <c r="T27" i="1"/>
  <c r="S27" i="1"/>
  <c r="R27" i="1"/>
  <c r="W26" i="1"/>
  <c r="V26" i="1"/>
  <c r="U26" i="1"/>
  <c r="T26" i="1"/>
  <c r="S26" i="1"/>
  <c r="R26" i="1"/>
  <c r="W25" i="1"/>
  <c r="V25" i="1"/>
  <c r="U25" i="1"/>
  <c r="T25" i="1"/>
  <c r="S25" i="1"/>
  <c r="R25" i="1"/>
  <c r="W24" i="1"/>
  <c r="V24" i="1"/>
  <c r="U24" i="1"/>
  <c r="T24" i="1"/>
  <c r="S24" i="1"/>
  <c r="R24" i="1"/>
  <c r="W23" i="1"/>
  <c r="V23" i="1"/>
  <c r="U23" i="1"/>
  <c r="T23" i="1"/>
  <c r="S23" i="1"/>
  <c r="R23" i="1"/>
  <c r="W22" i="1"/>
  <c r="V22" i="1"/>
  <c r="U22" i="1"/>
  <c r="T22" i="1"/>
  <c r="S22" i="1"/>
  <c r="R22" i="1"/>
  <c r="W21" i="1"/>
  <c r="V21" i="1"/>
  <c r="U21" i="1"/>
  <c r="T21" i="1"/>
  <c r="S21" i="1"/>
  <c r="R21" i="1"/>
  <c r="W20" i="1"/>
  <c r="V20" i="1"/>
  <c r="U20" i="1"/>
  <c r="T20" i="1"/>
  <c r="S20" i="1"/>
  <c r="R20" i="1"/>
  <c r="W19" i="1"/>
  <c r="V19" i="1"/>
  <c r="U19" i="1"/>
  <c r="T19" i="1"/>
  <c r="S19" i="1"/>
  <c r="R19" i="1"/>
  <c r="W18" i="1"/>
  <c r="V18" i="1"/>
  <c r="U18" i="1"/>
  <c r="T18" i="1"/>
  <c r="S18" i="1"/>
  <c r="R18" i="1"/>
  <c r="W17" i="1"/>
  <c r="V17" i="1"/>
  <c r="U17" i="1"/>
  <c r="T17" i="1"/>
  <c r="S17" i="1"/>
  <c r="R17" i="1"/>
  <c r="W16" i="1"/>
  <c r="V16" i="1"/>
  <c r="U16" i="1"/>
  <c r="T16" i="1"/>
  <c r="S16" i="1"/>
  <c r="R16" i="1"/>
  <c r="W15" i="1"/>
  <c r="V15" i="1"/>
  <c r="U15" i="1"/>
  <c r="T15" i="1"/>
  <c r="S15" i="1"/>
  <c r="R15" i="1"/>
  <c r="W14" i="1"/>
  <c r="V14" i="1"/>
  <c r="U14" i="1"/>
  <c r="T14" i="1"/>
  <c r="S14" i="1"/>
  <c r="R14" i="1"/>
  <c r="W13" i="1"/>
  <c r="V13" i="1"/>
  <c r="U13" i="1"/>
  <c r="T13" i="1"/>
  <c r="S13" i="1"/>
  <c r="R13" i="1"/>
  <c r="W12" i="1"/>
  <c r="V12" i="1"/>
  <c r="U12" i="1"/>
  <c r="T12" i="1"/>
  <c r="S12" i="1"/>
  <c r="R12" i="1"/>
  <c r="W11" i="1"/>
  <c r="V11" i="1"/>
  <c r="U11" i="1"/>
  <c r="T11" i="1"/>
  <c r="S11" i="1"/>
  <c r="R11" i="1"/>
  <c r="W10" i="1"/>
  <c r="V10" i="1"/>
  <c r="U10" i="1"/>
  <c r="T10" i="1"/>
  <c r="S10" i="1"/>
  <c r="R10" i="1"/>
  <c r="W9" i="1"/>
  <c r="V9" i="1"/>
  <c r="U9" i="1"/>
  <c r="T9" i="1"/>
  <c r="S9" i="1"/>
  <c r="R9" i="1"/>
  <c r="W8" i="1"/>
  <c r="V8" i="1"/>
  <c r="U8" i="1"/>
  <c r="T8" i="1"/>
  <c r="S8" i="1"/>
  <c r="R8" i="1"/>
  <c r="W7" i="1"/>
  <c r="V7" i="1"/>
  <c r="U7" i="1"/>
  <c r="T7" i="1"/>
  <c r="S7" i="1"/>
  <c r="R7" i="1"/>
  <c r="W6" i="1"/>
  <c r="V6" i="1"/>
  <c r="U6" i="1"/>
  <c r="T6" i="1"/>
  <c r="S6" i="1"/>
  <c r="R6" i="1"/>
  <c r="W5" i="1"/>
  <c r="V5" i="1"/>
  <c r="U5" i="1"/>
  <c r="T5" i="1"/>
  <c r="S5" i="1"/>
  <c r="R5" i="1"/>
  <c r="W4" i="1"/>
  <c r="V4" i="1"/>
  <c r="U4" i="1"/>
  <c r="T4" i="1"/>
  <c r="S4" i="1"/>
  <c r="R4" i="1"/>
  <c r="W3" i="1"/>
  <c r="V3" i="1"/>
  <c r="U3" i="1"/>
  <c r="T3" i="1"/>
  <c r="S3" i="1"/>
  <c r="R3" i="1"/>
  <c r="W2" i="1"/>
  <c r="V2" i="1"/>
  <c r="U2" i="1"/>
  <c r="T2" i="1"/>
  <c r="S2" i="1"/>
  <c r="R2" i="1"/>
  <c r="R172" i="1" l="1"/>
  <c r="O171" i="1" l="1"/>
  <c r="O170" i="1" s="1"/>
  <c r="L171" i="1"/>
  <c r="L170" i="1" s="1"/>
  <c r="Q171" i="1"/>
  <c r="Q170" i="1" s="1"/>
  <c r="M171" i="1"/>
  <c r="M170" i="1" s="1"/>
  <c r="P171" i="1"/>
  <c r="P170" i="1" s="1"/>
  <c r="N171" i="1"/>
  <c r="N170" i="1" s="1"/>
  <c r="X63" i="1" l="1"/>
  <c r="Y63" i="1" s="1"/>
  <c r="X6" i="1"/>
  <c r="Y6" i="1" s="1"/>
  <c r="X18" i="1"/>
  <c r="Y18" i="1" s="1"/>
  <c r="X112" i="1"/>
  <c r="Y112" i="1" s="1"/>
  <c r="X82" i="1"/>
  <c r="Y82" i="1" s="1"/>
  <c r="X155" i="1"/>
  <c r="Y155" i="1" s="1"/>
  <c r="X95" i="1"/>
  <c r="Y95" i="1" s="1"/>
  <c r="X49" i="1"/>
  <c r="Y49" i="1" s="1"/>
  <c r="X146" i="1"/>
  <c r="Y146" i="1" s="1"/>
  <c r="X92" i="1"/>
  <c r="Y92" i="1" s="1"/>
  <c r="X113" i="1"/>
  <c r="Y113" i="1" s="1"/>
  <c r="X3" i="1"/>
  <c r="Y3" i="1" s="1"/>
  <c r="X124" i="1"/>
  <c r="Y124" i="1" s="1"/>
  <c r="X9" i="1"/>
  <c r="Y9" i="1" s="1"/>
  <c r="X144" i="1"/>
  <c r="Y144" i="1" s="1"/>
  <c r="X65" i="1"/>
  <c r="Y65" i="1" s="1"/>
  <c r="X129" i="1"/>
  <c r="Y129" i="1" s="1"/>
  <c r="X34" i="1"/>
  <c r="Y34" i="1" s="1"/>
  <c r="X98" i="1"/>
  <c r="Y98" i="1" s="1"/>
  <c r="X162" i="1"/>
  <c r="Y162" i="1" s="1"/>
  <c r="X79" i="1"/>
  <c r="Y79" i="1" s="1"/>
  <c r="X20" i="1"/>
  <c r="Y20" i="1" s="1"/>
  <c r="X156" i="1"/>
  <c r="Y156" i="1" s="1"/>
  <c r="X48" i="1"/>
  <c r="Y48" i="1" s="1"/>
  <c r="X17" i="1"/>
  <c r="Y17" i="1" s="1"/>
  <c r="X81" i="1"/>
  <c r="Y81" i="1" s="1"/>
  <c r="X145" i="1"/>
  <c r="Y145" i="1" s="1"/>
  <c r="X50" i="1"/>
  <c r="Y50" i="1" s="1"/>
  <c r="X114" i="1"/>
  <c r="Y114" i="1" s="1"/>
  <c r="X31" i="1"/>
  <c r="Y31" i="1" s="1"/>
  <c r="X111" i="1"/>
  <c r="Y111" i="1" s="1"/>
  <c r="X52" i="1"/>
  <c r="Y52" i="1" s="1"/>
  <c r="X68" i="1"/>
  <c r="Y68" i="1" s="1"/>
  <c r="X80" i="1"/>
  <c r="Y80" i="1" s="1"/>
  <c r="X33" i="1"/>
  <c r="Y33" i="1" s="1"/>
  <c r="X97" i="1"/>
  <c r="Y97" i="1" s="1"/>
  <c r="X161" i="1"/>
  <c r="Y161" i="1" s="1"/>
  <c r="X66" i="1"/>
  <c r="Y66" i="1" s="1"/>
  <c r="X130" i="1"/>
  <c r="Y130" i="1" s="1"/>
  <c r="X47" i="1"/>
  <c r="Y47" i="1" s="1"/>
  <c r="X127" i="1"/>
  <c r="Y127" i="1" s="1"/>
  <c r="X143" i="1"/>
  <c r="Y143" i="1" s="1"/>
  <c r="X7" i="1"/>
  <c r="Y7" i="1" s="1"/>
  <c r="X28" i="1"/>
  <c r="Y28" i="1" s="1"/>
  <c r="X60" i="1"/>
  <c r="Y60" i="1" s="1"/>
  <c r="X100" i="1"/>
  <c r="Y100" i="1" s="1"/>
  <c r="X132" i="1"/>
  <c r="Y132" i="1" s="1"/>
  <c r="X164" i="1"/>
  <c r="Y164" i="1" s="1"/>
  <c r="X4" i="1"/>
  <c r="Y4" i="1" s="1"/>
  <c r="X15" i="1"/>
  <c r="Y15" i="1" s="1"/>
  <c r="X24" i="1"/>
  <c r="Y24" i="1" s="1"/>
  <c r="X56" i="1"/>
  <c r="Y56" i="1" s="1"/>
  <c r="X88" i="1"/>
  <c r="Y88" i="1" s="1"/>
  <c r="X120" i="1"/>
  <c r="Y120" i="1" s="1"/>
  <c r="X152" i="1"/>
  <c r="Y152" i="1" s="1"/>
  <c r="X21" i="1"/>
  <c r="Y21" i="1" s="1"/>
  <c r="X37" i="1"/>
  <c r="Y37" i="1" s="1"/>
  <c r="X53" i="1"/>
  <c r="Y53" i="1" s="1"/>
  <c r="X69" i="1"/>
  <c r="Y69" i="1" s="1"/>
  <c r="X85" i="1"/>
  <c r="Y85" i="1" s="1"/>
  <c r="X101" i="1"/>
  <c r="Y101" i="1" s="1"/>
  <c r="X117" i="1"/>
  <c r="Y117" i="1" s="1"/>
  <c r="X133" i="1"/>
  <c r="Y133" i="1" s="1"/>
  <c r="X149" i="1"/>
  <c r="Y149" i="1" s="1"/>
  <c r="X165" i="1"/>
  <c r="Y165" i="1" s="1"/>
  <c r="X22" i="1"/>
  <c r="Y22" i="1" s="1"/>
  <c r="X38" i="1"/>
  <c r="Y38" i="1" s="1"/>
  <c r="X54" i="1"/>
  <c r="Y54" i="1" s="1"/>
  <c r="X70" i="1"/>
  <c r="Y70" i="1" s="1"/>
  <c r="X86" i="1"/>
  <c r="Y86" i="1" s="1"/>
  <c r="X102" i="1"/>
  <c r="Y102" i="1" s="1"/>
  <c r="X118" i="1"/>
  <c r="Y118" i="1" s="1"/>
  <c r="X134" i="1"/>
  <c r="Y134" i="1" s="1"/>
  <c r="X150" i="1"/>
  <c r="Y150" i="1" s="1"/>
  <c r="X166" i="1"/>
  <c r="Y166" i="1" s="1"/>
  <c r="X35" i="1"/>
  <c r="Y35" i="1" s="1"/>
  <c r="X51" i="1"/>
  <c r="Y51" i="1" s="1"/>
  <c r="X67" i="1"/>
  <c r="Y67" i="1" s="1"/>
  <c r="X83" i="1"/>
  <c r="Y83" i="1" s="1"/>
  <c r="X99" i="1"/>
  <c r="Y99" i="1" s="1"/>
  <c r="X115" i="1"/>
  <c r="Y115" i="1" s="1"/>
  <c r="X131" i="1"/>
  <c r="Y131" i="1" s="1"/>
  <c r="X147" i="1"/>
  <c r="Y147" i="1" s="1"/>
  <c r="X163" i="1"/>
  <c r="Y163" i="1" s="1"/>
  <c r="X159" i="1"/>
  <c r="Y159" i="1" s="1"/>
  <c r="X12" i="1"/>
  <c r="Y12" i="1" s="1"/>
  <c r="X36" i="1"/>
  <c r="Y36" i="1" s="1"/>
  <c r="X76" i="1"/>
  <c r="Y76" i="1" s="1"/>
  <c r="X108" i="1"/>
  <c r="Y108" i="1" s="1"/>
  <c r="X140" i="1"/>
  <c r="Y140" i="1" s="1"/>
  <c r="Y2" i="1"/>
  <c r="X8" i="1"/>
  <c r="Y8" i="1" s="1"/>
  <c r="X19" i="1"/>
  <c r="Y19" i="1" s="1"/>
  <c r="X32" i="1"/>
  <c r="Y32" i="1" s="1"/>
  <c r="X64" i="1"/>
  <c r="Y64" i="1" s="1"/>
  <c r="X96" i="1"/>
  <c r="Y96" i="1" s="1"/>
  <c r="X128" i="1"/>
  <c r="Y128" i="1" s="1"/>
  <c r="X160" i="1"/>
  <c r="Y160" i="1" s="1"/>
  <c r="X25" i="1"/>
  <c r="Y25" i="1" s="1"/>
  <c r="X41" i="1"/>
  <c r="Y41" i="1" s="1"/>
  <c r="X57" i="1"/>
  <c r="Y57" i="1" s="1"/>
  <c r="X73" i="1"/>
  <c r="Y73" i="1" s="1"/>
  <c r="X89" i="1"/>
  <c r="Y89" i="1" s="1"/>
  <c r="X105" i="1"/>
  <c r="Y105" i="1" s="1"/>
  <c r="X121" i="1"/>
  <c r="Y121" i="1" s="1"/>
  <c r="X137" i="1"/>
  <c r="Y137" i="1" s="1"/>
  <c r="X153" i="1"/>
  <c r="Y153" i="1" s="1"/>
  <c r="X10" i="1"/>
  <c r="Y10" i="1" s="1"/>
  <c r="X26" i="1"/>
  <c r="Y26" i="1" s="1"/>
  <c r="X42" i="1"/>
  <c r="Y42" i="1" s="1"/>
  <c r="X58" i="1"/>
  <c r="Y58" i="1" s="1"/>
  <c r="X74" i="1"/>
  <c r="Y74" i="1" s="1"/>
  <c r="X90" i="1"/>
  <c r="Y90" i="1" s="1"/>
  <c r="X106" i="1"/>
  <c r="Y106" i="1" s="1"/>
  <c r="X122" i="1"/>
  <c r="Y122" i="1" s="1"/>
  <c r="X138" i="1"/>
  <c r="Y138" i="1" s="1"/>
  <c r="X154" i="1"/>
  <c r="Y154" i="1" s="1"/>
  <c r="X23" i="1"/>
  <c r="Y23" i="1" s="1"/>
  <c r="X39" i="1"/>
  <c r="Y39" i="1" s="1"/>
  <c r="X55" i="1"/>
  <c r="Y55" i="1" s="1"/>
  <c r="X71" i="1"/>
  <c r="Y71" i="1" s="1"/>
  <c r="X87" i="1"/>
  <c r="Y87" i="1" s="1"/>
  <c r="X103" i="1"/>
  <c r="Y103" i="1" s="1"/>
  <c r="X119" i="1"/>
  <c r="Y119" i="1" s="1"/>
  <c r="X135" i="1"/>
  <c r="Y135" i="1" s="1"/>
  <c r="X151" i="1"/>
  <c r="Y151" i="1" s="1"/>
  <c r="X167" i="1"/>
  <c r="Y167" i="1" s="1"/>
  <c r="X16" i="1"/>
  <c r="Y16" i="1" s="1"/>
  <c r="X44" i="1"/>
  <c r="Y44" i="1" s="1"/>
  <c r="X84" i="1"/>
  <c r="Y84" i="1" s="1"/>
  <c r="X116" i="1"/>
  <c r="Y116" i="1" s="1"/>
  <c r="X148" i="1"/>
  <c r="Y148" i="1" s="1"/>
  <c r="X11" i="1"/>
  <c r="Y11" i="1" s="1"/>
  <c r="R170" i="1"/>
  <c r="X5" i="1"/>
  <c r="Y5" i="1" s="1"/>
  <c r="X40" i="1"/>
  <c r="Y40" i="1" s="1"/>
  <c r="X72" i="1"/>
  <c r="Y72" i="1" s="1"/>
  <c r="X104" i="1"/>
  <c r="Y104" i="1" s="1"/>
  <c r="X136" i="1"/>
  <c r="Y136" i="1" s="1"/>
  <c r="X13" i="1"/>
  <c r="Y13" i="1" s="1"/>
  <c r="X29" i="1"/>
  <c r="Y29" i="1" s="1"/>
  <c r="X45" i="1"/>
  <c r="Y45" i="1" s="1"/>
  <c r="X61" i="1"/>
  <c r="Y61" i="1" s="1"/>
  <c r="X77" i="1"/>
  <c r="Y77" i="1" s="1"/>
  <c r="X93" i="1"/>
  <c r="Y93" i="1" s="1"/>
  <c r="X109" i="1"/>
  <c r="Y109" i="1" s="1"/>
  <c r="X125" i="1"/>
  <c r="Y125" i="1" s="1"/>
  <c r="X141" i="1"/>
  <c r="Y141" i="1" s="1"/>
  <c r="X157" i="1"/>
  <c r="Y157" i="1" s="1"/>
  <c r="X14" i="1"/>
  <c r="Y14" i="1" s="1"/>
  <c r="X30" i="1"/>
  <c r="Y30" i="1" s="1"/>
  <c r="X46" i="1"/>
  <c r="Y46" i="1" s="1"/>
  <c r="X62" i="1"/>
  <c r="Y62" i="1" s="1"/>
  <c r="X78" i="1"/>
  <c r="Y78" i="1" s="1"/>
  <c r="X94" i="1"/>
  <c r="Y94" i="1" s="1"/>
  <c r="X110" i="1"/>
  <c r="Y110" i="1" s="1"/>
  <c r="X126" i="1"/>
  <c r="Y126" i="1" s="1"/>
  <c r="X142" i="1"/>
  <c r="Y142" i="1" s="1"/>
  <c r="X158" i="1"/>
  <c r="Y158" i="1" s="1"/>
  <c r="X27" i="1"/>
  <c r="Y27" i="1" s="1"/>
  <c r="X43" i="1"/>
  <c r="Y43" i="1" s="1"/>
  <c r="X59" i="1"/>
  <c r="Y59" i="1" s="1"/>
  <c r="X75" i="1"/>
  <c r="Y75" i="1" s="1"/>
  <c r="X91" i="1"/>
  <c r="Y91" i="1" s="1"/>
  <c r="X107" i="1"/>
  <c r="Y107" i="1" s="1"/>
  <c r="X123" i="1"/>
  <c r="Y123" i="1" s="1"/>
  <c r="X139" i="1"/>
  <c r="Y139" i="1" s="1"/>
</calcChain>
</file>

<file path=xl/sharedStrings.xml><?xml version="1.0" encoding="utf-8"?>
<sst xmlns="http://schemas.openxmlformats.org/spreadsheetml/2006/main" count="861" uniqueCount="71">
  <si>
    <t>SL. For reference</t>
  </si>
  <si>
    <t>Year</t>
  </si>
  <si>
    <t>Season</t>
  </si>
  <si>
    <t>Nest Code</t>
  </si>
  <si>
    <t>Well Code</t>
  </si>
  <si>
    <t>Depth and Color (to be used in plot and analysis)</t>
  </si>
  <si>
    <t>WD</t>
  </si>
  <si>
    <t>COLOR assigned (FOUR Color) FINAL 2013</t>
  </si>
  <si>
    <t>Lat</t>
  </si>
  <si>
    <t>Lon</t>
  </si>
  <si>
    <t>Temp</t>
  </si>
  <si>
    <t>EC</t>
  </si>
  <si>
    <t>pH</t>
  </si>
  <si>
    <t>As</t>
  </si>
  <si>
    <t>Mn</t>
  </si>
  <si>
    <t>Fe</t>
  </si>
  <si>
    <t>Ca</t>
  </si>
  <si>
    <t>Q1</t>
  </si>
  <si>
    <t>Q2</t>
  </si>
  <si>
    <t>Q3</t>
  </si>
  <si>
    <t>Q4</t>
  </si>
  <si>
    <t>Q5</t>
  </si>
  <si>
    <t>Q9</t>
  </si>
  <si>
    <t>POST-Monsoon</t>
  </si>
  <si>
    <t>N3</t>
  </si>
  <si>
    <t>P1</t>
  </si>
  <si>
    <t>Shallow - Black</t>
  </si>
  <si>
    <t>BLACK</t>
  </si>
  <si>
    <t>P2</t>
  </si>
  <si>
    <t>P3</t>
  </si>
  <si>
    <t>P4</t>
  </si>
  <si>
    <t>Shallow - OffWhite</t>
  </si>
  <si>
    <t>OFF-WHITE</t>
  </si>
  <si>
    <t>P4 (A)</t>
  </si>
  <si>
    <t>P5</t>
  </si>
  <si>
    <t>Deep</t>
  </si>
  <si>
    <t>P6</t>
  </si>
  <si>
    <t>Intermediate</t>
  </si>
  <si>
    <t>WHITE</t>
  </si>
  <si>
    <t>N4</t>
  </si>
  <si>
    <t>Shallow - Red</t>
  </si>
  <si>
    <t>RED</t>
  </si>
  <si>
    <t>N5</t>
  </si>
  <si>
    <t>RED+OFF-WHITE+BLACK</t>
  </si>
  <si>
    <t>N6</t>
  </si>
  <si>
    <t>P6 (SASMIT 49)</t>
  </si>
  <si>
    <t>N7</t>
  </si>
  <si>
    <t>Shallow - White</t>
  </si>
  <si>
    <t>N8</t>
  </si>
  <si>
    <t>P4 (N8 P6)</t>
  </si>
  <si>
    <t>N9</t>
  </si>
  <si>
    <t>P6  (SASMIT 46)</t>
  </si>
  <si>
    <t>N10</t>
  </si>
  <si>
    <t>N11</t>
  </si>
  <si>
    <t>6.92</t>
  </si>
  <si>
    <t>N12</t>
  </si>
  <si>
    <t>N13</t>
  </si>
  <si>
    <t>N14</t>
  </si>
  <si>
    <t>N15</t>
  </si>
  <si>
    <t>P6  (SASMIT 48)</t>
  </si>
  <si>
    <t>N16</t>
  </si>
  <si>
    <t>P6  (SASMIT 45)</t>
  </si>
  <si>
    <t>N17</t>
  </si>
  <si>
    <t>Shallow.- White</t>
  </si>
  <si>
    <t>V0</t>
  </si>
  <si>
    <t>wi</t>
  </si>
  <si>
    <t>k</t>
  </si>
  <si>
    <t>Si</t>
  </si>
  <si>
    <t>1/Si</t>
  </si>
  <si>
    <t>GWQI</t>
  </si>
  <si>
    <t>GWQC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</si>
</sst>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  <charset val="1"/>
    </font>
    <font>
      <b/>
      <sz val="9"/>
      <name val="Calibri"/>
      <family val="2"/>
    </font>
    <font>
      <b/>
      <sz val="10"/>
      <name val="Calibri"/>
      <family val="2"/>
    </font>
    <font>
      <b/>
      <sz val="11"/>
      <name val="Calibri"/>
      <family val="2"/>
    </font>
    <font>
      <b/>
      <sz val="11"/>
      <name val="Calibri"/>
      <family val="2"/>
      <scheme val="minor"/>
    </font>
    <font>
      <sz val="9"/>
      <name val="Calibri"/>
      <family val="2"/>
      <scheme val="minor"/>
    </font>
    <font>
      <sz val="9"/>
      <name val="Calibri"/>
      <family val="2"/>
    </font>
    <font>
      <sz val="10"/>
      <name val="Arial"/>
      <family val="2"/>
    </font>
    <font>
      <sz val="10"/>
      <name val="Calibri"/>
      <family val="2"/>
    </font>
    <font>
      <sz val="8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20212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9" fillId="0" borderId="0"/>
    <xf numFmtId="0" fontId="9" fillId="0" borderId="0"/>
  </cellStyleXfs>
  <cellXfs count="35">
    <xf numFmtId="0" fontId="0" fillId="0" borderId="0" xfId="0"/>
    <xf numFmtId="0" fontId="3" fillId="0" borderId="1" xfId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2" fontId="6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top"/>
    </xf>
    <xf numFmtId="0" fontId="8" fillId="0" borderId="1" xfId="0" applyFont="1" applyBorder="1" applyAlignment="1">
      <alignment horizontal="center" vertical="top"/>
    </xf>
    <xf numFmtId="2" fontId="8" fillId="0" borderId="1" xfId="0" applyNumberFormat="1" applyFont="1" applyBorder="1" applyAlignment="1">
      <alignment horizontal="center" vertical="top"/>
    </xf>
    <xf numFmtId="0" fontId="0" fillId="0" borderId="1" xfId="0" applyBorder="1" applyAlignment="1">
      <alignment horizontal="center"/>
    </xf>
    <xf numFmtId="165" fontId="8" fillId="0" borderId="1" xfId="0" applyNumberFormat="1" applyFont="1" applyBorder="1" applyAlignment="1">
      <alignment horizontal="center" vertical="top"/>
    </xf>
    <xf numFmtId="164" fontId="8" fillId="0" borderId="1" xfId="0" applyNumberFormat="1" applyFont="1" applyBorder="1" applyAlignment="1">
      <alignment horizontal="center" vertical="top"/>
    </xf>
    <xf numFmtId="2" fontId="0" fillId="0" borderId="1" xfId="0" applyNumberFormat="1" applyBorder="1" applyAlignment="1">
      <alignment horizontal="center"/>
    </xf>
    <xf numFmtId="0" fontId="7" fillId="0" borderId="1" xfId="2" applyFont="1" applyBorder="1" applyAlignment="1">
      <alignment horizontal="center" vertical="top"/>
    </xf>
    <xf numFmtId="2" fontId="7" fillId="0" borderId="1" xfId="2" applyNumberFormat="1" applyFont="1" applyBorder="1" applyAlignment="1">
      <alignment horizontal="center" vertical="top"/>
    </xf>
    <xf numFmtId="165" fontId="7" fillId="0" borderId="1" xfId="2" applyNumberFormat="1" applyFont="1" applyBorder="1" applyAlignment="1">
      <alignment horizontal="center" vertical="top"/>
    </xf>
    <xf numFmtId="164" fontId="7" fillId="0" borderId="1" xfId="3" applyNumberFormat="1" applyFont="1" applyBorder="1" applyAlignment="1">
      <alignment horizontal="center" vertical="top"/>
    </xf>
    <xf numFmtId="164" fontId="7" fillId="0" borderId="1" xfId="0" applyNumberFormat="1" applyFont="1" applyBorder="1" applyAlignment="1">
      <alignment horizontal="center" vertical="top"/>
    </xf>
    <xf numFmtId="2" fontId="7" fillId="0" borderId="1" xfId="0" applyNumberFormat="1" applyFont="1" applyBorder="1" applyAlignment="1">
      <alignment horizontal="center" vertical="top"/>
    </xf>
    <xf numFmtId="2" fontId="7" fillId="0" borderId="1" xfId="3" applyNumberFormat="1" applyFont="1" applyBorder="1" applyAlignment="1">
      <alignment horizontal="center" vertical="top"/>
    </xf>
    <xf numFmtId="165" fontId="7" fillId="0" borderId="1" xfId="3" applyNumberFormat="1" applyFont="1" applyBorder="1" applyAlignment="1">
      <alignment horizontal="center" vertical="top"/>
    </xf>
    <xf numFmtId="164" fontId="7" fillId="0" borderId="1" xfId="1" applyNumberFormat="1" applyFont="1" applyBorder="1" applyAlignment="1">
      <alignment horizontal="center" vertical="top"/>
    </xf>
    <xf numFmtId="164" fontId="10" fillId="0" borderId="1" xfId="0" applyNumberFormat="1" applyFont="1" applyBorder="1" applyAlignment="1">
      <alignment horizontal="center" vertical="top"/>
    </xf>
    <xf numFmtId="164" fontId="10" fillId="0" borderId="1" xfId="3" applyNumberFormat="1" applyFont="1" applyBorder="1" applyAlignment="1">
      <alignment horizontal="center" vertical="top"/>
    </xf>
    <xf numFmtId="165" fontId="7" fillId="0" borderId="1" xfId="0" applyNumberFormat="1" applyFont="1" applyBorder="1" applyAlignment="1">
      <alignment horizontal="center" vertical="top"/>
    </xf>
    <xf numFmtId="164" fontId="11" fillId="0" borderId="1" xfId="0" applyNumberFormat="1" applyFont="1" applyBorder="1" applyAlignment="1">
      <alignment horizontal="center" vertical="top"/>
    </xf>
    <xf numFmtId="0" fontId="12" fillId="0" borderId="1" xfId="0" applyFont="1" applyBorder="1" applyAlignment="1">
      <alignment horizontal="center" vertical="top"/>
    </xf>
    <xf numFmtId="164" fontId="8" fillId="0" borderId="1" xfId="3" applyNumberFormat="1" applyFont="1" applyBorder="1" applyAlignment="1">
      <alignment horizontal="center" vertical="top"/>
    </xf>
    <xf numFmtId="165" fontId="10" fillId="0" borderId="1" xfId="0" applyNumberFormat="1" applyFont="1" applyBorder="1" applyAlignment="1">
      <alignment horizontal="center" vertical="top"/>
    </xf>
    <xf numFmtId="164" fontId="4" fillId="0" borderId="1" xfId="0" applyNumberFormat="1" applyFont="1" applyBorder="1" applyAlignment="1">
      <alignment horizontal="center" vertical="top"/>
    </xf>
    <xf numFmtId="0" fontId="13" fillId="0" borderId="1" xfId="0" applyFont="1" applyBorder="1" applyAlignment="1">
      <alignment horizontal="center"/>
    </xf>
    <xf numFmtId="164" fontId="13" fillId="0" borderId="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</cellXfs>
  <cellStyles count="4">
    <cellStyle name="Excel Built-in Normal" xfId="1" xr:uid="{82D04123-67CD-4B19-85BA-33F1348F9F4C}"/>
    <cellStyle name="Normal" xfId="0" builtinId="0"/>
    <cellStyle name="Normal 2" xfId="3" xr:uid="{C247AC16-A4B7-4162-83DD-B8E980E5F48D}"/>
    <cellStyle name="Normal 3" xfId="2" xr:uid="{C4ADC7DA-8124-4D49-A8BE-D5F30AAE49F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989E95-2EC1-4D4D-BF47-C7F84EDD0971}">
  <dimension ref="A1:Y173"/>
  <sheetViews>
    <sheetView tabSelected="1" workbookViewId="0">
      <selection activeCell="Y1" sqref="Y1:Y1048576"/>
    </sheetView>
  </sheetViews>
  <sheetFormatPr defaultRowHeight="14.4" x14ac:dyDescent="0.3"/>
  <cols>
    <col min="3" max="3" width="17.77734375" customWidth="1"/>
    <col min="5" max="5" width="9.21875" customWidth="1"/>
    <col min="6" max="6" width="44.6640625" customWidth="1"/>
    <col min="7" max="7" width="35.21875" customWidth="1"/>
    <col min="24" max="24" width="12.5546875" customWidth="1"/>
    <col min="25" max="25" width="18.6640625" customWidth="1"/>
  </cols>
  <sheetData>
    <row r="1" spans="1:25" ht="28.8" x14ac:dyDescent="0.3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4" t="s">
        <v>5</v>
      </c>
      <c r="G1" s="4" t="s">
        <v>7</v>
      </c>
      <c r="H1" s="2" t="s">
        <v>8</v>
      </c>
      <c r="I1" s="2" t="s">
        <v>9</v>
      </c>
      <c r="J1" s="5" t="s">
        <v>10</v>
      </c>
      <c r="K1" s="4" t="s">
        <v>6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7" t="s">
        <v>69</v>
      </c>
      <c r="Y1" s="6" t="s">
        <v>70</v>
      </c>
    </row>
    <row r="2" spans="1:25" x14ac:dyDescent="0.3">
      <c r="A2" s="8">
        <v>2</v>
      </c>
      <c r="B2" s="9">
        <v>2009</v>
      </c>
      <c r="C2" s="9" t="s">
        <v>23</v>
      </c>
      <c r="D2" s="8" t="s">
        <v>24</v>
      </c>
      <c r="E2" s="10" t="s">
        <v>25</v>
      </c>
      <c r="F2" s="11" t="s">
        <v>26</v>
      </c>
      <c r="G2" s="11" t="s">
        <v>27</v>
      </c>
      <c r="H2" s="12">
        <v>23.325669999999999</v>
      </c>
      <c r="I2" s="12">
        <v>90.701710000000006</v>
      </c>
      <c r="J2" s="13">
        <v>26.8</v>
      </c>
      <c r="K2" s="11">
        <v>16.763181956720512</v>
      </c>
      <c r="L2" s="13">
        <v>960</v>
      </c>
      <c r="M2" s="13">
        <v>7.04</v>
      </c>
      <c r="N2" s="13">
        <v>424.41890000000001</v>
      </c>
      <c r="O2" s="13">
        <v>1.1914739999999999</v>
      </c>
      <c r="P2" s="13">
        <v>3.9056840000000004</v>
      </c>
      <c r="Q2" s="13">
        <v>157.92789999999999</v>
      </c>
      <c r="R2" s="11">
        <f>(L2/$L$173)*100</f>
        <v>240</v>
      </c>
      <c r="S2" s="11">
        <f>((M2-$M$169)/($M$173-$M$169))*100</f>
        <v>8.0000000000000071</v>
      </c>
      <c r="T2" s="11">
        <f>(N2/N$173)*100</f>
        <v>4244.1890000000003</v>
      </c>
      <c r="U2" s="11">
        <f>(O2/O$173)*100</f>
        <v>297.86849999999998</v>
      </c>
      <c r="V2" s="11">
        <f>(P2/P$173)*100</f>
        <v>1301.8946666666668</v>
      </c>
      <c r="W2" s="11">
        <f>(Q2/Q$173)*100</f>
        <v>78.963949999999997</v>
      </c>
      <c r="X2" s="14">
        <f>SUMPRODUCT($L$170:$Q$170, R2:W2)</f>
        <v>907.2521100791148</v>
      </c>
      <c r="Y2" s="11" t="str">
        <f>_xlfn.IFS(X2&lt;=25,"Excellent",X2&lt;=50,"Good",X2&lt;=75,"Poor",X2&lt;=100,"Very Poor",X2&gt;100,"Not Sustainable")</f>
        <v>Not Sustainable</v>
      </c>
    </row>
    <row r="3" spans="1:25" x14ac:dyDescent="0.3">
      <c r="A3" s="8">
        <v>4</v>
      </c>
      <c r="B3" s="15">
        <v>2010</v>
      </c>
      <c r="C3" s="15" t="s">
        <v>23</v>
      </c>
      <c r="D3" s="8" t="s">
        <v>24</v>
      </c>
      <c r="E3" s="16" t="s">
        <v>25</v>
      </c>
      <c r="F3" s="11" t="s">
        <v>26</v>
      </c>
      <c r="G3" s="11" t="s">
        <v>27</v>
      </c>
      <c r="H3" s="17">
        <v>23.325669999999999</v>
      </c>
      <c r="I3" s="17">
        <v>90.701710000000006</v>
      </c>
      <c r="J3" s="18">
        <v>26.8</v>
      </c>
      <c r="K3" s="11">
        <v>16.763181956720512</v>
      </c>
      <c r="L3" s="18">
        <v>782</v>
      </c>
      <c r="M3" s="18">
        <v>7.2</v>
      </c>
      <c r="N3" s="18">
        <v>449.5865</v>
      </c>
      <c r="O3" s="18">
        <v>1.264168</v>
      </c>
      <c r="P3" s="18">
        <v>3.9497789999999999</v>
      </c>
      <c r="Q3" s="19">
        <v>132.26349999999999</v>
      </c>
      <c r="R3" s="11">
        <f>(L3/$L$173)*100</f>
        <v>195.5</v>
      </c>
      <c r="S3" s="11">
        <f>((M3-$M$169)/($M$173-$M$169))*100</f>
        <v>40.000000000000036</v>
      </c>
      <c r="T3" s="11">
        <f>(N3/N$173)*100</f>
        <v>4495.8649999999998</v>
      </c>
      <c r="U3" s="11">
        <f>(O3/O$173)*100</f>
        <v>316.04199999999997</v>
      </c>
      <c r="V3" s="11">
        <f>(P3/P$173)*100</f>
        <v>1316.5929999999998</v>
      </c>
      <c r="W3" s="11">
        <f>(Q3/Q$173)*100</f>
        <v>66.131749999999997</v>
      </c>
      <c r="X3" s="14">
        <f>SUMPRODUCT($L$170:$Q$170, R3:W3)</f>
        <v>927.61491157909177</v>
      </c>
      <c r="Y3" s="11" t="str">
        <f t="shared" ref="Y3:Y66" si="0">_xlfn.IFS(X3&lt;=25,"Excellent",X3&lt;=50,"Good",X3&lt;=75,"Poor",X3&lt;=100,"Very Poor",X3&gt;100,"Not Sustainable")</f>
        <v>Not Sustainable</v>
      </c>
    </row>
    <row r="4" spans="1:25" x14ac:dyDescent="0.3">
      <c r="A4" s="8">
        <v>6</v>
      </c>
      <c r="B4" s="15">
        <v>2011</v>
      </c>
      <c r="C4" s="15" t="s">
        <v>23</v>
      </c>
      <c r="D4" s="8" t="s">
        <v>24</v>
      </c>
      <c r="E4" s="21" t="s">
        <v>25</v>
      </c>
      <c r="F4" s="11" t="s">
        <v>26</v>
      </c>
      <c r="G4" s="11" t="s">
        <v>27</v>
      </c>
      <c r="H4" s="22">
        <v>23.325669999999999</v>
      </c>
      <c r="I4" s="22">
        <v>90.701710000000006</v>
      </c>
      <c r="J4" s="18">
        <v>26.5</v>
      </c>
      <c r="K4" s="11">
        <v>16.763181956720512</v>
      </c>
      <c r="L4" s="18">
        <v>978</v>
      </c>
      <c r="M4" s="18">
        <v>6.6</v>
      </c>
      <c r="N4" s="23">
        <v>450.65010000000001</v>
      </c>
      <c r="O4" s="18">
        <v>1.214005</v>
      </c>
      <c r="P4" s="18">
        <v>3.8571230000000001</v>
      </c>
      <c r="Q4" s="19">
        <v>159.505</v>
      </c>
      <c r="R4" s="11">
        <f>(L4/$L$173)*100</f>
        <v>244.49999999999997</v>
      </c>
      <c r="S4" s="11">
        <f>((M4-$M$169)/($M$173-$M$169))*100</f>
        <v>-80.000000000000071</v>
      </c>
      <c r="T4" s="11">
        <f>(N4/N$173)*100</f>
        <v>4506.5010000000002</v>
      </c>
      <c r="U4" s="11">
        <f>(O4/O$173)*100</f>
        <v>303.50124999999997</v>
      </c>
      <c r="V4" s="11">
        <f>(P4/P$173)*100</f>
        <v>1285.7076666666667</v>
      </c>
      <c r="W4" s="11">
        <f>(Q4/Q$173)*100</f>
        <v>79.752499999999998</v>
      </c>
      <c r="X4" s="14">
        <f>SUMPRODUCT($L$170:$Q$170, R4:W4)</f>
        <v>903.07676658892399</v>
      </c>
      <c r="Y4" s="11" t="str">
        <f t="shared" si="0"/>
        <v>Not Sustainable</v>
      </c>
    </row>
    <row r="5" spans="1:25" x14ac:dyDescent="0.3">
      <c r="A5" s="8">
        <v>8</v>
      </c>
      <c r="B5" s="9">
        <v>2009</v>
      </c>
      <c r="C5" s="9" t="s">
        <v>23</v>
      </c>
      <c r="D5" s="8" t="s">
        <v>24</v>
      </c>
      <c r="E5" s="10" t="s">
        <v>28</v>
      </c>
      <c r="F5" s="11" t="s">
        <v>26</v>
      </c>
      <c r="G5" s="11" t="s">
        <v>27</v>
      </c>
      <c r="H5" s="12">
        <v>23.325669999999999</v>
      </c>
      <c r="I5" s="12">
        <v>90.701710000000006</v>
      </c>
      <c r="J5" s="13">
        <v>27.8</v>
      </c>
      <c r="K5" s="11">
        <v>28.95458701615361</v>
      </c>
      <c r="L5" s="13">
        <v>1150</v>
      </c>
      <c r="M5" s="13">
        <v>6.88</v>
      </c>
      <c r="N5" s="13">
        <v>252.5309</v>
      </c>
      <c r="O5" s="13">
        <v>0.67627729999999997</v>
      </c>
      <c r="P5" s="13">
        <v>8.021312</v>
      </c>
      <c r="Q5" s="13">
        <v>103.196</v>
      </c>
      <c r="R5" s="11">
        <f>(L5/$L$173)*100</f>
        <v>287.5</v>
      </c>
      <c r="S5" s="11">
        <f>((M5-$M$169)/($M$173-$M$169))*100</f>
        <v>-24.000000000000021</v>
      </c>
      <c r="T5" s="11">
        <f>(N5/N$173)*100</f>
        <v>2525.3090000000002</v>
      </c>
      <c r="U5" s="11">
        <f>(O5/O$173)*100</f>
        <v>169.06932499999999</v>
      </c>
      <c r="V5" s="11">
        <f>(P5/P$173)*100</f>
        <v>2673.7706666666668</v>
      </c>
      <c r="W5" s="11">
        <f>(Q5/Q$173)*100</f>
        <v>51.597999999999999</v>
      </c>
      <c r="X5" s="14">
        <f>SUMPRODUCT($L$170:$Q$170, R5:W5)</f>
        <v>1578.0847591805004</v>
      </c>
      <c r="Y5" s="11" t="str">
        <f t="shared" si="0"/>
        <v>Not Sustainable</v>
      </c>
    </row>
    <row r="6" spans="1:25" x14ac:dyDescent="0.3">
      <c r="A6" s="8">
        <v>10</v>
      </c>
      <c r="B6" s="15">
        <v>2010</v>
      </c>
      <c r="C6" s="15" t="s">
        <v>23</v>
      </c>
      <c r="D6" s="8" t="s">
        <v>24</v>
      </c>
      <c r="E6" s="16" t="s">
        <v>28</v>
      </c>
      <c r="F6" s="11" t="s">
        <v>26</v>
      </c>
      <c r="G6" s="11" t="s">
        <v>27</v>
      </c>
      <c r="H6" s="17">
        <v>23.325669999999999</v>
      </c>
      <c r="I6" s="17">
        <v>90.701710000000006</v>
      </c>
      <c r="J6" s="18">
        <v>26.6</v>
      </c>
      <c r="K6" s="11">
        <v>28.95458701615361</v>
      </c>
      <c r="L6" s="18">
        <v>980</v>
      </c>
      <c r="M6" s="18">
        <v>6.8</v>
      </c>
      <c r="N6" s="18">
        <v>274.08499999999998</v>
      </c>
      <c r="O6" s="18">
        <v>0.62190880000000004</v>
      </c>
      <c r="P6" s="18">
        <v>9.2539630000000006</v>
      </c>
      <c r="Q6" s="19">
        <v>88.629379999999998</v>
      </c>
      <c r="R6" s="11">
        <f>(L6/$L$173)*100</f>
        <v>245.00000000000003</v>
      </c>
      <c r="S6" s="11">
        <f>((M6-$M$169)/($M$173-$M$169))*100</f>
        <v>-40.000000000000036</v>
      </c>
      <c r="T6" s="11">
        <f>(N6/N$173)*100</f>
        <v>2740.8499999999995</v>
      </c>
      <c r="U6" s="11">
        <f>(O6/O$173)*100</f>
        <v>155.47720000000001</v>
      </c>
      <c r="V6" s="11">
        <f>(P6/P$173)*100</f>
        <v>3084.6543333333339</v>
      </c>
      <c r="W6" s="11">
        <f>(Q6/Q$173)*100</f>
        <v>44.314689999999999</v>
      </c>
      <c r="X6" s="14">
        <f>SUMPRODUCT($L$170:$Q$170, R6:W6)</f>
        <v>1801.1458116989074</v>
      </c>
      <c r="Y6" s="11" t="str">
        <f t="shared" si="0"/>
        <v>Not Sustainable</v>
      </c>
    </row>
    <row r="7" spans="1:25" x14ac:dyDescent="0.3">
      <c r="A7" s="8">
        <v>12</v>
      </c>
      <c r="B7" s="9">
        <v>2009</v>
      </c>
      <c r="C7" s="9" t="s">
        <v>23</v>
      </c>
      <c r="D7" s="8" t="s">
        <v>24</v>
      </c>
      <c r="E7" s="10" t="s">
        <v>29</v>
      </c>
      <c r="F7" s="11" t="s">
        <v>26</v>
      </c>
      <c r="G7" s="11" t="s">
        <v>27</v>
      </c>
      <c r="H7" s="12">
        <v>23.325669999999999</v>
      </c>
      <c r="I7" s="12">
        <v>90.701710000000006</v>
      </c>
      <c r="J7" s="13">
        <v>28.4</v>
      </c>
      <c r="K7" s="11">
        <v>51.813471502590673</v>
      </c>
      <c r="L7" s="13">
        <v>1580</v>
      </c>
      <c r="M7" s="13">
        <v>6.84</v>
      </c>
      <c r="N7" s="24">
        <v>61.211640000000003</v>
      </c>
      <c r="O7" s="13">
        <v>0.73496609999999996</v>
      </c>
      <c r="P7" s="13">
        <v>5.4280619999999997</v>
      </c>
      <c r="Q7" s="13">
        <v>74.012820000000005</v>
      </c>
      <c r="R7" s="11">
        <f>(L7/$L$173)*100</f>
        <v>395</v>
      </c>
      <c r="S7" s="11">
        <f>((M7-$M$169)/($M$173-$M$169))*100</f>
        <v>-32.000000000000028</v>
      </c>
      <c r="T7" s="11">
        <f>(N7/N$173)*100</f>
        <v>612.1164</v>
      </c>
      <c r="U7" s="11">
        <f>(O7/O$173)*100</f>
        <v>183.741525</v>
      </c>
      <c r="V7" s="11">
        <f>(P7/P$173)*100</f>
        <v>1809.354</v>
      </c>
      <c r="W7" s="11">
        <f>(Q7/Q$173)*100</f>
        <v>37.006410000000002</v>
      </c>
      <c r="X7" s="14">
        <f>SUMPRODUCT($L$170:$Q$170, R7:W7)</f>
        <v>1078.115184724928</v>
      </c>
      <c r="Y7" s="11" t="str">
        <f t="shared" si="0"/>
        <v>Not Sustainable</v>
      </c>
    </row>
    <row r="8" spans="1:25" x14ac:dyDescent="0.3">
      <c r="A8" s="8">
        <v>14</v>
      </c>
      <c r="B8" s="15">
        <v>2010</v>
      </c>
      <c r="C8" s="15" t="s">
        <v>23</v>
      </c>
      <c r="D8" s="8" t="s">
        <v>24</v>
      </c>
      <c r="E8" s="16" t="s">
        <v>29</v>
      </c>
      <c r="F8" s="11" t="s">
        <v>26</v>
      </c>
      <c r="G8" s="11" t="s">
        <v>27</v>
      </c>
      <c r="H8" s="17">
        <v>23.325669999999999</v>
      </c>
      <c r="I8" s="17">
        <v>90.701710000000006</v>
      </c>
      <c r="J8" s="18">
        <v>26.6</v>
      </c>
      <c r="K8" s="11">
        <v>51.813471502590673</v>
      </c>
      <c r="L8" s="18">
        <v>1237</v>
      </c>
      <c r="M8" s="18">
        <v>6.9</v>
      </c>
      <c r="N8" s="25">
        <v>54.575369999999999</v>
      </c>
      <c r="O8" s="18">
        <v>0.80314719999999995</v>
      </c>
      <c r="P8" s="18">
        <v>6.0316429999999999</v>
      </c>
      <c r="Q8" s="19">
        <v>65.396659999999997</v>
      </c>
      <c r="R8" s="11">
        <f>(L8/$L$173)*100</f>
        <v>309.25</v>
      </c>
      <c r="S8" s="11">
        <f>((M8-$M$169)/($M$173-$M$169))*100</f>
        <v>-19.999999999999929</v>
      </c>
      <c r="T8" s="11">
        <f>(N8/N$173)*100</f>
        <v>545.75369999999998</v>
      </c>
      <c r="U8" s="11">
        <f>(O8/O$173)*100</f>
        <v>200.78679999999997</v>
      </c>
      <c r="V8" s="11">
        <f>(P8/P$173)*100</f>
        <v>2010.5476666666668</v>
      </c>
      <c r="W8" s="11">
        <f>(Q8/Q$173)*100</f>
        <v>32.698329999999999</v>
      </c>
      <c r="X8" s="14">
        <f>SUMPRODUCT($L$170:$Q$170, R8:W8)</f>
        <v>1194.6721704824624</v>
      </c>
      <c r="Y8" s="11" t="str">
        <f t="shared" si="0"/>
        <v>Not Sustainable</v>
      </c>
    </row>
    <row r="9" spans="1:25" x14ac:dyDescent="0.3">
      <c r="A9" s="8">
        <v>16</v>
      </c>
      <c r="B9" s="9">
        <v>2009</v>
      </c>
      <c r="C9" s="9" t="s">
        <v>23</v>
      </c>
      <c r="D9" s="8" t="s">
        <v>24</v>
      </c>
      <c r="E9" s="10" t="s">
        <v>30</v>
      </c>
      <c r="F9" s="11" t="s">
        <v>31</v>
      </c>
      <c r="G9" s="11" t="s">
        <v>32</v>
      </c>
      <c r="H9" s="12">
        <v>23.325669999999999</v>
      </c>
      <c r="I9" s="12">
        <v>90.701710000000006</v>
      </c>
      <c r="J9" s="13">
        <v>27.7</v>
      </c>
      <c r="K9" s="11">
        <v>70.100579091740315</v>
      </c>
      <c r="L9" s="13">
        <v>1120</v>
      </c>
      <c r="M9" s="13">
        <v>6.49</v>
      </c>
      <c r="N9" s="13">
        <v>8.0211500000000004</v>
      </c>
      <c r="O9" s="13">
        <v>3.1159789999999998</v>
      </c>
      <c r="P9" s="13">
        <v>1.825113</v>
      </c>
      <c r="Q9" s="13">
        <v>58.5137</v>
      </c>
      <c r="R9" s="11">
        <f>(L9/$L$173)*100</f>
        <v>280</v>
      </c>
      <c r="S9" s="11">
        <f>((M9-$M$169)/($M$173-$M$169))*100</f>
        <v>-101.99999999999996</v>
      </c>
      <c r="T9" s="11">
        <f>(N9/N$173)*100</f>
        <v>80.211500000000001</v>
      </c>
      <c r="U9" s="11">
        <f>(O9/O$173)*100</f>
        <v>778.99474999999995</v>
      </c>
      <c r="V9" s="11">
        <f>(P9/P$173)*100</f>
        <v>608.37099999999998</v>
      </c>
      <c r="W9" s="11">
        <f>(Q9/Q$173)*100</f>
        <v>29.25685</v>
      </c>
      <c r="X9" s="14">
        <f>SUMPRODUCT($L$170:$Q$170, R9:W9)</f>
        <v>653.69586652490057</v>
      </c>
      <c r="Y9" s="11" t="str">
        <f t="shared" si="0"/>
        <v>Not Sustainable</v>
      </c>
    </row>
    <row r="10" spans="1:25" x14ac:dyDescent="0.3">
      <c r="A10" s="8">
        <v>18</v>
      </c>
      <c r="B10" s="15">
        <v>2010</v>
      </c>
      <c r="C10" s="15" t="s">
        <v>23</v>
      </c>
      <c r="D10" s="8" t="s">
        <v>24</v>
      </c>
      <c r="E10" s="16" t="s">
        <v>30</v>
      </c>
      <c r="F10" s="11" t="s">
        <v>31</v>
      </c>
      <c r="G10" s="11" t="s">
        <v>32</v>
      </c>
      <c r="H10" s="17">
        <v>23.325669999999999</v>
      </c>
      <c r="I10" s="17">
        <v>90.701710000000006</v>
      </c>
      <c r="J10" s="18">
        <v>26.7</v>
      </c>
      <c r="K10" s="11">
        <v>70.100579091740315</v>
      </c>
      <c r="L10" s="18">
        <v>940</v>
      </c>
      <c r="M10" s="18">
        <v>6.4</v>
      </c>
      <c r="N10" s="18">
        <v>8.6868680000000005</v>
      </c>
      <c r="O10" s="18">
        <v>4.0130720000000002</v>
      </c>
      <c r="P10" s="18">
        <v>1.472199</v>
      </c>
      <c r="Q10" s="19">
        <v>51.83867</v>
      </c>
      <c r="R10" s="11">
        <f>(L10/$L$173)*100</f>
        <v>235</v>
      </c>
      <c r="S10" s="11">
        <f>((M10-$M$169)/($M$173-$M$169))*100</f>
        <v>-119.99999999999993</v>
      </c>
      <c r="T10" s="11">
        <f>(N10/N$173)*100</f>
        <v>86.868680000000012</v>
      </c>
      <c r="U10" s="11">
        <f>(O10/O$173)*100</f>
        <v>1003.2679999999999</v>
      </c>
      <c r="V10" s="11">
        <f>(P10/P$173)*100</f>
        <v>490.733</v>
      </c>
      <c r="W10" s="11">
        <f>(Q10/Q$173)*100</f>
        <v>25.919335</v>
      </c>
      <c r="X10" s="14">
        <f>SUMPRODUCT($L$170:$Q$170, R10:W10)</f>
        <v>681.13880609274258</v>
      </c>
      <c r="Y10" s="11" t="str">
        <f t="shared" si="0"/>
        <v>Not Sustainable</v>
      </c>
    </row>
    <row r="11" spans="1:25" x14ac:dyDescent="0.3">
      <c r="A11" s="8">
        <v>20</v>
      </c>
      <c r="B11" s="15">
        <v>2011</v>
      </c>
      <c r="C11" s="15" t="s">
        <v>23</v>
      </c>
      <c r="D11" s="8" t="s">
        <v>24</v>
      </c>
      <c r="E11" s="21" t="s">
        <v>30</v>
      </c>
      <c r="F11" s="11" t="s">
        <v>31</v>
      </c>
      <c r="G11" s="11" t="s">
        <v>32</v>
      </c>
      <c r="H11" s="22">
        <v>23.325669999999999</v>
      </c>
      <c r="I11" s="22">
        <v>90.701710000000006</v>
      </c>
      <c r="J11" s="18">
        <v>26.1</v>
      </c>
      <c r="K11" s="11">
        <v>70.100579091740315</v>
      </c>
      <c r="L11" s="18">
        <v>1043</v>
      </c>
      <c r="M11" s="18">
        <v>6.9</v>
      </c>
      <c r="N11" s="23">
        <v>6.2604449999999998</v>
      </c>
      <c r="O11" s="18">
        <v>3.7509510000000001</v>
      </c>
      <c r="P11" s="18">
        <v>0.93398400000000004</v>
      </c>
      <c r="Q11" s="19">
        <v>75.855800000000002</v>
      </c>
      <c r="R11" s="11">
        <f>(L11/$L$173)*100</f>
        <v>260.75</v>
      </c>
      <c r="S11" s="11">
        <f>((M11-$M$169)/($M$173-$M$169))*100</f>
        <v>-19.999999999999929</v>
      </c>
      <c r="T11" s="11">
        <f>(N11/N$173)*100</f>
        <v>62.60445</v>
      </c>
      <c r="U11" s="11">
        <f>(O11/O$173)*100</f>
        <v>937.73775000000001</v>
      </c>
      <c r="V11" s="11">
        <f>(P11/P$173)*100</f>
        <v>311.32800000000003</v>
      </c>
      <c r="W11" s="11">
        <f>(Q11/Q$173)*100</f>
        <v>37.927900000000001</v>
      </c>
      <c r="X11" s="14">
        <f>SUMPRODUCT($L$170:$Q$170, R11:W11)</f>
        <v>557.53156830840999</v>
      </c>
      <c r="Y11" s="11" t="str">
        <f t="shared" si="0"/>
        <v>Not Sustainable</v>
      </c>
    </row>
    <row r="12" spans="1:25" x14ac:dyDescent="0.3">
      <c r="A12" s="8">
        <v>22</v>
      </c>
      <c r="B12" s="9">
        <v>2009</v>
      </c>
      <c r="C12" s="9" t="s">
        <v>23</v>
      </c>
      <c r="D12" s="8" t="s">
        <v>24</v>
      </c>
      <c r="E12" s="10" t="s">
        <v>33</v>
      </c>
      <c r="F12" s="11" t="s">
        <v>26</v>
      </c>
      <c r="G12" s="11" t="s">
        <v>27</v>
      </c>
      <c r="H12" s="12">
        <v>23.325669999999999</v>
      </c>
      <c r="I12" s="12">
        <v>90.701710000000006</v>
      </c>
      <c r="J12" s="13">
        <v>27.4</v>
      </c>
      <c r="K12" s="11">
        <v>86.86376104846083</v>
      </c>
      <c r="L12" s="13">
        <v>1110</v>
      </c>
      <c r="M12" s="13">
        <v>6.54</v>
      </c>
      <c r="N12" s="13">
        <v>5.6</v>
      </c>
      <c r="O12" s="13">
        <v>2.9208080000000001</v>
      </c>
      <c r="P12" s="13">
        <v>1.7908459999999999</v>
      </c>
      <c r="Q12" s="13">
        <v>59.857849999999999</v>
      </c>
      <c r="R12" s="11">
        <f>(L12/$L$173)*100</f>
        <v>277.5</v>
      </c>
      <c r="S12" s="11">
        <f>((M12-$M$169)/($M$173-$M$169))*100</f>
        <v>-92</v>
      </c>
      <c r="T12" s="11">
        <f>(N12/N$173)*100</f>
        <v>55.999999999999993</v>
      </c>
      <c r="U12" s="11">
        <f>(O12/O$173)*100</f>
        <v>730.202</v>
      </c>
      <c r="V12" s="11">
        <f>(P12/P$173)*100</f>
        <v>596.94866666666667</v>
      </c>
      <c r="W12" s="11">
        <f>(Q12/Q$173)*100</f>
        <v>29.928925</v>
      </c>
      <c r="X12" s="14">
        <f>SUMPRODUCT($L$170:$Q$170, R12:W12)</f>
        <v>627.16596792655605</v>
      </c>
      <c r="Y12" s="11" t="str">
        <f t="shared" si="0"/>
        <v>Not Sustainable</v>
      </c>
    </row>
    <row r="13" spans="1:25" x14ac:dyDescent="0.3">
      <c r="A13" s="8">
        <v>24</v>
      </c>
      <c r="B13" s="15">
        <v>2010</v>
      </c>
      <c r="C13" s="15" t="s">
        <v>23</v>
      </c>
      <c r="D13" s="8" t="s">
        <v>24</v>
      </c>
      <c r="E13" s="16" t="s">
        <v>33</v>
      </c>
      <c r="F13" s="11" t="s">
        <v>26</v>
      </c>
      <c r="G13" s="11" t="s">
        <v>27</v>
      </c>
      <c r="H13" s="17">
        <v>23.325669999999999</v>
      </c>
      <c r="I13" s="17">
        <v>90.701710000000006</v>
      </c>
      <c r="J13" s="18">
        <v>26.6</v>
      </c>
      <c r="K13" s="11">
        <v>86.86376104846083</v>
      </c>
      <c r="L13" s="18">
        <v>797</v>
      </c>
      <c r="M13" s="18">
        <v>6.7</v>
      </c>
      <c r="N13" s="18">
        <v>7.9630660000000004</v>
      </c>
      <c r="O13" s="18">
        <v>3.952769</v>
      </c>
      <c r="P13" s="18">
        <v>1.1736139999999999</v>
      </c>
      <c r="Q13" s="19">
        <v>70.358339999999998</v>
      </c>
      <c r="R13" s="11">
        <f>(L13/$L$173)*100</f>
        <v>199.25</v>
      </c>
      <c r="S13" s="11">
        <f>((M13-$M$169)/($M$173-$M$169))*100</f>
        <v>-59.999999999999964</v>
      </c>
      <c r="T13" s="11">
        <f>(N13/N$173)*100</f>
        <v>79.630660000000006</v>
      </c>
      <c r="U13" s="11">
        <f>(O13/O$173)*100</f>
        <v>988.19224999999994</v>
      </c>
      <c r="V13" s="11">
        <f>(P13/P$173)*100</f>
        <v>391.20466666666664</v>
      </c>
      <c r="W13" s="11">
        <f>(Q13/Q$173)*100</f>
        <v>35.179169999999999</v>
      </c>
      <c r="X13" s="14">
        <f>SUMPRODUCT($L$170:$Q$170, R13:W13)</f>
        <v>621.50636862212468</v>
      </c>
      <c r="Y13" s="11" t="str">
        <f t="shared" si="0"/>
        <v>Not Sustainable</v>
      </c>
    </row>
    <row r="14" spans="1:25" x14ac:dyDescent="0.3">
      <c r="A14" s="8">
        <v>26</v>
      </c>
      <c r="B14" s="15">
        <v>2010</v>
      </c>
      <c r="C14" s="15" t="s">
        <v>23</v>
      </c>
      <c r="D14" s="8" t="s">
        <v>24</v>
      </c>
      <c r="E14" s="16" t="s">
        <v>34</v>
      </c>
      <c r="F14" s="11" t="s">
        <v>35</v>
      </c>
      <c r="G14" s="11" t="s">
        <v>27</v>
      </c>
      <c r="H14" s="17">
        <v>23.325669999999999</v>
      </c>
      <c r="I14" s="17">
        <v>90.701710000000006</v>
      </c>
      <c r="J14" s="18">
        <v>26.7</v>
      </c>
      <c r="K14" s="11">
        <v>239.63414634146343</v>
      </c>
      <c r="L14" s="18">
        <v>1076</v>
      </c>
      <c r="M14" s="18">
        <v>6.8</v>
      </c>
      <c r="N14" s="18">
        <v>5.6</v>
      </c>
      <c r="O14" s="18">
        <v>0.50005450000000007</v>
      </c>
      <c r="P14" s="18">
        <v>10.424059999999999</v>
      </c>
      <c r="Q14" s="19">
        <v>86.382400000000004</v>
      </c>
      <c r="R14" s="11">
        <f>(L14/$L$173)*100</f>
        <v>269</v>
      </c>
      <c r="S14" s="11">
        <f>((M14-$M$169)/($M$173-$M$169))*100</f>
        <v>-40.000000000000036</v>
      </c>
      <c r="T14" s="11">
        <f>(N14/N$173)*100</f>
        <v>55.999999999999993</v>
      </c>
      <c r="U14" s="11">
        <f>(O14/O$173)*100</f>
        <v>125.01362500000002</v>
      </c>
      <c r="V14" s="11">
        <f>(P14/P$173)*100</f>
        <v>3474.686666666666</v>
      </c>
      <c r="W14" s="11">
        <f>(Q14/Q$173)*100</f>
        <v>43.191200000000002</v>
      </c>
      <c r="X14" s="14">
        <f>SUMPRODUCT($L$170:$Q$170, R14:W14)</f>
        <v>1958.4543406320024</v>
      </c>
      <c r="Y14" s="11" t="str">
        <f t="shared" si="0"/>
        <v>Not Sustainable</v>
      </c>
    </row>
    <row r="15" spans="1:25" x14ac:dyDescent="0.3">
      <c r="A15" s="8">
        <v>28</v>
      </c>
      <c r="B15" s="15">
        <v>2011</v>
      </c>
      <c r="C15" s="15" t="s">
        <v>23</v>
      </c>
      <c r="D15" s="8" t="s">
        <v>24</v>
      </c>
      <c r="E15" s="21" t="s">
        <v>34</v>
      </c>
      <c r="F15" s="11" t="s">
        <v>35</v>
      </c>
      <c r="G15" s="11" t="s">
        <v>27</v>
      </c>
      <c r="H15" s="22">
        <v>23.325669999999999</v>
      </c>
      <c r="I15" s="22">
        <v>90.701710000000006</v>
      </c>
      <c r="J15" s="18">
        <v>26.2</v>
      </c>
      <c r="K15" s="11">
        <v>239.63414634146343</v>
      </c>
      <c r="L15" s="18">
        <v>1078</v>
      </c>
      <c r="M15" s="18">
        <v>6.6</v>
      </c>
      <c r="N15" s="23">
        <v>6.6117800000000004</v>
      </c>
      <c r="O15" s="18">
        <v>0.5325512</v>
      </c>
      <c r="P15" s="18">
        <v>10.62166</v>
      </c>
      <c r="Q15" s="19">
        <v>80.558000000000007</v>
      </c>
      <c r="R15" s="11">
        <f>(L15/$L$173)*100</f>
        <v>269.5</v>
      </c>
      <c r="S15" s="11">
        <f>((M15-$M$169)/($M$173-$M$169))*100</f>
        <v>-80.000000000000071</v>
      </c>
      <c r="T15" s="11">
        <f>(N15/N$173)*100</f>
        <v>66.117800000000003</v>
      </c>
      <c r="U15" s="11">
        <f>(O15/O$173)*100</f>
        <v>133.1378</v>
      </c>
      <c r="V15" s="11">
        <f>(P15/P$173)*100</f>
        <v>3540.5533333333337</v>
      </c>
      <c r="W15" s="11">
        <f>(Q15/Q$173)*100</f>
        <v>40.279000000000003</v>
      </c>
      <c r="X15" s="14">
        <f>SUMPRODUCT($L$170:$Q$170, R15:W15)</f>
        <v>1997.2302158503685</v>
      </c>
      <c r="Y15" s="11" t="str">
        <f t="shared" si="0"/>
        <v>Not Sustainable</v>
      </c>
    </row>
    <row r="16" spans="1:25" x14ac:dyDescent="0.3">
      <c r="A16" s="8">
        <v>30</v>
      </c>
      <c r="B16" s="15">
        <v>2010</v>
      </c>
      <c r="C16" s="15" t="s">
        <v>23</v>
      </c>
      <c r="D16" s="8" t="s">
        <v>24</v>
      </c>
      <c r="E16" s="20" t="s">
        <v>36</v>
      </c>
      <c r="F16" s="11" t="s">
        <v>37</v>
      </c>
      <c r="G16" s="11" t="s">
        <v>38</v>
      </c>
      <c r="H16" s="26">
        <v>23.325669999999999</v>
      </c>
      <c r="I16" s="26">
        <v>90.701710000000006</v>
      </c>
      <c r="J16" s="19">
        <v>26.9</v>
      </c>
      <c r="K16" s="11">
        <v>94.817073170731717</v>
      </c>
      <c r="L16" s="19">
        <v>550</v>
      </c>
      <c r="M16" s="19">
        <v>7.07</v>
      </c>
      <c r="N16" s="27">
        <v>14.4055</v>
      </c>
      <c r="O16" s="27">
        <v>0.12963644999999999</v>
      </c>
      <c r="P16" s="27">
        <v>0.71248699999999998</v>
      </c>
      <c r="Q16" s="19">
        <v>32.242010000000001</v>
      </c>
      <c r="R16" s="11">
        <f>(L16/$L$173)*100</f>
        <v>137.5</v>
      </c>
      <c r="S16" s="11">
        <f>((M16-$M$169)/($M$173-$M$169))*100</f>
        <v>14.000000000000057</v>
      </c>
      <c r="T16" s="11">
        <f>(N16/N$173)*100</f>
        <v>144.05500000000001</v>
      </c>
      <c r="U16" s="11">
        <f>(O16/O$173)*100</f>
        <v>32.409112499999992</v>
      </c>
      <c r="V16" s="11">
        <f>(P16/P$173)*100</f>
        <v>237.49566666666669</v>
      </c>
      <c r="W16" s="11">
        <f>(Q16/Q$173)*100</f>
        <v>16.121005</v>
      </c>
      <c r="X16" s="14">
        <f>SUMPRODUCT($L$170:$Q$170, R16:W16)</f>
        <v>146.41868983353916</v>
      </c>
      <c r="Y16" s="11" t="str">
        <f t="shared" si="0"/>
        <v>Not Sustainable</v>
      </c>
    </row>
    <row r="17" spans="1:25" x14ac:dyDescent="0.3">
      <c r="A17" s="8">
        <v>32</v>
      </c>
      <c r="B17" s="15">
        <v>2011</v>
      </c>
      <c r="C17" s="15" t="s">
        <v>23</v>
      </c>
      <c r="D17" s="8" t="s">
        <v>24</v>
      </c>
      <c r="E17" s="20" t="s">
        <v>36</v>
      </c>
      <c r="F17" s="11" t="s">
        <v>37</v>
      </c>
      <c r="G17" s="11" t="s">
        <v>38</v>
      </c>
      <c r="H17" s="26">
        <v>23.325669999999999</v>
      </c>
      <c r="I17" s="26">
        <v>90.701710000000006</v>
      </c>
      <c r="J17" s="19">
        <v>26.6</v>
      </c>
      <c r="K17" s="11">
        <v>94.817073170731717</v>
      </c>
      <c r="L17" s="19">
        <v>563</v>
      </c>
      <c r="M17" s="19">
        <v>6.9</v>
      </c>
      <c r="N17" s="27">
        <v>13.7662</v>
      </c>
      <c r="O17" s="27">
        <v>9.3945699999999993E-2</v>
      </c>
      <c r="P17" s="27">
        <v>0.54150100000000001</v>
      </c>
      <c r="Q17" s="19">
        <v>27.364100000000001</v>
      </c>
      <c r="R17" s="11">
        <f>(L17/$L$173)*100</f>
        <v>140.75</v>
      </c>
      <c r="S17" s="11">
        <f>((M17-$M$169)/($M$173-$M$169))*100</f>
        <v>-19.999999999999929</v>
      </c>
      <c r="T17" s="11">
        <f>(N17/N$173)*100</f>
        <v>137.66200000000001</v>
      </c>
      <c r="U17" s="11">
        <f>(O17/O$173)*100</f>
        <v>23.486424999999997</v>
      </c>
      <c r="V17" s="11">
        <f>(P17/P$173)*100</f>
        <v>180.50033333333334</v>
      </c>
      <c r="W17" s="11">
        <f>(Q17/Q$173)*100</f>
        <v>13.68205</v>
      </c>
      <c r="X17" s="14">
        <f>SUMPRODUCT($L$170:$Q$170, R17:W17)</f>
        <v>110.61659907166052</v>
      </c>
      <c r="Y17" s="11" t="str">
        <f t="shared" si="0"/>
        <v>Not Sustainable</v>
      </c>
    </row>
    <row r="18" spans="1:25" x14ac:dyDescent="0.3">
      <c r="A18" s="8">
        <v>34</v>
      </c>
      <c r="B18" s="9">
        <v>2009</v>
      </c>
      <c r="C18" s="9" t="s">
        <v>23</v>
      </c>
      <c r="D18" s="8" t="s">
        <v>39</v>
      </c>
      <c r="E18" s="10" t="s">
        <v>25</v>
      </c>
      <c r="F18" s="11" t="s">
        <v>26</v>
      </c>
      <c r="G18" s="11" t="s">
        <v>27</v>
      </c>
      <c r="H18" s="12">
        <v>23.42652</v>
      </c>
      <c r="I18" s="12">
        <v>90.775700000000001</v>
      </c>
      <c r="J18" s="13">
        <v>26.6</v>
      </c>
      <c r="K18" s="11">
        <v>16.763181956720512</v>
      </c>
      <c r="L18" s="13">
        <v>760</v>
      </c>
      <c r="M18" s="13">
        <v>6.89</v>
      </c>
      <c r="N18" s="13">
        <v>90.413250000000005</v>
      </c>
      <c r="O18" s="13">
        <v>0.13677909999999999</v>
      </c>
      <c r="P18" s="13">
        <v>5.2229170000000007</v>
      </c>
      <c r="Q18" s="13">
        <v>65.828980000000001</v>
      </c>
      <c r="R18" s="11">
        <f>(L18/$L$173)*100</f>
        <v>190</v>
      </c>
      <c r="S18" s="11">
        <f>((M18-$M$169)/($M$173-$M$169))*100</f>
        <v>-22.000000000000064</v>
      </c>
      <c r="T18" s="11">
        <f>(N18/N$173)*100</f>
        <v>904.13250000000005</v>
      </c>
      <c r="U18" s="11">
        <f>(O18/O$173)*100</f>
        <v>34.194774999999993</v>
      </c>
      <c r="V18" s="11">
        <f>(P18/P$173)*100</f>
        <v>1740.9723333333336</v>
      </c>
      <c r="W18" s="11">
        <f>(Q18/Q$173)*100</f>
        <v>32.914490000000001</v>
      </c>
      <c r="X18" s="14">
        <f>SUMPRODUCT($L$170:$Q$170, R18:W18)</f>
        <v>983.97819251932162</v>
      </c>
      <c r="Y18" s="11" t="str">
        <f t="shared" si="0"/>
        <v>Not Sustainable</v>
      </c>
    </row>
    <row r="19" spans="1:25" x14ac:dyDescent="0.3">
      <c r="A19" s="8">
        <v>36</v>
      </c>
      <c r="B19" s="15">
        <v>2010</v>
      </c>
      <c r="C19" s="15" t="s">
        <v>23</v>
      </c>
      <c r="D19" s="8" t="s">
        <v>39</v>
      </c>
      <c r="E19" s="16" t="s">
        <v>25</v>
      </c>
      <c r="F19" s="11" t="s">
        <v>26</v>
      </c>
      <c r="G19" s="11" t="s">
        <v>27</v>
      </c>
      <c r="H19" s="17">
        <v>23.42652</v>
      </c>
      <c r="I19" s="17">
        <v>90.775700000000001</v>
      </c>
      <c r="J19" s="18">
        <v>27</v>
      </c>
      <c r="K19" s="11">
        <v>16.763181956720512</v>
      </c>
      <c r="L19" s="18">
        <v>564</v>
      </c>
      <c r="M19" s="18">
        <v>6.8</v>
      </c>
      <c r="N19" s="18">
        <v>95.407849999999996</v>
      </c>
      <c r="O19" s="18">
        <v>0.1262337</v>
      </c>
      <c r="P19" s="18">
        <v>3.5598510000000001</v>
      </c>
      <c r="Q19" s="19">
        <v>59.786670000000001</v>
      </c>
      <c r="R19" s="11">
        <f>(L19/$L$173)*100</f>
        <v>141</v>
      </c>
      <c r="S19" s="11">
        <f>((M19-$M$169)/($M$173-$M$169))*100</f>
        <v>-40.000000000000036</v>
      </c>
      <c r="T19" s="11">
        <f>(N19/N$173)*100</f>
        <v>954.07849999999996</v>
      </c>
      <c r="U19" s="11">
        <f>(O19/O$173)*100</f>
        <v>31.558425</v>
      </c>
      <c r="V19" s="11">
        <f>(P19/P$173)*100</f>
        <v>1186.617</v>
      </c>
      <c r="W19" s="11">
        <f>(Q19/Q$173)*100</f>
        <v>29.893335</v>
      </c>
      <c r="X19" s="14">
        <f>SUMPRODUCT($L$170:$Q$170, R19:W19)</f>
        <v>679.08287213746735</v>
      </c>
      <c r="Y19" s="11" t="str">
        <f t="shared" si="0"/>
        <v>Not Sustainable</v>
      </c>
    </row>
    <row r="20" spans="1:25" x14ac:dyDescent="0.3">
      <c r="A20" s="8">
        <v>38</v>
      </c>
      <c r="B20" s="9">
        <v>2009</v>
      </c>
      <c r="C20" s="9" t="s">
        <v>23</v>
      </c>
      <c r="D20" s="8" t="s">
        <v>39</v>
      </c>
      <c r="E20" s="10" t="s">
        <v>28</v>
      </c>
      <c r="F20" s="11" t="s">
        <v>26</v>
      </c>
      <c r="G20" s="11" t="s">
        <v>27</v>
      </c>
      <c r="H20" s="12">
        <v>23.42652</v>
      </c>
      <c r="I20" s="12">
        <v>90.775700000000001</v>
      </c>
      <c r="J20" s="13">
        <v>26.5</v>
      </c>
      <c r="K20" s="11">
        <v>30.478512648582747</v>
      </c>
      <c r="L20" s="13">
        <v>1410</v>
      </c>
      <c r="M20" s="13">
        <v>6.95</v>
      </c>
      <c r="N20" s="13">
        <v>283.9375</v>
      </c>
      <c r="O20" s="13">
        <v>0.26264399999999999</v>
      </c>
      <c r="P20" s="13">
        <v>6.5300630000000002</v>
      </c>
      <c r="Q20" s="13">
        <v>88.51</v>
      </c>
      <c r="R20" s="11">
        <f>(L20/$L$173)*100</f>
        <v>352.5</v>
      </c>
      <c r="S20" s="11">
        <f>((M20-$M$169)/($M$173-$M$169))*100</f>
        <v>-9.9999999999999645</v>
      </c>
      <c r="T20" s="11">
        <f>(N20/N$173)*100</f>
        <v>2839.375</v>
      </c>
      <c r="U20" s="11">
        <f>(O20/O$173)*100</f>
        <v>65.660999999999987</v>
      </c>
      <c r="V20" s="11">
        <f>(P20/P$173)*100</f>
        <v>2176.6876666666667</v>
      </c>
      <c r="W20" s="11">
        <f>(Q20/Q$173)*100</f>
        <v>44.255000000000003</v>
      </c>
      <c r="X20" s="14">
        <f>SUMPRODUCT($L$170:$Q$170, R20:W20)</f>
        <v>1268.2373023277087</v>
      </c>
      <c r="Y20" s="11" t="str">
        <f t="shared" si="0"/>
        <v>Not Sustainable</v>
      </c>
    </row>
    <row r="21" spans="1:25" x14ac:dyDescent="0.3">
      <c r="A21" s="8">
        <v>40</v>
      </c>
      <c r="B21" s="15">
        <v>2010</v>
      </c>
      <c r="C21" s="15" t="s">
        <v>23</v>
      </c>
      <c r="D21" s="8" t="s">
        <v>39</v>
      </c>
      <c r="E21" s="16" t="s">
        <v>28</v>
      </c>
      <c r="F21" s="11" t="s">
        <v>26</v>
      </c>
      <c r="G21" s="11" t="s">
        <v>27</v>
      </c>
      <c r="H21" s="17">
        <v>23.42652</v>
      </c>
      <c r="I21" s="17">
        <v>90.775700000000001</v>
      </c>
      <c r="J21" s="18">
        <v>27</v>
      </c>
      <c r="K21" s="11">
        <v>30.478512648582747</v>
      </c>
      <c r="L21" s="18">
        <v>1495</v>
      </c>
      <c r="M21" s="18">
        <v>7.1</v>
      </c>
      <c r="N21" s="18">
        <v>241.18690000000001</v>
      </c>
      <c r="O21" s="18">
        <v>0.19285140000000001</v>
      </c>
      <c r="P21" s="18">
        <v>6.5579579999999993</v>
      </c>
      <c r="Q21" s="19">
        <v>77.439270000000008</v>
      </c>
      <c r="R21" s="11">
        <f>(L21/$L$173)*100</f>
        <v>373.75</v>
      </c>
      <c r="S21" s="11">
        <f>((M21-$M$169)/($M$173-$M$169))*100</f>
        <v>19.999999999999929</v>
      </c>
      <c r="T21" s="11">
        <f>(N21/N$173)*100</f>
        <v>2411.8690000000001</v>
      </c>
      <c r="U21" s="11">
        <f>(O21/O$173)*100</f>
        <v>48.212850000000003</v>
      </c>
      <c r="V21" s="11">
        <f>(P21/P$173)*100</f>
        <v>2185.9859999999999</v>
      </c>
      <c r="W21" s="11">
        <f>(Q21/Q$173)*100</f>
        <v>38.719635000000004</v>
      </c>
      <c r="X21" s="14">
        <f>SUMPRODUCT($L$170:$Q$170, R21:W21)</f>
        <v>1259.783289588421</v>
      </c>
      <c r="Y21" s="11" t="str">
        <f t="shared" si="0"/>
        <v>Not Sustainable</v>
      </c>
    </row>
    <row r="22" spans="1:25" x14ac:dyDescent="0.3">
      <c r="A22" s="8">
        <v>42</v>
      </c>
      <c r="B22" s="15">
        <v>2011</v>
      </c>
      <c r="C22" s="15" t="s">
        <v>23</v>
      </c>
      <c r="D22" s="8" t="s">
        <v>39</v>
      </c>
      <c r="E22" s="21" t="s">
        <v>28</v>
      </c>
      <c r="F22" s="11" t="s">
        <v>26</v>
      </c>
      <c r="G22" s="11" t="s">
        <v>27</v>
      </c>
      <c r="H22" s="22">
        <v>23.42652</v>
      </c>
      <c r="I22" s="22">
        <v>90.775700000000001</v>
      </c>
      <c r="J22" s="18">
        <v>26.3</v>
      </c>
      <c r="K22" s="11">
        <v>30.478512648582747</v>
      </c>
      <c r="L22" s="18">
        <v>1377</v>
      </c>
      <c r="M22" s="18">
        <v>6.4</v>
      </c>
      <c r="N22" s="23">
        <v>286.49180000000001</v>
      </c>
      <c r="O22" s="18">
        <v>0.15243180000000001</v>
      </c>
      <c r="P22" s="18">
        <v>5.8630770000000005</v>
      </c>
      <c r="Q22" s="19">
        <v>81.580699999999993</v>
      </c>
      <c r="R22" s="11">
        <f>(L22/$L$173)*100</f>
        <v>344.25</v>
      </c>
      <c r="S22" s="11">
        <f>((M22-$M$169)/($M$173-$M$169))*100</f>
        <v>-119.99999999999993</v>
      </c>
      <c r="T22" s="11">
        <f>(N22/N$173)*100</f>
        <v>2864.9180000000001</v>
      </c>
      <c r="U22" s="11">
        <f>(O22/O$173)*100</f>
        <v>38.107950000000002</v>
      </c>
      <c r="V22" s="11">
        <f>(P22/P$173)*100</f>
        <v>1954.3590000000002</v>
      </c>
      <c r="W22" s="11">
        <f>(Q22/Q$173)*100</f>
        <v>40.790349999999997</v>
      </c>
      <c r="X22" s="14">
        <f>SUMPRODUCT($L$170:$Q$170, R22:W22)</f>
        <v>1132.8889425298396</v>
      </c>
      <c r="Y22" s="11" t="str">
        <f t="shared" si="0"/>
        <v>Not Sustainable</v>
      </c>
    </row>
    <row r="23" spans="1:25" x14ac:dyDescent="0.3">
      <c r="A23" s="8">
        <v>44</v>
      </c>
      <c r="B23" s="9">
        <v>2009</v>
      </c>
      <c r="C23" s="9" t="s">
        <v>23</v>
      </c>
      <c r="D23" s="8" t="s">
        <v>39</v>
      </c>
      <c r="E23" s="10" t="s">
        <v>29</v>
      </c>
      <c r="F23" s="11" t="s">
        <v>26</v>
      </c>
      <c r="G23" s="11" t="s">
        <v>27</v>
      </c>
      <c r="H23" s="12">
        <v>23.42652</v>
      </c>
      <c r="I23" s="12">
        <v>90.775700000000001</v>
      </c>
      <c r="J23" s="13">
        <v>26.9</v>
      </c>
      <c r="K23" s="11">
        <v>56.385248399878087</v>
      </c>
      <c r="L23" s="13">
        <v>1370</v>
      </c>
      <c r="M23" s="13">
        <v>6.95</v>
      </c>
      <c r="N23" s="13">
        <v>93.963729999999998</v>
      </c>
      <c r="O23" s="13">
        <v>1.3587829999999999</v>
      </c>
      <c r="P23" s="13">
        <v>5.6683010000000005</v>
      </c>
      <c r="Q23" s="13">
        <v>52.64723</v>
      </c>
      <c r="R23" s="11">
        <f>(L23/$L$173)*100</f>
        <v>342.5</v>
      </c>
      <c r="S23" s="11">
        <f>((M23-$M$169)/($M$173-$M$169))*100</f>
        <v>-9.9999999999999645</v>
      </c>
      <c r="T23" s="11">
        <f>(N23/N$173)*100</f>
        <v>939.6373000000001</v>
      </c>
      <c r="U23" s="11">
        <f>(O23/O$173)*100</f>
        <v>339.69574999999998</v>
      </c>
      <c r="V23" s="11">
        <f>(P23/P$173)*100</f>
        <v>1889.4336666666668</v>
      </c>
      <c r="W23" s="11">
        <f>(Q23/Q$173)*100</f>
        <v>26.323615</v>
      </c>
      <c r="X23" s="14">
        <f>SUMPRODUCT($L$170:$Q$170, R23:W23)</f>
        <v>1192.0927197635708</v>
      </c>
      <c r="Y23" s="11" t="str">
        <f t="shared" si="0"/>
        <v>Not Sustainable</v>
      </c>
    </row>
    <row r="24" spans="1:25" x14ac:dyDescent="0.3">
      <c r="A24" s="8">
        <v>46</v>
      </c>
      <c r="B24" s="15">
        <v>2010</v>
      </c>
      <c r="C24" s="15" t="s">
        <v>23</v>
      </c>
      <c r="D24" s="8" t="s">
        <v>39</v>
      </c>
      <c r="E24" s="16" t="s">
        <v>29</v>
      </c>
      <c r="F24" s="11" t="s">
        <v>26</v>
      </c>
      <c r="G24" s="11" t="s">
        <v>27</v>
      </c>
      <c r="H24" s="17">
        <v>23.42652</v>
      </c>
      <c r="I24" s="17">
        <v>90.775700000000001</v>
      </c>
      <c r="J24" s="18">
        <v>27.3</v>
      </c>
      <c r="K24" s="11">
        <v>56.385248399878087</v>
      </c>
      <c r="L24" s="18">
        <v>1363</v>
      </c>
      <c r="M24" s="18">
        <v>6.9</v>
      </c>
      <c r="N24" s="18">
        <v>98.326189999999997</v>
      </c>
      <c r="O24" s="18">
        <v>1.7055640000000001</v>
      </c>
      <c r="P24" s="18">
        <v>10.492209999999998</v>
      </c>
      <c r="Q24" s="19">
        <v>44.269870000000004</v>
      </c>
      <c r="R24" s="11">
        <f>(L24/$L$173)*100</f>
        <v>340.75</v>
      </c>
      <c r="S24" s="11">
        <f>((M24-$M$169)/($M$173-$M$169))*100</f>
        <v>-19.999999999999929</v>
      </c>
      <c r="T24" s="11">
        <f>(N24/N$173)*100</f>
        <v>983.26189999999997</v>
      </c>
      <c r="U24" s="11">
        <f>(O24/O$173)*100</f>
        <v>426.39100000000002</v>
      </c>
      <c r="V24" s="11">
        <f>(P24/P$173)*100</f>
        <v>3497.4033333333332</v>
      </c>
      <c r="W24" s="11">
        <f>(Q24/Q$173)*100</f>
        <v>22.134935000000002</v>
      </c>
      <c r="X24" s="14">
        <f>SUMPRODUCT($L$170:$Q$170, R24:W24)</f>
        <v>2110.6781205848997</v>
      </c>
      <c r="Y24" s="11" t="str">
        <f t="shared" si="0"/>
        <v>Not Sustainable</v>
      </c>
    </row>
    <row r="25" spans="1:25" x14ac:dyDescent="0.3">
      <c r="A25" s="8">
        <v>48</v>
      </c>
      <c r="B25" s="9">
        <v>2009</v>
      </c>
      <c r="C25" s="9" t="s">
        <v>23</v>
      </c>
      <c r="D25" s="8" t="s">
        <v>39</v>
      </c>
      <c r="E25" s="10" t="s">
        <v>30</v>
      </c>
      <c r="F25" s="11" t="s">
        <v>40</v>
      </c>
      <c r="G25" s="11" t="s">
        <v>41</v>
      </c>
      <c r="H25" s="12">
        <v>23.42652</v>
      </c>
      <c r="I25" s="12">
        <v>90.775700000000001</v>
      </c>
      <c r="J25" s="13">
        <v>26.9</v>
      </c>
      <c r="K25" s="11">
        <v>74.672355989027736</v>
      </c>
      <c r="L25" s="13">
        <v>2780</v>
      </c>
      <c r="M25" s="13">
        <v>6.54</v>
      </c>
      <c r="N25" s="13">
        <v>6.059755</v>
      </c>
      <c r="O25" s="13">
        <v>2.5845850000000001</v>
      </c>
      <c r="P25" s="13">
        <v>3.179729</v>
      </c>
      <c r="Q25" s="13">
        <v>112.02930000000001</v>
      </c>
      <c r="R25" s="11">
        <f>(L25/$L$173)*100</f>
        <v>695</v>
      </c>
      <c r="S25" s="11">
        <f>((M25-$M$169)/($M$173-$M$169))*100</f>
        <v>-92</v>
      </c>
      <c r="T25" s="11">
        <f>(N25/N$173)*100</f>
        <v>60.597549999999998</v>
      </c>
      <c r="U25" s="11">
        <f>(O25/O$173)*100</f>
        <v>646.14625000000001</v>
      </c>
      <c r="V25" s="11">
        <f>(P25/P$173)*100</f>
        <v>1059.9096666666669</v>
      </c>
      <c r="W25" s="11">
        <f>(Q25/Q$173)*100</f>
        <v>56.014649999999996</v>
      </c>
      <c r="X25" s="14">
        <f>SUMPRODUCT($L$170:$Q$170, R25:W25)</f>
        <v>846.89946639685388</v>
      </c>
      <c r="Y25" s="11" t="str">
        <f t="shared" si="0"/>
        <v>Not Sustainable</v>
      </c>
    </row>
    <row r="26" spans="1:25" x14ac:dyDescent="0.3">
      <c r="A26" s="8">
        <v>50</v>
      </c>
      <c r="B26" s="15">
        <v>2010</v>
      </c>
      <c r="C26" s="15" t="s">
        <v>23</v>
      </c>
      <c r="D26" s="8" t="s">
        <v>39</v>
      </c>
      <c r="E26" s="16" t="s">
        <v>30</v>
      </c>
      <c r="F26" s="11" t="s">
        <v>40</v>
      </c>
      <c r="G26" s="11" t="s">
        <v>41</v>
      </c>
      <c r="H26" s="17">
        <v>23.42652</v>
      </c>
      <c r="I26" s="17">
        <v>90.775700000000001</v>
      </c>
      <c r="J26" s="18">
        <v>26.5</v>
      </c>
      <c r="K26" s="11">
        <v>74.672355989027736</v>
      </c>
      <c r="L26" s="18">
        <v>2056</v>
      </c>
      <c r="M26" s="18">
        <v>7.3</v>
      </c>
      <c r="N26" s="18">
        <v>5.6</v>
      </c>
      <c r="O26" s="18">
        <v>2.8653458222656254</v>
      </c>
      <c r="P26" s="13">
        <v>4.8536650000000003</v>
      </c>
      <c r="Q26" s="19">
        <v>63.15</v>
      </c>
      <c r="R26" s="11">
        <f>(L26/$L$173)*100</f>
        <v>514</v>
      </c>
      <c r="S26" s="11">
        <f>((M26-$M$169)/($M$173-$M$169))*100</f>
        <v>59.999999999999964</v>
      </c>
      <c r="T26" s="11">
        <f>(N26/N$173)*100</f>
        <v>55.999999999999993</v>
      </c>
      <c r="U26" s="11">
        <f>(O26/O$173)*100</f>
        <v>716.33645556640624</v>
      </c>
      <c r="V26" s="11">
        <f>(P26/P$173)*100</f>
        <v>1617.8883333333335</v>
      </c>
      <c r="W26" s="11">
        <f>(Q26/Q$173)*100</f>
        <v>31.574999999999996</v>
      </c>
      <c r="X26" s="14">
        <f>SUMPRODUCT($L$170:$Q$170, R26:W26)</f>
        <v>1185.1576553755733</v>
      </c>
      <c r="Y26" s="11" t="str">
        <f t="shared" si="0"/>
        <v>Not Sustainable</v>
      </c>
    </row>
    <row r="27" spans="1:25" x14ac:dyDescent="0.3">
      <c r="A27" s="8">
        <v>53</v>
      </c>
      <c r="B27" s="9">
        <v>2009</v>
      </c>
      <c r="C27" s="9" t="s">
        <v>23</v>
      </c>
      <c r="D27" s="8" t="s">
        <v>39</v>
      </c>
      <c r="E27" s="10" t="s">
        <v>34</v>
      </c>
      <c r="F27" s="11" t="s">
        <v>35</v>
      </c>
      <c r="G27" s="11" t="s">
        <v>38</v>
      </c>
      <c r="H27" s="12">
        <v>23.42652</v>
      </c>
      <c r="I27" s="12">
        <v>90.775700000000001</v>
      </c>
      <c r="J27" s="13">
        <v>28.1</v>
      </c>
      <c r="K27" s="11">
        <v>237.73239865894544</v>
      </c>
      <c r="L27" s="13">
        <v>1440</v>
      </c>
      <c r="M27" s="13">
        <v>6.54</v>
      </c>
      <c r="N27" s="13">
        <v>9.2991700000000002</v>
      </c>
      <c r="O27" s="13">
        <v>0.30234519999999998</v>
      </c>
      <c r="P27" s="13">
        <v>5.1401620000000001</v>
      </c>
      <c r="Q27" s="13">
        <v>90.46305000000001</v>
      </c>
      <c r="R27" s="11">
        <f>(L27/$L$173)*100</f>
        <v>360</v>
      </c>
      <c r="S27" s="11">
        <f>((M27-$M$169)/($M$173-$M$169))*100</f>
        <v>-92</v>
      </c>
      <c r="T27" s="11">
        <f>(N27/N$173)*100</f>
        <v>92.991699999999994</v>
      </c>
      <c r="U27" s="11">
        <f>(O27/O$173)*100</f>
        <v>75.586299999999994</v>
      </c>
      <c r="V27" s="11">
        <f>(P27/P$173)*100</f>
        <v>1713.3873333333333</v>
      </c>
      <c r="W27" s="11">
        <f>(Q27/Q$173)*100</f>
        <v>45.231525000000005</v>
      </c>
      <c r="X27" s="14">
        <f>SUMPRODUCT($L$170:$Q$170, R27:W27)</f>
        <v>971.06580141080178</v>
      </c>
      <c r="Y27" s="11" t="str">
        <f t="shared" si="0"/>
        <v>Not Sustainable</v>
      </c>
    </row>
    <row r="28" spans="1:25" x14ac:dyDescent="0.3">
      <c r="A28" s="8">
        <v>55</v>
      </c>
      <c r="B28" s="15">
        <v>2010</v>
      </c>
      <c r="C28" s="15" t="s">
        <v>23</v>
      </c>
      <c r="D28" s="8" t="s">
        <v>39</v>
      </c>
      <c r="E28" s="16" t="s">
        <v>34</v>
      </c>
      <c r="F28" s="11" t="s">
        <v>35</v>
      </c>
      <c r="G28" s="11" t="s">
        <v>38</v>
      </c>
      <c r="H28" s="17">
        <v>23.42652</v>
      </c>
      <c r="I28" s="17">
        <v>90.775700000000001</v>
      </c>
      <c r="J28" s="18">
        <v>27.5</v>
      </c>
      <c r="K28" s="11">
        <v>237.73239865894544</v>
      </c>
      <c r="L28" s="18">
        <v>944</v>
      </c>
      <c r="M28" s="18">
        <v>6.5</v>
      </c>
      <c r="N28" s="18">
        <v>5.6</v>
      </c>
      <c r="O28" s="18">
        <v>0.28829009999999999</v>
      </c>
      <c r="P28" s="18">
        <v>5.5461009999999993</v>
      </c>
      <c r="Q28" s="19">
        <v>75.596050000000005</v>
      </c>
      <c r="R28" s="11">
        <f>(L28/$L$173)*100</f>
        <v>236</v>
      </c>
      <c r="S28" s="11">
        <f>((M28-$M$169)/($M$173-$M$169))*100</f>
        <v>-100</v>
      </c>
      <c r="T28" s="11">
        <f>(N28/N$173)*100</f>
        <v>55.999999999999993</v>
      </c>
      <c r="U28" s="11">
        <f>(O28/O$173)*100</f>
        <v>72.072524999999999</v>
      </c>
      <c r="V28" s="11">
        <f>(P28/P$173)*100</f>
        <v>1848.700333333333</v>
      </c>
      <c r="W28" s="11">
        <f>(Q28/Q$173)*100</f>
        <v>37.798025000000003</v>
      </c>
      <c r="X28" s="14">
        <f>SUMPRODUCT($L$170:$Q$170, R28:W28)</f>
        <v>1043.0338450381853</v>
      </c>
      <c r="Y28" s="11" t="str">
        <f t="shared" si="0"/>
        <v>Not Sustainable</v>
      </c>
    </row>
    <row r="29" spans="1:25" x14ac:dyDescent="0.3">
      <c r="A29" s="8">
        <v>57</v>
      </c>
      <c r="B29" s="15">
        <v>2011</v>
      </c>
      <c r="C29" s="15" t="s">
        <v>23</v>
      </c>
      <c r="D29" s="8" t="s">
        <v>39</v>
      </c>
      <c r="E29" s="21" t="s">
        <v>34</v>
      </c>
      <c r="F29" s="11" t="s">
        <v>35</v>
      </c>
      <c r="G29" s="11" t="s">
        <v>38</v>
      </c>
      <c r="H29" s="22">
        <v>23.42652</v>
      </c>
      <c r="I29" s="22">
        <v>90.775700000000001</v>
      </c>
      <c r="J29" s="18">
        <v>26.8</v>
      </c>
      <c r="K29" s="11">
        <v>237.73239865894544</v>
      </c>
      <c r="L29" s="18">
        <v>1373</v>
      </c>
      <c r="M29" s="18">
        <v>7</v>
      </c>
      <c r="N29" s="23">
        <v>9.2965470000000003</v>
      </c>
      <c r="O29" s="18">
        <v>0.3045331</v>
      </c>
      <c r="P29" s="18">
        <v>5.4021439999999998</v>
      </c>
      <c r="Q29" s="19">
        <v>80.2791</v>
      </c>
      <c r="R29" s="11">
        <f>(L29/$L$173)*100</f>
        <v>343.25</v>
      </c>
      <c r="S29" s="11">
        <f>((M29-$M$169)/($M$173-$M$169))*100</f>
        <v>0</v>
      </c>
      <c r="T29" s="11">
        <f>(N29/N$173)*100</f>
        <v>92.96547000000001</v>
      </c>
      <c r="U29" s="11">
        <f>(O29/O$173)*100</f>
        <v>76.133274999999998</v>
      </c>
      <c r="V29" s="11">
        <f>(P29/P$173)*100</f>
        <v>1800.7146666666667</v>
      </c>
      <c r="W29" s="11">
        <f>(Q29/Q$173)*100</f>
        <v>40.13955</v>
      </c>
      <c r="X29" s="14">
        <f>SUMPRODUCT($L$170:$Q$170, R29:W29)</f>
        <v>1021.2216950701971</v>
      </c>
      <c r="Y29" s="11" t="str">
        <f t="shared" si="0"/>
        <v>Not Sustainable</v>
      </c>
    </row>
    <row r="30" spans="1:25" x14ac:dyDescent="0.3">
      <c r="A30" s="8">
        <v>59</v>
      </c>
      <c r="B30" s="15">
        <v>2011</v>
      </c>
      <c r="C30" s="15" t="s">
        <v>23</v>
      </c>
      <c r="D30" s="8" t="s">
        <v>39</v>
      </c>
      <c r="E30" s="21" t="s">
        <v>36</v>
      </c>
      <c r="F30" s="11" t="s">
        <v>37</v>
      </c>
      <c r="G30" s="11" t="s">
        <v>38</v>
      </c>
      <c r="H30" s="22">
        <v>23.42652</v>
      </c>
      <c r="I30" s="22">
        <v>90.775700000000001</v>
      </c>
      <c r="J30" s="18">
        <v>26.8</v>
      </c>
      <c r="K30" s="11">
        <v>111.28048780487805</v>
      </c>
      <c r="L30" s="18">
        <v>1161</v>
      </c>
      <c r="M30" s="18">
        <v>6.6</v>
      </c>
      <c r="N30" s="23">
        <v>9.2402940000000005</v>
      </c>
      <c r="O30" s="18">
        <v>0.3718842</v>
      </c>
      <c r="P30" s="18">
        <v>8.4734660000000002</v>
      </c>
      <c r="Q30" s="19">
        <v>38.2699</v>
      </c>
      <c r="R30" s="11">
        <f>(L30/$L$173)*100</f>
        <v>290.25</v>
      </c>
      <c r="S30" s="11">
        <f>((M30-$M$169)/($M$173-$M$169))*100</f>
        <v>-80.000000000000071</v>
      </c>
      <c r="T30" s="11">
        <f>(N30/N$173)*100</f>
        <v>92.402940000000001</v>
      </c>
      <c r="U30" s="11">
        <f>(O30/O$173)*100</f>
        <v>92.971050000000005</v>
      </c>
      <c r="V30" s="11">
        <f>(P30/P$173)*100</f>
        <v>2824.4886666666671</v>
      </c>
      <c r="W30" s="11">
        <f>(Q30/Q$173)*100</f>
        <v>19.13495</v>
      </c>
      <c r="X30" s="14">
        <f>SUMPRODUCT($L$170:$Q$170, R30:W30)</f>
        <v>1588.1659664105732</v>
      </c>
      <c r="Y30" s="11" t="str">
        <f t="shared" si="0"/>
        <v>Not Sustainable</v>
      </c>
    </row>
    <row r="31" spans="1:25" x14ac:dyDescent="0.3">
      <c r="A31" s="8">
        <v>61</v>
      </c>
      <c r="B31" s="9">
        <v>2009</v>
      </c>
      <c r="C31" s="9" t="s">
        <v>23</v>
      </c>
      <c r="D31" s="8" t="s">
        <v>42</v>
      </c>
      <c r="E31" s="10" t="s">
        <v>25</v>
      </c>
      <c r="F31" s="11" t="s">
        <v>26</v>
      </c>
      <c r="G31" s="11" t="s">
        <v>27</v>
      </c>
      <c r="H31" s="12">
        <v>23.36834</v>
      </c>
      <c r="I31" s="12">
        <v>90.767480000000006</v>
      </c>
      <c r="J31" s="13">
        <v>26.3</v>
      </c>
      <c r="K31" s="11">
        <v>10.667479427003961</v>
      </c>
      <c r="L31" s="13">
        <v>450</v>
      </c>
      <c r="M31" s="13">
        <v>7</v>
      </c>
      <c r="N31" s="13">
        <v>152.56630000000001</v>
      </c>
      <c r="O31" s="13">
        <v>0.18918010000000002</v>
      </c>
      <c r="P31" s="13">
        <v>4.9371480000000005</v>
      </c>
      <c r="Q31" s="13">
        <v>37.698370000000004</v>
      </c>
      <c r="R31" s="11">
        <f>(L31/$L$173)*100</f>
        <v>112.5</v>
      </c>
      <c r="S31" s="11">
        <f>((M31-$M$169)/($M$173-$M$169))*100</f>
        <v>0</v>
      </c>
      <c r="T31" s="11">
        <f>(N31/N$173)*100</f>
        <v>1525.663</v>
      </c>
      <c r="U31" s="11">
        <f>(O31/O$173)*100</f>
        <v>47.295025000000003</v>
      </c>
      <c r="V31" s="11">
        <f>(P31/P$173)*100</f>
        <v>1645.7160000000001</v>
      </c>
      <c r="W31" s="11">
        <f>(Q31/Q$173)*100</f>
        <v>18.849185000000002</v>
      </c>
      <c r="X31" s="14">
        <f>SUMPRODUCT($L$170:$Q$170, R31:W31)</f>
        <v>947.76776376869259</v>
      </c>
      <c r="Y31" s="11" t="str">
        <f t="shared" si="0"/>
        <v>Not Sustainable</v>
      </c>
    </row>
    <row r="32" spans="1:25" x14ac:dyDescent="0.3">
      <c r="A32" s="8">
        <v>63</v>
      </c>
      <c r="B32" s="15">
        <v>2010</v>
      </c>
      <c r="C32" s="15" t="s">
        <v>23</v>
      </c>
      <c r="D32" s="8" t="s">
        <v>42</v>
      </c>
      <c r="E32" s="16" t="s">
        <v>25</v>
      </c>
      <c r="F32" s="11" t="s">
        <v>26</v>
      </c>
      <c r="G32" s="11" t="s">
        <v>27</v>
      </c>
      <c r="H32" s="17">
        <v>23.36834</v>
      </c>
      <c r="I32" s="17">
        <v>90.767480000000006</v>
      </c>
      <c r="J32" s="18">
        <v>26.2</v>
      </c>
      <c r="K32" s="11">
        <v>10.667479427003961</v>
      </c>
      <c r="L32" s="18">
        <v>378</v>
      </c>
      <c r="M32" s="18">
        <v>7</v>
      </c>
      <c r="N32" s="18">
        <v>150.94460000000001</v>
      </c>
      <c r="O32" s="18">
        <v>0.14697250000000001</v>
      </c>
      <c r="P32" s="18">
        <v>5.5928270000000007</v>
      </c>
      <c r="Q32" s="19">
        <v>34.6297</v>
      </c>
      <c r="R32" s="11">
        <f>(L32/$L$173)*100</f>
        <v>94.5</v>
      </c>
      <c r="S32" s="11">
        <f>((M32-$M$169)/($M$173-$M$169))*100</f>
        <v>0</v>
      </c>
      <c r="T32" s="11">
        <f>(N32/N$173)*100</f>
        <v>1509.4460000000001</v>
      </c>
      <c r="U32" s="11">
        <f>(O32/O$173)*100</f>
        <v>36.743124999999999</v>
      </c>
      <c r="V32" s="11">
        <f>(P32/P$173)*100</f>
        <v>1864.2756666666671</v>
      </c>
      <c r="W32" s="11">
        <f>(Q32/Q$173)*100</f>
        <v>17.31485</v>
      </c>
      <c r="X32" s="14">
        <f>SUMPRODUCT($L$170:$Q$170, R32:W32)</f>
        <v>1063.0886199432939</v>
      </c>
      <c r="Y32" s="11" t="str">
        <f t="shared" si="0"/>
        <v>Not Sustainable</v>
      </c>
    </row>
    <row r="33" spans="1:25" x14ac:dyDescent="0.3">
      <c r="A33" s="8">
        <v>65</v>
      </c>
      <c r="B33" s="9">
        <v>2009</v>
      </c>
      <c r="C33" s="9" t="s">
        <v>23</v>
      </c>
      <c r="D33" s="8" t="s">
        <v>42</v>
      </c>
      <c r="E33" s="10" t="s">
        <v>28</v>
      </c>
      <c r="F33" s="11" t="s">
        <v>26</v>
      </c>
      <c r="G33" s="11" t="s">
        <v>27</v>
      </c>
      <c r="H33" s="12">
        <v>23.36834</v>
      </c>
      <c r="I33" s="12">
        <v>90.767480000000006</v>
      </c>
      <c r="J33" s="13">
        <v>26.1</v>
      </c>
      <c r="K33" s="11">
        <v>28.95458701615361</v>
      </c>
      <c r="L33" s="13">
        <v>1980</v>
      </c>
      <c r="M33" s="13">
        <v>7.16</v>
      </c>
      <c r="N33" s="13">
        <v>237.63669999999999</v>
      </c>
      <c r="O33" s="13">
        <v>0.10363209999999999</v>
      </c>
      <c r="P33" s="13">
        <v>2.5933619999999999</v>
      </c>
      <c r="Q33" s="13">
        <v>31.936599999999999</v>
      </c>
      <c r="R33" s="11">
        <f>(L33/$L$173)*100</f>
        <v>495</v>
      </c>
      <c r="S33" s="11">
        <f>((M33-$M$169)/($M$173-$M$169))*100</f>
        <v>32.000000000000028</v>
      </c>
      <c r="T33" s="11">
        <f>(N33/N$173)*100</f>
        <v>2376.3669999999997</v>
      </c>
      <c r="U33" s="11">
        <f>(O33/O$173)*100</f>
        <v>25.908024999999995</v>
      </c>
      <c r="V33" s="11">
        <f>(P33/P$173)*100</f>
        <v>864.45400000000006</v>
      </c>
      <c r="W33" s="11">
        <f>(Q33/Q$173)*100</f>
        <v>15.968299999999999</v>
      </c>
      <c r="X33" s="14">
        <f>SUMPRODUCT($L$170:$Q$170, R33:W33)</f>
        <v>525.09328094388809</v>
      </c>
      <c r="Y33" s="11" t="str">
        <f t="shared" si="0"/>
        <v>Not Sustainable</v>
      </c>
    </row>
    <row r="34" spans="1:25" x14ac:dyDescent="0.3">
      <c r="A34" s="8">
        <v>67</v>
      </c>
      <c r="B34" s="15">
        <v>2010</v>
      </c>
      <c r="C34" s="15" t="s">
        <v>23</v>
      </c>
      <c r="D34" s="8" t="s">
        <v>42</v>
      </c>
      <c r="E34" s="16" t="s">
        <v>28</v>
      </c>
      <c r="F34" s="11" t="s">
        <v>26</v>
      </c>
      <c r="G34" s="11" t="s">
        <v>27</v>
      </c>
      <c r="H34" s="17">
        <v>23.36834</v>
      </c>
      <c r="I34" s="17">
        <v>90.767480000000006</v>
      </c>
      <c r="J34" s="18">
        <v>26.2</v>
      </c>
      <c r="K34" s="11">
        <v>28.95458701615361</v>
      </c>
      <c r="L34" s="18">
        <v>1444</v>
      </c>
      <c r="M34" s="18">
        <v>6.9</v>
      </c>
      <c r="N34" s="18">
        <v>232.7099</v>
      </c>
      <c r="O34" s="18">
        <v>5.6156539999999998E-2</v>
      </c>
      <c r="P34" s="18">
        <v>3.55423</v>
      </c>
      <c r="Q34" s="19">
        <v>31.075430000000001</v>
      </c>
      <c r="R34" s="11">
        <f>(L34/$L$173)*100</f>
        <v>361</v>
      </c>
      <c r="S34" s="11">
        <f>((M34-$M$169)/($M$173-$M$169))*100</f>
        <v>-19.999999999999929</v>
      </c>
      <c r="T34" s="11">
        <f>(N34/N$173)*100</f>
        <v>2327.0990000000002</v>
      </c>
      <c r="U34" s="11">
        <f>(O34/O$173)*100</f>
        <v>14.039135</v>
      </c>
      <c r="V34" s="11">
        <f>(P34/P$173)*100</f>
        <v>1184.7433333333333</v>
      </c>
      <c r="W34" s="11">
        <f>(Q34/Q$173)*100</f>
        <v>15.537714999999999</v>
      </c>
      <c r="X34" s="14">
        <f>SUMPRODUCT($L$170:$Q$170, R34:W34)</f>
        <v>693.96609200484761</v>
      </c>
      <c r="Y34" s="11" t="str">
        <f t="shared" si="0"/>
        <v>Not Sustainable</v>
      </c>
    </row>
    <row r="35" spans="1:25" x14ac:dyDescent="0.3">
      <c r="A35" s="8">
        <v>69</v>
      </c>
      <c r="B35" s="9">
        <v>2009</v>
      </c>
      <c r="C35" s="9" t="s">
        <v>23</v>
      </c>
      <c r="D35" s="8" t="s">
        <v>42</v>
      </c>
      <c r="E35" s="10" t="s">
        <v>29</v>
      </c>
      <c r="F35" s="11" t="s">
        <v>31</v>
      </c>
      <c r="G35" s="11" t="s">
        <v>32</v>
      </c>
      <c r="H35" s="12">
        <v>23.36834</v>
      </c>
      <c r="I35" s="12">
        <v>90.767480000000006</v>
      </c>
      <c r="J35" s="13">
        <v>26.5</v>
      </c>
      <c r="K35" s="11">
        <v>65.528802194452908</v>
      </c>
      <c r="L35" s="13">
        <v>1720</v>
      </c>
      <c r="M35" s="13">
        <v>6.95</v>
      </c>
      <c r="N35" s="13">
        <v>14.435483333333332</v>
      </c>
      <c r="O35" s="13">
        <v>0.69286929999999991</v>
      </c>
      <c r="P35" s="13">
        <v>1.674763</v>
      </c>
      <c r="Q35" s="13">
        <v>23.920249999999999</v>
      </c>
      <c r="R35" s="11">
        <f>(L35/$L$173)*100</f>
        <v>430</v>
      </c>
      <c r="S35" s="11">
        <f>((M35-$M$169)/($M$173-$M$169))*100</f>
        <v>-9.9999999999999645</v>
      </c>
      <c r="T35" s="11">
        <f>(N35/N$173)*100</f>
        <v>144.35483333333332</v>
      </c>
      <c r="U35" s="11">
        <f>(O35/O$173)*100</f>
        <v>173.21732499999999</v>
      </c>
      <c r="V35" s="11">
        <f>(P35/P$173)*100</f>
        <v>558.25433333333331</v>
      </c>
      <c r="W35" s="11">
        <f>(Q35/Q$173)*100</f>
        <v>11.960125</v>
      </c>
      <c r="X35" s="14">
        <f>SUMPRODUCT($L$170:$Q$170, R35:W35)</f>
        <v>379.99089711665982</v>
      </c>
      <c r="Y35" s="11" t="str">
        <f t="shared" si="0"/>
        <v>Not Sustainable</v>
      </c>
    </row>
    <row r="36" spans="1:25" x14ac:dyDescent="0.3">
      <c r="A36" s="8">
        <v>71</v>
      </c>
      <c r="B36" s="15">
        <v>2010</v>
      </c>
      <c r="C36" s="15" t="s">
        <v>23</v>
      </c>
      <c r="D36" s="8" t="s">
        <v>42</v>
      </c>
      <c r="E36" s="16" t="s">
        <v>29</v>
      </c>
      <c r="F36" s="11" t="s">
        <v>31</v>
      </c>
      <c r="G36" s="11" t="s">
        <v>32</v>
      </c>
      <c r="H36" s="17">
        <v>23.36834</v>
      </c>
      <c r="I36" s="17">
        <v>90.767480000000006</v>
      </c>
      <c r="J36" s="18">
        <v>26.1</v>
      </c>
      <c r="K36" s="11">
        <v>65.528802194452908</v>
      </c>
      <c r="L36" s="18">
        <v>1324</v>
      </c>
      <c r="M36" s="18">
        <v>7</v>
      </c>
      <c r="N36" s="18">
        <v>15.6</v>
      </c>
      <c r="O36" s="18">
        <v>0.65801799999999999</v>
      </c>
      <c r="P36" s="18">
        <v>1.8976569999999999</v>
      </c>
      <c r="Q36" s="19">
        <v>21.230139999999999</v>
      </c>
      <c r="R36" s="11">
        <f>(L36/$L$173)*100</f>
        <v>331</v>
      </c>
      <c r="S36" s="11">
        <f>((M36-$M$169)/($M$173-$M$169))*100</f>
        <v>0</v>
      </c>
      <c r="T36" s="11">
        <f>(N36/N$173)*100</f>
        <v>156</v>
      </c>
      <c r="U36" s="11">
        <f>(O36/O$173)*100</f>
        <v>164.50449999999998</v>
      </c>
      <c r="V36" s="11">
        <f>(P36/P$173)*100</f>
        <v>632.55233333333331</v>
      </c>
      <c r="W36" s="11">
        <f>(Q36/Q$173)*100</f>
        <v>10.615069999999999</v>
      </c>
      <c r="X36" s="14">
        <f>SUMPRODUCT($L$170:$Q$170, R36:W36)</f>
        <v>417.54692327525493</v>
      </c>
      <c r="Y36" s="11" t="str">
        <f t="shared" si="0"/>
        <v>Not Sustainable</v>
      </c>
    </row>
    <row r="37" spans="1:25" x14ac:dyDescent="0.3">
      <c r="A37" s="8">
        <v>73</v>
      </c>
      <c r="B37" s="15">
        <v>2011</v>
      </c>
      <c r="C37" s="15" t="s">
        <v>23</v>
      </c>
      <c r="D37" s="8" t="s">
        <v>42</v>
      </c>
      <c r="E37" s="21" t="s">
        <v>29</v>
      </c>
      <c r="F37" s="11" t="s">
        <v>31</v>
      </c>
      <c r="G37" s="11" t="s">
        <v>32</v>
      </c>
      <c r="H37" s="22">
        <v>23.36834</v>
      </c>
      <c r="I37" s="22">
        <v>90.767480000000006</v>
      </c>
      <c r="J37" s="18">
        <v>26.7</v>
      </c>
      <c r="K37" s="11">
        <v>65.528802194452908</v>
      </c>
      <c r="L37" s="18">
        <v>1321</v>
      </c>
      <c r="M37" s="18">
        <v>7.1</v>
      </c>
      <c r="N37" s="23">
        <v>14.17536</v>
      </c>
      <c r="O37" s="18">
        <v>0.74446749999999995</v>
      </c>
      <c r="P37" s="18">
        <v>1.190302</v>
      </c>
      <c r="Q37" s="19">
        <v>23.0869</v>
      </c>
      <c r="R37" s="11">
        <f>(L37/$L$173)*100</f>
        <v>330.25</v>
      </c>
      <c r="S37" s="11">
        <f>((M37-$M$169)/($M$173-$M$169))*100</f>
        <v>19.999999999999929</v>
      </c>
      <c r="T37" s="11">
        <f>(N37/N$173)*100</f>
        <v>141.75359999999998</v>
      </c>
      <c r="U37" s="11">
        <f>(O37/O$173)*100</f>
        <v>186.11687499999999</v>
      </c>
      <c r="V37" s="11">
        <f>(P37/P$173)*100</f>
        <v>396.76733333333334</v>
      </c>
      <c r="W37" s="11">
        <f>(Q37/Q$173)*100</f>
        <v>11.54345</v>
      </c>
      <c r="X37" s="14">
        <f>SUMPRODUCT($L$170:$Q$170, R37:W37)</f>
        <v>297.25482247679156</v>
      </c>
      <c r="Y37" s="11" t="str">
        <f t="shared" si="0"/>
        <v>Not Sustainable</v>
      </c>
    </row>
    <row r="38" spans="1:25" x14ac:dyDescent="0.3">
      <c r="A38" s="8">
        <v>74</v>
      </c>
      <c r="B38" s="9">
        <v>2009</v>
      </c>
      <c r="C38" s="9" t="s">
        <v>23</v>
      </c>
      <c r="D38" s="8" t="s">
        <v>42</v>
      </c>
      <c r="E38" s="10" t="s">
        <v>30</v>
      </c>
      <c r="F38" s="11" t="s">
        <v>26</v>
      </c>
      <c r="G38" s="11" t="s">
        <v>27</v>
      </c>
      <c r="H38" s="12">
        <v>23.36834</v>
      </c>
      <c r="I38" s="12">
        <v>90.767480000000006</v>
      </c>
      <c r="J38" s="13">
        <v>26.6</v>
      </c>
      <c r="K38" s="11">
        <v>82.291984151173423</v>
      </c>
      <c r="L38" s="13">
        <v>1710</v>
      </c>
      <c r="M38" s="13">
        <v>7.07</v>
      </c>
      <c r="N38" s="13">
        <v>255.9599</v>
      </c>
      <c r="O38" s="13">
        <v>0.1460031</v>
      </c>
      <c r="P38" s="13">
        <v>1.8890530000000001</v>
      </c>
      <c r="Q38" s="13">
        <v>31.911390000000001</v>
      </c>
      <c r="R38" s="11">
        <f>(L38/$L$173)*100</f>
        <v>427.50000000000006</v>
      </c>
      <c r="S38" s="11">
        <f>((M38-$M$169)/($M$173-$M$169))*100</f>
        <v>14.000000000000057</v>
      </c>
      <c r="T38" s="11">
        <f>(N38/N$173)*100</f>
        <v>2559.5990000000002</v>
      </c>
      <c r="U38" s="11">
        <f>(O38/O$173)*100</f>
        <v>36.500774999999997</v>
      </c>
      <c r="V38" s="11">
        <f>(P38/P$173)*100</f>
        <v>629.68433333333337</v>
      </c>
      <c r="W38" s="11">
        <f>(Q38/Q$173)*100</f>
        <v>15.955695</v>
      </c>
      <c r="X38" s="14">
        <f>SUMPRODUCT($L$170:$Q$170, R38:W38)</f>
        <v>403.21165763524954</v>
      </c>
      <c r="Y38" s="11" t="str">
        <f t="shared" si="0"/>
        <v>Not Sustainable</v>
      </c>
    </row>
    <row r="39" spans="1:25" x14ac:dyDescent="0.3">
      <c r="A39" s="8">
        <v>76</v>
      </c>
      <c r="B39" s="15">
        <v>2010</v>
      </c>
      <c r="C39" s="15" t="s">
        <v>23</v>
      </c>
      <c r="D39" s="8" t="s">
        <v>42</v>
      </c>
      <c r="E39" s="16" t="s">
        <v>30</v>
      </c>
      <c r="F39" s="11" t="s">
        <v>26</v>
      </c>
      <c r="G39" s="11" t="s">
        <v>27</v>
      </c>
      <c r="H39" s="17">
        <v>23.36834</v>
      </c>
      <c r="I39" s="17">
        <v>90.767480000000006</v>
      </c>
      <c r="J39" s="18">
        <v>26.2</v>
      </c>
      <c r="K39" s="11">
        <v>82.291984151173423</v>
      </c>
      <c r="L39" s="18">
        <v>1683</v>
      </c>
      <c r="M39" s="18">
        <v>6.8</v>
      </c>
      <c r="N39" s="18">
        <v>285.7296</v>
      </c>
      <c r="O39" s="18">
        <v>7.1283600000000003E-2</v>
      </c>
      <c r="P39" s="18">
        <v>2.278089</v>
      </c>
      <c r="Q39" s="19">
        <v>32.430250000000001</v>
      </c>
      <c r="R39" s="11">
        <f>(L39/$L$173)*100</f>
        <v>420.74999999999994</v>
      </c>
      <c r="S39" s="11">
        <f>((M39-$M$169)/($M$173-$M$169))*100</f>
        <v>-40.000000000000036</v>
      </c>
      <c r="T39" s="11">
        <f>(N39/N$173)*100</f>
        <v>2857.2960000000003</v>
      </c>
      <c r="U39" s="11">
        <f>(O39/O$173)*100</f>
        <v>17.820900000000002</v>
      </c>
      <c r="V39" s="11">
        <f>(P39/P$173)*100</f>
        <v>759.36300000000006</v>
      </c>
      <c r="W39" s="11">
        <f>(Q39/Q$173)*100</f>
        <v>16.215125</v>
      </c>
      <c r="X39" s="14">
        <f>SUMPRODUCT($L$170:$Q$170, R39:W39)</f>
        <v>470.40057082590209</v>
      </c>
      <c r="Y39" s="11" t="str">
        <f t="shared" si="0"/>
        <v>Not Sustainable</v>
      </c>
    </row>
    <row r="40" spans="1:25" x14ac:dyDescent="0.3">
      <c r="A40" s="8">
        <v>78</v>
      </c>
      <c r="B40" s="15">
        <v>2011</v>
      </c>
      <c r="C40" s="15" t="s">
        <v>23</v>
      </c>
      <c r="D40" s="8" t="s">
        <v>42</v>
      </c>
      <c r="E40" s="21" t="s">
        <v>30</v>
      </c>
      <c r="F40" s="11" t="s">
        <v>26</v>
      </c>
      <c r="G40" s="11" t="s">
        <v>27</v>
      </c>
      <c r="H40" s="22">
        <v>23.36834</v>
      </c>
      <c r="I40" s="22">
        <v>90.767480000000006</v>
      </c>
      <c r="J40" s="18">
        <v>26.3</v>
      </c>
      <c r="K40" s="11">
        <v>82.291984151173423</v>
      </c>
      <c r="L40" s="18">
        <v>1417</v>
      </c>
      <c r="M40" s="18">
        <v>6.8</v>
      </c>
      <c r="N40" s="23">
        <v>221.54509999999999</v>
      </c>
      <c r="O40" s="18">
        <v>0.1009543</v>
      </c>
      <c r="P40" s="18">
        <v>2.587872</v>
      </c>
      <c r="Q40" s="19">
        <v>31.102799999999998</v>
      </c>
      <c r="R40" s="11">
        <f>(L40/$L$173)*100</f>
        <v>354.25</v>
      </c>
      <c r="S40" s="11">
        <f>((M40-$M$169)/($M$173-$M$169))*100</f>
        <v>-40.000000000000036</v>
      </c>
      <c r="T40" s="11">
        <f>(N40/N$173)*100</f>
        <v>2215.451</v>
      </c>
      <c r="U40" s="11">
        <f>(O40/O$173)*100</f>
        <v>25.238574999999997</v>
      </c>
      <c r="V40" s="11">
        <f>(P40/P$173)*100</f>
        <v>862.62400000000014</v>
      </c>
      <c r="W40" s="11">
        <f>(Q40/Q$173)*100</f>
        <v>15.551399999999999</v>
      </c>
      <c r="X40" s="14">
        <f>SUMPRODUCT($L$170:$Q$170, R40:W40)</f>
        <v>519.52557324735915</v>
      </c>
      <c r="Y40" s="11" t="str">
        <f t="shared" si="0"/>
        <v>Not Sustainable</v>
      </c>
    </row>
    <row r="41" spans="1:25" x14ac:dyDescent="0.3">
      <c r="A41" s="8">
        <v>80</v>
      </c>
      <c r="B41" s="9">
        <v>2009</v>
      </c>
      <c r="C41" s="9" t="s">
        <v>23</v>
      </c>
      <c r="D41" s="8" t="s">
        <v>42</v>
      </c>
      <c r="E41" s="10" t="s">
        <v>34</v>
      </c>
      <c r="F41" s="11" t="s">
        <v>35</v>
      </c>
      <c r="G41" s="11" t="s">
        <v>43</v>
      </c>
      <c r="H41" s="12">
        <v>23.36834</v>
      </c>
      <c r="I41" s="12">
        <v>90.767480000000006</v>
      </c>
      <c r="J41" s="13">
        <v>26.9</v>
      </c>
      <c r="K41" s="11">
        <v>237.73239865894544</v>
      </c>
      <c r="L41" s="13">
        <v>1760</v>
      </c>
      <c r="M41" s="13">
        <v>6.34</v>
      </c>
      <c r="N41" s="13">
        <v>8.8974299999999999</v>
      </c>
      <c r="O41" s="13">
        <v>0.2188795</v>
      </c>
      <c r="P41" s="13">
        <v>4.8720179999999997</v>
      </c>
      <c r="Q41" s="13">
        <v>89.633380000000002</v>
      </c>
      <c r="R41" s="11">
        <f>(L41/$L$173)*100</f>
        <v>440.00000000000006</v>
      </c>
      <c r="S41" s="11">
        <f>((M41-$M$169)/($M$173-$M$169))*100</f>
        <v>-132.00000000000003</v>
      </c>
      <c r="T41" s="11">
        <f>(N41/N$173)*100</f>
        <v>88.974299999999999</v>
      </c>
      <c r="U41" s="11">
        <f>(O41/O$173)*100</f>
        <v>54.719874999999995</v>
      </c>
      <c r="V41" s="11">
        <f>(P41/P$173)*100</f>
        <v>1624.0059999999999</v>
      </c>
      <c r="W41" s="11">
        <f>(Q41/Q$173)*100</f>
        <v>44.816690000000001</v>
      </c>
      <c r="X41" s="14">
        <f>SUMPRODUCT($L$170:$Q$170, R41:W41)</f>
        <v>912.51604350939772</v>
      </c>
      <c r="Y41" s="11" t="str">
        <f t="shared" si="0"/>
        <v>Not Sustainable</v>
      </c>
    </row>
    <row r="42" spans="1:25" x14ac:dyDescent="0.3">
      <c r="A42" s="8">
        <v>82</v>
      </c>
      <c r="B42" s="15">
        <v>2010</v>
      </c>
      <c r="C42" s="15" t="s">
        <v>23</v>
      </c>
      <c r="D42" s="8" t="s">
        <v>42</v>
      </c>
      <c r="E42" s="16" t="s">
        <v>34</v>
      </c>
      <c r="F42" s="11" t="s">
        <v>35</v>
      </c>
      <c r="G42" s="11" t="s">
        <v>43</v>
      </c>
      <c r="H42" s="17">
        <v>23.36834</v>
      </c>
      <c r="I42" s="17">
        <v>90.767480000000006</v>
      </c>
      <c r="J42" s="18">
        <v>26.3</v>
      </c>
      <c r="K42" s="11">
        <v>237.73239865894544</v>
      </c>
      <c r="L42" s="18">
        <v>1737</v>
      </c>
      <c r="M42" s="18">
        <v>6.5</v>
      </c>
      <c r="N42" s="18">
        <v>5.6</v>
      </c>
      <c r="O42" s="18">
        <v>0.21374489999999999</v>
      </c>
      <c r="P42" s="18">
        <v>5.2732020000000004</v>
      </c>
      <c r="Q42" s="19">
        <v>76.970520000000008</v>
      </c>
      <c r="R42" s="11">
        <f>(L42/$L$173)*100</f>
        <v>434.25</v>
      </c>
      <c r="S42" s="11">
        <f>((M42-$M$169)/($M$173-$M$169))*100</f>
        <v>-100</v>
      </c>
      <c r="T42" s="11">
        <f>(N42/N$173)*100</f>
        <v>55.999999999999993</v>
      </c>
      <c r="U42" s="11">
        <f>(O42/O$173)*100</f>
        <v>53.436224999999993</v>
      </c>
      <c r="V42" s="11">
        <f>(P42/P$173)*100</f>
        <v>1757.7340000000004</v>
      </c>
      <c r="W42" s="11">
        <f>(Q42/Q$173)*100</f>
        <v>38.485260000000004</v>
      </c>
      <c r="X42" s="14">
        <f>SUMPRODUCT($L$170:$Q$170, R42:W42)</f>
        <v>985.52590705995351</v>
      </c>
      <c r="Y42" s="11" t="str">
        <f t="shared" si="0"/>
        <v>Not Sustainable</v>
      </c>
    </row>
    <row r="43" spans="1:25" x14ac:dyDescent="0.3">
      <c r="A43" s="8">
        <v>84</v>
      </c>
      <c r="B43" s="15">
        <v>2011</v>
      </c>
      <c r="C43" s="15" t="s">
        <v>23</v>
      </c>
      <c r="D43" s="8" t="s">
        <v>42</v>
      </c>
      <c r="E43" s="21" t="s">
        <v>34</v>
      </c>
      <c r="F43" s="11" t="s">
        <v>35</v>
      </c>
      <c r="G43" s="11" t="s">
        <v>43</v>
      </c>
      <c r="H43" s="22">
        <v>23.36834</v>
      </c>
      <c r="I43" s="22">
        <v>90.767480000000006</v>
      </c>
      <c r="J43" s="18">
        <v>26.6</v>
      </c>
      <c r="K43" s="11">
        <v>237.73239865894544</v>
      </c>
      <c r="L43" s="18">
        <v>1741</v>
      </c>
      <c r="M43" s="18">
        <v>6.4</v>
      </c>
      <c r="N43" s="23">
        <v>5.6</v>
      </c>
      <c r="O43" s="18">
        <v>0.21588399999999999</v>
      </c>
      <c r="P43" s="18">
        <v>4.7381039999999999</v>
      </c>
      <c r="Q43" s="19">
        <v>79.757000000000005</v>
      </c>
      <c r="R43" s="11">
        <f>(L43/$L$173)*100</f>
        <v>435.25</v>
      </c>
      <c r="S43" s="11">
        <f>((M43-$M$169)/($M$173-$M$169))*100</f>
        <v>-119.99999999999993</v>
      </c>
      <c r="T43" s="11">
        <f>(N43/N$173)*100</f>
        <v>55.999999999999993</v>
      </c>
      <c r="U43" s="11">
        <f>(O43/O$173)*100</f>
        <v>53.970999999999989</v>
      </c>
      <c r="V43" s="11">
        <f>(P43/P$173)*100</f>
        <v>1579.3679999999999</v>
      </c>
      <c r="W43" s="11">
        <f>(Q43/Q$173)*100</f>
        <v>39.878500000000003</v>
      </c>
      <c r="X43" s="14">
        <f>SUMPRODUCT($L$170:$Q$170, R43:W43)</f>
        <v>887.42626162710928</v>
      </c>
      <c r="Y43" s="11" t="str">
        <f t="shared" si="0"/>
        <v>Not Sustainable</v>
      </c>
    </row>
    <row r="44" spans="1:25" x14ac:dyDescent="0.3">
      <c r="A44" s="8">
        <v>86</v>
      </c>
      <c r="B44" s="15">
        <v>2010</v>
      </c>
      <c r="C44" s="15" t="s">
        <v>23</v>
      </c>
      <c r="D44" s="8" t="s">
        <v>42</v>
      </c>
      <c r="E44" s="20" t="s">
        <v>36</v>
      </c>
      <c r="F44" s="11" t="s">
        <v>37</v>
      </c>
      <c r="G44" s="11" t="s">
        <v>38</v>
      </c>
      <c r="H44" s="22">
        <v>23.36834</v>
      </c>
      <c r="I44" s="22">
        <v>90.767480000000006</v>
      </c>
      <c r="J44" s="18">
        <v>26.8</v>
      </c>
      <c r="K44" s="11">
        <v>101.52439024390245</v>
      </c>
      <c r="L44" s="18">
        <v>1078</v>
      </c>
      <c r="M44" s="18">
        <v>6.5</v>
      </c>
      <c r="N44" s="23">
        <v>6.42</v>
      </c>
      <c r="O44" s="18">
        <v>0.18551240000000002</v>
      </c>
      <c r="P44" s="18">
        <v>3.6578150000000003</v>
      </c>
      <c r="Q44" s="19">
        <v>29.585000000000001</v>
      </c>
      <c r="R44" s="11">
        <f>(L44/$L$173)*100</f>
        <v>269.5</v>
      </c>
      <c r="S44" s="11">
        <f>((M44-$M$169)/($M$173-$M$169))*100</f>
        <v>-100</v>
      </c>
      <c r="T44" s="11">
        <f>(N44/N$173)*100</f>
        <v>64.2</v>
      </c>
      <c r="U44" s="11">
        <f>(O44/O$173)*100</f>
        <v>46.378100000000003</v>
      </c>
      <c r="V44" s="11">
        <f>(P44/P$173)*100</f>
        <v>1219.2716666666668</v>
      </c>
      <c r="W44" s="11">
        <f>(Q44/Q$173)*100</f>
        <v>14.7925</v>
      </c>
      <c r="X44" s="14">
        <f>SUMPRODUCT($L$170:$Q$170, R44:W44)</f>
        <v>687.17550029725169</v>
      </c>
      <c r="Y44" s="11" t="str">
        <f t="shared" si="0"/>
        <v>Not Sustainable</v>
      </c>
    </row>
    <row r="45" spans="1:25" x14ac:dyDescent="0.3">
      <c r="A45" s="8">
        <v>88</v>
      </c>
      <c r="B45" s="15">
        <v>2011</v>
      </c>
      <c r="C45" s="15" t="s">
        <v>23</v>
      </c>
      <c r="D45" s="8" t="s">
        <v>42</v>
      </c>
      <c r="E45" s="20" t="s">
        <v>36</v>
      </c>
      <c r="F45" s="11" t="s">
        <v>37</v>
      </c>
      <c r="G45" s="11" t="s">
        <v>38</v>
      </c>
      <c r="H45" s="22">
        <v>23.36834</v>
      </c>
      <c r="I45" s="22">
        <v>90.767480000000006</v>
      </c>
      <c r="J45" s="18">
        <v>26.5</v>
      </c>
      <c r="K45" s="11">
        <v>101.52439024390245</v>
      </c>
      <c r="L45" s="18">
        <v>955</v>
      </c>
      <c r="M45" s="18">
        <v>6.8</v>
      </c>
      <c r="N45" s="23">
        <v>5.6</v>
      </c>
      <c r="O45" s="18">
        <v>0.221</v>
      </c>
      <c r="P45" s="18">
        <v>4.58</v>
      </c>
      <c r="Q45" s="19">
        <v>33.25</v>
      </c>
      <c r="R45" s="11">
        <f>(L45/$L$173)*100</f>
        <v>238.75000000000003</v>
      </c>
      <c r="S45" s="11">
        <f>((M45-$M$169)/($M$173-$M$169))*100</f>
        <v>-40.000000000000036</v>
      </c>
      <c r="T45" s="11">
        <f>(N45/N$173)*100</f>
        <v>55.999999999999993</v>
      </c>
      <c r="U45" s="11">
        <f>(O45/O$173)*100</f>
        <v>55.25</v>
      </c>
      <c r="V45" s="11">
        <f>(P45/P$173)*100</f>
        <v>1526.6666666666667</v>
      </c>
      <c r="W45" s="11">
        <f>(Q45/Q$173)*100</f>
        <v>16.625</v>
      </c>
      <c r="X45" s="14">
        <f>SUMPRODUCT($L$170:$Q$170, R45:W45)</f>
        <v>860.68770293135788</v>
      </c>
      <c r="Y45" s="11" t="str">
        <f t="shared" si="0"/>
        <v>Not Sustainable</v>
      </c>
    </row>
    <row r="46" spans="1:25" x14ac:dyDescent="0.3">
      <c r="A46" s="8">
        <v>90</v>
      </c>
      <c r="B46" s="9">
        <v>2009</v>
      </c>
      <c r="C46" s="9" t="s">
        <v>23</v>
      </c>
      <c r="D46" s="8" t="s">
        <v>44</v>
      </c>
      <c r="E46" s="10" t="s">
        <v>25</v>
      </c>
      <c r="F46" s="11" t="s">
        <v>26</v>
      </c>
      <c r="G46" s="11" t="s">
        <v>27</v>
      </c>
      <c r="H46" s="12">
        <v>23.39517</v>
      </c>
      <c r="I46" s="12">
        <v>90.667760000000001</v>
      </c>
      <c r="J46" s="13">
        <v>27.1</v>
      </c>
      <c r="K46" s="11">
        <v>15.239256324291373</v>
      </c>
      <c r="L46" s="13">
        <v>260</v>
      </c>
      <c r="M46" s="13">
        <v>7.04</v>
      </c>
      <c r="N46" s="13">
        <v>98.738339999999994</v>
      </c>
      <c r="O46" s="13">
        <v>0.60519429999999996</v>
      </c>
      <c r="P46" s="13">
        <v>2.1264499999999997</v>
      </c>
      <c r="Q46" s="13">
        <v>49.237139999999997</v>
      </c>
      <c r="R46" s="11">
        <f>(L46/$L$173)*100</f>
        <v>65</v>
      </c>
      <c r="S46" s="11">
        <f>((M46-$M$169)/($M$173-$M$169))*100</f>
        <v>8.0000000000000071</v>
      </c>
      <c r="T46" s="11">
        <f>(N46/N$173)*100</f>
        <v>987.38339999999982</v>
      </c>
      <c r="U46" s="11">
        <f>(O46/O$173)*100</f>
        <v>151.298575</v>
      </c>
      <c r="V46" s="11">
        <f>(P46/P$173)*100</f>
        <v>708.81666666666661</v>
      </c>
      <c r="W46" s="11">
        <f>(Q46/Q$173)*100</f>
        <v>24.618569999999998</v>
      </c>
      <c r="X46" s="14">
        <f>SUMPRODUCT($L$170:$Q$170, R46:W46)</f>
        <v>467.72823584670965</v>
      </c>
      <c r="Y46" s="11" t="str">
        <f t="shared" si="0"/>
        <v>Not Sustainable</v>
      </c>
    </row>
    <row r="47" spans="1:25" x14ac:dyDescent="0.3">
      <c r="A47" s="8">
        <v>92</v>
      </c>
      <c r="B47" s="15">
        <v>2010</v>
      </c>
      <c r="C47" s="15" t="s">
        <v>23</v>
      </c>
      <c r="D47" s="8" t="s">
        <v>44</v>
      </c>
      <c r="E47" s="16" t="s">
        <v>25</v>
      </c>
      <c r="F47" s="11" t="s">
        <v>26</v>
      </c>
      <c r="G47" s="11" t="s">
        <v>27</v>
      </c>
      <c r="H47" s="17">
        <v>23.39517</v>
      </c>
      <c r="I47" s="17">
        <v>90.667760000000001</v>
      </c>
      <c r="J47" s="18">
        <v>27.5</v>
      </c>
      <c r="K47" s="11">
        <v>15.239256324291373</v>
      </c>
      <c r="L47" s="18">
        <v>447</v>
      </c>
      <c r="M47" s="18">
        <v>6.8</v>
      </c>
      <c r="N47" s="18">
        <v>87.999380000000002</v>
      </c>
      <c r="O47" s="18">
        <v>0.67616080000000001</v>
      </c>
      <c r="P47" s="18">
        <v>2.0310869999999999</v>
      </c>
      <c r="Q47" s="19">
        <v>53.168289999999999</v>
      </c>
      <c r="R47" s="11">
        <f>(L47/$L$173)*100</f>
        <v>111.75</v>
      </c>
      <c r="S47" s="11">
        <f>((M47-$M$169)/($M$173-$M$169))*100</f>
        <v>-40.000000000000036</v>
      </c>
      <c r="T47" s="11">
        <f>(N47/N$173)*100</f>
        <v>879.99380000000008</v>
      </c>
      <c r="U47" s="11">
        <f>(O47/O$173)*100</f>
        <v>169.0402</v>
      </c>
      <c r="V47" s="11">
        <f>(P47/P$173)*100</f>
        <v>677.029</v>
      </c>
      <c r="W47" s="11">
        <f>(Q47/Q$173)*100</f>
        <v>26.584144999999999</v>
      </c>
      <c r="X47" s="14">
        <f>SUMPRODUCT($L$170:$Q$170, R47:W47)</f>
        <v>454.78537671422691</v>
      </c>
      <c r="Y47" s="11" t="str">
        <f t="shared" si="0"/>
        <v>Not Sustainable</v>
      </c>
    </row>
    <row r="48" spans="1:25" x14ac:dyDescent="0.3">
      <c r="A48" s="8">
        <v>94</v>
      </c>
      <c r="B48" s="15">
        <v>2011</v>
      </c>
      <c r="C48" s="15" t="s">
        <v>23</v>
      </c>
      <c r="D48" s="8" t="s">
        <v>44</v>
      </c>
      <c r="E48" s="21" t="s">
        <v>25</v>
      </c>
      <c r="F48" s="11" t="s">
        <v>26</v>
      </c>
      <c r="G48" s="11" t="s">
        <v>27</v>
      </c>
      <c r="H48" s="22">
        <v>23.39517</v>
      </c>
      <c r="I48" s="22">
        <v>90.667760000000001</v>
      </c>
      <c r="J48" s="18">
        <v>27.2</v>
      </c>
      <c r="K48" s="11">
        <v>15.239256324291373</v>
      </c>
      <c r="L48" s="18">
        <v>508</v>
      </c>
      <c r="M48" s="18">
        <v>6.8</v>
      </c>
      <c r="N48" s="23">
        <v>94.155429999999996</v>
      </c>
      <c r="O48" s="18">
        <v>0.95742340000000004</v>
      </c>
      <c r="P48" s="18">
        <v>2.427397</v>
      </c>
      <c r="Q48" s="19">
        <v>79.61460000000001</v>
      </c>
      <c r="R48" s="11">
        <f>(L48/$L$173)*100</f>
        <v>127</v>
      </c>
      <c r="S48" s="11">
        <f>((M48-$M$169)/($M$173-$M$169))*100</f>
        <v>-40.000000000000036</v>
      </c>
      <c r="T48" s="11">
        <f>(N48/N$173)*100</f>
        <v>941.55430000000001</v>
      </c>
      <c r="U48" s="11">
        <f>(O48/O$173)*100</f>
        <v>239.35585</v>
      </c>
      <c r="V48" s="11">
        <f>(P48/P$173)*100</f>
        <v>809.13233333333335</v>
      </c>
      <c r="W48" s="11">
        <f>(Q48/Q$173)*100</f>
        <v>39.807300000000005</v>
      </c>
      <c r="X48" s="14">
        <f>SUMPRODUCT($L$170:$Q$170, R48:W48)</f>
        <v>557.25109660218595</v>
      </c>
      <c r="Y48" s="11" t="str">
        <f t="shared" si="0"/>
        <v>Not Sustainable</v>
      </c>
    </row>
    <row r="49" spans="1:25" x14ac:dyDescent="0.3">
      <c r="A49" s="8">
        <v>96</v>
      </c>
      <c r="B49" s="9">
        <v>2009</v>
      </c>
      <c r="C49" s="9" t="s">
        <v>23</v>
      </c>
      <c r="D49" s="8" t="s">
        <v>44</v>
      </c>
      <c r="E49" s="10" t="s">
        <v>28</v>
      </c>
      <c r="F49" s="11" t="s">
        <v>26</v>
      </c>
      <c r="G49" s="11" t="s">
        <v>27</v>
      </c>
      <c r="H49" s="12">
        <v>23.39517</v>
      </c>
      <c r="I49" s="12">
        <v>90.667760000000001</v>
      </c>
      <c r="J49" s="13">
        <v>27.4</v>
      </c>
      <c r="K49" s="11">
        <v>30.478512648582747</v>
      </c>
      <c r="L49" s="13">
        <v>910</v>
      </c>
      <c r="M49" s="13">
        <v>7.16</v>
      </c>
      <c r="N49" s="13">
        <v>696.16735199999994</v>
      </c>
      <c r="O49" s="13">
        <v>0.77980020000000005</v>
      </c>
      <c r="P49" s="13">
        <v>6.3185479999999998</v>
      </c>
      <c r="Q49" s="13">
        <v>105.9666</v>
      </c>
      <c r="R49" s="11">
        <f>(L49/$L$173)*100</f>
        <v>227.5</v>
      </c>
      <c r="S49" s="11">
        <f>((M49-$M$169)/($M$173-$M$169))*100</f>
        <v>32.000000000000028</v>
      </c>
      <c r="T49" s="11">
        <f>(N49/N$173)*100</f>
        <v>6961.6735199999994</v>
      </c>
      <c r="U49" s="11">
        <f>(O49/O$173)*100</f>
        <v>194.95005</v>
      </c>
      <c r="V49" s="11">
        <f>(P49/P$173)*100</f>
        <v>2106.182666666667</v>
      </c>
      <c r="W49" s="11">
        <f>(Q49/Q$173)*100</f>
        <v>52.9833</v>
      </c>
      <c r="X49" s="14">
        <f>SUMPRODUCT($L$170:$Q$170, R49:W49)</f>
        <v>1351.5025434033021</v>
      </c>
      <c r="Y49" s="11" t="str">
        <f t="shared" si="0"/>
        <v>Not Sustainable</v>
      </c>
    </row>
    <row r="50" spans="1:25" x14ac:dyDescent="0.3">
      <c r="A50" s="8">
        <v>98</v>
      </c>
      <c r="B50" s="15">
        <v>2010</v>
      </c>
      <c r="C50" s="15" t="s">
        <v>23</v>
      </c>
      <c r="D50" s="8" t="s">
        <v>44</v>
      </c>
      <c r="E50" s="16" t="s">
        <v>28</v>
      </c>
      <c r="F50" s="11" t="s">
        <v>26</v>
      </c>
      <c r="G50" s="11" t="s">
        <v>27</v>
      </c>
      <c r="H50" s="17">
        <v>23.39517</v>
      </c>
      <c r="I50" s="17">
        <v>90.667760000000001</v>
      </c>
      <c r="J50" s="18">
        <v>27.6</v>
      </c>
      <c r="K50" s="11">
        <v>30.478512648582747</v>
      </c>
      <c r="L50" s="18">
        <v>940</v>
      </c>
      <c r="M50" s="18">
        <v>7.1</v>
      </c>
      <c r="N50" s="18">
        <v>692.28976</v>
      </c>
      <c r="O50" s="18">
        <v>0.82959919999999998</v>
      </c>
      <c r="P50" s="18">
        <v>9.3654670000000007</v>
      </c>
      <c r="Q50" s="19">
        <v>94.972149999999999</v>
      </c>
      <c r="R50" s="11">
        <f>(L50/$L$173)*100</f>
        <v>235</v>
      </c>
      <c r="S50" s="11">
        <f>((M50-$M$169)/($M$173-$M$169))*100</f>
        <v>19.999999999999929</v>
      </c>
      <c r="T50" s="11">
        <f>(N50/N$173)*100</f>
        <v>6922.8976000000002</v>
      </c>
      <c r="U50" s="11">
        <f>(O50/O$173)*100</f>
        <v>207.3998</v>
      </c>
      <c r="V50" s="11">
        <f>(P50/P$173)*100</f>
        <v>3121.822333333334</v>
      </c>
      <c r="W50" s="11">
        <f>(Q50/Q$173)*100</f>
        <v>47.486075</v>
      </c>
      <c r="X50" s="14">
        <f>SUMPRODUCT($L$170:$Q$170, R50:W50)</f>
        <v>1913.0781124685604</v>
      </c>
      <c r="Y50" s="11" t="str">
        <f t="shared" si="0"/>
        <v>Not Sustainable</v>
      </c>
    </row>
    <row r="51" spans="1:25" x14ac:dyDescent="0.3">
      <c r="A51" s="8">
        <v>100</v>
      </c>
      <c r="B51" s="15">
        <v>2011</v>
      </c>
      <c r="C51" s="15" t="s">
        <v>23</v>
      </c>
      <c r="D51" s="8" t="s">
        <v>44</v>
      </c>
      <c r="E51" s="21" t="s">
        <v>28</v>
      </c>
      <c r="F51" s="11" t="s">
        <v>26</v>
      </c>
      <c r="G51" s="11" t="s">
        <v>27</v>
      </c>
      <c r="H51" s="22">
        <v>23.39517</v>
      </c>
      <c r="I51" s="22">
        <v>90.667760000000001</v>
      </c>
      <c r="J51" s="18">
        <v>27.2</v>
      </c>
      <c r="K51" s="11">
        <v>30.478512648582747</v>
      </c>
      <c r="L51" s="18">
        <v>1129</v>
      </c>
      <c r="M51" s="18">
        <v>6.6</v>
      </c>
      <c r="N51" s="23">
        <v>725.89440000000002</v>
      </c>
      <c r="O51" s="18">
        <v>0.81197149999999996</v>
      </c>
      <c r="P51" s="18">
        <v>7.1506259999999999</v>
      </c>
      <c r="Q51" s="19">
        <v>97.448700000000002</v>
      </c>
      <c r="R51" s="11">
        <f>(L51/$L$173)*100</f>
        <v>282.25</v>
      </c>
      <c r="S51" s="11">
        <f>((M51-$M$169)/($M$173-$M$169))*100</f>
        <v>-80.000000000000071</v>
      </c>
      <c r="T51" s="11">
        <f>(N51/N$173)*100</f>
        <v>7258.9439999999995</v>
      </c>
      <c r="U51" s="11">
        <f>(O51/O$173)*100</f>
        <v>202.99287499999997</v>
      </c>
      <c r="V51" s="11">
        <f>(P51/P$173)*100</f>
        <v>2383.5419999999999</v>
      </c>
      <c r="W51" s="11">
        <f>(Q51/Q$173)*100</f>
        <v>48.724350000000001</v>
      </c>
      <c r="X51" s="14">
        <f>SUMPRODUCT($L$170:$Q$170, R51:W51)</f>
        <v>1509.4744136507063</v>
      </c>
      <c r="Y51" s="11" t="str">
        <f t="shared" si="0"/>
        <v>Not Sustainable</v>
      </c>
    </row>
    <row r="52" spans="1:25" x14ac:dyDescent="0.3">
      <c r="A52" s="8">
        <v>102</v>
      </c>
      <c r="B52" s="9">
        <v>2009</v>
      </c>
      <c r="C52" s="9" t="s">
        <v>23</v>
      </c>
      <c r="D52" s="8" t="s">
        <v>44</v>
      </c>
      <c r="E52" s="10" t="s">
        <v>29</v>
      </c>
      <c r="F52" s="11" t="s">
        <v>26</v>
      </c>
      <c r="G52" s="11" t="s">
        <v>27</v>
      </c>
      <c r="H52" s="12">
        <v>23.39517</v>
      </c>
      <c r="I52" s="12">
        <v>90.667760000000001</v>
      </c>
      <c r="J52" s="13">
        <v>27.7</v>
      </c>
      <c r="K52" s="11">
        <v>39.622066443157571</v>
      </c>
      <c r="L52" s="13">
        <v>1400</v>
      </c>
      <c r="M52" s="13">
        <v>7.21</v>
      </c>
      <c r="N52" s="13">
        <v>343.64699999999999</v>
      </c>
      <c r="O52" s="13">
        <v>0.12401810000000001</v>
      </c>
      <c r="P52" s="13">
        <v>1.7723030000000002</v>
      </c>
      <c r="Q52" s="13">
        <v>61.245739999999998</v>
      </c>
      <c r="R52" s="11">
        <f>(L52/$L$173)*100</f>
        <v>350</v>
      </c>
      <c r="S52" s="11">
        <f>((M52-$M$169)/($M$173-$M$169))*100</f>
        <v>41.999999999999993</v>
      </c>
      <c r="T52" s="11">
        <f>(N52/N$173)*100</f>
        <v>3436.47</v>
      </c>
      <c r="U52" s="11">
        <f>(O52/O$173)*100</f>
        <v>31.004525000000001</v>
      </c>
      <c r="V52" s="11">
        <f>(P52/P$173)*100</f>
        <v>590.76766666666674</v>
      </c>
      <c r="W52" s="11">
        <f>(Q52/Q$173)*100</f>
        <v>30.622869999999995</v>
      </c>
      <c r="X52" s="14">
        <f>SUMPRODUCT($L$170:$Q$170, R52:W52)</f>
        <v>394.62400588375186</v>
      </c>
      <c r="Y52" s="11" t="str">
        <f t="shared" si="0"/>
        <v>Not Sustainable</v>
      </c>
    </row>
    <row r="53" spans="1:25" x14ac:dyDescent="0.3">
      <c r="A53" s="8">
        <v>104</v>
      </c>
      <c r="B53" s="15">
        <v>2010</v>
      </c>
      <c r="C53" s="15" t="s">
        <v>23</v>
      </c>
      <c r="D53" s="8" t="s">
        <v>44</v>
      </c>
      <c r="E53" s="16" t="s">
        <v>29</v>
      </c>
      <c r="F53" s="11" t="s">
        <v>26</v>
      </c>
      <c r="G53" s="11" t="s">
        <v>27</v>
      </c>
      <c r="H53" s="17">
        <v>23.39517</v>
      </c>
      <c r="I53" s="17">
        <v>90.667760000000001</v>
      </c>
      <c r="J53" s="18">
        <v>27.7</v>
      </c>
      <c r="K53" s="11">
        <v>39.622066443157571</v>
      </c>
      <c r="L53" s="18">
        <v>1280</v>
      </c>
      <c r="M53" s="18">
        <v>6.8</v>
      </c>
      <c r="N53" s="18">
        <v>302.18369999999999</v>
      </c>
      <c r="O53" s="18">
        <v>0.1387332</v>
      </c>
      <c r="P53" s="18">
        <v>3.9127390000000002</v>
      </c>
      <c r="Q53" s="19">
        <v>54.14575</v>
      </c>
      <c r="R53" s="11">
        <f>(L53/$L$173)*100</f>
        <v>320</v>
      </c>
      <c r="S53" s="11">
        <f>((M53-$M$169)/($M$173-$M$169))*100</f>
        <v>-40.000000000000036</v>
      </c>
      <c r="T53" s="11">
        <f>(N53/N$173)*100</f>
        <v>3021.837</v>
      </c>
      <c r="U53" s="11">
        <f>(O53/O$173)*100</f>
        <v>34.683300000000003</v>
      </c>
      <c r="V53" s="11">
        <f>(P53/P$173)*100</f>
        <v>1304.2463333333335</v>
      </c>
      <c r="W53" s="11">
        <f>(Q53/Q$173)*100</f>
        <v>27.072875000000003</v>
      </c>
      <c r="X53" s="14">
        <f>SUMPRODUCT($L$170:$Q$170, R53:W53)</f>
        <v>779.03390184981959</v>
      </c>
      <c r="Y53" s="11" t="str">
        <f t="shared" si="0"/>
        <v>Not Sustainable</v>
      </c>
    </row>
    <row r="54" spans="1:25" x14ac:dyDescent="0.3">
      <c r="A54" s="8">
        <v>106</v>
      </c>
      <c r="B54" s="9">
        <v>2009</v>
      </c>
      <c r="C54" s="9" t="s">
        <v>23</v>
      </c>
      <c r="D54" s="8" t="s">
        <v>44</v>
      </c>
      <c r="E54" s="10" t="s">
        <v>30</v>
      </c>
      <c r="F54" s="11" t="s">
        <v>31</v>
      </c>
      <c r="G54" s="11" t="s">
        <v>32</v>
      </c>
      <c r="H54" s="12">
        <v>23.39517</v>
      </c>
      <c r="I54" s="12">
        <v>90.667760000000001</v>
      </c>
      <c r="J54" s="13">
        <v>29.4</v>
      </c>
      <c r="K54" s="11">
        <v>88.387686680889971</v>
      </c>
      <c r="L54" s="13">
        <v>480</v>
      </c>
      <c r="M54" s="13">
        <v>6.8</v>
      </c>
      <c r="N54" s="13">
        <v>24.191210000000002</v>
      </c>
      <c r="O54" s="13">
        <v>0.20879200000000001</v>
      </c>
      <c r="P54" s="13">
        <v>3.3488259999999999</v>
      </c>
      <c r="Q54" s="13">
        <v>10.37196</v>
      </c>
      <c r="R54" s="11">
        <f>(L54/$L$173)*100</f>
        <v>120</v>
      </c>
      <c r="S54" s="11">
        <f>((M54-$M$169)/($M$173-$M$169))*100</f>
        <v>-40.000000000000036</v>
      </c>
      <c r="T54" s="11">
        <f>(N54/N$173)*100</f>
        <v>241.91210000000001</v>
      </c>
      <c r="U54" s="11">
        <f>(O54/O$173)*100</f>
        <v>52.198</v>
      </c>
      <c r="V54" s="11">
        <f>(P54/P$173)*100</f>
        <v>1116.2753333333333</v>
      </c>
      <c r="W54" s="11">
        <f>(Q54/Q$173)*100</f>
        <v>5.1859799999999998</v>
      </c>
      <c r="X54" s="14">
        <f>SUMPRODUCT($L$170:$Q$170, R54:W54)</f>
        <v>637.22265073581195</v>
      </c>
      <c r="Y54" s="11" t="str">
        <f t="shared" si="0"/>
        <v>Not Sustainable</v>
      </c>
    </row>
    <row r="55" spans="1:25" x14ac:dyDescent="0.3">
      <c r="A55" s="8">
        <v>108</v>
      </c>
      <c r="B55" s="15">
        <v>2010</v>
      </c>
      <c r="C55" s="15" t="s">
        <v>23</v>
      </c>
      <c r="D55" s="8" t="s">
        <v>44</v>
      </c>
      <c r="E55" s="16" t="s">
        <v>30</v>
      </c>
      <c r="F55" s="11" t="s">
        <v>31</v>
      </c>
      <c r="G55" s="11" t="s">
        <v>32</v>
      </c>
      <c r="H55" s="17">
        <v>23.39517</v>
      </c>
      <c r="I55" s="17">
        <v>90.667760000000001</v>
      </c>
      <c r="J55" s="18">
        <v>28.3</v>
      </c>
      <c r="K55" s="11">
        <v>88.387686680889971</v>
      </c>
      <c r="L55" s="18">
        <v>580</v>
      </c>
      <c r="M55" s="18">
        <v>6.4</v>
      </c>
      <c r="N55" s="18">
        <v>21.6</v>
      </c>
      <c r="O55" s="18">
        <v>0.17865929999999999</v>
      </c>
      <c r="P55" s="18">
        <v>2.7960690000000001</v>
      </c>
      <c r="Q55" s="19">
        <v>9.8523840000000007</v>
      </c>
      <c r="R55" s="11">
        <f>(L55/$L$173)*100</f>
        <v>145</v>
      </c>
      <c r="S55" s="11">
        <f>((M55-$M$169)/($M$173-$M$169))*100</f>
        <v>-119.99999999999993</v>
      </c>
      <c r="T55" s="11">
        <f>(N55/N$173)*100</f>
        <v>216</v>
      </c>
      <c r="U55" s="11">
        <f>(O55/O$173)*100</f>
        <v>44.664824999999993</v>
      </c>
      <c r="V55" s="11">
        <f>(P55/P$173)*100</f>
        <v>932.02300000000002</v>
      </c>
      <c r="W55" s="11">
        <f>(Q55/Q$173)*100</f>
        <v>4.9261920000000003</v>
      </c>
      <c r="X55" s="14">
        <f>SUMPRODUCT($L$170:$Q$170, R55:W55)</f>
        <v>530.83701909068463</v>
      </c>
      <c r="Y55" s="11" t="str">
        <f t="shared" si="0"/>
        <v>Not Sustainable</v>
      </c>
    </row>
    <row r="56" spans="1:25" x14ac:dyDescent="0.3">
      <c r="A56" s="8">
        <v>109</v>
      </c>
      <c r="B56" s="15">
        <v>2011</v>
      </c>
      <c r="C56" s="15" t="s">
        <v>23</v>
      </c>
      <c r="D56" s="8" t="s">
        <v>44</v>
      </c>
      <c r="E56" s="21" t="s">
        <v>30</v>
      </c>
      <c r="F56" s="11" t="s">
        <v>31</v>
      </c>
      <c r="G56" s="11" t="s">
        <v>32</v>
      </c>
      <c r="H56" s="22">
        <v>23.39517</v>
      </c>
      <c r="I56" s="22">
        <v>90.667760000000001</v>
      </c>
      <c r="J56" s="18">
        <v>27.8</v>
      </c>
      <c r="K56" s="11">
        <v>88.387686680889971</v>
      </c>
      <c r="L56" s="18">
        <v>690</v>
      </c>
      <c r="M56" s="18">
        <v>6.8</v>
      </c>
      <c r="N56" s="23">
        <v>20.48208</v>
      </c>
      <c r="O56" s="18">
        <v>0.20678360000000001</v>
      </c>
      <c r="P56" s="18">
        <v>3.075777</v>
      </c>
      <c r="Q56" s="19">
        <v>11.4156</v>
      </c>
      <c r="R56" s="11">
        <f>(L56/$L$173)*100</f>
        <v>172.5</v>
      </c>
      <c r="S56" s="11">
        <f>((M56-$M$169)/($M$173-$M$169))*100</f>
        <v>-40.000000000000036</v>
      </c>
      <c r="T56" s="11">
        <f>(N56/N$173)*100</f>
        <v>204.82079999999999</v>
      </c>
      <c r="U56" s="11">
        <f>(O56/O$173)*100</f>
        <v>51.695899999999995</v>
      </c>
      <c r="V56" s="11">
        <f>(P56/P$173)*100</f>
        <v>1025.259</v>
      </c>
      <c r="W56" s="11">
        <f>(Q56/Q$173)*100</f>
        <v>5.7077999999999998</v>
      </c>
      <c r="X56" s="14">
        <f>SUMPRODUCT($L$170:$Q$170, R56:W56)</f>
        <v>586.48016775963788</v>
      </c>
      <c r="Y56" s="11" t="str">
        <f t="shared" si="0"/>
        <v>Not Sustainable</v>
      </c>
    </row>
    <row r="57" spans="1:25" x14ac:dyDescent="0.3">
      <c r="A57" s="8">
        <v>111</v>
      </c>
      <c r="B57" s="9">
        <v>2009</v>
      </c>
      <c r="C57" s="9" t="s">
        <v>23</v>
      </c>
      <c r="D57" s="8" t="s">
        <v>44</v>
      </c>
      <c r="E57" s="10" t="s">
        <v>34</v>
      </c>
      <c r="F57" s="11" t="s">
        <v>35</v>
      </c>
      <c r="G57" s="11" t="s">
        <v>38</v>
      </c>
      <c r="H57" s="12">
        <v>23.39517</v>
      </c>
      <c r="I57" s="12">
        <v>90.667760000000001</v>
      </c>
      <c r="J57" s="13">
        <v>27.2</v>
      </c>
      <c r="K57" s="11">
        <v>237.73239865894544</v>
      </c>
      <c r="L57" s="13">
        <v>1210</v>
      </c>
      <c r="M57" s="13">
        <v>6.7</v>
      </c>
      <c r="N57" s="13">
        <v>13.179959999999999</v>
      </c>
      <c r="O57" s="13">
        <v>0.14651040000000001</v>
      </c>
      <c r="P57" s="13">
        <v>2.8412420000000003</v>
      </c>
      <c r="Q57" s="13">
        <v>49.466169999999998</v>
      </c>
      <c r="R57" s="11">
        <f>(L57/$L$173)*100</f>
        <v>302.5</v>
      </c>
      <c r="S57" s="11">
        <f>((M57-$M$169)/($M$173-$M$169))*100</f>
        <v>-59.999999999999964</v>
      </c>
      <c r="T57" s="11">
        <f>(N57/N$173)*100</f>
        <v>131.7996</v>
      </c>
      <c r="U57" s="11">
        <f>(O57/O$173)*100</f>
        <v>36.627600000000001</v>
      </c>
      <c r="V57" s="11">
        <f>(P57/P$173)*100</f>
        <v>947.08066666666684</v>
      </c>
      <c r="W57" s="11">
        <f>(Q57/Q$173)*100</f>
        <v>24.733084999999999</v>
      </c>
      <c r="X57" s="14">
        <f>SUMPRODUCT($L$170:$Q$170, R57:W57)</f>
        <v>535.8042690597706</v>
      </c>
      <c r="Y57" s="11" t="str">
        <f t="shared" si="0"/>
        <v>Not Sustainable</v>
      </c>
    </row>
    <row r="58" spans="1:25" x14ac:dyDescent="0.3">
      <c r="A58" s="8">
        <v>113</v>
      </c>
      <c r="B58" s="15">
        <v>2010</v>
      </c>
      <c r="C58" s="15" t="s">
        <v>23</v>
      </c>
      <c r="D58" s="8" t="s">
        <v>44</v>
      </c>
      <c r="E58" s="16" t="s">
        <v>34</v>
      </c>
      <c r="F58" s="11" t="s">
        <v>35</v>
      </c>
      <c r="G58" s="11" t="s">
        <v>38</v>
      </c>
      <c r="H58" s="17">
        <v>23.39517</v>
      </c>
      <c r="I58" s="17">
        <v>90.667760000000001</v>
      </c>
      <c r="J58" s="18">
        <v>27.6</v>
      </c>
      <c r="K58" s="11">
        <v>237.73239865894544</v>
      </c>
      <c r="L58" s="18">
        <v>1100</v>
      </c>
      <c r="M58" s="18">
        <v>6.7</v>
      </c>
      <c r="N58" s="18">
        <v>5.6</v>
      </c>
      <c r="O58" s="18">
        <v>0.14211560000000001</v>
      </c>
      <c r="P58" s="18">
        <v>2.9070120000000004</v>
      </c>
      <c r="Q58" s="19">
        <v>42.867379999999997</v>
      </c>
      <c r="R58" s="11">
        <f>(L58/$L$173)*100</f>
        <v>275</v>
      </c>
      <c r="S58" s="11">
        <f>((M58-$M$169)/($M$173-$M$169))*100</f>
        <v>-59.999999999999964</v>
      </c>
      <c r="T58" s="11">
        <f>(N58/N$173)*100</f>
        <v>55.999999999999993</v>
      </c>
      <c r="U58" s="11">
        <f>(O58/O$173)*100</f>
        <v>35.5289</v>
      </c>
      <c r="V58" s="11">
        <f>(P58/P$173)*100</f>
        <v>969.00400000000013</v>
      </c>
      <c r="W58" s="11">
        <f>(Q58/Q$173)*100</f>
        <v>21.433689999999999</v>
      </c>
      <c r="X58" s="14">
        <f>SUMPRODUCT($L$170:$Q$170, R58:W58)</f>
        <v>546.12104570448628</v>
      </c>
      <c r="Y58" s="11" t="str">
        <f t="shared" si="0"/>
        <v>Not Sustainable</v>
      </c>
    </row>
    <row r="59" spans="1:25" x14ac:dyDescent="0.3">
      <c r="A59" s="8">
        <v>115</v>
      </c>
      <c r="B59" s="15">
        <v>2011</v>
      </c>
      <c r="C59" s="15" t="s">
        <v>23</v>
      </c>
      <c r="D59" s="8" t="s">
        <v>44</v>
      </c>
      <c r="E59" s="21" t="s">
        <v>34</v>
      </c>
      <c r="F59" s="11" t="s">
        <v>35</v>
      </c>
      <c r="G59" s="11" t="s">
        <v>38</v>
      </c>
      <c r="H59" s="22">
        <v>23.39517</v>
      </c>
      <c r="I59" s="22">
        <v>90.667760000000001</v>
      </c>
      <c r="J59" s="18">
        <v>27.6</v>
      </c>
      <c r="K59" s="11">
        <v>237.73239865894544</v>
      </c>
      <c r="L59" s="18">
        <v>1139</v>
      </c>
      <c r="M59" s="18">
        <v>6.5</v>
      </c>
      <c r="N59" s="23">
        <v>5.6</v>
      </c>
      <c r="O59" s="18">
        <v>0.13921250000000002</v>
      </c>
      <c r="P59" s="18">
        <v>2.883121</v>
      </c>
      <c r="Q59" s="19">
        <v>44.217100000000002</v>
      </c>
      <c r="R59" s="11">
        <f>(L59/$L$173)*100</f>
        <v>284.75</v>
      </c>
      <c r="S59" s="11">
        <f>((M59-$M$169)/($M$173-$M$169))*100</f>
        <v>-100</v>
      </c>
      <c r="T59" s="11">
        <f>(N59/N$173)*100</f>
        <v>55.999999999999993</v>
      </c>
      <c r="U59" s="11">
        <f>(O59/O$173)*100</f>
        <v>34.803125000000001</v>
      </c>
      <c r="V59" s="11">
        <f>(P59/P$173)*100</f>
        <v>961.04033333333336</v>
      </c>
      <c r="W59" s="11">
        <f>(Q59/Q$173)*100</f>
        <v>22.108550000000001</v>
      </c>
      <c r="X59" s="14">
        <f>SUMPRODUCT($L$170:$Q$170, R59:W59)</f>
        <v>540.57862664745971</v>
      </c>
      <c r="Y59" s="11" t="str">
        <f t="shared" si="0"/>
        <v>Not Sustainable</v>
      </c>
    </row>
    <row r="60" spans="1:25" x14ac:dyDescent="0.3">
      <c r="A60" s="8">
        <v>117</v>
      </c>
      <c r="B60" s="15">
        <v>2011</v>
      </c>
      <c r="C60" s="15" t="s">
        <v>23</v>
      </c>
      <c r="D60" s="8" t="s">
        <v>44</v>
      </c>
      <c r="E60" s="21" t="s">
        <v>45</v>
      </c>
      <c r="F60" s="11" t="s">
        <v>37</v>
      </c>
      <c r="G60" s="11" t="s">
        <v>32</v>
      </c>
      <c r="H60" s="22">
        <v>23.386649999999999</v>
      </c>
      <c r="I60" s="22">
        <v>90.668049999999994</v>
      </c>
      <c r="J60" s="18">
        <v>27</v>
      </c>
      <c r="K60" s="11">
        <v>112.8</v>
      </c>
      <c r="L60" s="18">
        <v>546</v>
      </c>
      <c r="M60" s="18">
        <v>7</v>
      </c>
      <c r="N60" s="23">
        <v>6.7648409999999997</v>
      </c>
      <c r="O60" s="18">
        <v>0.47989749999999998</v>
      </c>
      <c r="P60" s="18">
        <v>6.413805</v>
      </c>
      <c r="Q60" s="19">
        <v>38.722099999999998</v>
      </c>
      <c r="R60" s="11">
        <f>(L60/$L$173)*100</f>
        <v>136.5</v>
      </c>
      <c r="S60" s="11">
        <f>((M60-$M$169)/($M$173-$M$169))*100</f>
        <v>0</v>
      </c>
      <c r="T60" s="11">
        <f>(N60/N$173)*100</f>
        <v>67.648409999999998</v>
      </c>
      <c r="U60" s="11">
        <f>(O60/O$173)*100</f>
        <v>119.97437499999999</v>
      </c>
      <c r="V60" s="11">
        <f>(P60/P$173)*100</f>
        <v>2137.9350000000004</v>
      </c>
      <c r="W60" s="11">
        <f>(Q60/Q$173)*100</f>
        <v>19.361049999999999</v>
      </c>
      <c r="X60" s="14">
        <f>SUMPRODUCT($L$170:$Q$170, R60:W60)</f>
        <v>1223.8038963506656</v>
      </c>
      <c r="Y60" s="11" t="str">
        <f t="shared" si="0"/>
        <v>Not Sustainable</v>
      </c>
    </row>
    <row r="61" spans="1:25" x14ac:dyDescent="0.3">
      <c r="A61" s="8">
        <v>119</v>
      </c>
      <c r="B61" s="9">
        <v>2009</v>
      </c>
      <c r="C61" s="9" t="s">
        <v>23</v>
      </c>
      <c r="D61" s="8" t="s">
        <v>46</v>
      </c>
      <c r="E61" s="10" t="s">
        <v>25</v>
      </c>
      <c r="F61" s="11" t="s">
        <v>26</v>
      </c>
      <c r="G61" s="11" t="s">
        <v>27</v>
      </c>
      <c r="H61" s="12">
        <v>23.487559999999998</v>
      </c>
      <c r="I61" s="12">
        <v>90.662270000000007</v>
      </c>
      <c r="J61" s="13">
        <v>26.5</v>
      </c>
      <c r="K61" s="11">
        <v>13.715330691862237</v>
      </c>
      <c r="L61" s="13">
        <v>760</v>
      </c>
      <c r="M61" s="13">
        <v>6.91</v>
      </c>
      <c r="N61" s="13">
        <v>346.14909999999998</v>
      </c>
      <c r="O61" s="13">
        <v>1.0395889999999999</v>
      </c>
      <c r="P61" s="13">
        <v>13.337809999999999</v>
      </c>
      <c r="Q61" s="13">
        <v>151.62960000000001</v>
      </c>
      <c r="R61" s="11">
        <f>(L61/$L$173)*100</f>
        <v>190</v>
      </c>
      <c r="S61" s="11">
        <f>((M61-$M$169)/($M$173-$M$169))*100</f>
        <v>-17.999999999999972</v>
      </c>
      <c r="T61" s="11">
        <f>(N61/N$173)*100</f>
        <v>3461.4909999999995</v>
      </c>
      <c r="U61" s="11">
        <f>(O61/O$173)*100</f>
        <v>259.89724999999993</v>
      </c>
      <c r="V61" s="11">
        <f>(P61/P$173)*100</f>
        <v>4445.9366666666665</v>
      </c>
      <c r="W61" s="11">
        <f>(Q61/Q$173)*100</f>
        <v>75.814800000000005</v>
      </c>
      <c r="X61" s="14">
        <f>SUMPRODUCT($L$170:$Q$170, R61:W61)</f>
        <v>2603.5069591805004</v>
      </c>
      <c r="Y61" s="11" t="str">
        <f t="shared" si="0"/>
        <v>Not Sustainable</v>
      </c>
    </row>
    <row r="62" spans="1:25" x14ac:dyDescent="0.3">
      <c r="A62" s="8">
        <v>121</v>
      </c>
      <c r="B62" s="15">
        <v>2010</v>
      </c>
      <c r="C62" s="15" t="s">
        <v>23</v>
      </c>
      <c r="D62" s="8" t="s">
        <v>46</v>
      </c>
      <c r="E62" s="16" t="s">
        <v>25</v>
      </c>
      <c r="F62" s="11" t="s">
        <v>26</v>
      </c>
      <c r="G62" s="11" t="s">
        <v>27</v>
      </c>
      <c r="H62" s="17">
        <v>23.487559999999998</v>
      </c>
      <c r="I62" s="17">
        <v>90.662270000000007</v>
      </c>
      <c r="J62" s="18">
        <v>26.5</v>
      </c>
      <c r="K62" s="11">
        <v>13.715330691862237</v>
      </c>
      <c r="L62" s="18">
        <v>878</v>
      </c>
      <c r="M62" s="18">
        <v>6.6</v>
      </c>
      <c r="N62" s="18">
        <v>341.27350000000001</v>
      </c>
      <c r="O62" s="18">
        <v>1.0981700000000001</v>
      </c>
      <c r="P62" s="18">
        <v>20.708560000000002</v>
      </c>
      <c r="Q62" s="19">
        <v>125.83030000000001</v>
      </c>
      <c r="R62" s="11">
        <f>(L62/$L$173)*100</f>
        <v>219.49999999999997</v>
      </c>
      <c r="S62" s="11">
        <f>((M62-$M$169)/($M$173-$M$169))*100</f>
        <v>-80.000000000000071</v>
      </c>
      <c r="T62" s="11">
        <f>(N62/N$173)*100</f>
        <v>3412.7350000000001</v>
      </c>
      <c r="U62" s="11">
        <f>(O62/O$173)*100</f>
        <v>274.54250000000002</v>
      </c>
      <c r="V62" s="11">
        <f>(P62/P$173)*100</f>
        <v>6902.8533333333344</v>
      </c>
      <c r="W62" s="11">
        <f>(Q62/Q$173)*100</f>
        <v>62.915150000000011</v>
      </c>
      <c r="X62" s="14">
        <f>SUMPRODUCT($L$170:$Q$170, R62:W62)</f>
        <v>3955.6599018018028</v>
      </c>
      <c r="Y62" s="11" t="str">
        <f t="shared" si="0"/>
        <v>Not Sustainable</v>
      </c>
    </row>
    <row r="63" spans="1:25" x14ac:dyDescent="0.3">
      <c r="A63" s="8">
        <v>123</v>
      </c>
      <c r="B63" s="9">
        <v>2009</v>
      </c>
      <c r="C63" s="9" t="s">
        <v>23</v>
      </c>
      <c r="D63" s="8" t="s">
        <v>46</v>
      </c>
      <c r="E63" s="10" t="s">
        <v>28</v>
      </c>
      <c r="F63" s="11" t="s">
        <v>26</v>
      </c>
      <c r="G63" s="11" t="s">
        <v>27</v>
      </c>
      <c r="H63" s="12">
        <v>23.487559999999998</v>
      </c>
      <c r="I63" s="12">
        <v>90.662270000000007</v>
      </c>
      <c r="J63" s="13">
        <v>26.3</v>
      </c>
      <c r="K63" s="11">
        <v>25.906735751295336</v>
      </c>
      <c r="L63" s="13">
        <v>1100</v>
      </c>
      <c r="M63" s="13">
        <v>7</v>
      </c>
      <c r="N63" s="13">
        <v>520.74680000000001</v>
      </c>
      <c r="O63" s="13">
        <v>0.26641140000000002</v>
      </c>
      <c r="P63" s="13">
        <v>7.488982</v>
      </c>
      <c r="Q63" s="13">
        <v>140.42760000000001</v>
      </c>
      <c r="R63" s="11">
        <f>(L63/$L$173)*100</f>
        <v>275</v>
      </c>
      <c r="S63" s="11">
        <f>((M63-$M$169)/($M$173-$M$169))*100</f>
        <v>0</v>
      </c>
      <c r="T63" s="11">
        <f>(N63/N$173)*100</f>
        <v>5207.4679999999998</v>
      </c>
      <c r="U63" s="11">
        <f>(O63/O$173)*100</f>
        <v>66.602850000000004</v>
      </c>
      <c r="V63" s="11">
        <f>(P63/P$173)*100</f>
        <v>2496.3273333333332</v>
      </c>
      <c r="W63" s="11">
        <f>(Q63/Q$173)*100</f>
        <v>70.213800000000006</v>
      </c>
      <c r="X63" s="14">
        <f>SUMPRODUCT($L$170:$Q$170, R63:W63)</f>
        <v>1483.2295686834041</v>
      </c>
      <c r="Y63" s="11" t="str">
        <f t="shared" si="0"/>
        <v>Not Sustainable</v>
      </c>
    </row>
    <row r="64" spans="1:25" x14ac:dyDescent="0.3">
      <c r="A64" s="8">
        <v>125</v>
      </c>
      <c r="B64" s="15">
        <v>2010</v>
      </c>
      <c r="C64" s="15" t="s">
        <v>23</v>
      </c>
      <c r="D64" s="8" t="s">
        <v>46</v>
      </c>
      <c r="E64" s="16" t="s">
        <v>28</v>
      </c>
      <c r="F64" s="11" t="s">
        <v>26</v>
      </c>
      <c r="G64" s="11" t="s">
        <v>27</v>
      </c>
      <c r="H64" s="17">
        <v>23.487559999999998</v>
      </c>
      <c r="I64" s="17">
        <v>90.662270000000007</v>
      </c>
      <c r="J64" s="18">
        <v>26.7</v>
      </c>
      <c r="K64" s="11">
        <v>25.906735751295336</v>
      </c>
      <c r="L64" s="18">
        <v>1075</v>
      </c>
      <c r="M64" s="18">
        <v>6.7</v>
      </c>
      <c r="N64" s="18">
        <v>522.98239999999998</v>
      </c>
      <c r="O64" s="18">
        <v>0.23745550000000001</v>
      </c>
      <c r="P64" s="18">
        <v>10.15418</v>
      </c>
      <c r="Q64" s="19">
        <v>105.65480000000001</v>
      </c>
      <c r="R64" s="11">
        <f>(L64/$L$173)*100</f>
        <v>268.75</v>
      </c>
      <c r="S64" s="11">
        <f>((M64-$M$169)/($M$173-$M$169))*100</f>
        <v>-59.999999999999964</v>
      </c>
      <c r="T64" s="11">
        <f>(N64/N$173)*100</f>
        <v>5229.8239999999996</v>
      </c>
      <c r="U64" s="11">
        <f>(O64/O$173)*100</f>
        <v>59.363875</v>
      </c>
      <c r="V64" s="11">
        <f>(P64/P$173)*100</f>
        <v>3384.7266666666669</v>
      </c>
      <c r="W64" s="11">
        <f>(Q64/Q$173)*100</f>
        <v>52.827400000000004</v>
      </c>
      <c r="X64" s="14">
        <f>SUMPRODUCT($L$170:$Q$170, R64:W64)</f>
        <v>1966.8130588649567</v>
      </c>
      <c r="Y64" s="11" t="str">
        <f t="shared" si="0"/>
        <v>Not Sustainable</v>
      </c>
    </row>
    <row r="65" spans="1:25" x14ac:dyDescent="0.3">
      <c r="A65" s="8">
        <v>127</v>
      </c>
      <c r="B65" s="15">
        <v>2011</v>
      </c>
      <c r="C65" s="15" t="s">
        <v>23</v>
      </c>
      <c r="D65" s="8" t="s">
        <v>46</v>
      </c>
      <c r="E65" s="21" t="s">
        <v>28</v>
      </c>
      <c r="F65" s="11" t="s">
        <v>26</v>
      </c>
      <c r="G65" s="11" t="s">
        <v>27</v>
      </c>
      <c r="H65" s="22">
        <v>23.487559999999998</v>
      </c>
      <c r="I65" s="22">
        <v>90.662270000000007</v>
      </c>
      <c r="J65" s="18">
        <v>25.9</v>
      </c>
      <c r="K65" s="11">
        <v>25.906735751295336</v>
      </c>
      <c r="L65" s="18">
        <v>1051</v>
      </c>
      <c r="M65" s="18">
        <v>6.8</v>
      </c>
      <c r="N65" s="23">
        <v>564.34990000000005</v>
      </c>
      <c r="O65" s="18">
        <v>0.22635249999999998</v>
      </c>
      <c r="P65" s="18">
        <v>7.1250209999999994</v>
      </c>
      <c r="Q65" s="19">
        <v>110.765</v>
      </c>
      <c r="R65" s="11">
        <f>(L65/$L$173)*100</f>
        <v>262.75</v>
      </c>
      <c r="S65" s="11">
        <f>((M65-$M$169)/($M$173-$M$169))*100</f>
        <v>-40.000000000000036</v>
      </c>
      <c r="T65" s="11">
        <f>(N65/N$173)*100</f>
        <v>5643.4990000000007</v>
      </c>
      <c r="U65" s="11">
        <f>(O65/O$173)*100</f>
        <v>56.588124999999991</v>
      </c>
      <c r="V65" s="11">
        <f>(P65/P$173)*100</f>
        <v>2375.0069999999996</v>
      </c>
      <c r="W65" s="11">
        <f>(Q65/Q$173)*100</f>
        <v>55.3825</v>
      </c>
      <c r="X65" s="14">
        <f>SUMPRODUCT($L$170:$Q$170, R65:W65)</f>
        <v>1418.813664425847</v>
      </c>
      <c r="Y65" s="11" t="str">
        <f t="shared" si="0"/>
        <v>Not Sustainable</v>
      </c>
    </row>
    <row r="66" spans="1:25" x14ac:dyDescent="0.3">
      <c r="A66" s="8">
        <v>129</v>
      </c>
      <c r="B66" s="9">
        <v>2009</v>
      </c>
      <c r="C66" s="9" t="s">
        <v>23</v>
      </c>
      <c r="D66" s="8" t="s">
        <v>46</v>
      </c>
      <c r="E66" s="10" t="s">
        <v>29</v>
      </c>
      <c r="F66" s="11" t="s">
        <v>26</v>
      </c>
      <c r="G66" s="11" t="s">
        <v>27</v>
      </c>
      <c r="H66" s="12">
        <v>23.487559999999998</v>
      </c>
      <c r="I66" s="12">
        <v>90.662270000000007</v>
      </c>
      <c r="J66" s="13">
        <v>25.7</v>
      </c>
      <c r="K66" s="11">
        <v>53.337397135019806</v>
      </c>
      <c r="L66" s="13">
        <v>1640</v>
      </c>
      <c r="M66" s="13">
        <v>7.3</v>
      </c>
      <c r="N66" s="13">
        <v>111.87949999999999</v>
      </c>
      <c r="O66" s="13">
        <v>0.17674029999999999</v>
      </c>
      <c r="P66" s="13">
        <v>1.4610540000000001</v>
      </c>
      <c r="Q66" s="13">
        <v>15.604700000000001</v>
      </c>
      <c r="R66" s="11">
        <f>(L66/$L$173)*100</f>
        <v>409.99999999999994</v>
      </c>
      <c r="S66" s="11">
        <f>((M66-$M$169)/($M$173-$M$169))*100</f>
        <v>59.999999999999964</v>
      </c>
      <c r="T66" s="11">
        <f>(N66/N$173)*100</f>
        <v>1118.7949999999998</v>
      </c>
      <c r="U66" s="11">
        <f>(O66/O$173)*100</f>
        <v>44.185074999999998</v>
      </c>
      <c r="V66" s="11">
        <f>(P66/P$173)*100</f>
        <v>487.01800000000003</v>
      </c>
      <c r="W66" s="11">
        <f>(Q66/Q$173)*100</f>
        <v>7.8023500000000006</v>
      </c>
      <c r="X66" s="14">
        <f>SUMPRODUCT($L$170:$Q$170, R66:W66)</f>
        <v>305.35868282343262</v>
      </c>
      <c r="Y66" s="11" t="str">
        <f t="shared" si="0"/>
        <v>Not Sustainable</v>
      </c>
    </row>
    <row r="67" spans="1:25" x14ac:dyDescent="0.3">
      <c r="A67" s="8">
        <v>131</v>
      </c>
      <c r="B67" s="15">
        <v>2010</v>
      </c>
      <c r="C67" s="15" t="s">
        <v>23</v>
      </c>
      <c r="D67" s="8" t="s">
        <v>46</v>
      </c>
      <c r="E67" s="16" t="s">
        <v>29</v>
      </c>
      <c r="F67" s="11" t="s">
        <v>26</v>
      </c>
      <c r="G67" s="11" t="s">
        <v>27</v>
      </c>
      <c r="H67" s="17">
        <v>23.487559999999998</v>
      </c>
      <c r="I67" s="17">
        <v>90.662270000000007</v>
      </c>
      <c r="J67" s="18">
        <v>26.6</v>
      </c>
      <c r="K67" s="11">
        <v>53.337397135019806</v>
      </c>
      <c r="L67" s="18">
        <v>1360</v>
      </c>
      <c r="M67" s="18">
        <v>6.9</v>
      </c>
      <c r="N67" s="18">
        <v>125.2274</v>
      </c>
      <c r="O67" s="18">
        <v>9.9512539999999997E-2</v>
      </c>
      <c r="P67" s="18">
        <v>5.7465440000000001</v>
      </c>
      <c r="Q67" s="19">
        <v>13.34618</v>
      </c>
      <c r="R67" s="11">
        <f>(L67/$L$173)*100</f>
        <v>340</v>
      </c>
      <c r="S67" s="11">
        <f>((M67-$M$169)/($M$173-$M$169))*100</f>
        <v>-19.999999999999929</v>
      </c>
      <c r="T67" s="11">
        <f>(N67/N$173)*100</f>
        <v>1252.2740000000001</v>
      </c>
      <c r="U67" s="11">
        <f>(O67/O$173)*100</f>
        <v>24.878134999999997</v>
      </c>
      <c r="V67" s="11">
        <f>(P67/P$173)*100</f>
        <v>1915.5146666666667</v>
      </c>
      <c r="W67" s="11">
        <f>(Q67/Q$173)*100</f>
        <v>6.6730899999999993</v>
      </c>
      <c r="X67" s="14">
        <f>SUMPRODUCT($L$170:$Q$170, R67:W67)</f>
        <v>1081.743173303151</v>
      </c>
      <c r="Y67" s="11" t="str">
        <f t="shared" ref="Y67:Y130" si="1">_xlfn.IFS(X67&lt;=25,"Excellent",X67&lt;=50,"Good",X67&lt;=75,"Poor",X67&lt;=100,"Very Poor",X67&gt;100,"Not Sustainable")</f>
        <v>Not Sustainable</v>
      </c>
    </row>
    <row r="68" spans="1:25" x14ac:dyDescent="0.3">
      <c r="A68" s="8">
        <v>133</v>
      </c>
      <c r="B68" s="9">
        <v>2009</v>
      </c>
      <c r="C68" s="9" t="s">
        <v>23</v>
      </c>
      <c r="D68" s="8" t="s">
        <v>46</v>
      </c>
      <c r="E68" s="10" t="s">
        <v>30</v>
      </c>
      <c r="F68" s="11" t="s">
        <v>47</v>
      </c>
      <c r="G68" s="11" t="s">
        <v>38</v>
      </c>
      <c r="H68" s="12">
        <v>23.487559999999998</v>
      </c>
      <c r="I68" s="12">
        <v>90.662270000000007</v>
      </c>
      <c r="J68" s="13">
        <v>26.8</v>
      </c>
      <c r="K68" s="11">
        <v>74.672355989027736</v>
      </c>
      <c r="L68" s="13">
        <v>950</v>
      </c>
      <c r="M68" s="13">
        <v>7.01</v>
      </c>
      <c r="N68" s="13">
        <v>137.36099999999999</v>
      </c>
      <c r="O68" s="13">
        <v>0.35057840000000001</v>
      </c>
      <c r="P68" s="13">
        <v>3.2203939999999998</v>
      </c>
      <c r="Q68" s="13">
        <v>44.300050000000006</v>
      </c>
      <c r="R68" s="11">
        <f>(L68/$L$173)*100</f>
        <v>237.5</v>
      </c>
      <c r="S68" s="11">
        <f>((M68-$M$169)/($M$173-$M$169))*100</f>
        <v>1.9999999999999574</v>
      </c>
      <c r="T68" s="11">
        <f>(N68/N$173)*100</f>
        <v>1373.61</v>
      </c>
      <c r="U68" s="11">
        <f>(O68/O$173)*100</f>
        <v>87.644599999999997</v>
      </c>
      <c r="V68" s="11">
        <f>(P68/P$173)*100</f>
        <v>1073.4646666666667</v>
      </c>
      <c r="W68" s="11">
        <f>(Q68/Q$173)*100</f>
        <v>22.150025000000003</v>
      </c>
      <c r="X68" s="14">
        <f>SUMPRODUCT($L$170:$Q$170, R68:W68)</f>
        <v>647.93401931906521</v>
      </c>
      <c r="Y68" s="11" t="str">
        <f t="shared" si="1"/>
        <v>Not Sustainable</v>
      </c>
    </row>
    <row r="69" spans="1:25" x14ac:dyDescent="0.3">
      <c r="A69" s="8">
        <v>135</v>
      </c>
      <c r="B69" s="15">
        <v>2010</v>
      </c>
      <c r="C69" s="15" t="s">
        <v>23</v>
      </c>
      <c r="D69" s="8" t="s">
        <v>46</v>
      </c>
      <c r="E69" s="16" t="s">
        <v>30</v>
      </c>
      <c r="F69" s="11" t="s">
        <v>47</v>
      </c>
      <c r="G69" s="11" t="s">
        <v>38</v>
      </c>
      <c r="H69" s="17">
        <v>23.487559999999998</v>
      </c>
      <c r="I69" s="17">
        <v>90.662270000000007</v>
      </c>
      <c r="J69" s="18">
        <v>26.9</v>
      </c>
      <c r="K69" s="11">
        <v>74.672355989027736</v>
      </c>
      <c r="L69" s="18">
        <v>830</v>
      </c>
      <c r="M69" s="18">
        <v>6.6</v>
      </c>
      <c r="N69" s="18">
        <v>150.64400000000001</v>
      </c>
      <c r="O69" s="18">
        <v>0.16503569999999998</v>
      </c>
      <c r="P69" s="18">
        <v>3.8906359999999998</v>
      </c>
      <c r="Q69" s="19">
        <v>44.670050000000003</v>
      </c>
      <c r="R69" s="11">
        <f>(L69/$L$173)*100</f>
        <v>207.50000000000003</v>
      </c>
      <c r="S69" s="11">
        <f>((M69-$M$169)/($M$173-$M$169))*100</f>
        <v>-80.000000000000071</v>
      </c>
      <c r="T69" s="11">
        <f>(N69/N$173)*100</f>
        <v>1506.44</v>
      </c>
      <c r="U69" s="11">
        <f>(O69/O$173)*100</f>
        <v>41.258924999999991</v>
      </c>
      <c r="V69" s="11">
        <f>(P69/P$173)*100</f>
        <v>1296.8786666666667</v>
      </c>
      <c r="W69" s="11">
        <f>(Q69/Q$173)*100</f>
        <v>22.335025000000002</v>
      </c>
      <c r="X69" s="14">
        <f>SUMPRODUCT($L$170:$Q$170, R69:W69)</f>
        <v>751.82065465999005</v>
      </c>
      <c r="Y69" s="11" t="str">
        <f t="shared" si="1"/>
        <v>Not Sustainable</v>
      </c>
    </row>
    <row r="70" spans="1:25" x14ac:dyDescent="0.3">
      <c r="A70" s="8">
        <v>137</v>
      </c>
      <c r="B70" s="9">
        <v>2009</v>
      </c>
      <c r="C70" s="9" t="s">
        <v>23</v>
      </c>
      <c r="D70" s="8" t="s">
        <v>46</v>
      </c>
      <c r="E70" s="10" t="s">
        <v>34</v>
      </c>
      <c r="F70" s="11" t="s">
        <v>35</v>
      </c>
      <c r="G70" s="11" t="s">
        <v>32</v>
      </c>
      <c r="H70" s="12">
        <v>23.487559999999998</v>
      </c>
      <c r="I70" s="12">
        <v>90.662270000000007</v>
      </c>
      <c r="J70" s="13">
        <v>28.8</v>
      </c>
      <c r="K70" s="11">
        <v>231.63669612922888</v>
      </c>
      <c r="L70" s="13">
        <v>1150</v>
      </c>
      <c r="M70" s="13">
        <v>6.72</v>
      </c>
      <c r="N70" s="13">
        <v>7.95458</v>
      </c>
      <c r="O70" s="13">
        <v>0.1078639</v>
      </c>
      <c r="P70" s="13">
        <v>2.3542530000000004</v>
      </c>
      <c r="Q70" s="13">
        <v>60.05921</v>
      </c>
      <c r="R70" s="11">
        <f>(L70/$L$173)*100</f>
        <v>287.5</v>
      </c>
      <c r="S70" s="11">
        <f>((M70-$M$169)/($M$173-$M$169))*100</f>
        <v>-56.00000000000005</v>
      </c>
      <c r="T70" s="11">
        <f>(N70/N$173)*100</f>
        <v>79.5458</v>
      </c>
      <c r="U70" s="11">
        <f>(O70/O$173)*100</f>
        <v>26.965974999999997</v>
      </c>
      <c r="V70" s="11">
        <f>(P70/P$173)*100</f>
        <v>784.7510000000002</v>
      </c>
      <c r="W70" s="11">
        <f>(Q70/Q$173)*100</f>
        <v>30.029604999999997</v>
      </c>
      <c r="X70" s="14">
        <f>SUMPRODUCT($L$170:$Q$170, R70:W70)</f>
        <v>441.97147738098522</v>
      </c>
      <c r="Y70" s="11" t="str">
        <f t="shared" si="1"/>
        <v>Not Sustainable</v>
      </c>
    </row>
    <row r="71" spans="1:25" x14ac:dyDescent="0.3">
      <c r="A71" s="8">
        <v>139</v>
      </c>
      <c r="B71" s="15">
        <v>2010</v>
      </c>
      <c r="C71" s="15" t="s">
        <v>23</v>
      </c>
      <c r="D71" s="8" t="s">
        <v>46</v>
      </c>
      <c r="E71" s="16" t="s">
        <v>34</v>
      </c>
      <c r="F71" s="11" t="s">
        <v>35</v>
      </c>
      <c r="G71" s="11" t="s">
        <v>32</v>
      </c>
      <c r="H71" s="17">
        <v>23.487559999999998</v>
      </c>
      <c r="I71" s="17">
        <v>90.662270000000007</v>
      </c>
      <c r="J71" s="18">
        <v>27.6</v>
      </c>
      <c r="K71" s="11">
        <v>231.63669612922888</v>
      </c>
      <c r="L71" s="18">
        <v>883</v>
      </c>
      <c r="M71" s="18">
        <v>6.7</v>
      </c>
      <c r="N71" s="18">
        <v>8.6024089999999998</v>
      </c>
      <c r="O71" s="18">
        <v>0.1035475</v>
      </c>
      <c r="P71" s="18">
        <v>2.106096</v>
      </c>
      <c r="Q71" s="19">
        <v>51.642009999999999</v>
      </c>
      <c r="R71" s="11">
        <f>(L71/$L$173)*100</f>
        <v>220.75</v>
      </c>
      <c r="S71" s="11">
        <f>((M71-$M$169)/($M$173-$M$169))*100</f>
        <v>-59.999999999999964</v>
      </c>
      <c r="T71" s="11">
        <f>(N71/N$173)*100</f>
        <v>86.024090000000001</v>
      </c>
      <c r="U71" s="11">
        <f>(O71/O$173)*100</f>
        <v>25.886874999999996</v>
      </c>
      <c r="V71" s="11">
        <f>(P71/P$173)*100</f>
        <v>702.03200000000004</v>
      </c>
      <c r="W71" s="11">
        <f>(Q71/Q$173)*100</f>
        <v>25.821004999999996</v>
      </c>
      <c r="X71" s="14">
        <f>SUMPRODUCT($L$170:$Q$170, R71:W71)</f>
        <v>396.12137355329952</v>
      </c>
      <c r="Y71" s="11" t="str">
        <f t="shared" si="1"/>
        <v>Not Sustainable</v>
      </c>
    </row>
    <row r="72" spans="1:25" x14ac:dyDescent="0.3">
      <c r="A72" s="8">
        <v>141</v>
      </c>
      <c r="B72" s="15">
        <v>2011</v>
      </c>
      <c r="C72" s="15" t="s">
        <v>23</v>
      </c>
      <c r="D72" s="8" t="s">
        <v>46</v>
      </c>
      <c r="E72" s="21" t="s">
        <v>34</v>
      </c>
      <c r="F72" s="11" t="s">
        <v>35</v>
      </c>
      <c r="G72" s="11" t="s">
        <v>32</v>
      </c>
      <c r="H72" s="22">
        <v>23.487559999999998</v>
      </c>
      <c r="I72" s="22">
        <v>90.662270000000007</v>
      </c>
      <c r="J72" s="18">
        <v>27.2</v>
      </c>
      <c r="K72" s="11">
        <v>231.63669612922888</v>
      </c>
      <c r="L72" s="18">
        <v>1364</v>
      </c>
      <c r="M72" s="18">
        <v>6.7</v>
      </c>
      <c r="N72" s="23">
        <v>7.7727849999999998</v>
      </c>
      <c r="O72" s="18">
        <v>0.1051058</v>
      </c>
      <c r="P72" s="18">
        <v>2.1218900000000001</v>
      </c>
      <c r="Q72" s="19">
        <v>54.195500000000003</v>
      </c>
      <c r="R72" s="11">
        <f>(L72/$L$173)*100</f>
        <v>341</v>
      </c>
      <c r="S72" s="11">
        <f>((M72-$M$169)/($M$173-$M$169))*100</f>
        <v>-59.999999999999964</v>
      </c>
      <c r="T72" s="11">
        <f>(N72/N$173)*100</f>
        <v>77.727850000000004</v>
      </c>
      <c r="U72" s="11">
        <f>(O72/O$173)*100</f>
        <v>26.276449999999997</v>
      </c>
      <c r="V72" s="11">
        <f>(P72/P$173)*100</f>
        <v>707.29666666666674</v>
      </c>
      <c r="W72" s="11">
        <f>(Q72/Q$173)*100</f>
        <v>27.097750000000005</v>
      </c>
      <c r="X72" s="14">
        <f>SUMPRODUCT($L$170:$Q$170, R72:W72)</f>
        <v>399.08477777015605</v>
      </c>
      <c r="Y72" s="11" t="str">
        <f t="shared" si="1"/>
        <v>Not Sustainable</v>
      </c>
    </row>
    <row r="73" spans="1:25" x14ac:dyDescent="0.3">
      <c r="A73" s="8">
        <v>143</v>
      </c>
      <c r="B73" s="15">
        <v>2010</v>
      </c>
      <c r="C73" s="15" t="s">
        <v>23</v>
      </c>
      <c r="D73" s="8" t="s">
        <v>46</v>
      </c>
      <c r="E73" s="20" t="s">
        <v>36</v>
      </c>
      <c r="F73" s="11" t="s">
        <v>37</v>
      </c>
      <c r="G73" s="11" t="s">
        <v>38</v>
      </c>
      <c r="H73" s="26">
        <v>23.487559999999998</v>
      </c>
      <c r="I73" s="26">
        <v>90.662270000000007</v>
      </c>
      <c r="J73" s="19">
        <v>27.6</v>
      </c>
      <c r="K73" s="11">
        <v>102.13414634146342</v>
      </c>
      <c r="L73" s="19">
        <v>659</v>
      </c>
      <c r="M73" s="19">
        <v>7.2</v>
      </c>
      <c r="N73" s="27">
        <v>8.64</v>
      </c>
      <c r="O73" s="27">
        <v>0.18</v>
      </c>
      <c r="P73" s="27">
        <v>2.84</v>
      </c>
      <c r="Q73" s="19">
        <v>28.99</v>
      </c>
      <c r="R73" s="11">
        <f>(L73/$L$173)*100</f>
        <v>164.75</v>
      </c>
      <c r="S73" s="11">
        <f>((M73-$M$169)/($M$173-$M$169))*100</f>
        <v>40.000000000000036</v>
      </c>
      <c r="T73" s="11">
        <f>(N73/N$173)*100</f>
        <v>86.4</v>
      </c>
      <c r="U73" s="11">
        <f>(O73/O$173)*100</f>
        <v>44.999999999999993</v>
      </c>
      <c r="V73" s="11">
        <f>(P73/P$173)*100</f>
        <v>946.66666666666663</v>
      </c>
      <c r="W73" s="11">
        <f>(Q73/Q$173)*100</f>
        <v>14.494999999999999</v>
      </c>
      <c r="X73" s="14">
        <f>SUMPRODUCT($L$170:$Q$170, R73:W73)</f>
        <v>540.4055270498925</v>
      </c>
      <c r="Y73" s="11" t="str">
        <f t="shared" si="1"/>
        <v>Not Sustainable</v>
      </c>
    </row>
    <row r="74" spans="1:25" x14ac:dyDescent="0.3">
      <c r="A74" s="8">
        <v>145</v>
      </c>
      <c r="B74" s="15">
        <v>2011</v>
      </c>
      <c r="C74" s="15" t="s">
        <v>23</v>
      </c>
      <c r="D74" s="8" t="s">
        <v>46</v>
      </c>
      <c r="E74" s="20" t="s">
        <v>36</v>
      </c>
      <c r="F74" s="11" t="s">
        <v>37</v>
      </c>
      <c r="G74" s="11" t="s">
        <v>38</v>
      </c>
      <c r="H74" s="26">
        <v>23.487559999999998</v>
      </c>
      <c r="I74" s="26">
        <v>90.662270000000007</v>
      </c>
      <c r="J74" s="18">
        <v>27.8</v>
      </c>
      <c r="K74" s="11">
        <v>102.13414634146342</v>
      </c>
      <c r="L74" s="18">
        <v>678</v>
      </c>
      <c r="M74" s="18">
        <v>7.1050000000000004</v>
      </c>
      <c r="N74" s="23">
        <v>8.9499999999999993</v>
      </c>
      <c r="O74" s="18">
        <v>0.156</v>
      </c>
      <c r="P74" s="18">
        <v>2.56</v>
      </c>
      <c r="Q74" s="19">
        <v>29.85</v>
      </c>
      <c r="R74" s="11">
        <f>(L74/$L$173)*100</f>
        <v>169.5</v>
      </c>
      <c r="S74" s="11">
        <f>((M74-$M$169)/($M$173-$M$169))*100</f>
        <v>21.000000000000085</v>
      </c>
      <c r="T74" s="11">
        <f>(N74/N$173)*100</f>
        <v>89.499999999999986</v>
      </c>
      <c r="U74" s="11">
        <f>(O74/O$173)*100</f>
        <v>38.999999999999993</v>
      </c>
      <c r="V74" s="11">
        <f>(P74/P$173)*100</f>
        <v>853.33333333333337</v>
      </c>
      <c r="W74" s="11">
        <f>(Q74/Q$173)*100</f>
        <v>14.924999999999999</v>
      </c>
      <c r="X74" s="14">
        <f>SUMPRODUCT($L$170:$Q$170, R74:W74)</f>
        <v>486.35359903050266</v>
      </c>
      <c r="Y74" s="11" t="str">
        <f t="shared" si="1"/>
        <v>Not Sustainable</v>
      </c>
    </row>
    <row r="75" spans="1:25" x14ac:dyDescent="0.3">
      <c r="A75" s="8">
        <v>147</v>
      </c>
      <c r="B75" s="9">
        <v>2009</v>
      </c>
      <c r="C75" s="9" t="s">
        <v>23</v>
      </c>
      <c r="D75" s="8" t="s">
        <v>48</v>
      </c>
      <c r="E75" s="10" t="s">
        <v>25</v>
      </c>
      <c r="F75" s="11" t="s">
        <v>26</v>
      </c>
      <c r="G75" s="11" t="s">
        <v>27</v>
      </c>
      <c r="H75" s="12">
        <v>23.434830000000002</v>
      </c>
      <c r="I75" s="12">
        <v>90.63064</v>
      </c>
      <c r="J75" s="13">
        <v>26.7</v>
      </c>
      <c r="K75" s="11">
        <v>13.715330691862237</v>
      </c>
      <c r="L75" s="13">
        <v>920</v>
      </c>
      <c r="M75" s="13">
        <v>6.94</v>
      </c>
      <c r="N75" s="13">
        <v>492.2484</v>
      </c>
      <c r="O75" s="13">
        <v>1.3596810000000001</v>
      </c>
      <c r="P75" s="13">
        <v>4.7210559999999999</v>
      </c>
      <c r="Q75" s="13">
        <v>142.60147999999998</v>
      </c>
      <c r="R75" s="11">
        <f>(L75/$L$173)*100</f>
        <v>229.99999999999997</v>
      </c>
      <c r="S75" s="11">
        <f>((M75-$M$169)/($M$173-$M$169))*100</f>
        <v>-11.999999999999922</v>
      </c>
      <c r="T75" s="11">
        <f>(N75/N$173)*100</f>
        <v>4922.4840000000004</v>
      </c>
      <c r="U75" s="11">
        <f>(O75/O$173)*100</f>
        <v>339.92025000000001</v>
      </c>
      <c r="V75" s="11">
        <f>(P75/P$173)*100</f>
        <v>1573.6853333333333</v>
      </c>
      <c r="W75" s="11">
        <f>(Q75/Q$173)*100</f>
        <v>71.30073999999999</v>
      </c>
      <c r="X75" s="14">
        <f>SUMPRODUCT($L$170:$Q$170, R75:W75)</f>
        <v>1084.4283122202405</v>
      </c>
      <c r="Y75" s="11" t="str">
        <f t="shared" si="1"/>
        <v>Not Sustainable</v>
      </c>
    </row>
    <row r="76" spans="1:25" x14ac:dyDescent="0.3">
      <c r="A76" s="8">
        <v>149</v>
      </c>
      <c r="B76" s="15">
        <v>2010</v>
      </c>
      <c r="C76" s="15" t="s">
        <v>23</v>
      </c>
      <c r="D76" s="8" t="s">
        <v>48</v>
      </c>
      <c r="E76" s="16" t="s">
        <v>25</v>
      </c>
      <c r="F76" s="11" t="s">
        <v>26</v>
      </c>
      <c r="G76" s="11" t="s">
        <v>27</v>
      </c>
      <c r="H76" s="17">
        <v>23.434830000000002</v>
      </c>
      <c r="I76" s="17">
        <v>90.63064</v>
      </c>
      <c r="J76" s="18">
        <v>26.7</v>
      </c>
      <c r="K76" s="11">
        <v>13.715330691862237</v>
      </c>
      <c r="L76" s="18">
        <v>867</v>
      </c>
      <c r="M76" s="18">
        <v>7</v>
      </c>
      <c r="N76" s="18">
        <v>498.38889999999998</v>
      </c>
      <c r="O76" s="18">
        <v>1.556821</v>
      </c>
      <c r="P76" s="18">
        <v>6.0849060000000001</v>
      </c>
      <c r="Q76" s="19">
        <v>162.02879999999999</v>
      </c>
      <c r="R76" s="11">
        <f>(L76/$L$173)*100</f>
        <v>216.75</v>
      </c>
      <c r="S76" s="11">
        <f>((M76-$M$169)/($M$173-$M$169))*100</f>
        <v>0</v>
      </c>
      <c r="T76" s="11">
        <f>(N76/N$173)*100</f>
        <v>4983.8890000000001</v>
      </c>
      <c r="U76" s="11">
        <f>(O76/O$173)*100</f>
        <v>389.20524999999998</v>
      </c>
      <c r="V76" s="11">
        <f>(P76/P$173)*100</f>
        <v>2028.3020000000001</v>
      </c>
      <c r="W76" s="11">
        <f>(Q76/Q$173)*100</f>
        <v>81.014399999999995</v>
      </c>
      <c r="X76" s="14">
        <f>SUMPRODUCT($L$170:$Q$170, R76:W76)</f>
        <v>1355.4708144327069</v>
      </c>
      <c r="Y76" s="11" t="str">
        <f t="shared" si="1"/>
        <v>Not Sustainable</v>
      </c>
    </row>
    <row r="77" spans="1:25" x14ac:dyDescent="0.3">
      <c r="A77" s="8">
        <v>151</v>
      </c>
      <c r="B77" s="15">
        <v>2011</v>
      </c>
      <c r="C77" s="15" t="s">
        <v>23</v>
      </c>
      <c r="D77" s="8" t="s">
        <v>48</v>
      </c>
      <c r="E77" s="21" t="s">
        <v>25</v>
      </c>
      <c r="F77" s="11" t="s">
        <v>26</v>
      </c>
      <c r="G77" s="11" t="s">
        <v>27</v>
      </c>
      <c r="H77" s="22">
        <v>23.434830000000002</v>
      </c>
      <c r="I77" s="22">
        <v>90.63064</v>
      </c>
      <c r="J77" s="18">
        <v>26.3</v>
      </c>
      <c r="K77" s="11">
        <v>13.715330691862237</v>
      </c>
      <c r="L77" s="18">
        <v>1070</v>
      </c>
      <c r="M77" s="18">
        <v>6.8</v>
      </c>
      <c r="N77" s="23">
        <v>610.79240000000004</v>
      </c>
      <c r="O77" s="18">
        <v>1.5748489999999999</v>
      </c>
      <c r="P77" s="18">
        <v>7.7217539999999998</v>
      </c>
      <c r="Q77" s="19">
        <v>135.82939999999999</v>
      </c>
      <c r="R77" s="11">
        <f>(L77/$L$173)*100</f>
        <v>267.5</v>
      </c>
      <c r="S77" s="11">
        <f>((M77-$M$169)/($M$173-$M$169))*100</f>
        <v>-40.000000000000036</v>
      </c>
      <c r="T77" s="11">
        <f>(N77/N$173)*100</f>
        <v>6107.9240000000009</v>
      </c>
      <c r="U77" s="11">
        <f>(O77/O$173)*100</f>
        <v>393.71224999999998</v>
      </c>
      <c r="V77" s="11">
        <f>(P77/P$173)*100</f>
        <v>2573.9180000000001</v>
      </c>
      <c r="W77" s="11">
        <f>(Q77/Q$173)*100</f>
        <v>67.914699999999996</v>
      </c>
      <c r="X77" s="14">
        <f>SUMPRODUCT($L$170:$Q$170, R77:W77)</f>
        <v>1674.381893016875</v>
      </c>
      <c r="Y77" s="11" t="str">
        <f t="shared" si="1"/>
        <v>Not Sustainable</v>
      </c>
    </row>
    <row r="78" spans="1:25" x14ac:dyDescent="0.3">
      <c r="A78" s="8">
        <v>153</v>
      </c>
      <c r="B78" s="9">
        <v>2009</v>
      </c>
      <c r="C78" s="9" t="s">
        <v>23</v>
      </c>
      <c r="D78" s="8" t="s">
        <v>48</v>
      </c>
      <c r="E78" s="10" t="s">
        <v>28</v>
      </c>
      <c r="F78" s="11" t="s">
        <v>26</v>
      </c>
      <c r="G78" s="11" t="s">
        <v>27</v>
      </c>
      <c r="H78" s="12">
        <v>23.434830000000002</v>
      </c>
      <c r="I78" s="12">
        <v>90.63064</v>
      </c>
      <c r="J78" s="13">
        <v>27.2</v>
      </c>
      <c r="K78" s="11">
        <v>53.337397135019806</v>
      </c>
      <c r="L78" s="13">
        <v>5330</v>
      </c>
      <c r="M78" s="13">
        <v>6.96</v>
      </c>
      <c r="N78" s="13">
        <v>100.61579999999999</v>
      </c>
      <c r="O78" s="13">
        <v>0.18235370000000001</v>
      </c>
      <c r="P78" s="13">
        <v>3.2028859999999999</v>
      </c>
      <c r="Q78" s="13">
        <v>45.608750000000001</v>
      </c>
      <c r="R78" s="11">
        <f>(L78/$L$173)*100</f>
        <v>1332.5</v>
      </c>
      <c r="S78" s="11">
        <f>((M78-$M$169)/($M$173-$M$169))*100</f>
        <v>-8.0000000000000071</v>
      </c>
      <c r="T78" s="11">
        <f>(N78/N$173)*100</f>
        <v>1006.1579999999999</v>
      </c>
      <c r="U78" s="11">
        <f>(O78/O$173)*100</f>
        <v>45.588425000000001</v>
      </c>
      <c r="V78" s="11">
        <f>(P78/P$173)*100</f>
        <v>1067.6286666666665</v>
      </c>
      <c r="W78" s="11">
        <f>(Q78/Q$173)*100</f>
        <v>22.804375</v>
      </c>
      <c r="X78" s="14">
        <f>SUMPRODUCT($L$170:$Q$170, R78:W78)</f>
        <v>621.60422937531439</v>
      </c>
      <c r="Y78" s="11" t="str">
        <f t="shared" si="1"/>
        <v>Not Sustainable</v>
      </c>
    </row>
    <row r="79" spans="1:25" x14ac:dyDescent="0.3">
      <c r="A79" s="8">
        <v>155</v>
      </c>
      <c r="B79" s="15">
        <v>2010</v>
      </c>
      <c r="C79" s="15" t="s">
        <v>23</v>
      </c>
      <c r="D79" s="8" t="s">
        <v>48</v>
      </c>
      <c r="E79" s="16" t="s">
        <v>28</v>
      </c>
      <c r="F79" s="11" t="s">
        <v>26</v>
      </c>
      <c r="G79" s="11" t="s">
        <v>27</v>
      </c>
      <c r="H79" s="17">
        <v>23.434830000000002</v>
      </c>
      <c r="I79" s="17">
        <v>90.63064</v>
      </c>
      <c r="J79" s="18">
        <v>26.7</v>
      </c>
      <c r="K79" s="11">
        <v>53.337397135019806</v>
      </c>
      <c r="L79" s="18">
        <v>3194</v>
      </c>
      <c r="M79" s="18">
        <v>6.9</v>
      </c>
      <c r="N79" s="18">
        <v>62.324170000000002</v>
      </c>
      <c r="O79" s="18">
        <v>0.1418587</v>
      </c>
      <c r="P79" s="18">
        <v>7.4765040000000003</v>
      </c>
      <c r="Q79" s="19">
        <v>35.281169999999996</v>
      </c>
      <c r="R79" s="11">
        <f>(L79/$L$173)*100</f>
        <v>798.5</v>
      </c>
      <c r="S79" s="11">
        <f>((M79-$M$169)/($M$173-$M$169))*100</f>
        <v>-19.999999999999929</v>
      </c>
      <c r="T79" s="11">
        <f>(N79/N$173)*100</f>
        <v>623.24170000000004</v>
      </c>
      <c r="U79" s="11">
        <f>(O79/O$173)*100</f>
        <v>35.464675</v>
      </c>
      <c r="V79" s="11">
        <f>(P79/P$173)*100</f>
        <v>2492.1680000000001</v>
      </c>
      <c r="W79" s="11">
        <f>(Q79/Q$173)*100</f>
        <v>17.640584999999998</v>
      </c>
      <c r="X79" s="14">
        <f>SUMPRODUCT($L$170:$Q$170, R79:W79)</f>
        <v>1392.3935207175198</v>
      </c>
      <c r="Y79" s="11" t="str">
        <f t="shared" si="1"/>
        <v>Not Sustainable</v>
      </c>
    </row>
    <row r="80" spans="1:25" x14ac:dyDescent="0.3">
      <c r="A80" s="8">
        <v>157</v>
      </c>
      <c r="B80" s="9">
        <v>2009</v>
      </c>
      <c r="C80" s="9" t="s">
        <v>23</v>
      </c>
      <c r="D80" s="8" t="s">
        <v>48</v>
      </c>
      <c r="E80" s="10" t="s">
        <v>29</v>
      </c>
      <c r="F80" s="11" t="s">
        <v>26</v>
      </c>
      <c r="G80" s="11" t="s">
        <v>27</v>
      </c>
      <c r="H80" s="12">
        <v>23.434830000000002</v>
      </c>
      <c r="I80" s="12">
        <v>90.63064</v>
      </c>
      <c r="J80" s="13">
        <v>27.5</v>
      </c>
      <c r="K80" s="11">
        <v>70.100579091740315</v>
      </c>
      <c r="L80" s="13">
        <v>5280</v>
      </c>
      <c r="M80" s="13">
        <v>6.79</v>
      </c>
      <c r="N80" s="13">
        <v>85.623739999999998</v>
      </c>
      <c r="O80" s="13">
        <v>0.15380439999999998</v>
      </c>
      <c r="P80" s="13">
        <v>7.2506789999999999</v>
      </c>
      <c r="Q80" s="13">
        <v>86.007139999999993</v>
      </c>
      <c r="R80" s="11">
        <f>(L80/$L$173)*100</f>
        <v>1320</v>
      </c>
      <c r="S80" s="11">
        <f>((M80-$M$169)/($M$173-$M$169))*100</f>
        <v>-41.999999999999993</v>
      </c>
      <c r="T80" s="11">
        <f>(N80/N$173)*100</f>
        <v>856.23739999999998</v>
      </c>
      <c r="U80" s="11">
        <f>(O80/O$173)*100</f>
        <v>38.451099999999997</v>
      </c>
      <c r="V80" s="11">
        <f>(P80/P$173)*100</f>
        <v>2416.893</v>
      </c>
      <c r="W80" s="11">
        <f>(Q80/Q$173)*100</f>
        <v>43.003569999999996</v>
      </c>
      <c r="X80" s="14">
        <f>SUMPRODUCT($L$170:$Q$170, R80:W80)</f>
        <v>1355.9022924159692</v>
      </c>
      <c r="Y80" s="11" t="str">
        <f t="shared" si="1"/>
        <v>Not Sustainable</v>
      </c>
    </row>
    <row r="81" spans="1:25" x14ac:dyDescent="0.3">
      <c r="A81" s="8">
        <v>159</v>
      </c>
      <c r="B81" s="15">
        <v>2010</v>
      </c>
      <c r="C81" s="15" t="s">
        <v>23</v>
      </c>
      <c r="D81" s="8" t="s">
        <v>48</v>
      </c>
      <c r="E81" s="16" t="s">
        <v>29</v>
      </c>
      <c r="F81" s="11" t="s">
        <v>26</v>
      </c>
      <c r="G81" s="11" t="s">
        <v>27</v>
      </c>
      <c r="H81" s="17">
        <v>23.434830000000002</v>
      </c>
      <c r="I81" s="17">
        <v>90.63064</v>
      </c>
      <c r="J81" s="18">
        <v>27</v>
      </c>
      <c r="K81" s="11">
        <v>70.100579091740315</v>
      </c>
      <c r="L81" s="18">
        <v>3071</v>
      </c>
      <c r="M81" s="18">
        <v>6.6</v>
      </c>
      <c r="N81" s="18">
        <v>107.79859999999999</v>
      </c>
      <c r="O81" s="18">
        <v>0.11098569999999999</v>
      </c>
      <c r="P81" s="18">
        <v>9.2007139999999996</v>
      </c>
      <c r="Q81" s="19">
        <v>76.055779999999999</v>
      </c>
      <c r="R81" s="11">
        <f>(L81/$L$173)*100</f>
        <v>767.75</v>
      </c>
      <c r="S81" s="11">
        <f>((M81-$M$169)/($M$173-$M$169))*100</f>
        <v>-80.000000000000071</v>
      </c>
      <c r="T81" s="11">
        <f>(N81/N$173)*100</f>
        <v>1077.9859999999999</v>
      </c>
      <c r="U81" s="11">
        <f>(O81/O$173)*100</f>
        <v>27.746424999999995</v>
      </c>
      <c r="V81" s="11">
        <f>(P81/P$173)*100</f>
        <v>3066.9046666666668</v>
      </c>
      <c r="W81" s="11">
        <f>(Q81/Q$173)*100</f>
        <v>38.027889999999999</v>
      </c>
      <c r="X81" s="14">
        <f>SUMPRODUCT($L$170:$Q$170, R81:W81)</f>
        <v>1710.7899134321126</v>
      </c>
      <c r="Y81" s="11" t="str">
        <f t="shared" si="1"/>
        <v>Not Sustainable</v>
      </c>
    </row>
    <row r="82" spans="1:25" x14ac:dyDescent="0.3">
      <c r="A82" s="8">
        <v>161</v>
      </c>
      <c r="B82" s="9">
        <v>2009</v>
      </c>
      <c r="C82" s="9" t="s">
        <v>23</v>
      </c>
      <c r="D82" s="8" t="s">
        <v>48</v>
      </c>
      <c r="E82" s="10" t="s">
        <v>49</v>
      </c>
      <c r="F82" s="11" t="s">
        <v>37</v>
      </c>
      <c r="G82" s="11" t="s">
        <v>38</v>
      </c>
      <c r="H82" s="12">
        <v>23.434830000000002</v>
      </c>
      <c r="I82" s="12">
        <v>90.63064</v>
      </c>
      <c r="J82" s="13">
        <v>29.1</v>
      </c>
      <c r="K82" s="11">
        <v>100.57909174032307</v>
      </c>
      <c r="L82" s="13">
        <v>800</v>
      </c>
      <c r="M82" s="13">
        <v>7.1</v>
      </c>
      <c r="N82" s="13">
        <v>18.526730000000001</v>
      </c>
      <c r="O82" s="13">
        <v>7.0675089999999996E-2</v>
      </c>
      <c r="P82" s="13">
        <v>1.8335109999999999</v>
      </c>
      <c r="Q82" s="13">
        <v>8.114412999999999</v>
      </c>
      <c r="R82" s="11">
        <f>(L82/$L$173)*100</f>
        <v>200</v>
      </c>
      <c r="S82" s="11">
        <f>((M82-$M$169)/($M$173-$M$169))*100</f>
        <v>19.999999999999929</v>
      </c>
      <c r="T82" s="11">
        <f>(N82/N$173)*100</f>
        <v>185.26730000000001</v>
      </c>
      <c r="U82" s="11">
        <f>(O82/O$173)*100</f>
        <v>17.668772499999999</v>
      </c>
      <c r="V82" s="11">
        <f>(P82/P$173)*100</f>
        <v>611.17033333333325</v>
      </c>
      <c r="W82" s="11">
        <f>(Q82/Q$173)*100</f>
        <v>4.0572064999999995</v>
      </c>
      <c r="X82" s="14">
        <f>SUMPRODUCT($L$170:$Q$170, R82:W82)</f>
        <v>346.24009741697535</v>
      </c>
      <c r="Y82" s="11" t="str">
        <f t="shared" si="1"/>
        <v>Not Sustainable</v>
      </c>
    </row>
    <row r="83" spans="1:25" x14ac:dyDescent="0.3">
      <c r="A83" s="8">
        <v>163</v>
      </c>
      <c r="B83" s="15">
        <v>2010</v>
      </c>
      <c r="C83" s="15" t="s">
        <v>23</v>
      </c>
      <c r="D83" s="8" t="s">
        <v>48</v>
      </c>
      <c r="E83" s="10" t="s">
        <v>49</v>
      </c>
      <c r="F83" s="11" t="s">
        <v>37</v>
      </c>
      <c r="G83" s="11" t="s">
        <v>38</v>
      </c>
      <c r="H83" s="17">
        <v>23.434830000000002</v>
      </c>
      <c r="I83" s="17">
        <v>90.63064</v>
      </c>
      <c r="J83" s="18">
        <v>28.4</v>
      </c>
      <c r="K83" s="11">
        <v>100.57909174032307</v>
      </c>
      <c r="L83" s="18">
        <v>969</v>
      </c>
      <c r="M83" s="18">
        <v>7.1</v>
      </c>
      <c r="N83" s="18">
        <v>15.6</v>
      </c>
      <c r="O83" s="18">
        <v>4.6787579999999995E-2</v>
      </c>
      <c r="P83" s="18">
        <v>1.8077509999999999</v>
      </c>
      <c r="Q83" s="19">
        <v>8.461665</v>
      </c>
      <c r="R83" s="11">
        <f>(L83/$L$173)*100</f>
        <v>242.25</v>
      </c>
      <c r="S83" s="11">
        <f>((M83-$M$169)/($M$173-$M$169))*100</f>
        <v>19.999999999999929</v>
      </c>
      <c r="T83" s="11">
        <f>(N83/N$173)*100</f>
        <v>156</v>
      </c>
      <c r="U83" s="11">
        <f>(O83/O$173)*100</f>
        <v>11.696895</v>
      </c>
      <c r="V83" s="11">
        <f>(P83/P$173)*100</f>
        <v>602.58366666666666</v>
      </c>
      <c r="W83" s="11">
        <f>(Q83/Q$173)*100</f>
        <v>4.2308325</v>
      </c>
      <c r="X83" s="14">
        <f>SUMPRODUCT($L$170:$Q$170, R83:W83)</f>
        <v>338.60577399666164</v>
      </c>
      <c r="Y83" s="11" t="str">
        <f t="shared" si="1"/>
        <v>Not Sustainable</v>
      </c>
    </row>
    <row r="84" spans="1:25" x14ac:dyDescent="0.3">
      <c r="A84" s="8">
        <v>166</v>
      </c>
      <c r="B84" s="9">
        <v>2009</v>
      </c>
      <c r="C84" s="9" t="s">
        <v>23</v>
      </c>
      <c r="D84" s="8" t="s">
        <v>48</v>
      </c>
      <c r="E84" s="10" t="s">
        <v>34</v>
      </c>
      <c r="F84" s="11" t="s">
        <v>35</v>
      </c>
      <c r="G84" s="11" t="s">
        <v>38</v>
      </c>
      <c r="H84" s="12">
        <v>23.434830000000002</v>
      </c>
      <c r="I84" s="12">
        <v>90.63064</v>
      </c>
      <c r="J84" s="13">
        <v>27.5</v>
      </c>
      <c r="K84" s="11">
        <v>234.68454739408716</v>
      </c>
      <c r="L84" s="13">
        <v>1290</v>
      </c>
      <c r="M84" s="13">
        <v>7.4</v>
      </c>
      <c r="N84" s="13">
        <v>14.33508</v>
      </c>
      <c r="O84" s="13">
        <v>1.527537E-2</v>
      </c>
      <c r="P84" s="13">
        <v>0.1139154</v>
      </c>
      <c r="Q84" s="13">
        <v>3.0330819999999998</v>
      </c>
      <c r="R84" s="11">
        <f>(L84/$L$173)*100</f>
        <v>322.5</v>
      </c>
      <c r="S84" s="11">
        <f>((M84-$M$169)/($M$173-$M$169))*100</f>
        <v>80.000000000000071</v>
      </c>
      <c r="T84" s="11">
        <f>(N84/N$173)*100</f>
        <v>143.35079999999999</v>
      </c>
      <c r="U84" s="11">
        <f>(O84/O$173)*100</f>
        <v>3.8188424999999997</v>
      </c>
      <c r="V84" s="11">
        <f>(P84/P$173)*100</f>
        <v>37.971800000000002</v>
      </c>
      <c r="W84" s="11">
        <f>(Q84/Q$173)*100</f>
        <v>1.5165409999999999</v>
      </c>
      <c r="X84" s="14">
        <f>SUMPRODUCT($L$170:$Q$170, R84:W84)</f>
        <v>26.659682088901089</v>
      </c>
      <c r="Y84" s="11" t="str">
        <f t="shared" si="1"/>
        <v>Good</v>
      </c>
    </row>
    <row r="85" spans="1:25" x14ac:dyDescent="0.3">
      <c r="A85" s="8">
        <v>168</v>
      </c>
      <c r="B85" s="15">
        <v>2010</v>
      </c>
      <c r="C85" s="15" t="s">
        <v>23</v>
      </c>
      <c r="D85" s="8" t="s">
        <v>48</v>
      </c>
      <c r="E85" s="16" t="s">
        <v>34</v>
      </c>
      <c r="F85" s="11" t="s">
        <v>35</v>
      </c>
      <c r="G85" s="11" t="s">
        <v>38</v>
      </c>
      <c r="H85" s="17">
        <v>23.434830000000002</v>
      </c>
      <c r="I85" s="17">
        <v>90.63064</v>
      </c>
      <c r="J85" s="18">
        <v>28</v>
      </c>
      <c r="K85" s="11">
        <v>234.68454739408716</v>
      </c>
      <c r="L85" s="18">
        <v>1215</v>
      </c>
      <c r="M85" s="18">
        <v>7.4</v>
      </c>
      <c r="N85" s="18">
        <v>5.9866950000000001</v>
      </c>
      <c r="O85" s="18">
        <v>1.640283E-2</v>
      </c>
      <c r="P85" s="18">
        <v>0.22234889999999999</v>
      </c>
      <c r="Q85" s="19">
        <v>3.1352829999999998</v>
      </c>
      <c r="R85" s="11">
        <f>(L85/$L$173)*100</f>
        <v>303.75</v>
      </c>
      <c r="S85" s="11">
        <f>((M85-$M$169)/($M$173-$M$169))*100</f>
        <v>80.000000000000071</v>
      </c>
      <c r="T85" s="11">
        <f>(N85/N$173)*100</f>
        <v>59.866949999999996</v>
      </c>
      <c r="U85" s="11">
        <f>(O85/O$173)*100</f>
        <v>4.1007074999999995</v>
      </c>
      <c r="V85" s="11">
        <f>(P85/P$173)*100</f>
        <v>74.116299999999995</v>
      </c>
      <c r="W85" s="11">
        <f>(Q85/Q$173)*100</f>
        <v>1.5676414999999999</v>
      </c>
      <c r="X85" s="14">
        <f>SUMPRODUCT($L$170:$Q$170, R85:W85)</f>
        <v>45.228702476197014</v>
      </c>
      <c r="Y85" s="11" t="str">
        <f t="shared" si="1"/>
        <v>Good</v>
      </c>
    </row>
    <row r="86" spans="1:25" x14ac:dyDescent="0.3">
      <c r="A86" s="8">
        <v>170</v>
      </c>
      <c r="B86" s="15">
        <v>2011</v>
      </c>
      <c r="C86" s="15" t="s">
        <v>23</v>
      </c>
      <c r="D86" s="8" t="s">
        <v>48</v>
      </c>
      <c r="E86" s="21" t="s">
        <v>34</v>
      </c>
      <c r="F86" s="11" t="s">
        <v>35</v>
      </c>
      <c r="G86" s="11" t="s">
        <v>38</v>
      </c>
      <c r="H86" s="22">
        <v>23.434830000000002</v>
      </c>
      <c r="I86" s="22">
        <v>90.63064</v>
      </c>
      <c r="J86" s="18">
        <v>28.3</v>
      </c>
      <c r="K86" s="11">
        <v>234.68454739408716</v>
      </c>
      <c r="L86" s="18">
        <v>1235</v>
      </c>
      <c r="M86" s="18">
        <v>7.2</v>
      </c>
      <c r="N86" s="23">
        <v>6.1032719999999996</v>
      </c>
      <c r="O86" s="18">
        <v>1.2505200000000001E-2</v>
      </c>
      <c r="P86" s="18">
        <v>0.13169730000000002</v>
      </c>
      <c r="Q86" s="19">
        <v>3.0535700000000001</v>
      </c>
      <c r="R86" s="11">
        <f>(L86/$L$173)*100</f>
        <v>308.75</v>
      </c>
      <c r="S86" s="11">
        <f>((M86-$M$169)/($M$173-$M$169))*100</f>
        <v>40.000000000000036</v>
      </c>
      <c r="T86" s="11">
        <f>(N86/N$173)*100</f>
        <v>61.032719999999998</v>
      </c>
      <c r="U86" s="11">
        <f>(O86/O$173)*100</f>
        <v>3.1263000000000001</v>
      </c>
      <c r="V86" s="11">
        <f>(P86/P$173)*100</f>
        <v>43.899100000000004</v>
      </c>
      <c r="W86" s="11">
        <f>(Q86/Q$173)*100</f>
        <v>1.5267850000000001</v>
      </c>
      <c r="X86" s="14">
        <f>SUMPRODUCT($L$170:$Q$170, R86:W86)</f>
        <v>27.388480876663468</v>
      </c>
      <c r="Y86" s="11" t="str">
        <f t="shared" si="1"/>
        <v>Good</v>
      </c>
    </row>
    <row r="87" spans="1:25" x14ac:dyDescent="0.3">
      <c r="A87" s="8">
        <v>172</v>
      </c>
      <c r="B87" s="9">
        <v>2009</v>
      </c>
      <c r="C87" s="9" t="s">
        <v>23</v>
      </c>
      <c r="D87" s="8" t="s">
        <v>50</v>
      </c>
      <c r="E87" s="10" t="s">
        <v>25</v>
      </c>
      <c r="F87" s="11" t="s">
        <v>26</v>
      </c>
      <c r="G87" s="11" t="s">
        <v>27</v>
      </c>
      <c r="H87" s="12">
        <v>23.409179999999999</v>
      </c>
      <c r="I87" s="12">
        <v>90.735290000000006</v>
      </c>
      <c r="J87" s="13">
        <v>26.5</v>
      </c>
      <c r="K87" s="11">
        <v>9.1435537945748244</v>
      </c>
      <c r="L87" s="13">
        <v>300</v>
      </c>
      <c r="M87" s="13">
        <v>7.11</v>
      </c>
      <c r="N87" s="13">
        <v>389.57600000000002</v>
      </c>
      <c r="O87" s="13">
        <v>0.36224729999999999</v>
      </c>
      <c r="P87" s="13">
        <v>0.78459860000000003</v>
      </c>
      <c r="Q87" s="13">
        <v>48.7438</v>
      </c>
      <c r="R87" s="11">
        <f>(L87/$L$173)*100</f>
        <v>75</v>
      </c>
      <c r="S87" s="11">
        <f>((M87-$M$169)/($M$173-$M$169))*100</f>
        <v>22.000000000000064</v>
      </c>
      <c r="T87" s="11">
        <f>(N87/N$173)*100</f>
        <v>3895.7599999999998</v>
      </c>
      <c r="U87" s="11">
        <f>(O87/O$173)*100</f>
        <v>90.561824999999999</v>
      </c>
      <c r="V87" s="11">
        <f>(P87/P$173)*100</f>
        <v>261.53286666666673</v>
      </c>
      <c r="W87" s="11">
        <f>(Q87/Q$173)*100</f>
        <v>24.3719</v>
      </c>
      <c r="X87" s="14">
        <f>SUMPRODUCT($L$170:$Q$170, R87:W87)</f>
        <v>245.46568432798284</v>
      </c>
      <c r="Y87" s="11" t="str">
        <f t="shared" si="1"/>
        <v>Not Sustainable</v>
      </c>
    </row>
    <row r="88" spans="1:25" x14ac:dyDescent="0.3">
      <c r="A88" s="8">
        <v>174</v>
      </c>
      <c r="B88" s="15">
        <v>2010</v>
      </c>
      <c r="C88" s="15" t="s">
        <v>23</v>
      </c>
      <c r="D88" s="8" t="s">
        <v>50</v>
      </c>
      <c r="E88" s="16" t="s">
        <v>25</v>
      </c>
      <c r="F88" s="11" t="s">
        <v>26</v>
      </c>
      <c r="G88" s="11" t="s">
        <v>27</v>
      </c>
      <c r="H88" s="17">
        <v>23.409179999999999</v>
      </c>
      <c r="I88" s="17">
        <v>90.735290000000006</v>
      </c>
      <c r="J88" s="18">
        <v>26.7</v>
      </c>
      <c r="K88" s="11">
        <v>9.1435537945748244</v>
      </c>
      <c r="L88" s="18">
        <v>260</v>
      </c>
      <c r="M88" s="18">
        <v>6.6</v>
      </c>
      <c r="N88" s="18">
        <v>354.74169999999998</v>
      </c>
      <c r="O88" s="18">
        <v>0.28829549999999998</v>
      </c>
      <c r="P88" s="18">
        <v>0.70354620000000001</v>
      </c>
      <c r="Q88" s="19">
        <v>46.366489999999999</v>
      </c>
      <c r="R88" s="11">
        <f>(L88/$L$173)*100</f>
        <v>65</v>
      </c>
      <c r="S88" s="11">
        <f>((M88-$M$169)/($M$173-$M$169))*100</f>
        <v>-80.000000000000071</v>
      </c>
      <c r="T88" s="11">
        <f>(N88/N$173)*100</f>
        <v>3547.4169999999999</v>
      </c>
      <c r="U88" s="11">
        <f>(O88/O$173)*100</f>
        <v>72.073874999999987</v>
      </c>
      <c r="V88" s="11">
        <f>(P88/P$173)*100</f>
        <v>234.5154</v>
      </c>
      <c r="W88" s="11">
        <f>(Q88/Q$173)*100</f>
        <v>23.183244999999999</v>
      </c>
      <c r="X88" s="14">
        <f>SUMPRODUCT($L$170:$Q$170, R88:W88)</f>
        <v>215.05108581012487</v>
      </c>
      <c r="Y88" s="11" t="str">
        <f t="shared" si="1"/>
        <v>Not Sustainable</v>
      </c>
    </row>
    <row r="89" spans="1:25" x14ac:dyDescent="0.3">
      <c r="A89" s="8">
        <v>176</v>
      </c>
      <c r="B89" s="9">
        <v>2009</v>
      </c>
      <c r="C89" s="9" t="s">
        <v>23</v>
      </c>
      <c r="D89" s="8" t="s">
        <v>50</v>
      </c>
      <c r="E89" s="10" t="s">
        <v>28</v>
      </c>
      <c r="F89" s="11" t="s">
        <v>26</v>
      </c>
      <c r="G89" s="11" t="s">
        <v>27</v>
      </c>
      <c r="H89" s="12">
        <v>23.409179999999999</v>
      </c>
      <c r="I89" s="12">
        <v>90.735290000000006</v>
      </c>
      <c r="J89" s="13">
        <v>26.8</v>
      </c>
      <c r="K89" s="11">
        <v>28.95458701615361</v>
      </c>
      <c r="L89" s="13">
        <v>1280</v>
      </c>
      <c r="M89" s="13">
        <v>6.97</v>
      </c>
      <c r="N89" s="13">
        <v>529.22389999999996</v>
      </c>
      <c r="O89" s="13">
        <v>0.6680469</v>
      </c>
      <c r="P89" s="13">
        <v>4.0433560000000002</v>
      </c>
      <c r="Q89" s="13">
        <v>193.25829999999999</v>
      </c>
      <c r="R89" s="11">
        <f>(L89/$L$173)*100</f>
        <v>320</v>
      </c>
      <c r="S89" s="11">
        <f>((M89-$M$169)/($M$173-$M$169))*100</f>
        <v>-6.0000000000000497</v>
      </c>
      <c r="T89" s="11">
        <f>(N89/N$173)*100</f>
        <v>5292.2389999999996</v>
      </c>
      <c r="U89" s="11">
        <f>(O89/O$173)*100</f>
        <v>167.01172499999998</v>
      </c>
      <c r="V89" s="11">
        <f>(P89/P$173)*100</f>
        <v>1347.7853333333335</v>
      </c>
      <c r="W89" s="11">
        <f>(Q89/Q$173)*100</f>
        <v>96.629149999999996</v>
      </c>
      <c r="X89" s="14">
        <f>SUMPRODUCT($L$170:$Q$170, R89:W89)</f>
        <v>895.5720898934469</v>
      </c>
      <c r="Y89" s="11" t="str">
        <f t="shared" si="1"/>
        <v>Not Sustainable</v>
      </c>
    </row>
    <row r="90" spans="1:25" x14ac:dyDescent="0.3">
      <c r="A90" s="8">
        <v>178</v>
      </c>
      <c r="B90" s="15">
        <v>2010</v>
      </c>
      <c r="C90" s="15" t="s">
        <v>23</v>
      </c>
      <c r="D90" s="8" t="s">
        <v>50</v>
      </c>
      <c r="E90" s="16" t="s">
        <v>28</v>
      </c>
      <c r="F90" s="11" t="s">
        <v>26</v>
      </c>
      <c r="G90" s="11" t="s">
        <v>27</v>
      </c>
      <c r="H90" s="17">
        <v>23.409179999999999</v>
      </c>
      <c r="I90" s="17">
        <v>90.735290000000006</v>
      </c>
      <c r="J90" s="18">
        <v>26.6</v>
      </c>
      <c r="K90" s="11">
        <v>28.95458701615361</v>
      </c>
      <c r="L90" s="18">
        <v>1035</v>
      </c>
      <c r="M90" s="18">
        <v>6.7</v>
      </c>
      <c r="N90" s="18">
        <v>528.94870000000003</v>
      </c>
      <c r="O90" s="18">
        <v>0.75071889999999997</v>
      </c>
      <c r="P90" s="18">
        <v>4.1937230000000003</v>
      </c>
      <c r="Q90" s="19">
        <v>168.36620000000002</v>
      </c>
      <c r="R90" s="11">
        <f>(L90/$L$173)*100</f>
        <v>258.75</v>
      </c>
      <c r="S90" s="11">
        <f>((M90-$M$169)/($M$173-$M$169))*100</f>
        <v>-59.999999999999964</v>
      </c>
      <c r="T90" s="11">
        <f>(N90/N$173)*100</f>
        <v>5289.4870000000001</v>
      </c>
      <c r="U90" s="11">
        <f>(O90/O$173)*100</f>
        <v>187.67972499999999</v>
      </c>
      <c r="V90" s="11">
        <f>(P90/P$173)*100</f>
        <v>1397.9076666666667</v>
      </c>
      <c r="W90" s="11">
        <f>(Q90/Q$173)*100</f>
        <v>84.18310000000001</v>
      </c>
      <c r="X90" s="14">
        <f>SUMPRODUCT($L$170:$Q$170, R90:W90)</f>
        <v>930.31823710614185</v>
      </c>
      <c r="Y90" s="11" t="str">
        <f t="shared" si="1"/>
        <v>Not Sustainable</v>
      </c>
    </row>
    <row r="91" spans="1:25" x14ac:dyDescent="0.3">
      <c r="A91" s="8">
        <v>180</v>
      </c>
      <c r="B91" s="15">
        <v>2011</v>
      </c>
      <c r="C91" s="15" t="s">
        <v>23</v>
      </c>
      <c r="D91" s="8" t="s">
        <v>50</v>
      </c>
      <c r="E91" s="21" t="s">
        <v>28</v>
      </c>
      <c r="F91" s="11" t="s">
        <v>26</v>
      </c>
      <c r="G91" s="11" t="s">
        <v>27</v>
      </c>
      <c r="H91" s="22">
        <v>23.409179999999999</v>
      </c>
      <c r="I91" s="22">
        <v>90.735290000000006</v>
      </c>
      <c r="J91" s="18">
        <v>26.6</v>
      </c>
      <c r="K91" s="11">
        <v>28.95458701615361</v>
      </c>
      <c r="L91" s="18">
        <v>921</v>
      </c>
      <c r="M91" s="18">
        <v>6.8</v>
      </c>
      <c r="N91" s="23">
        <v>563.12585000000001</v>
      </c>
      <c r="O91" s="18">
        <v>0.71689919999999996</v>
      </c>
      <c r="P91" s="18">
        <v>4.7593010000000007</v>
      </c>
      <c r="Q91" s="19">
        <v>173.41800000000001</v>
      </c>
      <c r="R91" s="11">
        <f>(L91/$L$173)*100</f>
        <v>230.25000000000003</v>
      </c>
      <c r="S91" s="11">
        <f>((M91-$M$169)/($M$173-$M$169))*100</f>
        <v>-40.000000000000036</v>
      </c>
      <c r="T91" s="11">
        <f>(N91/N$173)*100</f>
        <v>5631.2584999999999</v>
      </c>
      <c r="U91" s="11">
        <f>(O91/O$173)*100</f>
        <v>179.22479999999999</v>
      </c>
      <c r="V91" s="11">
        <f>(P91/P$173)*100</f>
        <v>1586.433666666667</v>
      </c>
      <c r="W91" s="11">
        <f>(Q91/Q$173)*100</f>
        <v>86.709000000000003</v>
      </c>
      <c r="X91" s="14">
        <f>SUMPRODUCT($L$170:$Q$170, R91:W91)</f>
        <v>1036.35218694837</v>
      </c>
      <c r="Y91" s="11" t="str">
        <f t="shared" si="1"/>
        <v>Not Sustainable</v>
      </c>
    </row>
    <row r="92" spans="1:25" x14ac:dyDescent="0.3">
      <c r="A92" s="8">
        <v>182</v>
      </c>
      <c r="B92" s="9">
        <v>2009</v>
      </c>
      <c r="C92" s="9" t="s">
        <v>23</v>
      </c>
      <c r="D92" s="8" t="s">
        <v>50</v>
      </c>
      <c r="E92" s="10" t="s">
        <v>29</v>
      </c>
      <c r="F92" s="11" t="s">
        <v>31</v>
      </c>
      <c r="G92" s="11" t="s">
        <v>32</v>
      </c>
      <c r="H92" s="12">
        <v>23.409179999999999</v>
      </c>
      <c r="I92" s="12">
        <v>90.735290000000006</v>
      </c>
      <c r="J92" s="13">
        <v>26.3</v>
      </c>
      <c r="K92" s="11">
        <v>44.193843340444985</v>
      </c>
      <c r="L92" s="13">
        <v>1080</v>
      </c>
      <c r="M92" s="13">
        <v>6.83</v>
      </c>
      <c r="N92" s="13">
        <v>25.896830000000001</v>
      </c>
      <c r="O92" s="13">
        <v>2.6430980000000002</v>
      </c>
      <c r="P92" s="13">
        <v>3.796999</v>
      </c>
      <c r="Q92" s="13">
        <v>55.374449999999996</v>
      </c>
      <c r="R92" s="11">
        <f>(L92/$L$173)*100</f>
        <v>270</v>
      </c>
      <c r="S92" s="11">
        <f>((M92-$M$169)/($M$173-$M$169))*100</f>
        <v>-33.999999999999986</v>
      </c>
      <c r="T92" s="11">
        <f>(N92/N$173)*100</f>
        <v>258.9683</v>
      </c>
      <c r="U92" s="11">
        <f>(O92/O$173)*100</f>
        <v>660.77449999999999</v>
      </c>
      <c r="V92" s="11">
        <f>(P92/P$173)*100</f>
        <v>1265.6663333333333</v>
      </c>
      <c r="W92" s="11">
        <f>(Q92/Q$173)*100</f>
        <v>27.687224999999998</v>
      </c>
      <c r="X92" s="14">
        <f>SUMPRODUCT($L$170:$Q$170, R92:W92)</f>
        <v>970.17439328897433</v>
      </c>
      <c r="Y92" s="11" t="str">
        <f t="shared" si="1"/>
        <v>Not Sustainable</v>
      </c>
    </row>
    <row r="93" spans="1:25" x14ac:dyDescent="0.3">
      <c r="A93" s="8">
        <v>184</v>
      </c>
      <c r="B93" s="15">
        <v>2010</v>
      </c>
      <c r="C93" s="15" t="s">
        <v>23</v>
      </c>
      <c r="D93" s="8" t="s">
        <v>50</v>
      </c>
      <c r="E93" s="16" t="s">
        <v>29</v>
      </c>
      <c r="F93" s="11" t="s">
        <v>31</v>
      </c>
      <c r="G93" s="11" t="s">
        <v>32</v>
      </c>
      <c r="H93" s="17">
        <v>23.409179999999999</v>
      </c>
      <c r="I93" s="17">
        <v>90.735290000000006</v>
      </c>
      <c r="J93" s="18">
        <v>26.8</v>
      </c>
      <c r="K93" s="11">
        <v>44.193843340444985</v>
      </c>
      <c r="L93" s="18">
        <v>914</v>
      </c>
      <c r="M93" s="18">
        <v>6.8</v>
      </c>
      <c r="N93" s="18">
        <v>13.507429999999999</v>
      </c>
      <c r="O93" s="18">
        <v>3.4499110000000002</v>
      </c>
      <c r="P93" s="18">
        <v>3.17</v>
      </c>
      <c r="Q93" s="19">
        <v>86.708219999999997</v>
      </c>
      <c r="R93" s="11">
        <f>(L93/$L$173)*100</f>
        <v>228.5</v>
      </c>
      <c r="S93" s="11">
        <f>((M93-$M$169)/($M$173-$M$169))*100</f>
        <v>-40.000000000000036</v>
      </c>
      <c r="T93" s="11">
        <f>(N93/N$173)*100</f>
        <v>135.07429999999999</v>
      </c>
      <c r="U93" s="11">
        <f>(O93/O$173)*100</f>
        <v>862.47775000000001</v>
      </c>
      <c r="V93" s="11">
        <f>(P93/P$173)*100</f>
        <v>1056.6666666666667</v>
      </c>
      <c r="W93" s="11">
        <f>(Q93/Q$173)*100</f>
        <v>43.354109999999999</v>
      </c>
      <c r="X93" s="14">
        <f>SUMPRODUCT($L$170:$Q$170, R93:W93)</f>
        <v>936.32246636392745</v>
      </c>
      <c r="Y93" s="11" t="str">
        <f t="shared" si="1"/>
        <v>Not Sustainable</v>
      </c>
    </row>
    <row r="94" spans="1:25" x14ac:dyDescent="0.3">
      <c r="A94" s="8">
        <v>186</v>
      </c>
      <c r="B94" s="15">
        <v>2011</v>
      </c>
      <c r="C94" s="15" t="s">
        <v>23</v>
      </c>
      <c r="D94" s="8" t="s">
        <v>50</v>
      </c>
      <c r="E94" s="21" t="s">
        <v>29</v>
      </c>
      <c r="F94" s="11" t="s">
        <v>31</v>
      </c>
      <c r="G94" s="11" t="s">
        <v>32</v>
      </c>
      <c r="H94" s="22">
        <v>23.409179999999999</v>
      </c>
      <c r="I94" s="22">
        <v>90.735290000000006</v>
      </c>
      <c r="J94" s="18">
        <v>27</v>
      </c>
      <c r="K94" s="11">
        <v>44.193843340444985</v>
      </c>
      <c r="L94" s="18">
        <v>1244</v>
      </c>
      <c r="M94" s="18">
        <v>7.1</v>
      </c>
      <c r="N94" s="23">
        <v>13.574630000000001</v>
      </c>
      <c r="O94" s="18">
        <v>3.252548</v>
      </c>
      <c r="P94" s="18">
        <v>5.0670359999999999</v>
      </c>
      <c r="Q94" s="19">
        <v>56.439900000000002</v>
      </c>
      <c r="R94" s="11">
        <f>(L94/$L$173)*100</f>
        <v>311</v>
      </c>
      <c r="S94" s="11">
        <f>((M94-$M$169)/($M$173-$M$169))*100</f>
        <v>19.999999999999929</v>
      </c>
      <c r="T94" s="11">
        <f>(N94/N$173)*100</f>
        <v>135.74630000000002</v>
      </c>
      <c r="U94" s="11">
        <f>(O94/O$173)*100</f>
        <v>813.13699999999983</v>
      </c>
      <c r="V94" s="11">
        <f>(P94/P$173)*100</f>
        <v>1689.0119999999999</v>
      </c>
      <c r="W94" s="11">
        <f>(Q94/Q$173)*100</f>
        <v>28.219950000000001</v>
      </c>
      <c r="X94" s="14">
        <f>SUMPRODUCT($L$170:$Q$170, R94:W94)</f>
        <v>1264.3779497461928</v>
      </c>
      <c r="Y94" s="11" t="str">
        <f t="shared" si="1"/>
        <v>Not Sustainable</v>
      </c>
    </row>
    <row r="95" spans="1:25" x14ac:dyDescent="0.3">
      <c r="A95" s="8">
        <v>188</v>
      </c>
      <c r="B95" s="9">
        <v>2009</v>
      </c>
      <c r="C95" s="9" t="s">
        <v>23</v>
      </c>
      <c r="D95" s="8" t="s">
        <v>50</v>
      </c>
      <c r="E95" s="10" t="s">
        <v>30</v>
      </c>
      <c r="F95" s="11" t="s">
        <v>47</v>
      </c>
      <c r="G95" s="11" t="s">
        <v>38</v>
      </c>
      <c r="H95" s="12">
        <v>23.409179999999999</v>
      </c>
      <c r="I95" s="12">
        <v>90.735290000000006</v>
      </c>
      <c r="J95" s="13">
        <v>26.8</v>
      </c>
      <c r="K95" s="11">
        <v>65.528802194452908</v>
      </c>
      <c r="L95" s="13">
        <v>1240</v>
      </c>
      <c r="M95" s="13">
        <v>6.42</v>
      </c>
      <c r="N95" s="13">
        <v>9.67361</v>
      </c>
      <c r="O95" s="13">
        <v>1.300387</v>
      </c>
      <c r="P95" s="13">
        <v>12.85896</v>
      </c>
      <c r="Q95" s="13">
        <v>84.819479999999999</v>
      </c>
      <c r="R95" s="11">
        <f>(L95/$L$173)*100</f>
        <v>310</v>
      </c>
      <c r="S95" s="11">
        <f>((M95-$M$169)/($M$173-$M$169))*100</f>
        <v>-116.00000000000001</v>
      </c>
      <c r="T95" s="11">
        <f>(N95/N$173)*100</f>
        <v>96.736100000000008</v>
      </c>
      <c r="U95" s="11">
        <f>(O95/O$173)*100</f>
        <v>325.09674999999999</v>
      </c>
      <c r="V95" s="11">
        <f>(P95/P$173)*100</f>
        <v>4286.32</v>
      </c>
      <c r="W95" s="11">
        <f>(Q95/Q$173)*100</f>
        <v>42.409739999999999</v>
      </c>
      <c r="X95" s="14">
        <f>SUMPRODUCT($L$170:$Q$170, R95:W95)</f>
        <v>2485.224727732199</v>
      </c>
      <c r="Y95" s="11" t="str">
        <f t="shared" si="1"/>
        <v>Not Sustainable</v>
      </c>
    </row>
    <row r="96" spans="1:25" x14ac:dyDescent="0.3">
      <c r="A96" s="8">
        <v>190</v>
      </c>
      <c r="B96" s="15">
        <v>2010</v>
      </c>
      <c r="C96" s="15" t="s">
        <v>23</v>
      </c>
      <c r="D96" s="8" t="s">
        <v>50</v>
      </c>
      <c r="E96" s="16" t="s">
        <v>30</v>
      </c>
      <c r="F96" s="11" t="s">
        <v>47</v>
      </c>
      <c r="G96" s="11" t="s">
        <v>38</v>
      </c>
      <c r="H96" s="17">
        <v>23.409179999999999</v>
      </c>
      <c r="I96" s="17">
        <v>90.735290000000006</v>
      </c>
      <c r="J96" s="18">
        <v>27.1</v>
      </c>
      <c r="K96" s="11">
        <v>65.528802194452908</v>
      </c>
      <c r="L96" s="18">
        <v>1011</v>
      </c>
      <c r="M96" s="18">
        <v>6.5</v>
      </c>
      <c r="N96" s="18">
        <v>6.448582</v>
      </c>
      <c r="O96" s="18">
        <v>1.4664079999999999</v>
      </c>
      <c r="P96" s="18">
        <v>30.879549999999998</v>
      </c>
      <c r="Q96" s="19">
        <v>96.509380000000007</v>
      </c>
      <c r="R96" s="11">
        <f>(L96/$L$173)*100</f>
        <v>252.75</v>
      </c>
      <c r="S96" s="11">
        <f>((M96-$M$169)/($M$173-$M$169))*100</f>
        <v>-100</v>
      </c>
      <c r="T96" s="11">
        <f>(N96/N$173)*100</f>
        <v>64.485820000000004</v>
      </c>
      <c r="U96" s="11">
        <f>(O96/O$173)*100</f>
        <v>366.60199999999998</v>
      </c>
      <c r="V96" s="11">
        <f>(P96/P$173)*100</f>
        <v>10293.183333333332</v>
      </c>
      <c r="W96" s="11">
        <f>(Q96/Q$173)*100</f>
        <v>48.254690000000004</v>
      </c>
      <c r="X96" s="14">
        <f>SUMPRODUCT($L$170:$Q$170, R96:W96)</f>
        <v>5798.5080820240546</v>
      </c>
      <c r="Y96" s="11" t="str">
        <f t="shared" si="1"/>
        <v>Not Sustainable</v>
      </c>
    </row>
    <row r="97" spans="1:25" x14ac:dyDescent="0.3">
      <c r="A97" s="8">
        <v>192</v>
      </c>
      <c r="B97" s="9">
        <v>2009</v>
      </c>
      <c r="C97" s="9" t="s">
        <v>23</v>
      </c>
      <c r="D97" s="8" t="s">
        <v>50</v>
      </c>
      <c r="E97" s="10" t="s">
        <v>34</v>
      </c>
      <c r="F97" s="11" t="s">
        <v>35</v>
      </c>
      <c r="G97" s="11" t="s">
        <v>38</v>
      </c>
      <c r="H97" s="12">
        <v>23.409179999999999</v>
      </c>
      <c r="I97" s="12">
        <v>90.735290000000006</v>
      </c>
      <c r="J97" s="13">
        <v>28.3</v>
      </c>
      <c r="K97" s="11">
        <v>225.54099359951235</v>
      </c>
      <c r="L97" s="13">
        <v>620</v>
      </c>
      <c r="M97" s="13">
        <v>6.53</v>
      </c>
      <c r="N97" s="13">
        <v>9.5453480000000006</v>
      </c>
      <c r="O97" s="13">
        <v>0.21600179999999999</v>
      </c>
      <c r="P97" s="13">
        <v>3.432518</v>
      </c>
      <c r="Q97" s="13">
        <v>36.10078</v>
      </c>
      <c r="R97" s="11">
        <f>(L97/$L$173)*100</f>
        <v>155</v>
      </c>
      <c r="S97" s="11">
        <f>((M97-$M$169)/($M$173-$M$169))*100</f>
        <v>-93.999999999999943</v>
      </c>
      <c r="T97" s="11">
        <f>(N97/N$173)*100</f>
        <v>95.453479999999999</v>
      </c>
      <c r="U97" s="11">
        <f>(O97/O$173)*100</f>
        <v>54.000450000000001</v>
      </c>
      <c r="V97" s="11">
        <f>(P97/P$173)*100</f>
        <v>1144.1726666666668</v>
      </c>
      <c r="W97" s="11">
        <f>(Q97/Q$173)*100</f>
        <v>18.05039</v>
      </c>
      <c r="X97" s="14">
        <f>SUMPRODUCT($L$170:$Q$170, R97:W97)</f>
        <v>649.70225498788147</v>
      </c>
      <c r="Y97" s="11" t="str">
        <f t="shared" si="1"/>
        <v>Not Sustainable</v>
      </c>
    </row>
    <row r="98" spans="1:25" x14ac:dyDescent="0.3">
      <c r="A98" s="8">
        <v>194</v>
      </c>
      <c r="B98" s="15">
        <v>2010</v>
      </c>
      <c r="C98" s="15" t="s">
        <v>23</v>
      </c>
      <c r="D98" s="8" t="s">
        <v>50</v>
      </c>
      <c r="E98" s="16" t="s">
        <v>34</v>
      </c>
      <c r="F98" s="11" t="s">
        <v>35</v>
      </c>
      <c r="G98" s="11" t="s">
        <v>38</v>
      </c>
      <c r="H98" s="17">
        <v>23.409179999999999</v>
      </c>
      <c r="I98" s="17">
        <v>90.735290000000006</v>
      </c>
      <c r="J98" s="18">
        <v>27.7</v>
      </c>
      <c r="K98" s="11">
        <v>225.54099359951235</v>
      </c>
      <c r="L98" s="18">
        <v>592</v>
      </c>
      <c r="M98" s="18">
        <v>6.4</v>
      </c>
      <c r="N98" s="18">
        <v>5.6</v>
      </c>
      <c r="O98" s="18">
        <v>0.21646010000000002</v>
      </c>
      <c r="P98" s="18">
        <v>3.7382049999999998</v>
      </c>
      <c r="Q98" s="19">
        <v>46.659819999999996</v>
      </c>
      <c r="R98" s="11">
        <f>(L98/$L$173)*100</f>
        <v>148</v>
      </c>
      <c r="S98" s="11">
        <f>((M98-$M$169)/($M$173-$M$169))*100</f>
        <v>-119.99999999999993</v>
      </c>
      <c r="T98" s="11">
        <f>(N98/N$173)*100</f>
        <v>55.999999999999993</v>
      </c>
      <c r="U98" s="11">
        <f>(O98/O$173)*100</f>
        <v>54.115025000000003</v>
      </c>
      <c r="V98" s="11">
        <f>(P98/P$173)*100</f>
        <v>1246.0683333333334</v>
      </c>
      <c r="W98" s="11">
        <f>(Q98/Q$173)*100</f>
        <v>23.329909999999998</v>
      </c>
      <c r="X98" s="14">
        <f>SUMPRODUCT($L$170:$Q$170, R98:W98)</f>
        <v>704.44812564046299</v>
      </c>
      <c r="Y98" s="11" t="str">
        <f t="shared" si="1"/>
        <v>Not Sustainable</v>
      </c>
    </row>
    <row r="99" spans="1:25" x14ac:dyDescent="0.3">
      <c r="A99" s="8">
        <v>196</v>
      </c>
      <c r="B99" s="15">
        <v>2011</v>
      </c>
      <c r="C99" s="15" t="s">
        <v>23</v>
      </c>
      <c r="D99" s="8" t="s">
        <v>50</v>
      </c>
      <c r="E99" s="21" t="s">
        <v>34</v>
      </c>
      <c r="F99" s="11" t="s">
        <v>35</v>
      </c>
      <c r="G99" s="11" t="s">
        <v>38</v>
      </c>
      <c r="H99" s="22">
        <v>23.409179999999999</v>
      </c>
      <c r="I99" s="22">
        <v>90.735290000000006</v>
      </c>
      <c r="J99" s="18">
        <v>27.2</v>
      </c>
      <c r="K99" s="11">
        <v>225.54099359951235</v>
      </c>
      <c r="L99" s="18">
        <v>857</v>
      </c>
      <c r="M99" s="18">
        <v>6.4</v>
      </c>
      <c r="N99" s="23">
        <v>7.3657139999999997</v>
      </c>
      <c r="O99" s="18">
        <v>0.2168108</v>
      </c>
      <c r="P99" s="18">
        <v>3.5334940000000001</v>
      </c>
      <c r="Q99" s="19">
        <v>35.475000000000001</v>
      </c>
      <c r="R99" s="11">
        <f>(L99/$L$173)*100</f>
        <v>214.25</v>
      </c>
      <c r="S99" s="11">
        <f>((M99-$M$169)/($M$173-$M$169))*100</f>
        <v>-119.99999999999993</v>
      </c>
      <c r="T99" s="11">
        <f>(N99/N$173)*100</f>
        <v>73.657139999999998</v>
      </c>
      <c r="U99" s="11">
        <f>(O99/O$173)*100</f>
        <v>54.202699999999993</v>
      </c>
      <c r="V99" s="11">
        <f>(P99/P$173)*100</f>
        <v>1177.8313333333335</v>
      </c>
      <c r="W99" s="11">
        <f>(Q99/Q$173)*100</f>
        <v>17.737500000000001</v>
      </c>
      <c r="X99" s="14">
        <f>SUMPRODUCT($L$170:$Q$170, R99:W99)</f>
        <v>667.35100358531133</v>
      </c>
      <c r="Y99" s="11" t="str">
        <f t="shared" si="1"/>
        <v>Not Sustainable</v>
      </c>
    </row>
    <row r="100" spans="1:25" x14ac:dyDescent="0.3">
      <c r="A100" s="8">
        <v>198</v>
      </c>
      <c r="B100" s="15">
        <v>2011</v>
      </c>
      <c r="C100" s="15" t="s">
        <v>23</v>
      </c>
      <c r="D100" s="8" t="s">
        <v>50</v>
      </c>
      <c r="E100" s="21" t="s">
        <v>51</v>
      </c>
      <c r="F100" s="11" t="s">
        <v>37</v>
      </c>
      <c r="G100" s="11" t="s">
        <v>38</v>
      </c>
      <c r="H100" s="22">
        <v>23.40971</v>
      </c>
      <c r="I100" s="22">
        <v>90.735740000000007</v>
      </c>
      <c r="J100" s="18">
        <v>26.8</v>
      </c>
      <c r="K100" s="11">
        <v>103.65853658536587</v>
      </c>
      <c r="L100" s="18">
        <v>903</v>
      </c>
      <c r="M100" s="18">
        <v>6.9</v>
      </c>
      <c r="N100" s="23">
        <v>5.6</v>
      </c>
      <c r="O100" s="18">
        <v>0.58351370000000002</v>
      </c>
      <c r="P100" s="18">
        <v>7.7884799999999998</v>
      </c>
      <c r="Q100" s="19">
        <v>51.243499999999997</v>
      </c>
      <c r="R100" s="11">
        <f>(L100/$L$173)*100</f>
        <v>225.74999999999997</v>
      </c>
      <c r="S100" s="11">
        <f>((M100-$M$169)/($M$173-$M$169))*100</f>
        <v>-19.999999999999929</v>
      </c>
      <c r="T100" s="11">
        <f>(N100/N$173)*100</f>
        <v>55.999999999999993</v>
      </c>
      <c r="U100" s="11">
        <f>(O100/O$173)*100</f>
        <v>145.87842499999999</v>
      </c>
      <c r="V100" s="11">
        <f>(P100/P$173)*100</f>
        <v>2596.16</v>
      </c>
      <c r="W100" s="11">
        <f>(Q100/Q$173)*100</f>
        <v>25.621749999999999</v>
      </c>
      <c r="X100" s="14">
        <f>SUMPRODUCT($L$170:$Q$170, R100:W100)</f>
        <v>1485.3376671011113</v>
      </c>
      <c r="Y100" s="11" t="str">
        <f t="shared" si="1"/>
        <v>Not Sustainable</v>
      </c>
    </row>
    <row r="101" spans="1:25" x14ac:dyDescent="0.3">
      <c r="A101" s="8">
        <v>200</v>
      </c>
      <c r="B101" s="9">
        <v>2009</v>
      </c>
      <c r="C101" s="9" t="s">
        <v>23</v>
      </c>
      <c r="D101" s="8" t="s">
        <v>52</v>
      </c>
      <c r="E101" s="10" t="s">
        <v>25</v>
      </c>
      <c r="F101" s="11" t="s">
        <v>26</v>
      </c>
      <c r="G101" s="11" t="s">
        <v>27</v>
      </c>
      <c r="H101" s="12">
        <v>23.411799999999999</v>
      </c>
      <c r="I101" s="12">
        <v>90.639399999999995</v>
      </c>
      <c r="J101" s="13">
        <v>26.2</v>
      </c>
      <c r="K101" s="11">
        <v>15.239256324291373</v>
      </c>
      <c r="L101" s="13">
        <v>490</v>
      </c>
      <c r="M101" s="13">
        <v>7.06</v>
      </c>
      <c r="N101" s="13">
        <v>271.62830000000002</v>
      </c>
      <c r="O101" s="13">
        <v>0.88056699999999999</v>
      </c>
      <c r="P101" s="13">
        <v>6.1576110000000002</v>
      </c>
      <c r="Q101" s="13">
        <v>73.782169999999994</v>
      </c>
      <c r="R101" s="11">
        <f>(L101/$L$173)*100</f>
        <v>122.50000000000001</v>
      </c>
      <c r="S101" s="11">
        <f>((M101-$M$169)/($M$173-$M$169))*100</f>
        <v>11.999999999999922</v>
      </c>
      <c r="T101" s="11">
        <f>(N101/N$173)*100</f>
        <v>2716.2830000000004</v>
      </c>
      <c r="U101" s="11">
        <f>(O101/O$173)*100</f>
        <v>220.14174999999997</v>
      </c>
      <c r="V101" s="11">
        <f>(P101/P$173)*100</f>
        <v>2052.5370000000003</v>
      </c>
      <c r="W101" s="11">
        <f>(Q101/Q$173)*100</f>
        <v>36.891084999999997</v>
      </c>
      <c r="X101" s="14">
        <f>SUMPRODUCT($L$170:$Q$170, R101:W101)</f>
        <v>1262.0436351365072</v>
      </c>
      <c r="Y101" s="11" t="str">
        <f t="shared" si="1"/>
        <v>Not Sustainable</v>
      </c>
    </row>
    <row r="102" spans="1:25" x14ac:dyDescent="0.3">
      <c r="A102" s="8">
        <v>202</v>
      </c>
      <c r="B102" s="15">
        <v>2010</v>
      </c>
      <c r="C102" s="15" t="s">
        <v>23</v>
      </c>
      <c r="D102" s="8" t="s">
        <v>52</v>
      </c>
      <c r="E102" s="16" t="s">
        <v>25</v>
      </c>
      <c r="F102" s="11" t="s">
        <v>26</v>
      </c>
      <c r="G102" s="11" t="s">
        <v>27</v>
      </c>
      <c r="H102" s="17">
        <v>23.411799999999999</v>
      </c>
      <c r="I102" s="17">
        <v>90.639399999999995</v>
      </c>
      <c r="J102" s="18">
        <v>26.4</v>
      </c>
      <c r="K102" s="11">
        <v>15.239256324291373</v>
      </c>
      <c r="L102" s="18">
        <v>534</v>
      </c>
      <c r="M102" s="18">
        <v>6.5</v>
      </c>
      <c r="N102" s="18">
        <v>270.26139999999998</v>
      </c>
      <c r="O102" s="18">
        <v>0.9531710000000001</v>
      </c>
      <c r="P102" s="18">
        <v>9.1466239999999992</v>
      </c>
      <c r="Q102" s="19">
        <v>65.047629999999998</v>
      </c>
      <c r="R102" s="11">
        <f>(L102/$L$173)*100</f>
        <v>133.5</v>
      </c>
      <c r="S102" s="11">
        <f>((M102-$M$169)/($M$173-$M$169))*100</f>
        <v>-100</v>
      </c>
      <c r="T102" s="11">
        <f>(N102/N$173)*100</f>
        <v>2702.6139999999996</v>
      </c>
      <c r="U102" s="11">
        <f>(O102/O$173)*100</f>
        <v>238.29275000000001</v>
      </c>
      <c r="V102" s="11">
        <f>(P102/P$173)*100</f>
        <v>3048.8746666666666</v>
      </c>
      <c r="W102" s="11">
        <f>(Q102/Q$173)*100</f>
        <v>32.523814999999999</v>
      </c>
      <c r="X102" s="14">
        <f>SUMPRODUCT($L$170:$Q$170, R102:W102)</f>
        <v>1813.5939414949469</v>
      </c>
      <c r="Y102" s="11" t="str">
        <f t="shared" si="1"/>
        <v>Not Sustainable</v>
      </c>
    </row>
    <row r="103" spans="1:25" x14ac:dyDescent="0.3">
      <c r="A103" s="8">
        <v>204</v>
      </c>
      <c r="B103" s="15">
        <v>2011</v>
      </c>
      <c r="C103" s="15" t="s">
        <v>23</v>
      </c>
      <c r="D103" s="8" t="s">
        <v>52</v>
      </c>
      <c r="E103" s="21" t="s">
        <v>25</v>
      </c>
      <c r="F103" s="11" t="s">
        <v>26</v>
      </c>
      <c r="G103" s="11" t="s">
        <v>27</v>
      </c>
      <c r="H103" s="22">
        <v>23.411799999999999</v>
      </c>
      <c r="I103" s="22">
        <v>90.639399999999995</v>
      </c>
      <c r="J103" s="18">
        <v>25.5</v>
      </c>
      <c r="K103" s="11">
        <v>15.239256324291373</v>
      </c>
      <c r="L103" s="18">
        <v>699</v>
      </c>
      <c r="M103" s="18">
        <v>7</v>
      </c>
      <c r="N103" s="23">
        <v>300.78429999999997</v>
      </c>
      <c r="O103" s="18">
        <v>0.888957</v>
      </c>
      <c r="P103" s="18">
        <v>7.9003450000000006</v>
      </c>
      <c r="Q103" s="19">
        <v>64.140100000000004</v>
      </c>
      <c r="R103" s="11">
        <f>(L103/$L$173)*100</f>
        <v>174.75</v>
      </c>
      <c r="S103" s="11">
        <f>((M103-$M$169)/($M$173-$M$169))*100</f>
        <v>0</v>
      </c>
      <c r="T103" s="11">
        <f>(N103/N$173)*100</f>
        <v>3007.8429999999998</v>
      </c>
      <c r="U103" s="11">
        <f>(O103/O$173)*100</f>
        <v>222.23924999999997</v>
      </c>
      <c r="V103" s="11">
        <f>(P103/P$173)*100</f>
        <v>2633.4483333333333</v>
      </c>
      <c r="W103" s="11">
        <f>(Q103/Q$173)*100</f>
        <v>32.070050000000002</v>
      </c>
      <c r="X103" s="14">
        <f>SUMPRODUCT($L$170:$Q$170, R103:W103)</f>
        <v>1586.2489935016235</v>
      </c>
      <c r="Y103" s="11" t="str">
        <f t="shared" si="1"/>
        <v>Not Sustainable</v>
      </c>
    </row>
    <row r="104" spans="1:25" x14ac:dyDescent="0.3">
      <c r="A104" s="8">
        <v>206</v>
      </c>
      <c r="B104" s="9">
        <v>2009</v>
      </c>
      <c r="C104" s="9" t="s">
        <v>23</v>
      </c>
      <c r="D104" s="8" t="s">
        <v>52</v>
      </c>
      <c r="E104" s="10" t="s">
        <v>28</v>
      </c>
      <c r="F104" s="11" t="s">
        <v>26</v>
      </c>
      <c r="G104" s="11" t="s">
        <v>27</v>
      </c>
      <c r="H104" s="12">
        <v>23.411799999999999</v>
      </c>
      <c r="I104" s="12">
        <v>90.639399999999995</v>
      </c>
      <c r="J104" s="13">
        <v>26.5</v>
      </c>
      <c r="K104" s="11">
        <v>25.906735751295336</v>
      </c>
      <c r="L104" s="13">
        <v>760</v>
      </c>
      <c r="M104" s="13">
        <v>7.01</v>
      </c>
      <c r="N104" s="13">
        <v>358.87970000000001</v>
      </c>
      <c r="O104" s="13">
        <v>5.1980169999999999E-2</v>
      </c>
      <c r="P104" s="13">
        <v>2.9364710000000001</v>
      </c>
      <c r="Q104" s="13">
        <v>45.716290000000001</v>
      </c>
      <c r="R104" s="11">
        <f>(L104/$L$173)*100</f>
        <v>190</v>
      </c>
      <c r="S104" s="11">
        <f>((M104-$M$169)/($M$173-$M$169))*100</f>
        <v>1.9999999999999574</v>
      </c>
      <c r="T104" s="11">
        <f>(N104/N$173)*100</f>
        <v>3588.7970000000005</v>
      </c>
      <c r="U104" s="11">
        <f>(O104/O$173)*100</f>
        <v>12.995042499999998</v>
      </c>
      <c r="V104" s="11">
        <f>(P104/P$173)*100</f>
        <v>978.82366666666678</v>
      </c>
      <c r="W104" s="11">
        <f>(Q104/Q$173)*100</f>
        <v>22.858145</v>
      </c>
      <c r="X104" s="14">
        <f>SUMPRODUCT($L$170:$Q$170, R104:W104)</f>
        <v>601.72349883888978</v>
      </c>
      <c r="Y104" s="11" t="str">
        <f t="shared" si="1"/>
        <v>Not Sustainable</v>
      </c>
    </row>
    <row r="105" spans="1:25" x14ac:dyDescent="0.3">
      <c r="A105" s="8">
        <v>208</v>
      </c>
      <c r="B105" s="15">
        <v>2010</v>
      </c>
      <c r="C105" s="15" t="s">
        <v>23</v>
      </c>
      <c r="D105" s="8" t="s">
        <v>52</v>
      </c>
      <c r="E105" s="16" t="s">
        <v>28</v>
      </c>
      <c r="F105" s="11" t="s">
        <v>26</v>
      </c>
      <c r="G105" s="11" t="s">
        <v>27</v>
      </c>
      <c r="H105" s="17">
        <v>23.411799999999999</v>
      </c>
      <c r="I105" s="17">
        <v>90.639399999999995</v>
      </c>
      <c r="J105" s="18">
        <v>26.6</v>
      </c>
      <c r="K105" s="11">
        <v>25.906735751295336</v>
      </c>
      <c r="L105" s="18">
        <v>866</v>
      </c>
      <c r="M105" s="18">
        <v>6.6</v>
      </c>
      <c r="N105" s="18">
        <v>357.89819999999997</v>
      </c>
      <c r="O105" s="18">
        <v>5.5495570000000001E-2</v>
      </c>
      <c r="P105" s="18">
        <v>4.6629909999999999</v>
      </c>
      <c r="Q105" s="19">
        <v>47.139620000000001</v>
      </c>
      <c r="R105" s="11">
        <f>(L105/$L$173)*100</f>
        <v>216.5</v>
      </c>
      <c r="S105" s="11">
        <f>((M105-$M$169)/($M$173-$M$169))*100</f>
        <v>-80.000000000000071</v>
      </c>
      <c r="T105" s="11">
        <f>(N105/N$173)*100</f>
        <v>3578.982</v>
      </c>
      <c r="U105" s="11">
        <f>(O105/O$173)*100</f>
        <v>13.873892499999998</v>
      </c>
      <c r="V105" s="11">
        <f>(P105/P$173)*100</f>
        <v>1554.3303333333333</v>
      </c>
      <c r="W105" s="11">
        <f>(Q105/Q$173)*100</f>
        <v>23.56981</v>
      </c>
      <c r="X105" s="14">
        <f>SUMPRODUCT($L$170:$Q$170, R105:W105)</f>
        <v>915.95716417798519</v>
      </c>
      <c r="Y105" s="11" t="str">
        <f t="shared" si="1"/>
        <v>Not Sustainable</v>
      </c>
    </row>
    <row r="106" spans="1:25" x14ac:dyDescent="0.3">
      <c r="A106" s="8">
        <v>210</v>
      </c>
      <c r="B106" s="15">
        <v>2011</v>
      </c>
      <c r="C106" s="15" t="s">
        <v>23</v>
      </c>
      <c r="D106" s="8" t="s">
        <v>52</v>
      </c>
      <c r="E106" s="21" t="s">
        <v>28</v>
      </c>
      <c r="F106" s="11" t="s">
        <v>26</v>
      </c>
      <c r="G106" s="11" t="s">
        <v>27</v>
      </c>
      <c r="H106" s="22">
        <v>23.411799999999999</v>
      </c>
      <c r="I106" s="22">
        <v>90.639399999999995</v>
      </c>
      <c r="J106" s="18">
        <v>26</v>
      </c>
      <c r="K106" s="11">
        <v>25.906735751295336</v>
      </c>
      <c r="L106" s="18">
        <v>846</v>
      </c>
      <c r="M106" s="18">
        <v>6.9</v>
      </c>
      <c r="N106" s="23">
        <v>403.97109999999998</v>
      </c>
      <c r="O106" s="18">
        <v>5.768438E-2</v>
      </c>
      <c r="P106" s="18">
        <v>4.0304359999999999</v>
      </c>
      <c r="Q106" s="19">
        <v>50.867899999999999</v>
      </c>
      <c r="R106" s="11">
        <f>(L106/$L$173)*100</f>
        <v>211.50000000000003</v>
      </c>
      <c r="S106" s="11">
        <f>((M106-$M$169)/($M$173-$M$169))*100</f>
        <v>-19.999999999999929</v>
      </c>
      <c r="T106" s="11">
        <f>(N106/N$173)*100</f>
        <v>4039.7109999999998</v>
      </c>
      <c r="U106" s="11">
        <f>(O106/O$173)*100</f>
        <v>14.421095000000001</v>
      </c>
      <c r="V106" s="11">
        <f>(P106/P$173)*100</f>
        <v>1343.4786666666669</v>
      </c>
      <c r="W106" s="11">
        <f>(Q106/Q$173)*100</f>
        <v>25.433949999999999</v>
      </c>
      <c r="X106" s="14">
        <f>SUMPRODUCT($L$170:$Q$170, R106:W106)</f>
        <v>809.37445127818182</v>
      </c>
      <c r="Y106" s="11" t="str">
        <f t="shared" si="1"/>
        <v>Not Sustainable</v>
      </c>
    </row>
    <row r="107" spans="1:25" x14ac:dyDescent="0.3">
      <c r="A107" s="8">
        <v>212</v>
      </c>
      <c r="B107" s="9">
        <v>2009</v>
      </c>
      <c r="C107" s="9" t="s">
        <v>23</v>
      </c>
      <c r="D107" s="8" t="s">
        <v>52</v>
      </c>
      <c r="E107" s="10" t="s">
        <v>34</v>
      </c>
      <c r="F107" s="11" t="s">
        <v>35</v>
      </c>
      <c r="G107" s="11" t="s">
        <v>32</v>
      </c>
      <c r="H107" s="12">
        <v>23.411799999999999</v>
      </c>
      <c r="I107" s="12">
        <v>90.639399999999995</v>
      </c>
      <c r="J107" s="13">
        <v>27.8</v>
      </c>
      <c r="K107" s="11">
        <v>234.68454739408716</v>
      </c>
      <c r="L107" s="13">
        <v>900</v>
      </c>
      <c r="M107" s="13">
        <v>6.66</v>
      </c>
      <c r="N107" s="13">
        <v>10.771420000000001</v>
      </c>
      <c r="O107" s="13">
        <v>0.1075517</v>
      </c>
      <c r="P107" s="13">
        <v>2.3502350000000001</v>
      </c>
      <c r="Q107" s="13">
        <v>64.66328</v>
      </c>
      <c r="R107" s="11">
        <f>(L107/$L$173)*100</f>
        <v>225</v>
      </c>
      <c r="S107" s="11">
        <f>((M107-$M$169)/($M$173-$M$169))*100</f>
        <v>-67.999999999999972</v>
      </c>
      <c r="T107" s="11">
        <f>(N107/N$173)*100</f>
        <v>107.71420000000001</v>
      </c>
      <c r="U107" s="11">
        <f>(O107/O$173)*100</f>
        <v>26.887924999999996</v>
      </c>
      <c r="V107" s="11">
        <f>(P107/P$173)*100</f>
        <v>783.41166666666675</v>
      </c>
      <c r="W107" s="11">
        <f>(Q107/Q$173)*100</f>
        <v>32.33164</v>
      </c>
      <c r="X107" s="14">
        <f>SUMPRODUCT($L$170:$Q$170, R107:W107)</f>
        <v>441.38086644349943</v>
      </c>
      <c r="Y107" s="11" t="str">
        <f t="shared" si="1"/>
        <v>Not Sustainable</v>
      </c>
    </row>
    <row r="108" spans="1:25" x14ac:dyDescent="0.3">
      <c r="A108" s="8">
        <v>214</v>
      </c>
      <c r="B108" s="15">
        <v>2010</v>
      </c>
      <c r="C108" s="15" t="s">
        <v>23</v>
      </c>
      <c r="D108" s="8" t="s">
        <v>52</v>
      </c>
      <c r="E108" s="16" t="s">
        <v>34</v>
      </c>
      <c r="F108" s="11" t="s">
        <v>35</v>
      </c>
      <c r="G108" s="11" t="s">
        <v>32</v>
      </c>
      <c r="H108" s="17">
        <v>23.411799999999999</v>
      </c>
      <c r="I108" s="17">
        <v>90.639399999999995</v>
      </c>
      <c r="J108" s="18">
        <v>27.3</v>
      </c>
      <c r="K108" s="11">
        <v>234.68454739408716</v>
      </c>
      <c r="L108" s="18">
        <v>1040</v>
      </c>
      <c r="M108" s="18">
        <v>6.6</v>
      </c>
      <c r="N108" s="18">
        <v>5.6</v>
      </c>
      <c r="O108" s="18">
        <v>0.1052554</v>
      </c>
      <c r="P108" s="18">
        <v>2.6642969999999999</v>
      </c>
      <c r="Q108" s="19">
        <v>57.720709999999997</v>
      </c>
      <c r="R108" s="11">
        <f>(L108/$L$173)*100</f>
        <v>260</v>
      </c>
      <c r="S108" s="11">
        <f>((M108-$M$169)/($M$173-$M$169))*100</f>
        <v>-80.000000000000071</v>
      </c>
      <c r="T108" s="11">
        <f>(N108/N$173)*100</f>
        <v>55.999999999999993</v>
      </c>
      <c r="U108" s="11">
        <f>(O108/O$173)*100</f>
        <v>26.313849999999999</v>
      </c>
      <c r="V108" s="11">
        <f>(P108/P$173)*100</f>
        <v>888.09900000000005</v>
      </c>
      <c r="W108" s="11">
        <f>(Q108/Q$173)*100</f>
        <v>28.860354999999998</v>
      </c>
      <c r="X108" s="14">
        <f>SUMPRODUCT($L$170:$Q$170, R108:W108)</f>
        <v>497.49083716970785</v>
      </c>
      <c r="Y108" s="11" t="str">
        <f t="shared" si="1"/>
        <v>Not Sustainable</v>
      </c>
    </row>
    <row r="109" spans="1:25" x14ac:dyDescent="0.3">
      <c r="A109" s="8">
        <v>216</v>
      </c>
      <c r="B109" s="15">
        <v>2011</v>
      </c>
      <c r="C109" s="15" t="s">
        <v>23</v>
      </c>
      <c r="D109" s="8" t="s">
        <v>52</v>
      </c>
      <c r="E109" s="21" t="s">
        <v>34</v>
      </c>
      <c r="F109" s="11" t="s">
        <v>35</v>
      </c>
      <c r="G109" s="11" t="s">
        <v>32</v>
      </c>
      <c r="H109" s="22">
        <v>23.411799999999999</v>
      </c>
      <c r="I109" s="22">
        <v>90.639399999999995</v>
      </c>
      <c r="J109" s="18">
        <v>27</v>
      </c>
      <c r="K109" s="11">
        <v>234.68454739408716</v>
      </c>
      <c r="L109" s="18">
        <v>1132</v>
      </c>
      <c r="M109" s="18">
        <v>6.7</v>
      </c>
      <c r="N109" s="23">
        <v>6.464264</v>
      </c>
      <c r="O109" s="18">
        <v>0.1017209</v>
      </c>
      <c r="P109" s="18">
        <v>2.5995940000000002</v>
      </c>
      <c r="Q109" s="19">
        <v>59.740300000000005</v>
      </c>
      <c r="R109" s="11">
        <f>(L109/$L$173)*100</f>
        <v>283</v>
      </c>
      <c r="S109" s="11">
        <f>((M109-$M$169)/($M$173-$M$169))*100</f>
        <v>-59.999999999999964</v>
      </c>
      <c r="T109" s="11">
        <f>(N109/N$173)*100</f>
        <v>64.64264</v>
      </c>
      <c r="U109" s="11">
        <f>(O109/O$173)*100</f>
        <v>25.430225</v>
      </c>
      <c r="V109" s="11">
        <f>(P109/P$173)*100</f>
        <v>866.53133333333335</v>
      </c>
      <c r="W109" s="11">
        <f>(Q109/Q$173)*100</f>
        <v>29.870150000000002</v>
      </c>
      <c r="X109" s="14">
        <f>SUMPRODUCT($L$170:$Q$170, R109:W109)</f>
        <v>485.88302181826504</v>
      </c>
      <c r="Y109" s="11" t="str">
        <f t="shared" si="1"/>
        <v>Not Sustainable</v>
      </c>
    </row>
    <row r="110" spans="1:25" x14ac:dyDescent="0.3">
      <c r="A110" s="8">
        <v>218</v>
      </c>
      <c r="B110" s="15">
        <v>2010</v>
      </c>
      <c r="C110" s="15" t="s">
        <v>23</v>
      </c>
      <c r="D110" s="8" t="s">
        <v>52</v>
      </c>
      <c r="E110" s="20" t="s">
        <v>36</v>
      </c>
      <c r="F110" s="11" t="s">
        <v>37</v>
      </c>
      <c r="G110" s="11" t="s">
        <v>38</v>
      </c>
      <c r="H110" s="22">
        <v>23.411799999999999</v>
      </c>
      <c r="I110" s="22">
        <v>90.639399999999995</v>
      </c>
      <c r="J110" s="18">
        <v>27.1</v>
      </c>
      <c r="K110" s="11">
        <v>102.43902439024392</v>
      </c>
      <c r="L110" s="18">
        <v>890</v>
      </c>
      <c r="M110" s="18">
        <v>6.6</v>
      </c>
      <c r="N110" s="18">
        <v>33.858229999999999</v>
      </c>
      <c r="O110" s="18">
        <v>0.1961463</v>
      </c>
      <c r="P110" s="18">
        <v>5.1907540000000001</v>
      </c>
      <c r="Q110" s="19">
        <v>25.516169999999999</v>
      </c>
      <c r="R110" s="11">
        <f>(L110/$L$173)*100</f>
        <v>222.5</v>
      </c>
      <c r="S110" s="11">
        <f>((M110-$M$169)/($M$173-$M$169))*100</f>
        <v>-80.000000000000071</v>
      </c>
      <c r="T110" s="11">
        <f>(N110/N$173)*100</f>
        <v>338.58229999999998</v>
      </c>
      <c r="U110" s="11">
        <f>(O110/O$173)*100</f>
        <v>49.036574999999999</v>
      </c>
      <c r="V110" s="11">
        <f>(P110/P$173)*100</f>
        <v>1730.2513333333334</v>
      </c>
      <c r="W110" s="11">
        <f>(Q110/Q$173)*100</f>
        <v>12.758084999999999</v>
      </c>
      <c r="X110" s="14">
        <f>SUMPRODUCT($L$170:$Q$170, R110:W110)</f>
        <v>973.61626873965338</v>
      </c>
      <c r="Y110" s="11" t="str">
        <f t="shared" si="1"/>
        <v>Not Sustainable</v>
      </c>
    </row>
    <row r="111" spans="1:25" x14ac:dyDescent="0.3">
      <c r="A111" s="8">
        <v>219</v>
      </c>
      <c r="B111" s="9">
        <v>2009</v>
      </c>
      <c r="C111" s="9" t="s">
        <v>23</v>
      </c>
      <c r="D111" s="8" t="s">
        <v>53</v>
      </c>
      <c r="E111" s="10" t="s">
        <v>25</v>
      </c>
      <c r="F111" s="11" t="s">
        <v>26</v>
      </c>
      <c r="G111" s="11" t="s">
        <v>27</v>
      </c>
      <c r="H111" s="12">
        <v>23.34872</v>
      </c>
      <c r="I111" s="12">
        <v>90.642359999999996</v>
      </c>
      <c r="J111" s="13">
        <v>26.7</v>
      </c>
      <c r="K111" s="11">
        <v>18.287107589149649</v>
      </c>
      <c r="L111" s="13">
        <v>680</v>
      </c>
      <c r="M111" s="13">
        <v>6.92</v>
      </c>
      <c r="N111" s="13">
        <v>385.94830000000002</v>
      </c>
      <c r="O111" s="13">
        <v>1.4334880000000001</v>
      </c>
      <c r="P111" s="13">
        <v>10.411110000000001</v>
      </c>
      <c r="Q111" s="13">
        <v>103.09060000000001</v>
      </c>
      <c r="R111" s="11">
        <f>(L111/$L$173)*100</f>
        <v>170</v>
      </c>
      <c r="S111" s="11">
        <f>((M111-$M$169)/($M$173-$M$169))*100</f>
        <v>-16.000000000000014</v>
      </c>
      <c r="T111" s="11">
        <f>(N111/N$173)*100</f>
        <v>3859.4830000000002</v>
      </c>
      <c r="U111" s="11">
        <f>(O111/O$173)*100</f>
        <v>358.37200000000001</v>
      </c>
      <c r="V111" s="11">
        <f>(P111/P$173)*100</f>
        <v>3470.3700000000003</v>
      </c>
      <c r="W111" s="11">
        <f>(Q111/Q$173)*100</f>
        <v>51.545300000000005</v>
      </c>
      <c r="X111" s="14">
        <f>SUMPRODUCT($L$170:$Q$170, R111:W111)</f>
        <v>2115.2412171491292</v>
      </c>
      <c r="Y111" s="11" t="str">
        <f t="shared" si="1"/>
        <v>Not Sustainable</v>
      </c>
    </row>
    <row r="112" spans="1:25" x14ac:dyDescent="0.3">
      <c r="A112" s="8">
        <v>221</v>
      </c>
      <c r="B112" s="15">
        <v>2010</v>
      </c>
      <c r="C112" s="15" t="s">
        <v>23</v>
      </c>
      <c r="D112" s="8" t="s">
        <v>53</v>
      </c>
      <c r="E112" s="16" t="s">
        <v>25</v>
      </c>
      <c r="F112" s="11" t="s">
        <v>26</v>
      </c>
      <c r="G112" s="11" t="s">
        <v>27</v>
      </c>
      <c r="H112" s="17">
        <v>23.34872</v>
      </c>
      <c r="I112" s="17">
        <v>90.642359999999996</v>
      </c>
      <c r="J112" s="18">
        <v>27.1</v>
      </c>
      <c r="K112" s="11">
        <v>18.287107589149649</v>
      </c>
      <c r="L112" s="18">
        <v>707</v>
      </c>
      <c r="M112" s="18">
        <v>6.4</v>
      </c>
      <c r="N112" s="18">
        <v>373.33089999999999</v>
      </c>
      <c r="O112" s="18">
        <v>1.664272</v>
      </c>
      <c r="P112" s="18">
        <v>13.718</v>
      </c>
      <c r="Q112" s="19">
        <v>91.679899999999989</v>
      </c>
      <c r="R112" s="11">
        <f>(L112/$L$173)*100</f>
        <v>176.75</v>
      </c>
      <c r="S112" s="11">
        <f>((M112-$M$169)/($M$173-$M$169))*100</f>
        <v>-119.99999999999993</v>
      </c>
      <c r="T112" s="11">
        <f>(N112/N$173)*100</f>
        <v>3733.3089999999997</v>
      </c>
      <c r="U112" s="11">
        <f>(O112/O$173)*100</f>
        <v>416.06799999999993</v>
      </c>
      <c r="V112" s="11">
        <f>(P112/P$173)*100</f>
        <v>4572.666666666667</v>
      </c>
      <c r="W112" s="11">
        <f>(Q112/Q$173)*100</f>
        <v>45.839949999999995</v>
      </c>
      <c r="X112" s="14">
        <f>SUMPRODUCT($L$170:$Q$170, R112:W112)</f>
        <v>2739.5353321946318</v>
      </c>
      <c r="Y112" s="11" t="str">
        <f t="shared" si="1"/>
        <v>Not Sustainable</v>
      </c>
    </row>
    <row r="113" spans="1:25" x14ac:dyDescent="0.3">
      <c r="A113" s="8">
        <v>223</v>
      </c>
      <c r="B113" s="15">
        <v>2011</v>
      </c>
      <c r="C113" s="15" t="s">
        <v>23</v>
      </c>
      <c r="D113" s="8" t="s">
        <v>53</v>
      </c>
      <c r="E113" s="21" t="s">
        <v>25</v>
      </c>
      <c r="F113" s="11" t="s">
        <v>26</v>
      </c>
      <c r="G113" s="11" t="s">
        <v>27</v>
      </c>
      <c r="H113" s="22">
        <v>23.34872</v>
      </c>
      <c r="I113" s="22">
        <v>90.642359999999996</v>
      </c>
      <c r="J113" s="18">
        <v>26.6</v>
      </c>
      <c r="K113" s="11">
        <v>18.287107589149649</v>
      </c>
      <c r="L113" s="18">
        <v>990</v>
      </c>
      <c r="M113" s="18">
        <v>6.4</v>
      </c>
      <c r="N113" s="23">
        <v>410.43180000000001</v>
      </c>
      <c r="O113" s="18">
        <v>1.4710099999999999</v>
      </c>
      <c r="P113" s="18">
        <v>12.07808</v>
      </c>
      <c r="Q113" s="19">
        <v>87.864999999999995</v>
      </c>
      <c r="R113" s="11">
        <f>(L113/$L$173)*100</f>
        <v>247.5</v>
      </c>
      <c r="S113" s="11">
        <f>((M113-$M$169)/($M$173-$M$169))*100</f>
        <v>-119.99999999999993</v>
      </c>
      <c r="T113" s="11">
        <f>(N113/N$173)*100</f>
        <v>4104.3180000000002</v>
      </c>
      <c r="U113" s="11">
        <f>(O113/O$173)*100</f>
        <v>367.7525</v>
      </c>
      <c r="V113" s="11">
        <f>(P113/P$173)*100</f>
        <v>4026.0266666666666</v>
      </c>
      <c r="W113" s="11">
        <f>(Q113/Q$173)*100</f>
        <v>43.932499999999997</v>
      </c>
      <c r="X113" s="14">
        <f>SUMPRODUCT($L$170:$Q$170, R113:W113)</f>
        <v>2425.804420588101</v>
      </c>
      <c r="Y113" s="11" t="str">
        <f t="shared" si="1"/>
        <v>Not Sustainable</v>
      </c>
    </row>
    <row r="114" spans="1:25" x14ac:dyDescent="0.3">
      <c r="A114" s="8">
        <v>224</v>
      </c>
      <c r="B114" s="9">
        <v>2009</v>
      </c>
      <c r="C114" s="9" t="s">
        <v>23</v>
      </c>
      <c r="D114" s="8" t="s">
        <v>53</v>
      </c>
      <c r="E114" s="10" t="s">
        <v>28</v>
      </c>
      <c r="F114" s="11" t="s">
        <v>26</v>
      </c>
      <c r="G114" s="11" t="s">
        <v>27</v>
      </c>
      <c r="H114" s="12">
        <v>23.34872</v>
      </c>
      <c r="I114" s="12">
        <v>90.642359999999996</v>
      </c>
      <c r="J114" s="13">
        <v>26.8</v>
      </c>
      <c r="K114" s="11">
        <v>38.098140810728438</v>
      </c>
      <c r="L114" s="13">
        <v>610</v>
      </c>
      <c r="M114" s="13">
        <v>7.07</v>
      </c>
      <c r="N114" s="13">
        <v>65.56908</v>
      </c>
      <c r="O114" s="13">
        <v>0.32323279999999999</v>
      </c>
      <c r="P114" s="13">
        <v>2.914409</v>
      </c>
      <c r="Q114" s="13">
        <v>38.99577</v>
      </c>
      <c r="R114" s="11">
        <f>(L114/$L$173)*100</f>
        <v>152.5</v>
      </c>
      <c r="S114" s="11">
        <f>((M114-$M$169)/($M$173-$M$169))*100</f>
        <v>14.000000000000057</v>
      </c>
      <c r="T114" s="11">
        <f>(N114/N$173)*100</f>
        <v>655.69079999999997</v>
      </c>
      <c r="U114" s="11">
        <f>(O114/O$173)*100</f>
        <v>80.808199999999999</v>
      </c>
      <c r="V114" s="11">
        <f>(P114/P$173)*100</f>
        <v>971.46966666666663</v>
      </c>
      <c r="W114" s="11">
        <f>(Q114/Q$173)*100</f>
        <v>19.497885</v>
      </c>
      <c r="X114" s="14">
        <f>SUMPRODUCT($L$170:$Q$170, R114:W114)</f>
        <v>577.55530936708283</v>
      </c>
      <c r="Y114" s="11" t="str">
        <f t="shared" si="1"/>
        <v>Not Sustainable</v>
      </c>
    </row>
    <row r="115" spans="1:25" x14ac:dyDescent="0.3">
      <c r="A115" s="8">
        <v>226</v>
      </c>
      <c r="B115" s="15">
        <v>2010</v>
      </c>
      <c r="C115" s="15" t="s">
        <v>23</v>
      </c>
      <c r="D115" s="8" t="s">
        <v>53</v>
      </c>
      <c r="E115" s="16" t="s">
        <v>28</v>
      </c>
      <c r="F115" s="11" t="s">
        <v>26</v>
      </c>
      <c r="G115" s="11" t="s">
        <v>27</v>
      </c>
      <c r="H115" s="17">
        <v>23.34872</v>
      </c>
      <c r="I115" s="17">
        <v>90.642359999999996</v>
      </c>
      <c r="J115" s="18">
        <v>27.6</v>
      </c>
      <c r="K115" s="11">
        <v>38.098140810728438</v>
      </c>
      <c r="L115" s="18">
        <v>742</v>
      </c>
      <c r="M115" s="18">
        <v>6.3</v>
      </c>
      <c r="N115" s="18">
        <v>79.601330000000004</v>
      </c>
      <c r="O115" s="18">
        <v>0.32549600000000001</v>
      </c>
      <c r="P115" s="18">
        <v>6.8994859999999996</v>
      </c>
      <c r="Q115" s="19">
        <v>48.272379999999998</v>
      </c>
      <c r="R115" s="11">
        <f>(L115/$L$173)*100</f>
        <v>185.5</v>
      </c>
      <c r="S115" s="11">
        <f>((M115-$M$169)/($M$173-$M$169))*100</f>
        <v>-140.00000000000003</v>
      </c>
      <c r="T115" s="11">
        <f>(N115/N$173)*100</f>
        <v>796.01330000000007</v>
      </c>
      <c r="U115" s="11">
        <f>(O115/O$173)*100</f>
        <v>81.373999999999995</v>
      </c>
      <c r="V115" s="11">
        <f>(P115/P$173)*100</f>
        <v>2299.8286666666663</v>
      </c>
      <c r="W115" s="11">
        <f>(Q115/Q$173)*100</f>
        <v>24.136189999999999</v>
      </c>
      <c r="X115" s="14">
        <f>SUMPRODUCT($L$170:$Q$170, R115:W115)</f>
        <v>1305.7016847038915</v>
      </c>
      <c r="Y115" s="11" t="str">
        <f t="shared" si="1"/>
        <v>Not Sustainable</v>
      </c>
    </row>
    <row r="116" spans="1:25" x14ac:dyDescent="0.3">
      <c r="A116" s="8">
        <v>228</v>
      </c>
      <c r="B116" s="15">
        <v>2010</v>
      </c>
      <c r="C116" s="15" t="s">
        <v>23</v>
      </c>
      <c r="D116" s="8" t="s">
        <v>53</v>
      </c>
      <c r="E116" s="16" t="s">
        <v>34</v>
      </c>
      <c r="F116" s="11" t="s">
        <v>35</v>
      </c>
      <c r="G116" s="11" t="s">
        <v>38</v>
      </c>
      <c r="H116" s="17">
        <v>23.34872</v>
      </c>
      <c r="I116" s="17">
        <v>90.642359999999996</v>
      </c>
      <c r="J116" s="18">
        <v>28</v>
      </c>
      <c r="K116" s="11">
        <v>224.69512195121953</v>
      </c>
      <c r="L116" s="18">
        <v>468</v>
      </c>
      <c r="M116" s="18">
        <v>6.1</v>
      </c>
      <c r="N116" s="18">
        <v>5.6</v>
      </c>
      <c r="O116" s="18">
        <v>0.1273965</v>
      </c>
      <c r="P116" s="18">
        <v>2.5048949999999999</v>
      </c>
      <c r="Q116" s="19">
        <v>33.176230000000004</v>
      </c>
      <c r="R116" s="11">
        <f>(L116/$L$173)*100</f>
        <v>117</v>
      </c>
      <c r="S116" s="11">
        <f>((M116-$M$169)/($M$173-$M$169))*100</f>
        <v>-180.00000000000006</v>
      </c>
      <c r="T116" s="11">
        <f>(N116/N$173)*100</f>
        <v>55.999999999999993</v>
      </c>
      <c r="U116" s="11">
        <f>(O116/O$173)*100</f>
        <v>31.849124999999994</v>
      </c>
      <c r="V116" s="11">
        <f>(P116/P$173)*100</f>
        <v>834.96500000000003</v>
      </c>
      <c r="W116" s="11">
        <f>(Q116/Q$173)*100</f>
        <v>16.588115000000002</v>
      </c>
      <c r="X116" s="14">
        <f>SUMPRODUCT($L$170:$Q$170, R116:W116)</f>
        <v>468.34653638221982</v>
      </c>
      <c r="Y116" s="11" t="str">
        <f t="shared" si="1"/>
        <v>Not Sustainable</v>
      </c>
    </row>
    <row r="117" spans="1:25" x14ac:dyDescent="0.3">
      <c r="A117" s="8">
        <v>230</v>
      </c>
      <c r="B117" s="15">
        <v>2011</v>
      </c>
      <c r="C117" s="15" t="s">
        <v>23</v>
      </c>
      <c r="D117" s="8" t="s">
        <v>53</v>
      </c>
      <c r="E117" s="21" t="s">
        <v>34</v>
      </c>
      <c r="F117" s="11" t="s">
        <v>35</v>
      </c>
      <c r="G117" s="11" t="s">
        <v>38</v>
      </c>
      <c r="H117" s="22">
        <v>23.34872</v>
      </c>
      <c r="I117" s="22">
        <v>90.642359999999996</v>
      </c>
      <c r="J117" s="18">
        <v>27.5</v>
      </c>
      <c r="K117" s="11">
        <v>224.69512195121953</v>
      </c>
      <c r="L117" s="18">
        <v>496</v>
      </c>
      <c r="M117" s="18">
        <v>6.5</v>
      </c>
      <c r="N117" s="23">
        <v>8.6685499999999998</v>
      </c>
      <c r="O117" s="18">
        <v>0.12331019999999999</v>
      </c>
      <c r="P117" s="18">
        <v>2.5032049999999999</v>
      </c>
      <c r="Q117" s="19">
        <v>34.143099999999997</v>
      </c>
      <c r="R117" s="11">
        <f>(L117/$L$173)*100</f>
        <v>124</v>
      </c>
      <c r="S117" s="11">
        <f>((M117-$M$169)/($M$173-$M$169))*100</f>
        <v>-100</v>
      </c>
      <c r="T117" s="11">
        <f>(N117/N$173)*100</f>
        <v>86.68549999999999</v>
      </c>
      <c r="U117" s="11">
        <f>(O117/O$173)*100</f>
        <v>30.827549999999999</v>
      </c>
      <c r="V117" s="11">
        <f>(P117/P$173)*100</f>
        <v>834.40166666666664</v>
      </c>
      <c r="W117" s="11">
        <f>(Q117/Q$173)*100</f>
        <v>17.071549999999998</v>
      </c>
      <c r="X117" s="14">
        <f>SUMPRODUCT($L$170:$Q$170, R117:W117)</f>
        <v>469.88146604015185</v>
      </c>
      <c r="Y117" s="11" t="str">
        <f t="shared" si="1"/>
        <v>Not Sustainable</v>
      </c>
    </row>
    <row r="118" spans="1:25" x14ac:dyDescent="0.3">
      <c r="A118" s="8">
        <v>232</v>
      </c>
      <c r="B118" s="15">
        <v>2011</v>
      </c>
      <c r="C118" s="15" t="s">
        <v>23</v>
      </c>
      <c r="D118" s="8" t="s">
        <v>53</v>
      </c>
      <c r="E118" s="21" t="s">
        <v>36</v>
      </c>
      <c r="F118" s="11" t="s">
        <v>37</v>
      </c>
      <c r="G118" s="11" t="s">
        <v>27</v>
      </c>
      <c r="H118" s="8">
        <v>23.34872</v>
      </c>
      <c r="I118" s="28">
        <v>90.642359999999996</v>
      </c>
      <c r="J118" s="18">
        <v>27.8</v>
      </c>
      <c r="K118" s="11">
        <v>105.1829268292683</v>
      </c>
      <c r="L118" s="18">
        <v>654</v>
      </c>
      <c r="M118" s="29" t="s">
        <v>54</v>
      </c>
      <c r="N118" s="23">
        <v>14.58</v>
      </c>
      <c r="O118" s="18">
        <v>0.14560000000000001</v>
      </c>
      <c r="P118" s="18">
        <v>0.85</v>
      </c>
      <c r="Q118" s="19">
        <v>24.983000000000001</v>
      </c>
      <c r="R118" s="11">
        <f>(L118/$L$173)*100</f>
        <v>163.5</v>
      </c>
      <c r="S118" s="11">
        <f>((M118-$M$169)/($M$173-$M$169))*100</f>
        <v>-16.000000000000014</v>
      </c>
      <c r="T118" s="11">
        <f>(N118/N$173)*100</f>
        <v>145.79999999999998</v>
      </c>
      <c r="U118" s="11">
        <f>(O118/O$173)*100</f>
        <v>36.4</v>
      </c>
      <c r="V118" s="11">
        <f>(P118/P$173)*100</f>
        <v>283.33333333333337</v>
      </c>
      <c r="W118" s="11">
        <f>(Q118/Q$173)*100</f>
        <v>12.4915</v>
      </c>
      <c r="X118" s="14">
        <f>SUMPRODUCT($L$170:$Q$170, R118:W118)</f>
        <v>172.59360438103081</v>
      </c>
      <c r="Y118" s="11" t="str">
        <f t="shared" si="1"/>
        <v>Not Sustainable</v>
      </c>
    </row>
    <row r="119" spans="1:25" x14ac:dyDescent="0.3">
      <c r="A119" s="8">
        <v>234</v>
      </c>
      <c r="B119" s="9">
        <v>2009</v>
      </c>
      <c r="C119" s="9" t="s">
        <v>23</v>
      </c>
      <c r="D119" s="8" t="s">
        <v>55</v>
      </c>
      <c r="E119" s="10" t="s">
        <v>25</v>
      </c>
      <c r="F119" s="11" t="s">
        <v>26</v>
      </c>
      <c r="G119" s="11" t="s">
        <v>27</v>
      </c>
      <c r="H119" s="12">
        <v>23.433520000000001</v>
      </c>
      <c r="I119" s="12">
        <v>90.672610000000006</v>
      </c>
      <c r="J119" s="13">
        <v>26.3</v>
      </c>
      <c r="K119" s="11">
        <v>13.715330691862237</v>
      </c>
      <c r="L119" s="13">
        <v>520</v>
      </c>
      <c r="M119" s="13">
        <v>6.98</v>
      </c>
      <c r="N119" s="13">
        <v>226.95429999999999</v>
      </c>
      <c r="O119" s="13">
        <v>0.84780050000000007</v>
      </c>
      <c r="P119" s="13">
        <v>8.2784719999999989</v>
      </c>
      <c r="Q119" s="13">
        <v>88.95796</v>
      </c>
      <c r="R119" s="11">
        <f>(L119/$L$173)*100</f>
        <v>130</v>
      </c>
      <c r="S119" s="11">
        <f>((M119-$M$169)/($M$173-$M$169))*100</f>
        <v>-3.9999999999999147</v>
      </c>
      <c r="T119" s="11">
        <f>(N119/N$173)*100</f>
        <v>2269.5429999999997</v>
      </c>
      <c r="U119" s="11">
        <f>(O119/O$173)*100</f>
        <v>211.95012499999999</v>
      </c>
      <c r="V119" s="11">
        <f>(P119/P$173)*100</f>
        <v>2759.4906666666661</v>
      </c>
      <c r="W119" s="11">
        <f>(Q119/Q$173)*100</f>
        <v>44.47898</v>
      </c>
      <c r="X119" s="14">
        <f>SUMPRODUCT($L$170:$Q$170, R119:W119)</f>
        <v>1638.9319626213012</v>
      </c>
      <c r="Y119" s="11" t="str">
        <f t="shared" si="1"/>
        <v>Not Sustainable</v>
      </c>
    </row>
    <row r="120" spans="1:25" x14ac:dyDescent="0.3">
      <c r="A120" s="8">
        <v>235</v>
      </c>
      <c r="B120" s="15">
        <v>2010</v>
      </c>
      <c r="C120" s="15" t="s">
        <v>23</v>
      </c>
      <c r="D120" s="8" t="s">
        <v>55</v>
      </c>
      <c r="E120" s="16" t="s">
        <v>25</v>
      </c>
      <c r="F120" s="11" t="s">
        <v>26</v>
      </c>
      <c r="G120" s="11" t="s">
        <v>27</v>
      </c>
      <c r="H120" s="17">
        <v>23.433520000000001</v>
      </c>
      <c r="I120" s="17">
        <v>90.672610000000006</v>
      </c>
      <c r="J120" s="18">
        <v>26.6</v>
      </c>
      <c r="K120" s="11">
        <v>13.715330691862237</v>
      </c>
      <c r="L120" s="18">
        <v>550</v>
      </c>
      <c r="M120" s="18">
        <v>6.8</v>
      </c>
      <c r="N120" s="18">
        <v>213.608</v>
      </c>
      <c r="O120" s="18">
        <v>0.75666769999999994</v>
      </c>
      <c r="P120" s="18">
        <v>12.09393</v>
      </c>
      <c r="Q120" s="19">
        <v>74.607199999999992</v>
      </c>
      <c r="R120" s="11">
        <f>(L120/$L$173)*100</f>
        <v>137.5</v>
      </c>
      <c r="S120" s="11">
        <f>((M120-$M$169)/($M$173-$M$169))*100</f>
        <v>-40.000000000000036</v>
      </c>
      <c r="T120" s="11">
        <f>(N120/N$173)*100</f>
        <v>2136.08</v>
      </c>
      <c r="U120" s="11">
        <f>(O120/O$173)*100</f>
        <v>189.16692499999999</v>
      </c>
      <c r="V120" s="11">
        <f>(P120/P$173)*100</f>
        <v>4031.3100000000004</v>
      </c>
      <c r="W120" s="11">
        <f>(Q120/Q$173)*100</f>
        <v>37.303599999999996</v>
      </c>
      <c r="X120" s="14">
        <f>SUMPRODUCT($L$170:$Q$170, R120:W120)</f>
        <v>2324.5035939909453</v>
      </c>
      <c r="Y120" s="11" t="str">
        <f t="shared" si="1"/>
        <v>Not Sustainable</v>
      </c>
    </row>
    <row r="121" spans="1:25" x14ac:dyDescent="0.3">
      <c r="A121" s="8">
        <v>237</v>
      </c>
      <c r="B121" s="9">
        <v>2009</v>
      </c>
      <c r="C121" s="9" t="s">
        <v>23</v>
      </c>
      <c r="D121" s="8" t="s">
        <v>55</v>
      </c>
      <c r="E121" s="10" t="s">
        <v>28</v>
      </c>
      <c r="F121" s="11" t="s">
        <v>26</v>
      </c>
      <c r="G121" s="11" t="s">
        <v>27</v>
      </c>
      <c r="H121" s="12">
        <v>23.433520000000001</v>
      </c>
      <c r="I121" s="12">
        <v>90.672610000000006</v>
      </c>
      <c r="J121" s="13">
        <v>26.6</v>
      </c>
      <c r="K121" s="11">
        <v>27.430661383724473</v>
      </c>
      <c r="L121" s="13">
        <v>1700</v>
      </c>
      <c r="M121" s="13">
        <v>6.92</v>
      </c>
      <c r="N121" s="13">
        <v>397.68279999999999</v>
      </c>
      <c r="O121" s="13">
        <v>0.27005679999999999</v>
      </c>
      <c r="P121" s="13">
        <v>10.249139999999999</v>
      </c>
      <c r="Q121" s="13">
        <v>170.57810000000001</v>
      </c>
      <c r="R121" s="11">
        <f>(L121/$L$173)*100</f>
        <v>425</v>
      </c>
      <c r="S121" s="11">
        <f>((M121-$M$169)/($M$173-$M$169))*100</f>
        <v>-16.000000000000014</v>
      </c>
      <c r="T121" s="11">
        <f>(N121/N$173)*100</f>
        <v>3976.8279999999995</v>
      </c>
      <c r="U121" s="11">
        <f>(O121/O$173)*100</f>
        <v>67.514199999999988</v>
      </c>
      <c r="V121" s="11">
        <f>(P121/P$173)*100</f>
        <v>3416.3799999999997</v>
      </c>
      <c r="W121" s="11">
        <f>(Q121/Q$173)*100</f>
        <v>85.289050000000003</v>
      </c>
      <c r="X121" s="14">
        <f>SUMPRODUCT($L$170:$Q$170, R121:W121)</f>
        <v>1967.9666201536561</v>
      </c>
      <c r="Y121" s="11" t="str">
        <f t="shared" si="1"/>
        <v>Not Sustainable</v>
      </c>
    </row>
    <row r="122" spans="1:25" x14ac:dyDescent="0.3">
      <c r="A122" s="8">
        <v>239</v>
      </c>
      <c r="B122" s="15">
        <v>2010</v>
      </c>
      <c r="C122" s="15" t="s">
        <v>23</v>
      </c>
      <c r="D122" s="8" t="s">
        <v>55</v>
      </c>
      <c r="E122" s="16" t="s">
        <v>28</v>
      </c>
      <c r="F122" s="11" t="s">
        <v>26</v>
      </c>
      <c r="G122" s="11" t="s">
        <v>27</v>
      </c>
      <c r="H122" s="17">
        <v>23.433520000000001</v>
      </c>
      <c r="I122" s="17">
        <v>90.672610000000006</v>
      </c>
      <c r="J122" s="18">
        <v>26.8</v>
      </c>
      <c r="K122" s="11">
        <v>27.430661383724473</v>
      </c>
      <c r="L122" s="18">
        <v>1360</v>
      </c>
      <c r="M122" s="18">
        <v>6.8</v>
      </c>
      <c r="N122" s="18">
        <v>422.52330000000001</v>
      </c>
      <c r="O122" s="18">
        <v>0.1176205</v>
      </c>
      <c r="P122" s="18">
        <v>14.76188</v>
      </c>
      <c r="Q122" s="19">
        <v>145.48239999999998</v>
      </c>
      <c r="R122" s="11">
        <f>(L122/$L$173)*100</f>
        <v>340</v>
      </c>
      <c r="S122" s="11">
        <f>((M122-$M$169)/($M$173-$M$169))*100</f>
        <v>-40.000000000000036</v>
      </c>
      <c r="T122" s="11">
        <f>(N122/N$173)*100</f>
        <v>4225.2330000000002</v>
      </c>
      <c r="U122" s="11">
        <f>(O122/O$173)*100</f>
        <v>29.405124999999998</v>
      </c>
      <c r="V122" s="11">
        <f>(P122/P$173)*100</f>
        <v>4920.6266666666661</v>
      </c>
      <c r="W122" s="11">
        <f>(Q122/Q$173)*100</f>
        <v>72.741199999999992</v>
      </c>
      <c r="X122" s="14">
        <f>SUMPRODUCT($L$170:$Q$170, R122:W122)</f>
        <v>2781.2877553665339</v>
      </c>
      <c r="Y122" s="11" t="str">
        <f t="shared" si="1"/>
        <v>Not Sustainable</v>
      </c>
    </row>
    <row r="123" spans="1:25" x14ac:dyDescent="0.3">
      <c r="A123" s="8">
        <v>241</v>
      </c>
      <c r="B123" s="15">
        <v>2011</v>
      </c>
      <c r="C123" s="15" t="s">
        <v>23</v>
      </c>
      <c r="D123" s="8" t="s">
        <v>55</v>
      </c>
      <c r="E123" s="21" t="s">
        <v>28</v>
      </c>
      <c r="F123" s="11" t="s">
        <v>26</v>
      </c>
      <c r="G123" s="11" t="s">
        <v>27</v>
      </c>
      <c r="H123" s="22">
        <v>23.433520000000001</v>
      </c>
      <c r="I123" s="22">
        <v>90.672610000000006</v>
      </c>
      <c r="J123" s="18">
        <v>26.5</v>
      </c>
      <c r="K123" s="11">
        <v>27.430661383724473</v>
      </c>
      <c r="L123" s="18">
        <v>1123</v>
      </c>
      <c r="M123" s="18">
        <v>6.5</v>
      </c>
      <c r="N123" s="23">
        <v>457.14659999999998</v>
      </c>
      <c r="O123" s="18">
        <v>0.1199596</v>
      </c>
      <c r="P123" s="18">
        <v>13.877829999999999</v>
      </c>
      <c r="Q123" s="19">
        <v>168.87899999999999</v>
      </c>
      <c r="R123" s="11">
        <f>(L123/$L$173)*100</f>
        <v>280.75</v>
      </c>
      <c r="S123" s="11">
        <f>((M123-$M$169)/($M$173-$M$169))*100</f>
        <v>-100</v>
      </c>
      <c r="T123" s="11">
        <f>(N123/N$173)*100</f>
        <v>4571.4659999999994</v>
      </c>
      <c r="U123" s="11">
        <f>(O123/O$173)*100</f>
        <v>29.989899999999999</v>
      </c>
      <c r="V123" s="11">
        <f>(P123/P$173)*100</f>
        <v>4625.9433333333336</v>
      </c>
      <c r="W123" s="11">
        <f>(Q123/Q$173)*100</f>
        <v>84.439499999999995</v>
      </c>
      <c r="X123" s="14">
        <f>SUMPRODUCT($L$170:$Q$170, R123:W123)</f>
        <v>2624.1827192115975</v>
      </c>
      <c r="Y123" s="11" t="str">
        <f t="shared" si="1"/>
        <v>Not Sustainable</v>
      </c>
    </row>
    <row r="124" spans="1:25" x14ac:dyDescent="0.3">
      <c r="A124" s="8">
        <v>243</v>
      </c>
      <c r="B124" s="9">
        <v>2009</v>
      </c>
      <c r="C124" s="9" t="s">
        <v>23</v>
      </c>
      <c r="D124" s="8" t="s">
        <v>55</v>
      </c>
      <c r="E124" s="10" t="s">
        <v>29</v>
      </c>
      <c r="F124" s="11" t="s">
        <v>26</v>
      </c>
      <c r="G124" s="11" t="s">
        <v>27</v>
      </c>
      <c r="H124" s="12">
        <v>23.433520000000001</v>
      </c>
      <c r="I124" s="12">
        <v>90.672610000000006</v>
      </c>
      <c r="J124" s="13">
        <v>27.5</v>
      </c>
      <c r="K124" s="11">
        <v>80.792682926829272</v>
      </c>
      <c r="L124" s="13">
        <v>6190</v>
      </c>
      <c r="M124" s="13">
        <v>6.64</v>
      </c>
      <c r="N124" s="13">
        <v>40.41413</v>
      </c>
      <c r="O124" s="13">
        <v>0.1210894</v>
      </c>
      <c r="P124" s="13">
        <v>10.218489999999999</v>
      </c>
      <c r="Q124" s="13">
        <v>78.076399999999992</v>
      </c>
      <c r="R124" s="11">
        <f>(L124/$L$173)*100</f>
        <v>1547.5</v>
      </c>
      <c r="S124" s="11">
        <f>((M124-$M$169)/($M$173-$M$169))*100</f>
        <v>-72.000000000000057</v>
      </c>
      <c r="T124" s="11">
        <f>(N124/N$173)*100</f>
        <v>404.14130000000006</v>
      </c>
      <c r="U124" s="11">
        <f>(O124/O$173)*100</f>
        <v>30.272349999999999</v>
      </c>
      <c r="V124" s="11">
        <f>(P124/P$173)*100</f>
        <v>3406.1633333333334</v>
      </c>
      <c r="W124" s="11">
        <f>(Q124/Q$173)*100</f>
        <v>39.038199999999996</v>
      </c>
      <c r="X124" s="14">
        <f>SUMPRODUCT($L$170:$Q$170, R124:W124)</f>
        <v>1887.4089818264968</v>
      </c>
      <c r="Y124" s="11" t="str">
        <f t="shared" si="1"/>
        <v>Not Sustainable</v>
      </c>
    </row>
    <row r="125" spans="1:25" x14ac:dyDescent="0.3">
      <c r="A125" s="8">
        <v>245</v>
      </c>
      <c r="B125" s="15">
        <v>2010</v>
      </c>
      <c r="C125" s="15" t="s">
        <v>23</v>
      </c>
      <c r="D125" s="8" t="s">
        <v>55</v>
      </c>
      <c r="E125" s="16" t="s">
        <v>29</v>
      </c>
      <c r="F125" s="11" t="s">
        <v>26</v>
      </c>
      <c r="G125" s="11" t="s">
        <v>27</v>
      </c>
      <c r="H125" s="17">
        <v>23.433520000000001</v>
      </c>
      <c r="I125" s="17">
        <v>90.672610000000006</v>
      </c>
      <c r="J125" s="18">
        <v>27.5</v>
      </c>
      <c r="K125" s="11">
        <v>80.792682926829272</v>
      </c>
      <c r="L125" s="18">
        <v>6250</v>
      </c>
      <c r="M125" s="18">
        <v>6.5</v>
      </c>
      <c r="N125" s="18">
        <v>39.006889999999999</v>
      </c>
      <c r="O125" s="18">
        <v>0.1107336</v>
      </c>
      <c r="P125" s="18">
        <v>15.112200000000001</v>
      </c>
      <c r="Q125" s="19">
        <v>71.984080000000006</v>
      </c>
      <c r="R125" s="11">
        <f>(L125/$L$173)*100</f>
        <v>1562.5</v>
      </c>
      <c r="S125" s="11">
        <f>((M125-$M$169)/($M$173-$M$169))*100</f>
        <v>-100</v>
      </c>
      <c r="T125" s="11">
        <f>(N125/N$173)*100</f>
        <v>390.06889999999999</v>
      </c>
      <c r="U125" s="11">
        <f>(O125/O$173)*100</f>
        <v>27.683399999999995</v>
      </c>
      <c r="V125" s="11">
        <f>(P125/P$173)*100</f>
        <v>5037.4000000000005</v>
      </c>
      <c r="W125" s="11">
        <f>(Q125/Q$173)*100</f>
        <v>35.992040000000003</v>
      </c>
      <c r="X125" s="14">
        <f>SUMPRODUCT($L$170:$Q$170, R125:W125)</f>
        <v>2780.6779970146799</v>
      </c>
      <c r="Y125" s="11" t="str">
        <f t="shared" si="1"/>
        <v>Not Sustainable</v>
      </c>
    </row>
    <row r="126" spans="1:25" x14ac:dyDescent="0.3">
      <c r="A126" s="8">
        <v>247</v>
      </c>
      <c r="B126" s="15">
        <v>2010</v>
      </c>
      <c r="C126" s="15" t="s">
        <v>23</v>
      </c>
      <c r="D126" s="8" t="s">
        <v>55</v>
      </c>
      <c r="E126" s="16" t="s">
        <v>34</v>
      </c>
      <c r="F126" s="11" t="s">
        <v>35</v>
      </c>
      <c r="G126" s="11" t="s">
        <v>27</v>
      </c>
      <c r="H126" s="17">
        <v>23.433520000000001</v>
      </c>
      <c r="I126" s="17">
        <v>90.672610000000006</v>
      </c>
      <c r="J126" s="18">
        <v>27.1</v>
      </c>
      <c r="K126" s="11">
        <v>218.59756097560978</v>
      </c>
      <c r="L126" s="18">
        <v>1026</v>
      </c>
      <c r="M126" s="18">
        <v>7.2</v>
      </c>
      <c r="N126" s="18">
        <v>6.5139399999999998</v>
      </c>
      <c r="O126" s="18">
        <v>8.7959270000000006E-2</v>
      </c>
      <c r="P126" s="18">
        <v>2.0637060000000003</v>
      </c>
      <c r="Q126" s="19">
        <v>71.123960000000011</v>
      </c>
      <c r="R126" s="11">
        <f>(L126/$L$173)*100</f>
        <v>256.5</v>
      </c>
      <c r="S126" s="11">
        <f>((M126-$M$169)/($M$173-$M$169))*100</f>
        <v>40.000000000000036</v>
      </c>
      <c r="T126" s="11">
        <f>(N126/N$173)*100</f>
        <v>65.139400000000009</v>
      </c>
      <c r="U126" s="11">
        <f>(O126/O$173)*100</f>
        <v>21.989817500000001</v>
      </c>
      <c r="V126" s="11">
        <f>(P126/P$173)*100</f>
        <v>687.90200000000016</v>
      </c>
      <c r="W126" s="11">
        <f>(Q126/Q$173)*100</f>
        <v>35.561980000000005</v>
      </c>
      <c r="X126" s="14">
        <f>SUMPRODUCT($L$170:$Q$170, R126:W126)</f>
        <v>388.6372688132804</v>
      </c>
      <c r="Y126" s="11" t="str">
        <f t="shared" si="1"/>
        <v>Not Sustainable</v>
      </c>
    </row>
    <row r="127" spans="1:25" x14ac:dyDescent="0.3">
      <c r="A127" s="8">
        <v>249</v>
      </c>
      <c r="B127" s="15">
        <v>2011</v>
      </c>
      <c r="C127" s="15" t="s">
        <v>23</v>
      </c>
      <c r="D127" s="8" t="s">
        <v>55</v>
      </c>
      <c r="E127" s="21" t="s">
        <v>34</v>
      </c>
      <c r="F127" s="11" t="s">
        <v>35</v>
      </c>
      <c r="G127" s="11" t="s">
        <v>27</v>
      </c>
      <c r="H127" s="22">
        <v>23.433520000000001</v>
      </c>
      <c r="I127" s="22">
        <v>90.672610000000006</v>
      </c>
      <c r="J127" s="18">
        <v>27.2</v>
      </c>
      <c r="K127" s="11">
        <v>218.59756097560978</v>
      </c>
      <c r="L127" s="18">
        <v>1198</v>
      </c>
      <c r="M127" s="18">
        <v>6.4</v>
      </c>
      <c r="N127" s="23">
        <v>5.6</v>
      </c>
      <c r="O127" s="18">
        <v>7.379295000000001E-2</v>
      </c>
      <c r="P127" s="18">
        <v>1.7063840000000001</v>
      </c>
      <c r="Q127" s="19">
        <v>69.333600000000004</v>
      </c>
      <c r="R127" s="11">
        <f>(L127/$L$173)*100</f>
        <v>299.5</v>
      </c>
      <c r="S127" s="11">
        <f>((M127-$M$169)/($M$173-$M$169))*100</f>
        <v>-119.99999999999993</v>
      </c>
      <c r="T127" s="11">
        <f>(N127/N$173)*100</f>
        <v>55.999999999999993</v>
      </c>
      <c r="U127" s="11">
        <f>(O127/O$173)*100</f>
        <v>18.448237500000001</v>
      </c>
      <c r="V127" s="11">
        <f>(P127/P$173)*100</f>
        <v>568.79466666666667</v>
      </c>
      <c r="W127" s="11">
        <f>(Q127/Q$173)*100</f>
        <v>34.666800000000002</v>
      </c>
      <c r="X127" s="14">
        <f>SUMPRODUCT($L$170:$Q$170, R127:W127)</f>
        <v>318.17120043444459</v>
      </c>
      <c r="Y127" s="11" t="str">
        <f t="shared" si="1"/>
        <v>Not Sustainable</v>
      </c>
    </row>
    <row r="128" spans="1:25" x14ac:dyDescent="0.3">
      <c r="A128" s="8">
        <v>251</v>
      </c>
      <c r="B128" s="15">
        <v>2010</v>
      </c>
      <c r="C128" s="15" t="s">
        <v>23</v>
      </c>
      <c r="D128" s="8" t="s">
        <v>56</v>
      </c>
      <c r="E128" s="16" t="s">
        <v>25</v>
      </c>
      <c r="F128" s="11" t="s">
        <v>26</v>
      </c>
      <c r="G128" s="11" t="s">
        <v>27</v>
      </c>
      <c r="H128" s="17">
        <v>23.475619999999999</v>
      </c>
      <c r="I128" s="17">
        <v>90.604950000000002</v>
      </c>
      <c r="J128" s="18">
        <v>26.5</v>
      </c>
      <c r="K128" s="11">
        <v>13.719512195121952</v>
      </c>
      <c r="L128" s="18">
        <v>314</v>
      </c>
      <c r="M128" s="18">
        <v>6.5</v>
      </c>
      <c r="N128" s="18">
        <v>205.87119999999999</v>
      </c>
      <c r="O128" s="18">
        <v>0.44561580000000001</v>
      </c>
      <c r="P128" s="18">
        <v>4.9792169999999993</v>
      </c>
      <c r="Q128" s="19">
        <v>31.196750000000002</v>
      </c>
      <c r="R128" s="11">
        <f>(L128/$L$173)*100</f>
        <v>78.5</v>
      </c>
      <c r="S128" s="11">
        <f>((M128-$M$169)/($M$173-$M$169))*100</f>
        <v>-100</v>
      </c>
      <c r="T128" s="11">
        <f>(N128/N$173)*100</f>
        <v>2058.712</v>
      </c>
      <c r="U128" s="11">
        <f>(O128/O$173)*100</f>
        <v>111.40394999999998</v>
      </c>
      <c r="V128" s="11">
        <f>(P128/P$173)*100</f>
        <v>1659.7389999999998</v>
      </c>
      <c r="W128" s="11">
        <f>(Q128/Q$173)*100</f>
        <v>15.598375000000001</v>
      </c>
      <c r="X128" s="14">
        <f>SUMPRODUCT($L$170:$Q$170, R128:W128)</f>
        <v>988.41300318973788</v>
      </c>
      <c r="Y128" s="11" t="str">
        <f t="shared" si="1"/>
        <v>Not Sustainable</v>
      </c>
    </row>
    <row r="129" spans="1:25" x14ac:dyDescent="0.3">
      <c r="A129" s="8">
        <v>253</v>
      </c>
      <c r="B129" s="15">
        <v>2010</v>
      </c>
      <c r="C129" s="15" t="s">
        <v>23</v>
      </c>
      <c r="D129" s="8" t="s">
        <v>56</v>
      </c>
      <c r="E129" s="16" t="s">
        <v>28</v>
      </c>
      <c r="F129" s="11" t="s">
        <v>26</v>
      </c>
      <c r="G129" s="11" t="s">
        <v>27</v>
      </c>
      <c r="H129" s="17">
        <v>23.475619999999999</v>
      </c>
      <c r="I129" s="17">
        <v>90.604950000000002</v>
      </c>
      <c r="J129" s="18">
        <v>26.8</v>
      </c>
      <c r="K129" s="11">
        <v>32.621951219512198</v>
      </c>
      <c r="L129" s="18">
        <v>1430</v>
      </c>
      <c r="M129" s="18">
        <v>6.7</v>
      </c>
      <c r="N129" s="18">
        <v>385.16570000000002</v>
      </c>
      <c r="O129" s="18">
        <v>0.43180169999999996</v>
      </c>
      <c r="P129" s="18">
        <v>11.755660000000001</v>
      </c>
      <c r="Q129" s="19">
        <v>97.37809</v>
      </c>
      <c r="R129" s="11">
        <f>(L129/$L$173)*100</f>
        <v>357.5</v>
      </c>
      <c r="S129" s="11">
        <f>((M129-$M$169)/($M$173-$M$169))*100</f>
        <v>-59.999999999999964</v>
      </c>
      <c r="T129" s="11">
        <f>(N129/N$173)*100</f>
        <v>3851.6570000000002</v>
      </c>
      <c r="U129" s="11">
        <f>(O129/O$173)*100</f>
        <v>107.95042499999998</v>
      </c>
      <c r="V129" s="11">
        <f>(P129/P$173)*100</f>
        <v>3918.5533333333337</v>
      </c>
      <c r="W129" s="11">
        <f>(Q129/Q$173)*100</f>
        <v>48.689045</v>
      </c>
      <c r="X129" s="14">
        <f>SUMPRODUCT($L$170:$Q$170, R129:W129)</f>
        <v>2257.1035920707004</v>
      </c>
      <c r="Y129" s="11" t="str">
        <f t="shared" si="1"/>
        <v>Not Sustainable</v>
      </c>
    </row>
    <row r="130" spans="1:25" x14ac:dyDescent="0.3">
      <c r="A130" s="8">
        <v>255</v>
      </c>
      <c r="B130" s="15">
        <v>2011</v>
      </c>
      <c r="C130" s="15" t="s">
        <v>23</v>
      </c>
      <c r="D130" s="8" t="s">
        <v>56</v>
      </c>
      <c r="E130" s="21" t="s">
        <v>28</v>
      </c>
      <c r="F130" s="11" t="s">
        <v>26</v>
      </c>
      <c r="G130" s="11" t="s">
        <v>27</v>
      </c>
      <c r="H130" s="22">
        <v>23.475619999999999</v>
      </c>
      <c r="I130" s="22">
        <v>90.604950000000002</v>
      </c>
      <c r="J130" s="18">
        <v>26.4</v>
      </c>
      <c r="K130" s="11">
        <v>32.621951219512198</v>
      </c>
      <c r="L130" s="18">
        <v>1134</v>
      </c>
      <c r="M130" s="18">
        <v>6.7</v>
      </c>
      <c r="N130" s="23">
        <v>359.77376666666669</v>
      </c>
      <c r="O130" s="18">
        <v>0.3896154</v>
      </c>
      <c r="P130" s="18">
        <v>7.7055879999999997</v>
      </c>
      <c r="Q130" s="19">
        <v>99.0672</v>
      </c>
      <c r="R130" s="11">
        <f>(L130/$L$173)*100</f>
        <v>283.5</v>
      </c>
      <c r="S130" s="11">
        <f>((M130-$M$169)/($M$173-$M$169))*100</f>
        <v>-59.999999999999964</v>
      </c>
      <c r="T130" s="11">
        <f>(N130/N$173)*100</f>
        <v>3597.7376666666673</v>
      </c>
      <c r="U130" s="11">
        <f>(O130/O$173)*100</f>
        <v>97.403849999999991</v>
      </c>
      <c r="V130" s="11">
        <f>(P130/P$173)*100</f>
        <v>2568.5293333333334</v>
      </c>
      <c r="W130" s="11">
        <f>(Q130/Q$173)*100</f>
        <v>49.5336</v>
      </c>
      <c r="X130" s="14">
        <f>SUMPRODUCT($L$170:$Q$170, R130:W130)</f>
        <v>1507.6972293776012</v>
      </c>
      <c r="Y130" s="11" t="str">
        <f t="shared" si="1"/>
        <v>Not Sustainable</v>
      </c>
    </row>
    <row r="131" spans="1:25" x14ac:dyDescent="0.3">
      <c r="A131" s="8">
        <v>257</v>
      </c>
      <c r="B131" s="15">
        <v>2010</v>
      </c>
      <c r="C131" s="15" t="s">
        <v>23</v>
      </c>
      <c r="D131" s="8" t="s">
        <v>56</v>
      </c>
      <c r="E131" s="16" t="s">
        <v>29</v>
      </c>
      <c r="F131" s="11" t="s">
        <v>26</v>
      </c>
      <c r="G131" s="11" t="s">
        <v>27</v>
      </c>
      <c r="H131" s="17">
        <v>23.475619999999999</v>
      </c>
      <c r="I131" s="17">
        <v>90.604950000000002</v>
      </c>
      <c r="J131" s="18">
        <v>26.8</v>
      </c>
      <c r="K131" s="11">
        <v>84.756097560975618</v>
      </c>
      <c r="L131" s="18">
        <v>1283</v>
      </c>
      <c r="M131" s="18">
        <v>6.8</v>
      </c>
      <c r="N131" s="18">
        <v>77.237679999999997</v>
      </c>
      <c r="O131" s="18">
        <v>0.16532230000000001</v>
      </c>
      <c r="P131" s="18">
        <v>5.9757870000000004</v>
      </c>
      <c r="Q131" s="19">
        <v>47.789639999999999</v>
      </c>
      <c r="R131" s="11">
        <f>(L131/$L$173)*100</f>
        <v>320.75</v>
      </c>
      <c r="S131" s="11">
        <f>((M131-$M$169)/($M$173-$M$169))*100</f>
        <v>-40.000000000000036</v>
      </c>
      <c r="T131" s="11">
        <f>(N131/N$173)*100</f>
        <v>772.3768</v>
      </c>
      <c r="U131" s="11">
        <f>(O131/O$173)*100</f>
        <v>41.330574999999996</v>
      </c>
      <c r="V131" s="11">
        <f>(P131/P$173)*100</f>
        <v>1991.9290000000003</v>
      </c>
      <c r="W131" s="11">
        <f>(Q131/Q$173)*100</f>
        <v>23.894819999999999</v>
      </c>
      <c r="X131" s="14">
        <f>SUMPRODUCT($L$170:$Q$170, R131:W131)</f>
        <v>1122.115318962821</v>
      </c>
      <c r="Y131" s="11" t="str">
        <f t="shared" ref="Y131:Y167" si="2">_xlfn.IFS(X131&lt;=25,"Excellent",X131&lt;=50,"Good",X131&lt;=75,"Poor",X131&lt;=100,"Very Poor",X131&gt;100,"Not Sustainable")</f>
        <v>Not Sustainable</v>
      </c>
    </row>
    <row r="132" spans="1:25" x14ac:dyDescent="0.3">
      <c r="A132" s="8">
        <v>259</v>
      </c>
      <c r="B132" s="15">
        <v>2010</v>
      </c>
      <c r="C132" s="15" t="s">
        <v>23</v>
      </c>
      <c r="D132" s="8" t="s">
        <v>56</v>
      </c>
      <c r="E132" s="16" t="s">
        <v>34</v>
      </c>
      <c r="F132" s="11" t="s">
        <v>35</v>
      </c>
      <c r="G132" s="11" t="s">
        <v>38</v>
      </c>
      <c r="H132" s="17">
        <v>23.475619999999999</v>
      </c>
      <c r="I132" s="17">
        <v>90.604950000000002</v>
      </c>
      <c r="J132" s="18">
        <v>27.3</v>
      </c>
      <c r="K132" s="11">
        <v>236.58536585365854</v>
      </c>
      <c r="L132" s="18">
        <v>732</v>
      </c>
      <c r="M132" s="18">
        <v>6.9</v>
      </c>
      <c r="N132" s="18">
        <v>5.6</v>
      </c>
      <c r="O132" s="18">
        <v>1.8361350000000002E-2</v>
      </c>
      <c r="P132" s="18">
        <v>0.40160359999999995</v>
      </c>
      <c r="Q132" s="19">
        <v>10.852799999999998</v>
      </c>
      <c r="R132" s="11">
        <f>(L132/$L$173)*100</f>
        <v>183</v>
      </c>
      <c r="S132" s="11">
        <f>((M132-$M$169)/($M$173-$M$169))*100</f>
        <v>-19.999999999999929</v>
      </c>
      <c r="T132" s="11">
        <f>(N132/N$173)*100</f>
        <v>55.999999999999993</v>
      </c>
      <c r="U132" s="11">
        <f>(O132/O$173)*100</f>
        <v>4.5903375000000004</v>
      </c>
      <c r="V132" s="11">
        <f>(P132/P$173)*100</f>
        <v>133.86786666666666</v>
      </c>
      <c r="W132" s="11">
        <f>(Q132/Q$173)*100</f>
        <v>5.4263999999999992</v>
      </c>
      <c r="X132" s="14">
        <f>SUMPRODUCT($L$170:$Q$170, R132:W132)</f>
        <v>75.914945474916536</v>
      </c>
      <c r="Y132" s="11" t="str">
        <f t="shared" si="2"/>
        <v>Very Poor</v>
      </c>
    </row>
    <row r="133" spans="1:25" x14ac:dyDescent="0.3">
      <c r="A133" s="8">
        <v>261</v>
      </c>
      <c r="B133" s="15">
        <v>2011</v>
      </c>
      <c r="C133" s="15" t="s">
        <v>23</v>
      </c>
      <c r="D133" s="8" t="s">
        <v>56</v>
      </c>
      <c r="E133" s="21" t="s">
        <v>34</v>
      </c>
      <c r="F133" s="11" t="s">
        <v>35</v>
      </c>
      <c r="G133" s="11" t="s">
        <v>38</v>
      </c>
      <c r="H133" s="22">
        <v>23.475619999999999</v>
      </c>
      <c r="I133" s="22">
        <v>90.604950000000002</v>
      </c>
      <c r="J133" s="18">
        <v>27</v>
      </c>
      <c r="K133" s="11">
        <v>236.58536585365854</v>
      </c>
      <c r="L133" s="18">
        <v>1085</v>
      </c>
      <c r="M133" s="18">
        <v>7</v>
      </c>
      <c r="N133" s="23">
        <v>5.6</v>
      </c>
      <c r="O133" s="18">
        <v>1.578164E-2</v>
      </c>
      <c r="P133" s="18">
        <v>0.30060879999999995</v>
      </c>
      <c r="Q133" s="19">
        <v>11.912600000000001</v>
      </c>
      <c r="R133" s="11">
        <f>(L133/$L$173)*100</f>
        <v>271.25</v>
      </c>
      <c r="S133" s="11">
        <f>((M133-$M$169)/($M$173-$M$169))*100</f>
        <v>0</v>
      </c>
      <c r="T133" s="11">
        <f>(N133/N$173)*100</f>
        <v>55.999999999999993</v>
      </c>
      <c r="U133" s="11">
        <f>(O133/O$173)*100</f>
        <v>3.9454099999999999</v>
      </c>
      <c r="V133" s="11">
        <f>(P133/P$173)*100</f>
        <v>100.20293333333332</v>
      </c>
      <c r="W133" s="11">
        <f>(Q133/Q$173)*100</f>
        <v>5.9563000000000006</v>
      </c>
      <c r="X133" s="14">
        <f>SUMPRODUCT($L$170:$Q$170, R133:W133)</f>
        <v>57.650905629487355</v>
      </c>
      <c r="Y133" s="11" t="str">
        <f t="shared" si="2"/>
        <v>Poor</v>
      </c>
    </row>
    <row r="134" spans="1:25" x14ac:dyDescent="0.3">
      <c r="A134" s="8">
        <v>263</v>
      </c>
      <c r="B134" s="15">
        <v>2010</v>
      </c>
      <c r="C134" s="15" t="s">
        <v>23</v>
      </c>
      <c r="D134" s="8" t="s">
        <v>56</v>
      </c>
      <c r="E134" s="20" t="s">
        <v>36</v>
      </c>
      <c r="F134" s="11" t="s">
        <v>37</v>
      </c>
      <c r="G134" s="11" t="s">
        <v>32</v>
      </c>
      <c r="H134" s="17">
        <v>23.475619999999999</v>
      </c>
      <c r="I134" s="17">
        <v>90.604950000000002</v>
      </c>
      <c r="J134" s="18">
        <v>26.9</v>
      </c>
      <c r="K134" s="11">
        <v>111.28048780487805</v>
      </c>
      <c r="L134" s="18">
        <v>550</v>
      </c>
      <c r="M134" s="18">
        <v>7.07</v>
      </c>
      <c r="N134" s="18">
        <v>14.4055</v>
      </c>
      <c r="O134" s="18">
        <v>0.12963644999999999</v>
      </c>
      <c r="P134" s="18">
        <v>0.71248699999999998</v>
      </c>
      <c r="Q134" s="19">
        <v>32.242010000000001</v>
      </c>
      <c r="R134" s="11">
        <f>(L134/$L$173)*100</f>
        <v>137.5</v>
      </c>
      <c r="S134" s="11">
        <f>((M134-$M$169)/($M$173-$M$169))*100</f>
        <v>14.000000000000057</v>
      </c>
      <c r="T134" s="11">
        <f>(N134/N$173)*100</f>
        <v>144.05500000000001</v>
      </c>
      <c r="U134" s="11">
        <f>(O134/O$173)*100</f>
        <v>32.409112499999992</v>
      </c>
      <c r="V134" s="11">
        <f>(P134/P$173)*100</f>
        <v>237.49566666666669</v>
      </c>
      <c r="W134" s="11">
        <f>(Q134/Q$173)*100</f>
        <v>16.121005</v>
      </c>
      <c r="X134" s="14">
        <f>SUMPRODUCT($L$170:$Q$170, R134:W134)</f>
        <v>146.41868983353916</v>
      </c>
      <c r="Y134" s="11" t="str">
        <f t="shared" si="2"/>
        <v>Not Sustainable</v>
      </c>
    </row>
    <row r="135" spans="1:25" x14ac:dyDescent="0.3">
      <c r="A135" s="8">
        <v>265</v>
      </c>
      <c r="B135" s="15">
        <v>2011</v>
      </c>
      <c r="C135" s="15" t="s">
        <v>23</v>
      </c>
      <c r="D135" s="8" t="s">
        <v>56</v>
      </c>
      <c r="E135" s="20" t="s">
        <v>36</v>
      </c>
      <c r="F135" s="11" t="s">
        <v>37</v>
      </c>
      <c r="G135" s="11" t="s">
        <v>32</v>
      </c>
      <c r="H135" s="22">
        <v>23.475619999999999</v>
      </c>
      <c r="I135" s="22">
        <v>90.604950000000002</v>
      </c>
      <c r="J135" s="18">
        <v>26.6</v>
      </c>
      <c r="K135" s="11">
        <v>111.28048780487805</v>
      </c>
      <c r="L135" s="18">
        <v>563</v>
      </c>
      <c r="M135" s="18">
        <v>6.9</v>
      </c>
      <c r="N135" s="23">
        <v>13.7662</v>
      </c>
      <c r="O135" s="18">
        <v>9.3945699999999993E-2</v>
      </c>
      <c r="P135" s="18">
        <v>0.54150100000000001</v>
      </c>
      <c r="Q135" s="19">
        <v>27.364100000000001</v>
      </c>
      <c r="R135" s="11">
        <f>(L135/$L$173)*100</f>
        <v>140.75</v>
      </c>
      <c r="S135" s="11">
        <f>((M135-$M$169)/($M$173-$M$169))*100</f>
        <v>-19.999999999999929</v>
      </c>
      <c r="T135" s="11">
        <f>(N135/N$173)*100</f>
        <v>137.66200000000001</v>
      </c>
      <c r="U135" s="11">
        <f>(O135/O$173)*100</f>
        <v>23.486424999999997</v>
      </c>
      <c r="V135" s="11">
        <f>(P135/P$173)*100</f>
        <v>180.50033333333334</v>
      </c>
      <c r="W135" s="11">
        <f>(Q135/Q$173)*100</f>
        <v>13.68205</v>
      </c>
      <c r="X135" s="14">
        <f>SUMPRODUCT($L$170:$Q$170, R135:W135)</f>
        <v>110.61659907166052</v>
      </c>
      <c r="Y135" s="11" t="str">
        <f t="shared" si="2"/>
        <v>Not Sustainable</v>
      </c>
    </row>
    <row r="136" spans="1:25" x14ac:dyDescent="0.3">
      <c r="A136" s="8">
        <v>267</v>
      </c>
      <c r="B136" s="15">
        <v>2010</v>
      </c>
      <c r="C136" s="15" t="s">
        <v>23</v>
      </c>
      <c r="D136" s="8" t="s">
        <v>57</v>
      </c>
      <c r="E136" s="16" t="s">
        <v>25</v>
      </c>
      <c r="F136" s="11" t="s">
        <v>26</v>
      </c>
      <c r="G136" s="11" t="s">
        <v>27</v>
      </c>
      <c r="H136" s="17">
        <v>23.373809999999999</v>
      </c>
      <c r="I136" s="17">
        <v>90.716489999999993</v>
      </c>
      <c r="J136" s="18">
        <v>26.7</v>
      </c>
      <c r="K136" s="11">
        <v>16.76829268292683</v>
      </c>
      <c r="L136" s="18">
        <v>951</v>
      </c>
      <c r="M136" s="18">
        <v>6.8</v>
      </c>
      <c r="N136" s="18">
        <v>331.18520000000001</v>
      </c>
      <c r="O136" s="18">
        <v>1.879046</v>
      </c>
      <c r="P136" s="18">
        <v>30.209679999999999</v>
      </c>
      <c r="Q136" s="19">
        <v>105.5895</v>
      </c>
      <c r="R136" s="11">
        <f>(L136/$L$173)*100</f>
        <v>237.75</v>
      </c>
      <c r="S136" s="11">
        <f>((M136-$M$169)/($M$173-$M$169))*100</f>
        <v>-40.000000000000036</v>
      </c>
      <c r="T136" s="11">
        <f>(N136/N$173)*100</f>
        <v>3311.8520000000003</v>
      </c>
      <c r="U136" s="11">
        <f>(O136/O$173)*100</f>
        <v>469.76150000000001</v>
      </c>
      <c r="V136" s="11">
        <f>(P136/P$173)*100</f>
        <v>10069.893333333333</v>
      </c>
      <c r="W136" s="11">
        <f>(Q136/Q$173)*100</f>
        <v>52.794750000000001</v>
      </c>
      <c r="X136" s="14">
        <f>SUMPRODUCT($L$170:$Q$170, R136:W136)</f>
        <v>5773.2075856541833</v>
      </c>
      <c r="Y136" s="11" t="str">
        <f t="shared" si="2"/>
        <v>Not Sustainable</v>
      </c>
    </row>
    <row r="137" spans="1:25" x14ac:dyDescent="0.3">
      <c r="A137" s="8">
        <v>269</v>
      </c>
      <c r="B137" s="15">
        <v>2011</v>
      </c>
      <c r="C137" s="15" t="s">
        <v>23</v>
      </c>
      <c r="D137" s="8" t="s">
        <v>57</v>
      </c>
      <c r="E137" s="21" t="s">
        <v>25</v>
      </c>
      <c r="F137" s="11" t="s">
        <v>26</v>
      </c>
      <c r="G137" s="11" t="s">
        <v>27</v>
      </c>
      <c r="H137" s="22">
        <v>23.373809999999999</v>
      </c>
      <c r="I137" s="22">
        <v>90.716489999999993</v>
      </c>
      <c r="J137" s="18">
        <v>26.4</v>
      </c>
      <c r="K137" s="11">
        <v>16.76829268292683</v>
      </c>
      <c r="L137" s="18">
        <v>1085</v>
      </c>
      <c r="M137" s="18">
        <v>6.6</v>
      </c>
      <c r="N137" s="23">
        <v>334.85410000000002</v>
      </c>
      <c r="O137" s="18">
        <v>1.6255580000000001</v>
      </c>
      <c r="P137" s="18">
        <v>24.350729999999999</v>
      </c>
      <c r="Q137" s="19">
        <v>109.22199999999999</v>
      </c>
      <c r="R137" s="11">
        <f>(L137/$L$173)*100</f>
        <v>271.25</v>
      </c>
      <c r="S137" s="11">
        <f>((M137-$M$169)/($M$173-$M$169))*100</f>
        <v>-80.000000000000071</v>
      </c>
      <c r="T137" s="11">
        <f>(N137/N$173)*100</f>
        <v>3348.5410000000002</v>
      </c>
      <c r="U137" s="11">
        <f>(O137/O$173)*100</f>
        <v>406.38949999999994</v>
      </c>
      <c r="V137" s="11">
        <f>(P137/P$173)*100</f>
        <v>8116.91</v>
      </c>
      <c r="W137" s="11">
        <f>(Q137/Q$173)*100</f>
        <v>54.610999999999997</v>
      </c>
      <c r="X137" s="14">
        <f>SUMPRODUCT($L$170:$Q$170, R137:W137)</f>
        <v>4675.1234512278779</v>
      </c>
      <c r="Y137" s="11" t="str">
        <f t="shared" si="2"/>
        <v>Not Sustainable</v>
      </c>
    </row>
    <row r="138" spans="1:25" x14ac:dyDescent="0.3">
      <c r="A138" s="8">
        <v>271</v>
      </c>
      <c r="B138" s="15">
        <v>2010</v>
      </c>
      <c r="C138" s="15" t="s">
        <v>23</v>
      </c>
      <c r="D138" s="8" t="s">
        <v>57</v>
      </c>
      <c r="E138" s="16" t="s">
        <v>28</v>
      </c>
      <c r="F138" s="11" t="s">
        <v>26</v>
      </c>
      <c r="G138" s="11" t="s">
        <v>27</v>
      </c>
      <c r="H138" s="17">
        <v>23.373809999999999</v>
      </c>
      <c r="I138" s="17">
        <v>90.716489999999993</v>
      </c>
      <c r="J138" s="18">
        <v>26.8</v>
      </c>
      <c r="K138" s="11">
        <v>30.487804878048781</v>
      </c>
      <c r="L138" s="18">
        <v>1002</v>
      </c>
      <c r="M138" s="18">
        <v>6.6</v>
      </c>
      <c r="N138" s="18">
        <v>296.18560000000002</v>
      </c>
      <c r="O138" s="18">
        <v>0.27712609999999999</v>
      </c>
      <c r="P138" s="18">
        <v>11.74607</v>
      </c>
      <c r="Q138" s="19">
        <v>85.702039999999997</v>
      </c>
      <c r="R138" s="11">
        <f>(L138/$L$173)*100</f>
        <v>250.5</v>
      </c>
      <c r="S138" s="11">
        <f>((M138-$M$169)/($M$173-$M$169))*100</f>
        <v>-80.000000000000071</v>
      </c>
      <c r="T138" s="11">
        <f>(N138/N$173)*100</f>
        <v>2961.8560000000002</v>
      </c>
      <c r="U138" s="11">
        <f>(O138/O$173)*100</f>
        <v>69.281524999999988</v>
      </c>
      <c r="V138" s="11">
        <f>(P138/P$173)*100</f>
        <v>3915.356666666667</v>
      </c>
      <c r="W138" s="11">
        <f>(Q138/Q$173)*100</f>
        <v>42.851019999999998</v>
      </c>
      <c r="X138" s="14">
        <f>SUMPRODUCT($L$170:$Q$170, R138:W138)</f>
        <v>2224.2972380006408</v>
      </c>
      <c r="Y138" s="11" t="str">
        <f t="shared" si="2"/>
        <v>Not Sustainable</v>
      </c>
    </row>
    <row r="139" spans="1:25" x14ac:dyDescent="0.3">
      <c r="A139" s="8">
        <v>273</v>
      </c>
      <c r="B139" s="15">
        <v>2010</v>
      </c>
      <c r="C139" s="15" t="s">
        <v>23</v>
      </c>
      <c r="D139" s="8" t="s">
        <v>57</v>
      </c>
      <c r="E139" s="16" t="s">
        <v>29</v>
      </c>
      <c r="F139" s="11" t="s">
        <v>26</v>
      </c>
      <c r="G139" s="11" t="s">
        <v>27</v>
      </c>
      <c r="H139" s="17">
        <v>23.373809999999999</v>
      </c>
      <c r="I139" s="17">
        <v>90.716489999999993</v>
      </c>
      <c r="J139" s="18">
        <v>27.2</v>
      </c>
      <c r="K139" s="11">
        <v>60.975609756097562</v>
      </c>
      <c r="L139" s="18">
        <v>1000</v>
      </c>
      <c r="M139" s="18">
        <v>6.5</v>
      </c>
      <c r="N139" s="18">
        <v>214.10169999999999</v>
      </c>
      <c r="O139" s="18">
        <v>0.2996278</v>
      </c>
      <c r="P139" s="18">
        <v>11.183309999999999</v>
      </c>
      <c r="Q139" s="19">
        <v>52.691879999999998</v>
      </c>
      <c r="R139" s="11">
        <f>(L139/$L$173)*100</f>
        <v>250</v>
      </c>
      <c r="S139" s="11">
        <f>((M139-$M$169)/($M$173-$M$169))*100</f>
        <v>-100</v>
      </c>
      <c r="T139" s="11">
        <f>(N139/N$173)*100</f>
        <v>2141.0170000000003</v>
      </c>
      <c r="U139" s="11">
        <f>(O139/O$173)*100</f>
        <v>74.906949999999995</v>
      </c>
      <c r="V139" s="11">
        <f>(P139/P$173)*100</f>
        <v>3727.7699999999995</v>
      </c>
      <c r="W139" s="11">
        <f>(Q139/Q$173)*100</f>
        <v>26.345940000000002</v>
      </c>
      <c r="X139" s="14">
        <f>SUMPRODUCT($L$170:$Q$170, R139:W139)</f>
        <v>2109.7037955329947</v>
      </c>
      <c r="Y139" s="11" t="str">
        <f t="shared" si="2"/>
        <v>Not Sustainable</v>
      </c>
    </row>
    <row r="140" spans="1:25" x14ac:dyDescent="0.3">
      <c r="A140" s="8">
        <v>275</v>
      </c>
      <c r="B140" s="15">
        <v>2010</v>
      </c>
      <c r="C140" s="15" t="s">
        <v>23</v>
      </c>
      <c r="D140" s="8" t="s">
        <v>57</v>
      </c>
      <c r="E140" s="16" t="s">
        <v>30</v>
      </c>
      <c r="F140" s="11" t="s">
        <v>26</v>
      </c>
      <c r="G140" s="11" t="s">
        <v>27</v>
      </c>
      <c r="H140" s="17">
        <v>23.373809999999999</v>
      </c>
      <c r="I140" s="17">
        <v>90.716489999999993</v>
      </c>
      <c r="J140" s="18">
        <v>27.1</v>
      </c>
      <c r="K140" s="11">
        <v>86.280487804878049</v>
      </c>
      <c r="L140" s="18">
        <v>1040</v>
      </c>
      <c r="M140" s="18">
        <v>6.5</v>
      </c>
      <c r="N140" s="18">
        <v>101.63200000000001</v>
      </c>
      <c r="O140" s="18">
        <v>0.246256</v>
      </c>
      <c r="P140" s="18">
        <v>8.6630000000000003</v>
      </c>
      <c r="Q140" s="19">
        <v>48.58437</v>
      </c>
      <c r="R140" s="11">
        <f>(L140/$L$173)*100</f>
        <v>260</v>
      </c>
      <c r="S140" s="11">
        <f>((M140-$M$169)/($M$173-$M$169))*100</f>
        <v>-100</v>
      </c>
      <c r="T140" s="11">
        <f>(N140/N$173)*100</f>
        <v>1016.3199999999999</v>
      </c>
      <c r="U140" s="11">
        <f>(O140/O$173)*100</f>
        <v>61.563999999999993</v>
      </c>
      <c r="V140" s="11">
        <f>(P140/P$173)*100</f>
        <v>2887.666666666667</v>
      </c>
      <c r="W140" s="11">
        <f>(Q140/Q$173)*100</f>
        <v>24.292185</v>
      </c>
      <c r="X140" s="14">
        <f>SUMPRODUCT($L$170:$Q$170, R140:W140)</f>
        <v>1624.67318147574</v>
      </c>
      <c r="Y140" s="11" t="str">
        <f t="shared" si="2"/>
        <v>Not Sustainable</v>
      </c>
    </row>
    <row r="141" spans="1:25" x14ac:dyDescent="0.3">
      <c r="A141" s="8">
        <v>277</v>
      </c>
      <c r="B141" s="15">
        <v>2010</v>
      </c>
      <c r="C141" s="15" t="s">
        <v>23</v>
      </c>
      <c r="D141" s="8" t="s">
        <v>57</v>
      </c>
      <c r="E141" s="16" t="s">
        <v>34</v>
      </c>
      <c r="F141" s="11" t="s">
        <v>35</v>
      </c>
      <c r="G141" s="11" t="s">
        <v>38</v>
      </c>
      <c r="H141" s="17">
        <v>23.373809999999999</v>
      </c>
      <c r="I141" s="17">
        <v>90.716489999999993</v>
      </c>
      <c r="J141" s="18">
        <v>27.5</v>
      </c>
      <c r="K141" s="11">
        <v>220.73170731707319</v>
      </c>
      <c r="L141" s="18">
        <v>927</v>
      </c>
      <c r="M141" s="18">
        <v>6.5</v>
      </c>
      <c r="N141" s="18">
        <v>5.6</v>
      </c>
      <c r="O141" s="18">
        <v>0.23987929999999999</v>
      </c>
      <c r="P141" s="18">
        <v>5.0782690000000006</v>
      </c>
      <c r="Q141" s="19">
        <v>53.078710000000001</v>
      </c>
      <c r="R141" s="11">
        <f>(L141/$L$173)*100</f>
        <v>231.75</v>
      </c>
      <c r="S141" s="11">
        <f>((M141-$M$169)/($M$173-$M$169))*100</f>
        <v>-100</v>
      </c>
      <c r="T141" s="11">
        <f>(N141/N$173)*100</f>
        <v>55.999999999999993</v>
      </c>
      <c r="U141" s="11">
        <f>(O141/O$173)*100</f>
        <v>59.969825</v>
      </c>
      <c r="V141" s="11">
        <f>(P141/P$173)*100</f>
        <v>1692.7563333333335</v>
      </c>
      <c r="W141" s="11">
        <f>(Q141/Q$173)*100</f>
        <v>26.539354999999997</v>
      </c>
      <c r="X141" s="14">
        <f>SUMPRODUCT($L$170:$Q$170, R141:W141)</f>
        <v>952.46389003475576</v>
      </c>
      <c r="Y141" s="11" t="str">
        <f t="shared" si="2"/>
        <v>Not Sustainable</v>
      </c>
    </row>
    <row r="142" spans="1:25" x14ac:dyDescent="0.3">
      <c r="A142" s="8">
        <v>279</v>
      </c>
      <c r="B142" s="15">
        <v>2011</v>
      </c>
      <c r="C142" s="15" t="s">
        <v>23</v>
      </c>
      <c r="D142" s="8" t="s">
        <v>57</v>
      </c>
      <c r="E142" s="21" t="s">
        <v>34</v>
      </c>
      <c r="F142" s="11" t="s">
        <v>35</v>
      </c>
      <c r="G142" s="11" t="s">
        <v>38</v>
      </c>
      <c r="H142" s="22">
        <v>23.373809999999999</v>
      </c>
      <c r="I142" s="22">
        <v>90.716489999999993</v>
      </c>
      <c r="J142" s="18">
        <v>27.9</v>
      </c>
      <c r="K142" s="11">
        <v>220.73170731707319</v>
      </c>
      <c r="L142" s="18">
        <v>1183</v>
      </c>
      <c r="M142" s="18">
        <v>6.4</v>
      </c>
      <c r="N142" s="23">
        <v>5.6</v>
      </c>
      <c r="O142" s="18">
        <v>0.24184600000000001</v>
      </c>
      <c r="P142" s="18">
        <v>4.8568720000000001</v>
      </c>
      <c r="Q142" s="19">
        <v>54.686900000000001</v>
      </c>
      <c r="R142" s="11">
        <f>(L142/$L$173)*100</f>
        <v>295.75</v>
      </c>
      <c r="S142" s="11">
        <f>((M142-$M$169)/($M$173-$M$169))*100</f>
        <v>-119.99999999999993</v>
      </c>
      <c r="T142" s="11">
        <f>(N142/N$173)*100</f>
        <v>55.999999999999993</v>
      </c>
      <c r="U142" s="11">
        <f>(O142/O$173)*100</f>
        <v>60.461500000000001</v>
      </c>
      <c r="V142" s="11">
        <f>(P142/P$173)*100</f>
        <v>1618.9573333333335</v>
      </c>
      <c r="W142" s="11">
        <f>(Q142/Q$173)*100</f>
        <v>27.343450000000004</v>
      </c>
      <c r="X142" s="14">
        <f>SUMPRODUCT($L$170:$Q$170, R142:W142)</f>
        <v>911.75540458682042</v>
      </c>
      <c r="Y142" s="11" t="str">
        <f t="shared" si="2"/>
        <v>Not Sustainable</v>
      </c>
    </row>
    <row r="143" spans="1:25" x14ac:dyDescent="0.3">
      <c r="A143" s="8">
        <v>281</v>
      </c>
      <c r="B143" s="15">
        <v>2011</v>
      </c>
      <c r="C143" s="15" t="s">
        <v>23</v>
      </c>
      <c r="D143" s="8" t="s">
        <v>57</v>
      </c>
      <c r="E143" s="21" t="s">
        <v>36</v>
      </c>
      <c r="F143" s="11" t="s">
        <v>37</v>
      </c>
      <c r="G143" s="11" t="s">
        <v>38</v>
      </c>
      <c r="H143" s="22">
        <v>23.373809999999999</v>
      </c>
      <c r="I143" s="22">
        <v>90.716489999999993</v>
      </c>
      <c r="J143" s="18">
        <v>27.3</v>
      </c>
      <c r="K143" s="11">
        <v>108.23170731707317</v>
      </c>
      <c r="L143" s="18">
        <v>1118</v>
      </c>
      <c r="M143" s="18">
        <v>7.3</v>
      </c>
      <c r="N143" s="23">
        <v>5.6</v>
      </c>
      <c r="O143" s="18">
        <v>0.45259939999999999</v>
      </c>
      <c r="P143" s="18">
        <v>6.8828320000000005</v>
      </c>
      <c r="Q143" s="19">
        <v>74.810299999999998</v>
      </c>
      <c r="R143" s="11">
        <f>(L143/$L$173)*100</f>
        <v>279.5</v>
      </c>
      <c r="S143" s="11">
        <f>((M143-$M$169)/($M$173-$M$169))*100</f>
        <v>59.999999999999964</v>
      </c>
      <c r="T143" s="11">
        <f>(N143/N$173)*100</f>
        <v>55.999999999999993</v>
      </c>
      <c r="U143" s="11">
        <f>(O143/O$173)*100</f>
        <v>113.14985</v>
      </c>
      <c r="V143" s="11">
        <f>(P143/P$173)*100</f>
        <v>2294.2773333333334</v>
      </c>
      <c r="W143" s="11">
        <f>(Q143/Q$173)*100</f>
        <v>37.405149999999999</v>
      </c>
      <c r="X143" s="14">
        <f>SUMPRODUCT($L$170:$Q$170, R143:W143)</f>
        <v>1307.9903710019667</v>
      </c>
      <c r="Y143" s="11" t="str">
        <f t="shared" si="2"/>
        <v>Not Sustainable</v>
      </c>
    </row>
    <row r="144" spans="1:25" x14ac:dyDescent="0.3">
      <c r="A144" s="8">
        <v>283</v>
      </c>
      <c r="B144" s="15">
        <v>2010</v>
      </c>
      <c r="C144" s="15" t="s">
        <v>23</v>
      </c>
      <c r="D144" s="8" t="s">
        <v>58</v>
      </c>
      <c r="E144" s="16" t="s">
        <v>25</v>
      </c>
      <c r="F144" s="11" t="s">
        <v>26</v>
      </c>
      <c r="G144" s="11" t="s">
        <v>27</v>
      </c>
      <c r="H144" s="17">
        <v>23.39377</v>
      </c>
      <c r="I144" s="17">
        <v>90.605739999999997</v>
      </c>
      <c r="J144" s="18">
        <v>26.4</v>
      </c>
      <c r="K144" s="11">
        <v>13.719512195121952</v>
      </c>
      <c r="L144" s="18">
        <v>445</v>
      </c>
      <c r="M144" s="18">
        <v>6.6</v>
      </c>
      <c r="N144" s="18">
        <v>308.95299999999997</v>
      </c>
      <c r="O144" s="18">
        <v>0.80686139999999995</v>
      </c>
      <c r="P144" s="18">
        <v>10.134870000000001</v>
      </c>
      <c r="Q144" s="19">
        <v>68.67922999999999</v>
      </c>
      <c r="R144" s="11">
        <f>(L144/$L$173)*100</f>
        <v>111.25</v>
      </c>
      <c r="S144" s="11">
        <f>((M144-$M$169)/($M$173-$M$169))*100</f>
        <v>-80.000000000000071</v>
      </c>
      <c r="T144" s="11">
        <f>(N144/N$173)*100</f>
        <v>3089.5299999999997</v>
      </c>
      <c r="U144" s="11">
        <f>(O144/O$173)*100</f>
        <v>201.71534999999997</v>
      </c>
      <c r="V144" s="11">
        <f>(P144/P$173)*100</f>
        <v>3378.2900000000004</v>
      </c>
      <c r="W144" s="11">
        <f>(Q144/Q$173)*100</f>
        <v>34.339614999999995</v>
      </c>
      <c r="X144" s="14">
        <f>SUMPRODUCT($L$170:$Q$170, R144:W144)</f>
        <v>1986.114616228564</v>
      </c>
      <c r="Y144" s="11" t="str">
        <f t="shared" si="2"/>
        <v>Not Sustainable</v>
      </c>
    </row>
    <row r="145" spans="1:25" x14ac:dyDescent="0.3">
      <c r="A145" s="8">
        <v>285</v>
      </c>
      <c r="B145" s="15">
        <v>2011</v>
      </c>
      <c r="C145" s="15" t="s">
        <v>23</v>
      </c>
      <c r="D145" s="8" t="s">
        <v>58</v>
      </c>
      <c r="E145" s="21" t="s">
        <v>25</v>
      </c>
      <c r="F145" s="11" t="s">
        <v>26</v>
      </c>
      <c r="G145" s="11" t="s">
        <v>27</v>
      </c>
      <c r="H145" s="22">
        <v>23.39377</v>
      </c>
      <c r="I145" s="22">
        <v>90.605739999999997</v>
      </c>
      <c r="J145" s="18">
        <v>25.7</v>
      </c>
      <c r="K145" s="11">
        <v>13.719512195121952</v>
      </c>
      <c r="L145" s="18">
        <v>918</v>
      </c>
      <c r="M145" s="18">
        <v>6.9</v>
      </c>
      <c r="N145" s="23">
        <v>293.1728333333333</v>
      </c>
      <c r="O145" s="18">
        <v>0.72973580000000005</v>
      </c>
      <c r="P145" s="18">
        <v>7.7907030000000006</v>
      </c>
      <c r="Q145" s="19">
        <v>68.114899999999992</v>
      </c>
      <c r="R145" s="11">
        <f>(L145/$L$173)*100</f>
        <v>229.5</v>
      </c>
      <c r="S145" s="11">
        <f>((M145-$M$169)/($M$173-$M$169))*100</f>
        <v>-19.999999999999929</v>
      </c>
      <c r="T145" s="11">
        <f>(N145/N$173)*100</f>
        <v>2931.728333333333</v>
      </c>
      <c r="U145" s="11">
        <f>(O145/O$173)*100</f>
        <v>182.43395000000001</v>
      </c>
      <c r="V145" s="11">
        <f>(P145/P$173)*100</f>
        <v>2596.9010000000003</v>
      </c>
      <c r="W145" s="11">
        <f>(Q145/Q$173)*100</f>
        <v>34.057449999999996</v>
      </c>
      <c r="X145" s="14">
        <f>SUMPRODUCT($L$170:$Q$170, R145:W145)</f>
        <v>1548.1418705858146</v>
      </c>
      <c r="Y145" s="11" t="str">
        <f t="shared" si="2"/>
        <v>Not Sustainable</v>
      </c>
    </row>
    <row r="146" spans="1:25" x14ac:dyDescent="0.3">
      <c r="A146" s="8">
        <v>287</v>
      </c>
      <c r="B146" s="15">
        <v>2010</v>
      </c>
      <c r="C146" s="15" t="s">
        <v>23</v>
      </c>
      <c r="D146" s="8" t="s">
        <v>58</v>
      </c>
      <c r="E146" s="16" t="s">
        <v>28</v>
      </c>
      <c r="F146" s="11" t="s">
        <v>26</v>
      </c>
      <c r="G146" s="11" t="s">
        <v>27</v>
      </c>
      <c r="H146" s="17">
        <v>23.39377</v>
      </c>
      <c r="I146" s="17">
        <v>90.605739999999997</v>
      </c>
      <c r="J146" s="18">
        <v>26.9</v>
      </c>
      <c r="K146" s="11">
        <v>30.487804878048781</v>
      </c>
      <c r="L146" s="18">
        <v>852</v>
      </c>
      <c r="M146" s="18">
        <v>6.4</v>
      </c>
      <c r="N146" s="18">
        <v>17.67605</v>
      </c>
      <c r="O146" s="18">
        <v>0.58369000000000004</v>
      </c>
      <c r="P146" s="18">
        <v>1.3033600000000001</v>
      </c>
      <c r="Q146" s="19">
        <v>28.085599999999999</v>
      </c>
      <c r="R146" s="11">
        <f>(L146/$L$173)*100</f>
        <v>213</v>
      </c>
      <c r="S146" s="11">
        <f>((M146-$M$169)/($M$173-$M$169))*100</f>
        <v>-119.99999999999993</v>
      </c>
      <c r="T146" s="11">
        <f>(N146/N$173)*100</f>
        <v>176.76050000000001</v>
      </c>
      <c r="U146" s="11">
        <f>(O146/O$173)*100</f>
        <v>145.92250000000001</v>
      </c>
      <c r="V146" s="11">
        <f>(P146/P$173)*100</f>
        <v>434.45333333333338</v>
      </c>
      <c r="W146" s="11">
        <f>(Q146/Q$173)*100</f>
        <v>14.0428</v>
      </c>
      <c r="X146" s="14">
        <f>SUMPRODUCT($L$170:$Q$170, R146:W146)</f>
        <v>298.84968447432209</v>
      </c>
      <c r="Y146" s="11" t="str">
        <f t="shared" si="2"/>
        <v>Not Sustainable</v>
      </c>
    </row>
    <row r="147" spans="1:25" x14ac:dyDescent="0.3">
      <c r="A147" s="8">
        <v>289</v>
      </c>
      <c r="B147" s="15">
        <v>2010</v>
      </c>
      <c r="C147" s="15" t="s">
        <v>23</v>
      </c>
      <c r="D147" s="8" t="s">
        <v>58</v>
      </c>
      <c r="E147" s="16" t="s">
        <v>29</v>
      </c>
      <c r="F147" s="11" t="s">
        <v>31</v>
      </c>
      <c r="G147" s="11" t="s">
        <v>32</v>
      </c>
      <c r="H147" s="17">
        <v>23.39377</v>
      </c>
      <c r="I147" s="17">
        <v>90.605739999999997</v>
      </c>
      <c r="J147" s="18">
        <v>27.2</v>
      </c>
      <c r="K147" s="11">
        <v>86.890243902439025</v>
      </c>
      <c r="L147" s="18">
        <v>890</v>
      </c>
      <c r="M147" s="18">
        <v>6.3</v>
      </c>
      <c r="N147" s="18">
        <v>6.849863</v>
      </c>
      <c r="O147" s="18">
        <v>4.1624440000000007</v>
      </c>
      <c r="P147" s="18">
        <v>5.0186019999999996</v>
      </c>
      <c r="Q147" s="19">
        <v>116.9379</v>
      </c>
      <c r="R147" s="11">
        <f>(L147/$L$173)*100</f>
        <v>222.5</v>
      </c>
      <c r="S147" s="11">
        <f>((M147-$M$169)/($M$173-$M$169))*100</f>
        <v>-140.00000000000003</v>
      </c>
      <c r="T147" s="11">
        <f>(N147/N$173)*100</f>
        <v>68.498630000000006</v>
      </c>
      <c r="U147" s="11">
        <f>(O147/O$173)*100</f>
        <v>1040.6110000000001</v>
      </c>
      <c r="V147" s="11">
        <f>(P147/P$173)*100</f>
        <v>1672.8673333333334</v>
      </c>
      <c r="W147" s="11">
        <f>(Q147/Q$173)*100</f>
        <v>58.46895</v>
      </c>
      <c r="X147" s="14">
        <f>SUMPRODUCT($L$170:$Q$170, R147:W147)</f>
        <v>1344.5109730598622</v>
      </c>
      <c r="Y147" s="11" t="str">
        <f t="shared" si="2"/>
        <v>Not Sustainable</v>
      </c>
    </row>
    <row r="148" spans="1:25" x14ac:dyDescent="0.3">
      <c r="A148" s="8">
        <v>291</v>
      </c>
      <c r="B148" s="15">
        <v>2011</v>
      </c>
      <c r="C148" s="15" t="s">
        <v>23</v>
      </c>
      <c r="D148" s="8" t="s">
        <v>58</v>
      </c>
      <c r="E148" s="21" t="s">
        <v>29</v>
      </c>
      <c r="F148" s="11" t="s">
        <v>31</v>
      </c>
      <c r="G148" s="11" t="s">
        <v>32</v>
      </c>
      <c r="H148" s="22">
        <v>23.39377</v>
      </c>
      <c r="I148" s="22">
        <v>90.605739999999997</v>
      </c>
      <c r="J148" s="18">
        <v>26.6</v>
      </c>
      <c r="K148" s="11">
        <v>86.890243902439025</v>
      </c>
      <c r="L148" s="18">
        <v>1122</v>
      </c>
      <c r="M148" s="18">
        <v>6.6</v>
      </c>
      <c r="N148" s="23">
        <v>7.5255599999999996</v>
      </c>
      <c r="O148" s="18">
        <v>2.5303470000000003</v>
      </c>
      <c r="P148" s="18">
        <v>9.1413089999999997</v>
      </c>
      <c r="Q148" s="19">
        <v>113.461</v>
      </c>
      <c r="R148" s="11">
        <f>(L148/$L$173)*100</f>
        <v>280.5</v>
      </c>
      <c r="S148" s="11">
        <f>((M148-$M$169)/($M$173-$M$169))*100</f>
        <v>-80.000000000000071</v>
      </c>
      <c r="T148" s="11">
        <f>(N148/N$173)*100</f>
        <v>75.255600000000001</v>
      </c>
      <c r="U148" s="11">
        <f>(O148/O$173)*100</f>
        <v>632.58675000000005</v>
      </c>
      <c r="V148" s="11">
        <f>(P148/P$173)*100</f>
        <v>3047.1030000000001</v>
      </c>
      <c r="W148" s="11">
        <f>(Q148/Q$173)*100</f>
        <v>56.730499999999992</v>
      </c>
      <c r="X148" s="14">
        <f>SUMPRODUCT($L$170:$Q$170, R148:W148)</f>
        <v>1932.169681026204</v>
      </c>
      <c r="Y148" s="11" t="str">
        <f t="shared" si="2"/>
        <v>Not Sustainable</v>
      </c>
    </row>
    <row r="149" spans="1:25" x14ac:dyDescent="0.3">
      <c r="A149" s="8">
        <v>293</v>
      </c>
      <c r="B149" s="15">
        <v>2010</v>
      </c>
      <c r="C149" s="15" t="s">
        <v>23</v>
      </c>
      <c r="D149" s="8" t="s">
        <v>58</v>
      </c>
      <c r="E149" s="16" t="s">
        <v>34</v>
      </c>
      <c r="F149" s="11" t="s">
        <v>26</v>
      </c>
      <c r="G149" s="11" t="s">
        <v>27</v>
      </c>
      <c r="H149" s="17">
        <v>23.39377</v>
      </c>
      <c r="I149" s="17">
        <v>90.605739999999997</v>
      </c>
      <c r="J149" s="18">
        <v>27.2</v>
      </c>
      <c r="K149" s="11">
        <v>235.0609756097561</v>
      </c>
      <c r="L149" s="18">
        <v>993</v>
      </c>
      <c r="M149" s="18">
        <v>6.6</v>
      </c>
      <c r="N149" s="18">
        <v>5.6</v>
      </c>
      <c r="O149" s="18">
        <v>7.8022239999999993E-2</v>
      </c>
      <c r="P149" s="18">
        <v>1.4508559999999999</v>
      </c>
      <c r="Q149" s="19">
        <v>73.938469999999995</v>
      </c>
      <c r="R149" s="11">
        <f>(L149/$L$173)*100</f>
        <v>248.25</v>
      </c>
      <c r="S149" s="11">
        <f>((M149-$M$169)/($M$173-$M$169))*100</f>
        <v>-80.000000000000071</v>
      </c>
      <c r="T149" s="11">
        <f>(N149/N$173)*100</f>
        <v>55.999999999999993</v>
      </c>
      <c r="U149" s="11">
        <f>(O149/O$173)*100</f>
        <v>19.505559999999996</v>
      </c>
      <c r="V149" s="11">
        <f>(P149/P$173)*100</f>
        <v>483.61866666666663</v>
      </c>
      <c r="W149" s="11">
        <f>(Q149/Q$173)*100</f>
        <v>36.969234999999998</v>
      </c>
      <c r="X149" s="14">
        <f>SUMPRODUCT($L$170:$Q$170, R149:W149)</f>
        <v>272.72299520876209</v>
      </c>
      <c r="Y149" s="11" t="str">
        <f t="shared" si="2"/>
        <v>Not Sustainable</v>
      </c>
    </row>
    <row r="150" spans="1:25" x14ac:dyDescent="0.3">
      <c r="A150" s="8">
        <v>295</v>
      </c>
      <c r="B150" s="15">
        <v>2011</v>
      </c>
      <c r="C150" s="15" t="s">
        <v>23</v>
      </c>
      <c r="D150" s="8" t="s">
        <v>58</v>
      </c>
      <c r="E150" s="21" t="s">
        <v>34</v>
      </c>
      <c r="F150" s="11" t="s">
        <v>26</v>
      </c>
      <c r="G150" s="11" t="s">
        <v>27</v>
      </c>
      <c r="H150" s="22">
        <v>23.39377</v>
      </c>
      <c r="I150" s="22">
        <v>90.605739999999997</v>
      </c>
      <c r="J150" s="18">
        <v>27.4</v>
      </c>
      <c r="K150" s="11">
        <v>235.0609756097561</v>
      </c>
      <c r="L150" s="18">
        <v>1103</v>
      </c>
      <c r="M150" s="18">
        <v>6.4</v>
      </c>
      <c r="N150" s="23">
        <v>5.6</v>
      </c>
      <c r="O150" s="18">
        <v>6.971629E-2</v>
      </c>
      <c r="P150" s="18">
        <v>1.229816</v>
      </c>
      <c r="Q150" s="19">
        <v>74.621499999999997</v>
      </c>
      <c r="R150" s="11">
        <f>(L150/$L$173)*100</f>
        <v>275.75</v>
      </c>
      <c r="S150" s="11">
        <f>((M150-$M$169)/($M$173-$M$169))*100</f>
        <v>-119.99999999999993</v>
      </c>
      <c r="T150" s="11">
        <f>(N150/N$173)*100</f>
        <v>55.999999999999993</v>
      </c>
      <c r="U150" s="11">
        <f>(O150/O$173)*100</f>
        <v>17.429072499999997</v>
      </c>
      <c r="V150" s="11">
        <f>(P150/P$173)*100</f>
        <v>409.93866666666668</v>
      </c>
      <c r="W150" s="11">
        <f>(Q150/Q$173)*100</f>
        <v>37.310749999999999</v>
      </c>
      <c r="X150" s="14">
        <f>SUMPRODUCT($L$170:$Q$170, R150:W150)</f>
        <v>230.56839054282713</v>
      </c>
      <c r="Y150" s="11" t="str">
        <f t="shared" si="2"/>
        <v>Not Sustainable</v>
      </c>
    </row>
    <row r="151" spans="1:25" x14ac:dyDescent="0.3">
      <c r="A151" s="8">
        <v>297</v>
      </c>
      <c r="B151" s="15">
        <v>2011</v>
      </c>
      <c r="C151" s="15" t="s">
        <v>23</v>
      </c>
      <c r="D151" s="8" t="s">
        <v>58</v>
      </c>
      <c r="E151" s="21" t="s">
        <v>59</v>
      </c>
      <c r="F151" s="11" t="s">
        <v>37</v>
      </c>
      <c r="G151" s="11" t="s">
        <v>38</v>
      </c>
      <c r="H151" s="22">
        <v>23.39349</v>
      </c>
      <c r="I151" s="22">
        <v>90.604470000000006</v>
      </c>
      <c r="J151" s="18">
        <v>26.6</v>
      </c>
      <c r="K151" s="11">
        <v>112.80487804878049</v>
      </c>
      <c r="L151" s="18">
        <v>1094</v>
      </c>
      <c r="M151" s="18">
        <v>6.7</v>
      </c>
      <c r="N151" s="23">
        <v>6.2202799999999998</v>
      </c>
      <c r="O151" s="18">
        <v>1.4370039999999999</v>
      </c>
      <c r="P151" s="18">
        <v>3.8225059999999997</v>
      </c>
      <c r="Q151" s="19">
        <v>108.666</v>
      </c>
      <c r="R151" s="11">
        <f>(L151/$L$173)*100</f>
        <v>273.5</v>
      </c>
      <c r="S151" s="11">
        <f>((M151-$M$169)/($M$173-$M$169))*100</f>
        <v>-59.999999999999964</v>
      </c>
      <c r="T151" s="11">
        <f>(N151/N$173)*100</f>
        <v>62.202800000000003</v>
      </c>
      <c r="U151" s="11">
        <f>(O151/O$173)*100</f>
        <v>359.25099999999998</v>
      </c>
      <c r="V151" s="11">
        <f>(P151/P$173)*100</f>
        <v>1274.1686666666667</v>
      </c>
      <c r="W151" s="11">
        <f>(Q151/Q$173)*100</f>
        <v>54.332999999999998</v>
      </c>
      <c r="X151" s="14">
        <f>SUMPRODUCT($L$170:$Q$170, R151:W151)</f>
        <v>846.95273709242247</v>
      </c>
      <c r="Y151" s="11" t="str">
        <f t="shared" si="2"/>
        <v>Not Sustainable</v>
      </c>
    </row>
    <row r="152" spans="1:25" x14ac:dyDescent="0.3">
      <c r="A152" s="8">
        <v>299</v>
      </c>
      <c r="B152" s="15">
        <v>2010</v>
      </c>
      <c r="C152" s="15" t="s">
        <v>23</v>
      </c>
      <c r="D152" s="8" t="s">
        <v>60</v>
      </c>
      <c r="E152" s="16" t="s">
        <v>25</v>
      </c>
      <c r="F152" s="11" t="s">
        <v>26</v>
      </c>
      <c r="G152" s="11" t="s">
        <v>27</v>
      </c>
      <c r="H152" s="17">
        <v>23.3201</v>
      </c>
      <c r="I152" s="17">
        <v>90.737799999999993</v>
      </c>
      <c r="J152" s="18">
        <v>26.3</v>
      </c>
      <c r="K152" s="11">
        <v>16.76829268292683</v>
      </c>
      <c r="L152" s="18">
        <v>837</v>
      </c>
      <c r="M152" s="18">
        <v>7</v>
      </c>
      <c r="N152" s="18">
        <v>656.08699999999999</v>
      </c>
      <c r="O152" s="18">
        <v>0.80640040000000002</v>
      </c>
      <c r="P152" s="18">
        <v>10.074729999999999</v>
      </c>
      <c r="Q152" s="19">
        <v>162.20339999999999</v>
      </c>
      <c r="R152" s="11">
        <f>(L152/$L$173)*100</f>
        <v>209.24999999999997</v>
      </c>
      <c r="S152" s="11">
        <f>((M152-$M$169)/($M$173-$M$169))*100</f>
        <v>0</v>
      </c>
      <c r="T152" s="11">
        <f>(N152/N$173)*100</f>
        <v>6560.87</v>
      </c>
      <c r="U152" s="11">
        <f>(O152/O$173)*100</f>
        <v>201.60009999999997</v>
      </c>
      <c r="V152" s="11">
        <f>(P152/P$173)*100</f>
        <v>3358.2433333333333</v>
      </c>
      <c r="W152" s="11">
        <f>(Q152/Q$173)*100</f>
        <v>81.101699999999994</v>
      </c>
      <c r="X152" s="14">
        <f>SUMPRODUCT($L$170:$Q$170, R152:W152)</f>
        <v>2034.0502666392285</v>
      </c>
      <c r="Y152" s="11" t="str">
        <f t="shared" si="2"/>
        <v>Not Sustainable</v>
      </c>
    </row>
    <row r="153" spans="1:25" x14ac:dyDescent="0.3">
      <c r="A153" s="8">
        <v>301</v>
      </c>
      <c r="B153" s="15">
        <v>2011</v>
      </c>
      <c r="C153" s="15" t="s">
        <v>23</v>
      </c>
      <c r="D153" s="8" t="s">
        <v>60</v>
      </c>
      <c r="E153" s="21" t="s">
        <v>25</v>
      </c>
      <c r="F153" s="11" t="s">
        <v>26</v>
      </c>
      <c r="G153" s="11" t="s">
        <v>27</v>
      </c>
      <c r="H153" s="22">
        <v>23.3201</v>
      </c>
      <c r="I153" s="22">
        <v>90.737799999999993</v>
      </c>
      <c r="J153" s="18">
        <v>26.3</v>
      </c>
      <c r="K153" s="11">
        <v>16.76829268292683</v>
      </c>
      <c r="L153" s="18">
        <v>1139</v>
      </c>
      <c r="M153" s="18">
        <v>7.1</v>
      </c>
      <c r="N153" s="23">
        <v>647.42273333333333</v>
      </c>
      <c r="O153" s="18">
        <v>0.78664689999999993</v>
      </c>
      <c r="P153" s="18">
        <v>10.23419</v>
      </c>
      <c r="Q153" s="19">
        <v>184.084</v>
      </c>
      <c r="R153" s="11">
        <f>(L153/$L$173)*100</f>
        <v>284.75</v>
      </c>
      <c r="S153" s="11">
        <f>((M153-$M$169)/($M$173-$M$169))*100</f>
        <v>19.999999999999929</v>
      </c>
      <c r="T153" s="11">
        <f>(N153/N$173)*100</f>
        <v>6474.2273333333333</v>
      </c>
      <c r="U153" s="11">
        <f>(O153/O$173)*100</f>
        <v>196.66172499999996</v>
      </c>
      <c r="V153" s="11">
        <f>(P153/P$173)*100</f>
        <v>3411.396666666667</v>
      </c>
      <c r="W153" s="11">
        <f>(Q153/Q$173)*100</f>
        <v>92.042000000000002</v>
      </c>
      <c r="X153" s="14">
        <f>SUMPRODUCT($L$170:$Q$170, R153:W153)</f>
        <v>2060.239487401107</v>
      </c>
      <c r="Y153" s="11" t="str">
        <f t="shared" si="2"/>
        <v>Not Sustainable</v>
      </c>
    </row>
    <row r="154" spans="1:25" x14ac:dyDescent="0.3">
      <c r="A154" s="8">
        <v>303</v>
      </c>
      <c r="B154" s="15">
        <v>2010</v>
      </c>
      <c r="C154" s="15" t="s">
        <v>23</v>
      </c>
      <c r="D154" s="8" t="s">
        <v>60</v>
      </c>
      <c r="E154" s="16" t="s">
        <v>28</v>
      </c>
      <c r="F154" s="11" t="s">
        <v>26</v>
      </c>
      <c r="G154" s="11" t="s">
        <v>27</v>
      </c>
      <c r="H154" s="17">
        <v>23.3201</v>
      </c>
      <c r="I154" s="17">
        <v>90.737799999999993</v>
      </c>
      <c r="J154" s="18">
        <v>26.5</v>
      </c>
      <c r="K154" s="11">
        <v>30.487804878048781</v>
      </c>
      <c r="L154" s="18">
        <v>1560</v>
      </c>
      <c r="M154" s="18">
        <v>6.9</v>
      </c>
      <c r="N154" s="18">
        <v>136.9622</v>
      </c>
      <c r="O154" s="18">
        <v>0.1284776</v>
      </c>
      <c r="P154" s="18">
        <v>8.6148489999999995</v>
      </c>
      <c r="Q154" s="19">
        <v>59.801259999999999</v>
      </c>
      <c r="R154" s="11">
        <f>(L154/$L$173)*100</f>
        <v>390</v>
      </c>
      <c r="S154" s="11">
        <f>((M154-$M$169)/($M$173-$M$169))*100</f>
        <v>-19.999999999999929</v>
      </c>
      <c r="T154" s="11">
        <f>(N154/N$173)*100</f>
        <v>1369.6220000000001</v>
      </c>
      <c r="U154" s="11">
        <f>(O154/O$173)*100</f>
        <v>32.119399999999999</v>
      </c>
      <c r="V154" s="11">
        <f>(P154/P$173)*100</f>
        <v>2871.6163333333334</v>
      </c>
      <c r="W154" s="11">
        <f>(Q154/Q$173)*100</f>
        <v>29.90063</v>
      </c>
      <c r="X154" s="14">
        <f>SUMPRODUCT($L$170:$Q$170, R154:W154)</f>
        <v>1611.3770856239998</v>
      </c>
      <c r="Y154" s="11" t="str">
        <f t="shared" si="2"/>
        <v>Not Sustainable</v>
      </c>
    </row>
    <row r="155" spans="1:25" x14ac:dyDescent="0.3">
      <c r="A155" s="8">
        <v>305</v>
      </c>
      <c r="B155" s="15">
        <v>2010</v>
      </c>
      <c r="C155" s="15" t="s">
        <v>23</v>
      </c>
      <c r="D155" s="8" t="s">
        <v>60</v>
      </c>
      <c r="E155" s="16" t="s">
        <v>29</v>
      </c>
      <c r="F155" s="11" t="s">
        <v>40</v>
      </c>
      <c r="G155" s="11" t="s">
        <v>41</v>
      </c>
      <c r="H155" s="17">
        <v>23.3201</v>
      </c>
      <c r="I155" s="17">
        <v>90.737799999999993</v>
      </c>
      <c r="J155" s="18">
        <v>26.5</v>
      </c>
      <c r="K155" s="11">
        <v>49.695121951219512</v>
      </c>
      <c r="L155" s="18">
        <v>2056</v>
      </c>
      <c r="M155" s="18">
        <v>7.3</v>
      </c>
      <c r="N155" s="18">
        <v>5.6</v>
      </c>
      <c r="O155" s="18">
        <v>0.65250989999999998</v>
      </c>
      <c r="P155" s="18">
        <v>0.64276860000000002</v>
      </c>
      <c r="Q155" s="19">
        <v>14.16103</v>
      </c>
      <c r="R155" s="11">
        <f>(L155/$L$173)*100</f>
        <v>514</v>
      </c>
      <c r="S155" s="11">
        <f>((M155-$M$169)/($M$173-$M$169))*100</f>
        <v>59.999999999999964</v>
      </c>
      <c r="T155" s="11">
        <f>(N155/N$173)*100</f>
        <v>55.999999999999993</v>
      </c>
      <c r="U155" s="11">
        <f>(O155/O$173)*100</f>
        <v>163.12747499999998</v>
      </c>
      <c r="V155" s="11">
        <f>(P155/P$173)*100</f>
        <v>214.25620000000004</v>
      </c>
      <c r="W155" s="11">
        <f>(Q155/Q$173)*100</f>
        <v>7.0805150000000001</v>
      </c>
      <c r="X155" s="14">
        <f>SUMPRODUCT($L$170:$Q$170, R155:W155)</f>
        <v>187.17405790780629</v>
      </c>
      <c r="Y155" s="11" t="str">
        <f t="shared" si="2"/>
        <v>Not Sustainable</v>
      </c>
    </row>
    <row r="156" spans="1:25" x14ac:dyDescent="0.3">
      <c r="A156" s="8">
        <v>307</v>
      </c>
      <c r="B156" s="15">
        <v>2011</v>
      </c>
      <c r="C156" s="15" t="s">
        <v>23</v>
      </c>
      <c r="D156" s="8" t="s">
        <v>60</v>
      </c>
      <c r="E156" s="21" t="s">
        <v>29</v>
      </c>
      <c r="F156" s="11" t="s">
        <v>40</v>
      </c>
      <c r="G156" s="11" t="s">
        <v>41</v>
      </c>
      <c r="H156" s="22">
        <v>23.3201</v>
      </c>
      <c r="I156" s="22">
        <v>90.737799999999993</v>
      </c>
      <c r="J156" s="18">
        <v>27.1</v>
      </c>
      <c r="K156" s="11">
        <v>49.695121951219512</v>
      </c>
      <c r="L156" s="18">
        <v>1333</v>
      </c>
      <c r="M156" s="18">
        <v>6.8</v>
      </c>
      <c r="N156" s="23">
        <v>6.5294449999999999</v>
      </c>
      <c r="O156" s="18">
        <v>0.59513760000000004</v>
      </c>
      <c r="P156" s="18">
        <v>0.46993250000000003</v>
      </c>
      <c r="Q156" s="19">
        <v>12.940200000000001</v>
      </c>
      <c r="R156" s="11">
        <f>(L156/$L$173)*100</f>
        <v>333.25</v>
      </c>
      <c r="S156" s="11">
        <f>((M156-$M$169)/($M$173-$M$169))*100</f>
        <v>-40.000000000000036</v>
      </c>
      <c r="T156" s="11">
        <f>(N156/N$173)*100</f>
        <v>65.294449999999998</v>
      </c>
      <c r="U156" s="11">
        <f>(O156/O$173)*100</f>
        <v>148.78440000000001</v>
      </c>
      <c r="V156" s="11">
        <f>(P156/P$173)*100</f>
        <v>156.64416666666668</v>
      </c>
      <c r="W156" s="11">
        <f>(Q156/Q$173)*100</f>
        <v>6.4701000000000004</v>
      </c>
      <c r="X156" s="14">
        <f>SUMPRODUCT($L$170:$Q$170, R156:W156)</f>
        <v>147.53790249234007</v>
      </c>
      <c r="Y156" s="11" t="str">
        <f t="shared" si="2"/>
        <v>Not Sustainable</v>
      </c>
    </row>
    <row r="157" spans="1:25" x14ac:dyDescent="0.3">
      <c r="A157" s="8">
        <v>309</v>
      </c>
      <c r="B157" s="15">
        <v>2010</v>
      </c>
      <c r="C157" s="15" t="s">
        <v>23</v>
      </c>
      <c r="D157" s="8" t="s">
        <v>60</v>
      </c>
      <c r="E157" s="16" t="s">
        <v>30</v>
      </c>
      <c r="F157" s="11" t="s">
        <v>26</v>
      </c>
      <c r="G157" s="11" t="s">
        <v>27</v>
      </c>
      <c r="H157" s="17">
        <v>23.3201</v>
      </c>
      <c r="I157" s="17">
        <v>90.737799999999993</v>
      </c>
      <c r="J157" s="18">
        <v>26.5</v>
      </c>
      <c r="K157" s="11">
        <v>84.146341463414643</v>
      </c>
      <c r="L157" s="18">
        <v>695</v>
      </c>
      <c r="M157" s="18">
        <v>7.1</v>
      </c>
      <c r="N157" s="18">
        <v>549.94479999999999</v>
      </c>
      <c r="O157" s="18">
        <v>0.90066750000000007</v>
      </c>
      <c r="P157" s="18">
        <v>12.076790000000001</v>
      </c>
      <c r="Q157" s="19">
        <v>127.3185</v>
      </c>
      <c r="R157" s="11">
        <f>(L157/$L$173)*100</f>
        <v>173.75</v>
      </c>
      <c r="S157" s="11">
        <f>((M157-$M$169)/($M$173-$M$169))*100</f>
        <v>19.999999999999929</v>
      </c>
      <c r="T157" s="11">
        <f>(N157/N$173)*100</f>
        <v>5499.4479999999994</v>
      </c>
      <c r="U157" s="11">
        <f>(O157/O$173)*100</f>
        <v>225.16687499999998</v>
      </c>
      <c r="V157" s="11">
        <f>(P157/P$173)*100</f>
        <v>4025.5966666666673</v>
      </c>
      <c r="W157" s="11">
        <f>(Q157/Q$173)*100</f>
        <v>63.65925</v>
      </c>
      <c r="X157" s="14">
        <f>SUMPRODUCT($L$170:$Q$170, R157:W157)</f>
        <v>2392.9104482324969</v>
      </c>
      <c r="Y157" s="11" t="str">
        <f t="shared" si="2"/>
        <v>Not Sustainable</v>
      </c>
    </row>
    <row r="158" spans="1:25" x14ac:dyDescent="0.3">
      <c r="A158" s="8">
        <v>311</v>
      </c>
      <c r="B158" s="15">
        <v>2010</v>
      </c>
      <c r="C158" s="15" t="s">
        <v>23</v>
      </c>
      <c r="D158" s="8" t="s">
        <v>60</v>
      </c>
      <c r="E158" s="16" t="s">
        <v>34</v>
      </c>
      <c r="F158" s="11" t="s">
        <v>35</v>
      </c>
      <c r="G158" s="11" t="s">
        <v>27</v>
      </c>
      <c r="H158" s="17">
        <v>23.3201</v>
      </c>
      <c r="I158" s="17">
        <v>90.737799999999993</v>
      </c>
      <c r="J158" s="18">
        <v>26.6</v>
      </c>
      <c r="K158" s="11">
        <v>236.58536585365854</v>
      </c>
      <c r="L158" s="18">
        <v>2070</v>
      </c>
      <c r="M158" s="18">
        <v>6.6</v>
      </c>
      <c r="N158" s="18">
        <v>5.6</v>
      </c>
      <c r="O158" s="18">
        <v>0.3720601</v>
      </c>
      <c r="P158" s="18">
        <v>7.915546</v>
      </c>
      <c r="Q158" s="19">
        <v>203.50149999999999</v>
      </c>
      <c r="R158" s="11">
        <f>(L158/$L$173)*100</f>
        <v>517.5</v>
      </c>
      <c r="S158" s="11">
        <f>((M158-$M$169)/($M$173-$M$169))*100</f>
        <v>-80.000000000000071</v>
      </c>
      <c r="T158" s="11">
        <f>(N158/N$173)*100</f>
        <v>55.999999999999993</v>
      </c>
      <c r="U158" s="11">
        <f>(O158/O$173)*100</f>
        <v>93.015024999999994</v>
      </c>
      <c r="V158" s="11">
        <f>(P158/P$173)*100</f>
        <v>2638.5153333333337</v>
      </c>
      <c r="W158" s="11">
        <f>(Q158/Q$173)*100</f>
        <v>101.75075</v>
      </c>
      <c r="X158" s="14">
        <f>SUMPRODUCT($L$170:$Q$170, R158:W158)</f>
        <v>1485.6893144235607</v>
      </c>
      <c r="Y158" s="11" t="str">
        <f t="shared" si="2"/>
        <v>Not Sustainable</v>
      </c>
    </row>
    <row r="159" spans="1:25" x14ac:dyDescent="0.3">
      <c r="A159" s="8">
        <v>313</v>
      </c>
      <c r="B159" s="15">
        <v>2011</v>
      </c>
      <c r="C159" s="15" t="s">
        <v>23</v>
      </c>
      <c r="D159" s="8" t="s">
        <v>60</v>
      </c>
      <c r="E159" s="21" t="s">
        <v>34</v>
      </c>
      <c r="F159" s="11" t="s">
        <v>35</v>
      </c>
      <c r="G159" s="11" t="s">
        <v>27</v>
      </c>
      <c r="H159" s="22">
        <v>23.3201</v>
      </c>
      <c r="I159" s="22">
        <v>90.737799999999993</v>
      </c>
      <c r="J159" s="18">
        <v>26.9</v>
      </c>
      <c r="K159" s="11">
        <v>236.58536585365854</v>
      </c>
      <c r="L159" s="18">
        <v>1324</v>
      </c>
      <c r="M159" s="18">
        <v>7</v>
      </c>
      <c r="N159" s="23">
        <v>6.8252980000000001</v>
      </c>
      <c r="O159" s="18">
        <v>0.34926620000000003</v>
      </c>
      <c r="P159" s="18">
        <v>7.9907259999999996</v>
      </c>
      <c r="Q159" s="19">
        <v>235.96700000000001</v>
      </c>
      <c r="R159" s="11">
        <f>(L159/$L$173)*100</f>
        <v>331</v>
      </c>
      <c r="S159" s="11">
        <f>((M159-$M$169)/($M$173-$M$169))*100</f>
        <v>0</v>
      </c>
      <c r="T159" s="11">
        <f>(N159/N$173)*100</f>
        <v>68.252979999999994</v>
      </c>
      <c r="U159" s="11">
        <f>(O159/O$173)*100</f>
        <v>87.316550000000007</v>
      </c>
      <c r="V159" s="11">
        <f>(P159/P$173)*100</f>
        <v>2663.5753333333332</v>
      </c>
      <c r="W159" s="11">
        <f>(Q159/Q$173)*100</f>
        <v>117.98349999999999</v>
      </c>
      <c r="X159" s="14">
        <f>SUMPRODUCT($L$170:$Q$170, R159:W159)</f>
        <v>1498.9905668724562</v>
      </c>
      <c r="Y159" s="11" t="str">
        <f t="shared" si="2"/>
        <v>Not Sustainable</v>
      </c>
    </row>
    <row r="160" spans="1:25" x14ac:dyDescent="0.3">
      <c r="A160" s="8">
        <v>315</v>
      </c>
      <c r="B160" s="15">
        <v>2011</v>
      </c>
      <c r="C160" s="15" t="s">
        <v>23</v>
      </c>
      <c r="D160" s="8" t="s">
        <v>60</v>
      </c>
      <c r="E160" s="21" t="s">
        <v>61</v>
      </c>
      <c r="F160" s="11" t="s">
        <v>37</v>
      </c>
      <c r="G160" s="11" t="s">
        <v>38</v>
      </c>
      <c r="H160" s="22">
        <v>23.30284</v>
      </c>
      <c r="I160" s="22">
        <v>90.738410000000002</v>
      </c>
      <c r="J160" s="18">
        <v>27.2</v>
      </c>
      <c r="K160" s="11">
        <v>105.1829268292683</v>
      </c>
      <c r="L160" s="18">
        <v>1023</v>
      </c>
      <c r="M160" s="18">
        <v>6.6</v>
      </c>
      <c r="N160" s="23">
        <v>17.25686</v>
      </c>
      <c r="O160" s="18">
        <v>1.3193920000000001</v>
      </c>
      <c r="P160" s="18">
        <v>0.55878099999999997</v>
      </c>
      <c r="Q160" s="19">
        <v>26.267499999999998</v>
      </c>
      <c r="R160" s="11">
        <f>(L160/$L$173)*100</f>
        <v>255.75</v>
      </c>
      <c r="S160" s="11">
        <f>((M160-$M$169)/($M$173-$M$169))*100</f>
        <v>-80.000000000000071</v>
      </c>
      <c r="T160" s="11">
        <f>(N160/N$173)*100</f>
        <v>172.5686</v>
      </c>
      <c r="U160" s="11">
        <f>(O160/O$173)*100</f>
        <v>329.84800000000001</v>
      </c>
      <c r="V160" s="11">
        <f>(P160/P$173)*100</f>
        <v>186.26033333333334</v>
      </c>
      <c r="W160" s="11">
        <f>(Q160/Q$173)*100</f>
        <v>13.133749999999999</v>
      </c>
      <c r="X160" s="14">
        <f>SUMPRODUCT($L$170:$Q$170, R160:W160)</f>
        <v>239.17404552522066</v>
      </c>
      <c r="Y160" s="11" t="str">
        <f t="shared" si="2"/>
        <v>Not Sustainable</v>
      </c>
    </row>
    <row r="161" spans="1:25" x14ac:dyDescent="0.3">
      <c r="A161" s="8">
        <v>317</v>
      </c>
      <c r="B161" s="15">
        <v>2010</v>
      </c>
      <c r="C161" s="15" t="s">
        <v>23</v>
      </c>
      <c r="D161" s="8" t="s">
        <v>62</v>
      </c>
      <c r="E161" s="16" t="s">
        <v>25</v>
      </c>
      <c r="F161" s="11" t="s">
        <v>26</v>
      </c>
      <c r="G161" s="11" t="s">
        <v>27</v>
      </c>
      <c r="H161" s="17">
        <v>23.331479999999999</v>
      </c>
      <c r="I161" s="17">
        <v>90.804190000000006</v>
      </c>
      <c r="J161" s="18">
        <v>26.3</v>
      </c>
      <c r="K161" s="11">
        <v>18.902439024390244</v>
      </c>
      <c r="L161" s="18">
        <v>536</v>
      </c>
      <c r="M161" s="18">
        <v>7.3</v>
      </c>
      <c r="N161" s="18">
        <v>339.44929999999999</v>
      </c>
      <c r="O161" s="18">
        <v>0.29981770000000002</v>
      </c>
      <c r="P161" s="18">
        <v>1.338195</v>
      </c>
      <c r="Q161" s="19">
        <v>41.738219999999998</v>
      </c>
      <c r="R161" s="11">
        <f>(L161/$L$173)*100</f>
        <v>134</v>
      </c>
      <c r="S161" s="11">
        <f>((M161-$M$169)/($M$173-$M$169))*100</f>
        <v>59.999999999999964</v>
      </c>
      <c r="T161" s="11">
        <f>(N161/N$173)*100</f>
        <v>3394.4929999999999</v>
      </c>
      <c r="U161" s="11">
        <f>(O161/O$173)*100</f>
        <v>74.954425000000001</v>
      </c>
      <c r="V161" s="11">
        <f>(P161/P$173)*100</f>
        <v>446.065</v>
      </c>
      <c r="W161" s="11">
        <f>(Q161/Q$173)*100</f>
        <v>20.869109999999999</v>
      </c>
      <c r="X161" s="14">
        <f>SUMPRODUCT($L$170:$Q$170, R161:W161)</f>
        <v>332.91118804499934</v>
      </c>
      <c r="Y161" s="11" t="str">
        <f t="shared" si="2"/>
        <v>Not Sustainable</v>
      </c>
    </row>
    <row r="162" spans="1:25" x14ac:dyDescent="0.3">
      <c r="A162" s="8">
        <v>319</v>
      </c>
      <c r="B162" s="15">
        <v>2010</v>
      </c>
      <c r="C162" s="15" t="s">
        <v>23</v>
      </c>
      <c r="D162" s="8" t="s">
        <v>62</v>
      </c>
      <c r="E162" s="16" t="s">
        <v>28</v>
      </c>
      <c r="F162" s="11" t="s">
        <v>26</v>
      </c>
      <c r="G162" s="11" t="s">
        <v>27</v>
      </c>
      <c r="H162" s="17">
        <v>23.331479999999999</v>
      </c>
      <c r="I162" s="17">
        <v>90.804190000000006</v>
      </c>
      <c r="J162" s="18">
        <v>26.3</v>
      </c>
      <c r="K162" s="11">
        <v>33.536585365853661</v>
      </c>
      <c r="L162" s="18">
        <v>1003</v>
      </c>
      <c r="M162" s="18">
        <v>7.3</v>
      </c>
      <c r="N162" s="18">
        <v>327.80105000000003</v>
      </c>
      <c r="O162" s="18">
        <v>7.8090699999999999E-2</v>
      </c>
      <c r="P162" s="18">
        <v>2.0063070000000001</v>
      </c>
      <c r="Q162" s="19">
        <v>25.846319999999999</v>
      </c>
      <c r="R162" s="11">
        <f>(L162/$L$173)*100</f>
        <v>250.74999999999997</v>
      </c>
      <c r="S162" s="11">
        <f>((M162-$M$169)/($M$173-$M$169))*100</f>
        <v>59.999999999999964</v>
      </c>
      <c r="T162" s="11">
        <f>(N162/N$173)*100</f>
        <v>3278.0105000000008</v>
      </c>
      <c r="U162" s="11">
        <f>(O162/O$173)*100</f>
        <v>19.522674999999996</v>
      </c>
      <c r="V162" s="11">
        <f>(P162/P$173)*100</f>
        <v>668.76900000000012</v>
      </c>
      <c r="W162" s="11">
        <f>(Q162/Q$173)*100</f>
        <v>12.923159999999999</v>
      </c>
      <c r="X162" s="14">
        <f>SUMPRODUCT($L$170:$Q$170, R162:W162)</f>
        <v>430.43422608862676</v>
      </c>
      <c r="Y162" s="11" t="str">
        <f t="shared" si="2"/>
        <v>Not Sustainable</v>
      </c>
    </row>
    <row r="163" spans="1:25" x14ac:dyDescent="0.3">
      <c r="A163" s="8">
        <v>321</v>
      </c>
      <c r="B163" s="15">
        <v>2011</v>
      </c>
      <c r="C163" s="15" t="s">
        <v>23</v>
      </c>
      <c r="D163" s="8" t="s">
        <v>62</v>
      </c>
      <c r="E163" s="21" t="s">
        <v>28</v>
      </c>
      <c r="F163" s="11" t="s">
        <v>26</v>
      </c>
      <c r="G163" s="11" t="s">
        <v>27</v>
      </c>
      <c r="H163" s="22">
        <v>23.331479999999999</v>
      </c>
      <c r="I163" s="22">
        <v>90.804190000000006</v>
      </c>
      <c r="J163" s="18">
        <v>26.1</v>
      </c>
      <c r="K163" s="11">
        <v>33.536585365853661</v>
      </c>
      <c r="L163" s="18">
        <v>1241</v>
      </c>
      <c r="M163" s="18">
        <v>6.9</v>
      </c>
      <c r="N163" s="23">
        <v>358.59109999999998</v>
      </c>
      <c r="O163" s="18">
        <v>4.1655410000000004E-2</v>
      </c>
      <c r="P163" s="18">
        <v>1.5126030000000001</v>
      </c>
      <c r="Q163" s="19">
        <v>25.801299999999998</v>
      </c>
      <c r="R163" s="11">
        <f>(L163/$L$173)*100</f>
        <v>310.25</v>
      </c>
      <c r="S163" s="11">
        <f>((M163-$M$169)/($M$173-$M$169))*100</f>
        <v>-19.999999999999929</v>
      </c>
      <c r="T163" s="11">
        <f>(N163/N$173)*100</f>
        <v>3585.9110000000001</v>
      </c>
      <c r="U163" s="11">
        <f>(O163/O$173)*100</f>
        <v>10.413852500000001</v>
      </c>
      <c r="V163" s="11">
        <f>(P163/P$173)*100</f>
        <v>504.20100000000002</v>
      </c>
      <c r="W163" s="11">
        <f>(Q163/Q$173)*100</f>
        <v>12.900649999999999</v>
      </c>
      <c r="X163" s="14">
        <f>SUMPRODUCT($L$170:$Q$170, R163:W163)</f>
        <v>339.71231052270548</v>
      </c>
      <c r="Y163" s="11" t="str">
        <f t="shared" si="2"/>
        <v>Not Sustainable</v>
      </c>
    </row>
    <row r="164" spans="1:25" x14ac:dyDescent="0.3">
      <c r="A164" s="8">
        <v>323</v>
      </c>
      <c r="B164" s="15">
        <v>2010</v>
      </c>
      <c r="C164" s="15" t="s">
        <v>23</v>
      </c>
      <c r="D164" s="8" t="s">
        <v>62</v>
      </c>
      <c r="E164" s="16" t="s">
        <v>29</v>
      </c>
      <c r="F164" s="11" t="s">
        <v>63</v>
      </c>
      <c r="G164" s="11" t="s">
        <v>38</v>
      </c>
      <c r="H164" s="17">
        <v>23.331479999999999</v>
      </c>
      <c r="I164" s="17">
        <v>90.804190000000006</v>
      </c>
      <c r="J164" s="18">
        <v>26.5</v>
      </c>
      <c r="K164" s="11">
        <v>57.926829268292686</v>
      </c>
      <c r="L164" s="18">
        <v>1808</v>
      </c>
      <c r="M164" s="18">
        <v>7.2</v>
      </c>
      <c r="N164" s="18">
        <v>38.015140000000002</v>
      </c>
      <c r="O164" s="18">
        <v>5.1460700000000005E-2</v>
      </c>
      <c r="P164" s="18">
        <v>1.7580499999999999</v>
      </c>
      <c r="Q164" s="19">
        <v>55.63955</v>
      </c>
      <c r="R164" s="11">
        <f>(L164/$L$173)*100</f>
        <v>451.99999999999994</v>
      </c>
      <c r="S164" s="11">
        <f>((M164-$M$169)/($M$173-$M$169))*100</f>
        <v>40.000000000000036</v>
      </c>
      <c r="T164" s="11">
        <f>(N164/N$173)*100</f>
        <v>380.15140000000002</v>
      </c>
      <c r="U164" s="11">
        <f>(O164/O$173)*100</f>
        <v>12.865175000000001</v>
      </c>
      <c r="V164" s="11">
        <f>(P164/P$173)*100</f>
        <v>586.01666666666665</v>
      </c>
      <c r="W164" s="11">
        <f>(Q164/Q$173)*100</f>
        <v>27.819775000000003</v>
      </c>
      <c r="X164" s="14">
        <f>SUMPRODUCT($L$170:$Q$170, R164:W164)</f>
        <v>334.23011089541319</v>
      </c>
      <c r="Y164" s="11" t="str">
        <f t="shared" si="2"/>
        <v>Not Sustainable</v>
      </c>
    </row>
    <row r="165" spans="1:25" x14ac:dyDescent="0.3">
      <c r="A165" s="8">
        <v>325</v>
      </c>
      <c r="B165" s="15">
        <v>2010</v>
      </c>
      <c r="C165" s="15" t="s">
        <v>23</v>
      </c>
      <c r="D165" s="8" t="s">
        <v>62</v>
      </c>
      <c r="E165" s="16" t="s">
        <v>34</v>
      </c>
      <c r="F165" s="11" t="s">
        <v>35</v>
      </c>
      <c r="G165" s="11" t="s">
        <v>38</v>
      </c>
      <c r="H165" s="17">
        <v>23.331479999999999</v>
      </c>
      <c r="I165" s="17">
        <v>90.804190000000006</v>
      </c>
      <c r="J165" s="18">
        <v>26.4</v>
      </c>
      <c r="K165" s="11">
        <v>230.48780487804879</v>
      </c>
      <c r="L165" s="18">
        <v>1213</v>
      </c>
      <c r="M165" s="18">
        <v>6.5</v>
      </c>
      <c r="N165" s="18">
        <v>5.6</v>
      </c>
      <c r="O165" s="18">
        <v>0.14920649999999999</v>
      </c>
      <c r="P165" s="18">
        <v>3.537887</v>
      </c>
      <c r="Q165" s="19">
        <v>67.345169999999996</v>
      </c>
      <c r="R165" s="11">
        <f>(L165/$L$173)*100</f>
        <v>303.25</v>
      </c>
      <c r="S165" s="11">
        <f>((M165-$M$169)/($M$173-$M$169))*100</f>
        <v>-100</v>
      </c>
      <c r="T165" s="11">
        <f>(N165/N$173)*100</f>
        <v>55.999999999999993</v>
      </c>
      <c r="U165" s="11">
        <f>(O165/O$173)*100</f>
        <v>37.301624999999994</v>
      </c>
      <c r="V165" s="11">
        <f>(P165/P$173)*100</f>
        <v>1179.2956666666666</v>
      </c>
      <c r="W165" s="11">
        <f>(Q165/Q$173)*100</f>
        <v>33.672584999999998</v>
      </c>
      <c r="X165" s="14">
        <f>SUMPRODUCT($L$170:$Q$170, R165:W165)</f>
        <v>661.39653274477519</v>
      </c>
      <c r="Y165" s="11" t="str">
        <f t="shared" si="2"/>
        <v>Not Sustainable</v>
      </c>
    </row>
    <row r="166" spans="1:25" x14ac:dyDescent="0.3">
      <c r="A166" s="8">
        <v>327</v>
      </c>
      <c r="B166" s="15">
        <v>2011</v>
      </c>
      <c r="C166" s="15" t="s">
        <v>23</v>
      </c>
      <c r="D166" s="8" t="s">
        <v>62</v>
      </c>
      <c r="E166" s="21" t="s">
        <v>34</v>
      </c>
      <c r="F166" s="11" t="s">
        <v>35</v>
      </c>
      <c r="G166" s="11" t="s">
        <v>38</v>
      </c>
      <c r="H166" s="22">
        <v>23.331479999999999</v>
      </c>
      <c r="I166" s="22">
        <v>90.804190000000006</v>
      </c>
      <c r="J166" s="18">
        <v>26.3</v>
      </c>
      <c r="K166" s="11">
        <v>230.48780487804879</v>
      </c>
      <c r="L166" s="18">
        <v>1311</v>
      </c>
      <c r="M166" s="18">
        <v>6.6</v>
      </c>
      <c r="N166" s="23">
        <v>5.6</v>
      </c>
      <c r="O166" s="18">
        <v>0.16193750000000001</v>
      </c>
      <c r="P166" s="18">
        <v>3.8176480000000002</v>
      </c>
      <c r="Q166" s="19">
        <v>69.812899999999999</v>
      </c>
      <c r="R166" s="11">
        <f>(L166/$L$173)*100</f>
        <v>327.75</v>
      </c>
      <c r="S166" s="11">
        <f>((M166-$M$169)/($M$173-$M$169))*100</f>
        <v>-80.000000000000071</v>
      </c>
      <c r="T166" s="11">
        <f>(N166/N$173)*100</f>
        <v>55.999999999999993</v>
      </c>
      <c r="U166" s="11">
        <f>(O166/O$173)*100</f>
        <v>40.484375</v>
      </c>
      <c r="V166" s="11">
        <f>(P166/P$173)*100</f>
        <v>1272.5493333333334</v>
      </c>
      <c r="W166" s="11">
        <f>(Q166/Q$173)*100</f>
        <v>34.90645</v>
      </c>
      <c r="X166" s="14">
        <f>SUMPRODUCT($L$170:$Q$170, R166:W166)</f>
        <v>714.33161572689437</v>
      </c>
      <c r="Y166" s="11" t="str">
        <f t="shared" si="2"/>
        <v>Not Sustainable</v>
      </c>
    </row>
    <row r="167" spans="1:25" x14ac:dyDescent="0.3">
      <c r="A167" s="8">
        <v>329</v>
      </c>
      <c r="B167" s="15">
        <v>2011</v>
      </c>
      <c r="C167" s="15" t="s">
        <v>23</v>
      </c>
      <c r="D167" s="8" t="s">
        <v>62</v>
      </c>
      <c r="E167" s="21" t="s">
        <v>36</v>
      </c>
      <c r="F167" s="11" t="s">
        <v>37</v>
      </c>
      <c r="G167" s="11" t="s">
        <v>38</v>
      </c>
      <c r="H167" s="22">
        <v>23.331479999999999</v>
      </c>
      <c r="I167" s="22">
        <v>90.804190000000006</v>
      </c>
      <c r="J167" s="18">
        <v>26.6</v>
      </c>
      <c r="K167" s="11">
        <v>109.75609756097562</v>
      </c>
      <c r="L167" s="18">
        <v>1290</v>
      </c>
      <c r="M167" s="18">
        <v>6.5</v>
      </c>
      <c r="N167" s="23">
        <v>5.6</v>
      </c>
      <c r="O167" s="18">
        <v>0.1026721</v>
      </c>
      <c r="P167" s="18">
        <v>3.7668629999999999</v>
      </c>
      <c r="Q167" s="19">
        <v>49.7834</v>
      </c>
      <c r="R167" s="11">
        <f>(L167/$L$173)*100</f>
        <v>322.5</v>
      </c>
      <c r="S167" s="11">
        <f>((M167-$M$169)/($M$173-$M$169))*100</f>
        <v>-100</v>
      </c>
      <c r="T167" s="11">
        <f>(N167/N$173)*100</f>
        <v>55.999999999999993</v>
      </c>
      <c r="U167" s="11">
        <f>(O167/O$173)*100</f>
        <v>25.668025</v>
      </c>
      <c r="V167" s="11">
        <f>(P167/P$173)*100</f>
        <v>1255.6210000000001</v>
      </c>
      <c r="W167" s="11">
        <f>(Q167/Q$173)*100</f>
        <v>24.8917</v>
      </c>
      <c r="X167" s="14">
        <f>SUMPRODUCT($L$170:$Q$170, R167:W167)</f>
        <v>698.49429622719185</v>
      </c>
      <c r="Y167" s="11" t="str">
        <f t="shared" si="2"/>
        <v>Not Sustainable</v>
      </c>
    </row>
    <row r="168" spans="1:25" x14ac:dyDescent="0.3">
      <c r="A168" s="8"/>
      <c r="B168" s="15"/>
      <c r="C168" s="15"/>
      <c r="D168" s="8"/>
      <c r="E168" s="21"/>
      <c r="F168" s="11"/>
      <c r="G168" s="11"/>
      <c r="H168" s="22"/>
      <c r="I168" s="22"/>
      <c r="J168" s="18"/>
      <c r="K168" s="11"/>
      <c r="L168" s="18"/>
      <c r="M168" s="18"/>
      <c r="N168" s="23"/>
      <c r="O168" s="18"/>
      <c r="P168" s="18"/>
      <c r="Q168" s="19"/>
      <c r="R168" s="11"/>
      <c r="S168" s="11"/>
      <c r="T168" s="11"/>
      <c r="U168" s="11"/>
      <c r="V168" s="11"/>
      <c r="W168" s="11"/>
      <c r="X168" s="14"/>
      <c r="Y168" s="11"/>
    </row>
    <row r="169" spans="1:25" x14ac:dyDescent="0.3">
      <c r="A169" s="9"/>
      <c r="B169" s="9"/>
      <c r="C169" s="9"/>
      <c r="D169" s="9"/>
      <c r="E169" s="10"/>
      <c r="F169" s="11"/>
      <c r="G169" s="11"/>
      <c r="H169" s="30"/>
      <c r="I169" s="30"/>
      <c r="J169" s="31" t="s">
        <v>64</v>
      </c>
      <c r="K169" s="11"/>
      <c r="L169" s="24">
        <v>0</v>
      </c>
      <c r="M169" s="24">
        <v>7</v>
      </c>
      <c r="N169" s="24">
        <v>0</v>
      </c>
      <c r="O169" s="24">
        <v>0</v>
      </c>
      <c r="P169" s="24">
        <v>0</v>
      </c>
      <c r="Q169" s="24">
        <v>0</v>
      </c>
      <c r="R169" s="32"/>
      <c r="S169" s="32"/>
      <c r="T169" s="32"/>
      <c r="U169" s="11"/>
      <c r="V169" s="11"/>
      <c r="W169" s="11"/>
      <c r="X169" s="14"/>
      <c r="Y169" s="11"/>
    </row>
    <row r="170" spans="1:25" x14ac:dyDescent="0.3">
      <c r="A170" s="9"/>
      <c r="B170" s="9"/>
      <c r="C170" s="9"/>
      <c r="D170" s="9"/>
      <c r="E170" s="10"/>
      <c r="F170" s="11"/>
      <c r="G170" s="11"/>
      <c r="H170" s="30"/>
      <c r="I170" s="30"/>
      <c r="J170" s="31" t="s">
        <v>65</v>
      </c>
      <c r="K170" s="11"/>
      <c r="L170" s="24">
        <f>L171/L173</f>
        <v>4.1157909178213747E-4</v>
      </c>
      <c r="M170" s="24">
        <f>M171/M173</f>
        <v>2.1950884895047332E-2</v>
      </c>
      <c r="N170" s="24">
        <f>N171/N173</f>
        <v>1.6463163671285499E-2</v>
      </c>
      <c r="O170" s="24">
        <f>O171/O173</f>
        <v>0.41157909178213747</v>
      </c>
      <c r="P170" s="24">
        <f>P171/P173</f>
        <v>0.54877212237618334</v>
      </c>
      <c r="Q170" s="24">
        <f>Q171/Q173</f>
        <v>8.2315818356427494E-4</v>
      </c>
      <c r="R170" s="33">
        <f>SUM(L170:Q170)</f>
        <v>1</v>
      </c>
      <c r="S170" s="32"/>
      <c r="T170" s="32"/>
      <c r="U170" s="11"/>
      <c r="V170" s="11"/>
      <c r="W170" s="11"/>
      <c r="X170" s="14"/>
      <c r="Y170" s="11"/>
    </row>
    <row r="171" spans="1:25" x14ac:dyDescent="0.3">
      <c r="A171" s="9"/>
      <c r="B171" s="9"/>
      <c r="C171" s="9"/>
      <c r="D171" s="9"/>
      <c r="E171" s="10"/>
      <c r="F171" s="11"/>
      <c r="G171" s="11"/>
      <c r="H171" s="30"/>
      <c r="I171" s="30"/>
      <c r="J171" s="31" t="s">
        <v>66</v>
      </c>
      <c r="K171" s="11"/>
      <c r="L171" s="24">
        <f>1/$R$172</f>
        <v>0.164631636712855</v>
      </c>
      <c r="M171" s="24">
        <f>1/$R$172</f>
        <v>0.164631636712855</v>
      </c>
      <c r="N171" s="24">
        <f>1/$R$172</f>
        <v>0.164631636712855</v>
      </c>
      <c r="O171" s="24">
        <f>1/$R$172</f>
        <v>0.164631636712855</v>
      </c>
      <c r="P171" s="24">
        <f>1/$R$172</f>
        <v>0.164631636712855</v>
      </c>
      <c r="Q171" s="24">
        <f>1/$R$172</f>
        <v>0.164631636712855</v>
      </c>
      <c r="R171" s="32"/>
      <c r="S171" s="32"/>
      <c r="T171" s="32"/>
      <c r="U171" s="11"/>
      <c r="V171" s="11"/>
      <c r="W171" s="11"/>
      <c r="X171" s="14"/>
      <c r="Y171" s="11"/>
    </row>
    <row r="172" spans="1:25" x14ac:dyDescent="0.3">
      <c r="A172" s="9"/>
      <c r="B172" s="9"/>
      <c r="C172" s="9"/>
      <c r="D172" s="9"/>
      <c r="E172" s="10"/>
      <c r="F172" s="11"/>
      <c r="G172" s="11"/>
      <c r="H172" s="30"/>
      <c r="I172" s="30"/>
      <c r="J172" s="31" t="s">
        <v>68</v>
      </c>
      <c r="K172" s="11"/>
      <c r="L172" s="24">
        <f>1/L173</f>
        <v>2.5000000000000001E-3</v>
      </c>
      <c r="M172" s="24">
        <f>1/M173</f>
        <v>0.13333333333333333</v>
      </c>
      <c r="N172" s="24">
        <f>1/N173</f>
        <v>0.1</v>
      </c>
      <c r="O172" s="24">
        <f>1/O173</f>
        <v>2.5</v>
      </c>
      <c r="P172" s="24">
        <f>1/P173</f>
        <v>3.3333333333333335</v>
      </c>
      <c r="Q172" s="24">
        <f>1/Q173</f>
        <v>5.0000000000000001E-3</v>
      </c>
      <c r="R172" s="33">
        <f>SUM(L172:Q172)</f>
        <v>6.0741666666666667</v>
      </c>
      <c r="S172" s="32"/>
      <c r="T172" s="32"/>
      <c r="U172" s="11"/>
      <c r="V172" s="11"/>
      <c r="W172" s="11"/>
      <c r="X172" s="14"/>
      <c r="Y172" s="11"/>
    </row>
    <row r="173" spans="1:25" x14ac:dyDescent="0.3">
      <c r="J173" s="31" t="s">
        <v>67</v>
      </c>
      <c r="K173" s="11"/>
      <c r="L173" s="34">
        <v>400</v>
      </c>
      <c r="M173" s="24">
        <v>7.5</v>
      </c>
      <c r="N173" s="24">
        <v>10</v>
      </c>
      <c r="O173" s="24">
        <v>0.4</v>
      </c>
      <c r="P173" s="24">
        <v>0.3</v>
      </c>
      <c r="Q173" s="24">
        <v>200</v>
      </c>
      <c r="R173" s="3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SURAT BANERJEE</dc:creator>
  <cp:lastModifiedBy>SURAT BANERJEE</cp:lastModifiedBy>
  <dcterms:created xsi:type="dcterms:W3CDTF">2022-03-01T07:05:24Z</dcterms:created>
  <dcterms:modified xsi:type="dcterms:W3CDTF">2022-03-01T07:31:13Z</dcterms:modified>
</cp:coreProperties>
</file>