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sk\Desktop\Data\"/>
    </mc:Choice>
  </mc:AlternateContent>
  <xr:revisionPtr revIDLastSave="0" documentId="8_{01DBA9CF-F0E8-46A7-AC87-52A35603C229}" xr6:coauthVersionLast="47" xr6:coauthVersionMax="47" xr10:uidLastSave="{00000000-0000-0000-0000-000000000000}"/>
  <bookViews>
    <workbookView xWindow="-108" yWindow="-108" windowWidth="23256" windowHeight="12456" xr2:uid="{22C7CE2F-4B13-4841-8A49-52205830C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69" i="1" l="1"/>
  <c r="P169" i="1"/>
  <c r="O169" i="1"/>
  <c r="N169" i="1"/>
  <c r="M169" i="1"/>
  <c r="L169" i="1"/>
  <c r="W164" i="1"/>
  <c r="V164" i="1"/>
  <c r="U164" i="1"/>
  <c r="T164" i="1"/>
  <c r="S164" i="1"/>
  <c r="R164" i="1"/>
  <c r="W163" i="1"/>
  <c r="V163" i="1"/>
  <c r="U163" i="1"/>
  <c r="T163" i="1"/>
  <c r="S163" i="1"/>
  <c r="R163" i="1"/>
  <c r="W162" i="1"/>
  <c r="V162" i="1"/>
  <c r="U162" i="1"/>
  <c r="T162" i="1"/>
  <c r="S162" i="1"/>
  <c r="R162" i="1"/>
  <c r="W161" i="1"/>
  <c r="V161" i="1"/>
  <c r="U161" i="1"/>
  <c r="T161" i="1"/>
  <c r="S161" i="1"/>
  <c r="R161" i="1"/>
  <c r="W160" i="1"/>
  <c r="V160" i="1"/>
  <c r="U160" i="1"/>
  <c r="T160" i="1"/>
  <c r="S160" i="1"/>
  <c r="R160" i="1"/>
  <c r="W159" i="1"/>
  <c r="V159" i="1"/>
  <c r="U159" i="1"/>
  <c r="T159" i="1"/>
  <c r="S159" i="1"/>
  <c r="R159" i="1"/>
  <c r="W158" i="1"/>
  <c r="V158" i="1"/>
  <c r="U158" i="1"/>
  <c r="T158" i="1"/>
  <c r="S158" i="1"/>
  <c r="R158" i="1"/>
  <c r="W157" i="1"/>
  <c r="V157" i="1"/>
  <c r="U157" i="1"/>
  <c r="T157" i="1"/>
  <c r="S157" i="1"/>
  <c r="R157" i="1"/>
  <c r="W156" i="1"/>
  <c r="V156" i="1"/>
  <c r="U156" i="1"/>
  <c r="T156" i="1"/>
  <c r="S156" i="1"/>
  <c r="R156" i="1"/>
  <c r="W155" i="1"/>
  <c r="V155" i="1"/>
  <c r="U155" i="1"/>
  <c r="T155" i="1"/>
  <c r="S155" i="1"/>
  <c r="R155" i="1"/>
  <c r="W154" i="1"/>
  <c r="V154" i="1"/>
  <c r="U154" i="1"/>
  <c r="T154" i="1"/>
  <c r="S154" i="1"/>
  <c r="R154" i="1"/>
  <c r="W153" i="1"/>
  <c r="V153" i="1"/>
  <c r="U153" i="1"/>
  <c r="T153" i="1"/>
  <c r="S153" i="1"/>
  <c r="R153" i="1"/>
  <c r="W152" i="1"/>
  <c r="V152" i="1"/>
  <c r="U152" i="1"/>
  <c r="T152" i="1"/>
  <c r="S152" i="1"/>
  <c r="R152" i="1"/>
  <c r="W151" i="1"/>
  <c r="V151" i="1"/>
  <c r="U151" i="1"/>
  <c r="T151" i="1"/>
  <c r="S151" i="1"/>
  <c r="R151" i="1"/>
  <c r="W150" i="1"/>
  <c r="V150" i="1"/>
  <c r="U150" i="1"/>
  <c r="T150" i="1"/>
  <c r="S150" i="1"/>
  <c r="R150" i="1"/>
  <c r="W149" i="1"/>
  <c r="V149" i="1"/>
  <c r="U149" i="1"/>
  <c r="T149" i="1"/>
  <c r="S149" i="1"/>
  <c r="R149" i="1"/>
  <c r="W148" i="1"/>
  <c r="V148" i="1"/>
  <c r="U148" i="1"/>
  <c r="T148" i="1"/>
  <c r="S148" i="1"/>
  <c r="R148" i="1"/>
  <c r="W147" i="1"/>
  <c r="V147" i="1"/>
  <c r="U147" i="1"/>
  <c r="T147" i="1"/>
  <c r="S147" i="1"/>
  <c r="R147" i="1"/>
  <c r="W146" i="1"/>
  <c r="V146" i="1"/>
  <c r="U146" i="1"/>
  <c r="T146" i="1"/>
  <c r="S146" i="1"/>
  <c r="R146" i="1"/>
  <c r="W145" i="1"/>
  <c r="V145" i="1"/>
  <c r="U145" i="1"/>
  <c r="T145" i="1"/>
  <c r="S145" i="1"/>
  <c r="R145" i="1"/>
  <c r="W144" i="1"/>
  <c r="V144" i="1"/>
  <c r="U144" i="1"/>
  <c r="T144" i="1"/>
  <c r="S144" i="1"/>
  <c r="R144" i="1"/>
  <c r="W143" i="1"/>
  <c r="V143" i="1"/>
  <c r="U143" i="1"/>
  <c r="T143" i="1"/>
  <c r="S143" i="1"/>
  <c r="R143" i="1"/>
  <c r="W142" i="1"/>
  <c r="V142" i="1"/>
  <c r="U142" i="1"/>
  <c r="T142" i="1"/>
  <c r="S142" i="1"/>
  <c r="R142" i="1"/>
  <c r="W141" i="1"/>
  <c r="V141" i="1"/>
  <c r="U141" i="1"/>
  <c r="T141" i="1"/>
  <c r="S141" i="1"/>
  <c r="R141" i="1"/>
  <c r="W140" i="1"/>
  <c r="V140" i="1"/>
  <c r="U140" i="1"/>
  <c r="T140" i="1"/>
  <c r="S140" i="1"/>
  <c r="R140" i="1"/>
  <c r="W139" i="1"/>
  <c r="V139" i="1"/>
  <c r="U139" i="1"/>
  <c r="T139" i="1"/>
  <c r="S139" i="1"/>
  <c r="R139" i="1"/>
  <c r="W138" i="1"/>
  <c r="V138" i="1"/>
  <c r="U138" i="1"/>
  <c r="T138" i="1"/>
  <c r="S138" i="1"/>
  <c r="R138" i="1"/>
  <c r="W137" i="1"/>
  <c r="V137" i="1"/>
  <c r="U137" i="1"/>
  <c r="T137" i="1"/>
  <c r="S137" i="1"/>
  <c r="R137" i="1"/>
  <c r="W136" i="1"/>
  <c r="V136" i="1"/>
  <c r="U136" i="1"/>
  <c r="T136" i="1"/>
  <c r="S136" i="1"/>
  <c r="R136" i="1"/>
  <c r="W135" i="1"/>
  <c r="V135" i="1"/>
  <c r="U135" i="1"/>
  <c r="T135" i="1"/>
  <c r="S135" i="1"/>
  <c r="R135" i="1"/>
  <c r="W134" i="1"/>
  <c r="V134" i="1"/>
  <c r="U134" i="1"/>
  <c r="T134" i="1"/>
  <c r="S134" i="1"/>
  <c r="R134" i="1"/>
  <c r="W133" i="1"/>
  <c r="V133" i="1"/>
  <c r="U133" i="1"/>
  <c r="T133" i="1"/>
  <c r="S133" i="1"/>
  <c r="R133" i="1"/>
  <c r="W132" i="1"/>
  <c r="V132" i="1"/>
  <c r="U132" i="1"/>
  <c r="T132" i="1"/>
  <c r="S132" i="1"/>
  <c r="R132" i="1"/>
  <c r="W131" i="1"/>
  <c r="V131" i="1"/>
  <c r="U131" i="1"/>
  <c r="T131" i="1"/>
  <c r="S131" i="1"/>
  <c r="R131" i="1"/>
  <c r="W130" i="1"/>
  <c r="V130" i="1"/>
  <c r="U130" i="1"/>
  <c r="T130" i="1"/>
  <c r="S130" i="1"/>
  <c r="R130" i="1"/>
  <c r="W129" i="1"/>
  <c r="V129" i="1"/>
  <c r="U129" i="1"/>
  <c r="T129" i="1"/>
  <c r="S129" i="1"/>
  <c r="R129" i="1"/>
  <c r="W128" i="1"/>
  <c r="V128" i="1"/>
  <c r="U128" i="1"/>
  <c r="T128" i="1"/>
  <c r="S128" i="1"/>
  <c r="R128" i="1"/>
  <c r="W127" i="1"/>
  <c r="V127" i="1"/>
  <c r="U127" i="1"/>
  <c r="T127" i="1"/>
  <c r="S127" i="1"/>
  <c r="R127" i="1"/>
  <c r="W126" i="1"/>
  <c r="V126" i="1"/>
  <c r="U126" i="1"/>
  <c r="T126" i="1"/>
  <c r="S126" i="1"/>
  <c r="R126" i="1"/>
  <c r="W125" i="1"/>
  <c r="V125" i="1"/>
  <c r="U125" i="1"/>
  <c r="T125" i="1"/>
  <c r="S125" i="1"/>
  <c r="R125" i="1"/>
  <c r="W124" i="1"/>
  <c r="V124" i="1"/>
  <c r="U124" i="1"/>
  <c r="T124" i="1"/>
  <c r="S124" i="1"/>
  <c r="R124" i="1"/>
  <c r="W123" i="1"/>
  <c r="V123" i="1"/>
  <c r="U123" i="1"/>
  <c r="T123" i="1"/>
  <c r="S123" i="1"/>
  <c r="R123" i="1"/>
  <c r="W122" i="1"/>
  <c r="V122" i="1"/>
  <c r="U122" i="1"/>
  <c r="T122" i="1"/>
  <c r="S122" i="1"/>
  <c r="R122" i="1"/>
  <c r="W121" i="1"/>
  <c r="V121" i="1"/>
  <c r="U121" i="1"/>
  <c r="T121" i="1"/>
  <c r="S121" i="1"/>
  <c r="R121" i="1"/>
  <c r="W120" i="1"/>
  <c r="V120" i="1"/>
  <c r="U120" i="1"/>
  <c r="T120" i="1"/>
  <c r="S120" i="1"/>
  <c r="R120" i="1"/>
  <c r="W119" i="1"/>
  <c r="V119" i="1"/>
  <c r="U119" i="1"/>
  <c r="T119" i="1"/>
  <c r="S119" i="1"/>
  <c r="R119" i="1"/>
  <c r="W118" i="1"/>
  <c r="V118" i="1"/>
  <c r="U118" i="1"/>
  <c r="T118" i="1"/>
  <c r="S118" i="1"/>
  <c r="R118" i="1"/>
  <c r="W117" i="1"/>
  <c r="V117" i="1"/>
  <c r="U117" i="1"/>
  <c r="T117" i="1"/>
  <c r="S117" i="1"/>
  <c r="R117" i="1"/>
  <c r="W116" i="1"/>
  <c r="V116" i="1"/>
  <c r="U116" i="1"/>
  <c r="T116" i="1"/>
  <c r="S116" i="1"/>
  <c r="R116" i="1"/>
  <c r="W115" i="1"/>
  <c r="V115" i="1"/>
  <c r="U115" i="1"/>
  <c r="T115" i="1"/>
  <c r="S115" i="1"/>
  <c r="R115" i="1"/>
  <c r="W114" i="1"/>
  <c r="V114" i="1"/>
  <c r="U114" i="1"/>
  <c r="T114" i="1"/>
  <c r="S114" i="1"/>
  <c r="R114" i="1"/>
  <c r="W113" i="1"/>
  <c r="V113" i="1"/>
  <c r="U113" i="1"/>
  <c r="T113" i="1"/>
  <c r="S113" i="1"/>
  <c r="R113" i="1"/>
  <c r="W112" i="1"/>
  <c r="V112" i="1"/>
  <c r="U112" i="1"/>
  <c r="T112" i="1"/>
  <c r="S112" i="1"/>
  <c r="R112" i="1"/>
  <c r="W111" i="1"/>
  <c r="V111" i="1"/>
  <c r="U111" i="1"/>
  <c r="T111" i="1"/>
  <c r="S111" i="1"/>
  <c r="R111" i="1"/>
  <c r="W110" i="1"/>
  <c r="V110" i="1"/>
  <c r="U110" i="1"/>
  <c r="T110" i="1"/>
  <c r="S110" i="1"/>
  <c r="R110" i="1"/>
  <c r="W109" i="1"/>
  <c r="V109" i="1"/>
  <c r="U109" i="1"/>
  <c r="T109" i="1"/>
  <c r="S109" i="1"/>
  <c r="R109" i="1"/>
  <c r="W108" i="1"/>
  <c r="V108" i="1"/>
  <c r="U108" i="1"/>
  <c r="T108" i="1"/>
  <c r="S108" i="1"/>
  <c r="R108" i="1"/>
  <c r="W107" i="1"/>
  <c r="V107" i="1"/>
  <c r="U107" i="1"/>
  <c r="T107" i="1"/>
  <c r="S107" i="1"/>
  <c r="R107" i="1"/>
  <c r="W106" i="1"/>
  <c r="V106" i="1"/>
  <c r="U106" i="1"/>
  <c r="T106" i="1"/>
  <c r="S106" i="1"/>
  <c r="R106" i="1"/>
  <c r="W105" i="1"/>
  <c r="V105" i="1"/>
  <c r="U105" i="1"/>
  <c r="T105" i="1"/>
  <c r="S105" i="1"/>
  <c r="R105" i="1"/>
  <c r="W104" i="1"/>
  <c r="V104" i="1"/>
  <c r="U104" i="1"/>
  <c r="T104" i="1"/>
  <c r="S104" i="1"/>
  <c r="R104" i="1"/>
  <c r="W103" i="1"/>
  <c r="V103" i="1"/>
  <c r="U103" i="1"/>
  <c r="T103" i="1"/>
  <c r="S103" i="1"/>
  <c r="R103" i="1"/>
  <c r="W102" i="1"/>
  <c r="V102" i="1"/>
  <c r="U102" i="1"/>
  <c r="T102" i="1"/>
  <c r="S102" i="1"/>
  <c r="R102" i="1"/>
  <c r="W101" i="1"/>
  <c r="V101" i="1"/>
  <c r="U101" i="1"/>
  <c r="T101" i="1"/>
  <c r="S101" i="1"/>
  <c r="R101" i="1"/>
  <c r="W100" i="1"/>
  <c r="V100" i="1"/>
  <c r="U100" i="1"/>
  <c r="T100" i="1"/>
  <c r="S100" i="1"/>
  <c r="R100" i="1"/>
  <c r="W99" i="1"/>
  <c r="V99" i="1"/>
  <c r="U99" i="1"/>
  <c r="T99" i="1"/>
  <c r="S99" i="1"/>
  <c r="R99" i="1"/>
  <c r="W98" i="1"/>
  <c r="V98" i="1"/>
  <c r="U98" i="1"/>
  <c r="T98" i="1"/>
  <c r="S98" i="1"/>
  <c r="R98" i="1"/>
  <c r="W97" i="1"/>
  <c r="V97" i="1"/>
  <c r="U97" i="1"/>
  <c r="T97" i="1"/>
  <c r="S97" i="1"/>
  <c r="R97" i="1"/>
  <c r="W96" i="1"/>
  <c r="V96" i="1"/>
  <c r="U96" i="1"/>
  <c r="T96" i="1"/>
  <c r="S96" i="1"/>
  <c r="R96" i="1"/>
  <c r="W95" i="1"/>
  <c r="V95" i="1"/>
  <c r="U95" i="1"/>
  <c r="T95" i="1"/>
  <c r="S95" i="1"/>
  <c r="R95" i="1"/>
  <c r="W94" i="1"/>
  <c r="V94" i="1"/>
  <c r="U94" i="1"/>
  <c r="T94" i="1"/>
  <c r="S94" i="1"/>
  <c r="R94" i="1"/>
  <c r="W93" i="1"/>
  <c r="V93" i="1"/>
  <c r="U93" i="1"/>
  <c r="T93" i="1"/>
  <c r="S93" i="1"/>
  <c r="R93" i="1"/>
  <c r="W92" i="1"/>
  <c r="V92" i="1"/>
  <c r="U92" i="1"/>
  <c r="T92" i="1"/>
  <c r="S92" i="1"/>
  <c r="R92" i="1"/>
  <c r="W91" i="1"/>
  <c r="V91" i="1"/>
  <c r="U91" i="1"/>
  <c r="T91" i="1"/>
  <c r="S91" i="1"/>
  <c r="R91" i="1"/>
  <c r="W90" i="1"/>
  <c r="V90" i="1"/>
  <c r="U90" i="1"/>
  <c r="T90" i="1"/>
  <c r="S90" i="1"/>
  <c r="R90" i="1"/>
  <c r="W89" i="1"/>
  <c r="V89" i="1"/>
  <c r="U89" i="1"/>
  <c r="T89" i="1"/>
  <c r="S89" i="1"/>
  <c r="R89" i="1"/>
  <c r="W88" i="1"/>
  <c r="V88" i="1"/>
  <c r="U88" i="1"/>
  <c r="T88" i="1"/>
  <c r="S88" i="1"/>
  <c r="R88" i="1"/>
  <c r="W87" i="1"/>
  <c r="V87" i="1"/>
  <c r="U87" i="1"/>
  <c r="T87" i="1"/>
  <c r="S87" i="1"/>
  <c r="R87" i="1"/>
  <c r="W86" i="1"/>
  <c r="V86" i="1"/>
  <c r="U86" i="1"/>
  <c r="T86" i="1"/>
  <c r="S86" i="1"/>
  <c r="R86" i="1"/>
  <c r="W85" i="1"/>
  <c r="V85" i="1"/>
  <c r="U85" i="1"/>
  <c r="T85" i="1"/>
  <c r="S85" i="1"/>
  <c r="R85" i="1"/>
  <c r="W84" i="1"/>
  <c r="V84" i="1"/>
  <c r="U84" i="1"/>
  <c r="T84" i="1"/>
  <c r="S84" i="1"/>
  <c r="R84" i="1"/>
  <c r="W83" i="1"/>
  <c r="V83" i="1"/>
  <c r="U83" i="1"/>
  <c r="T83" i="1"/>
  <c r="S83" i="1"/>
  <c r="R83" i="1"/>
  <c r="W82" i="1"/>
  <c r="V82" i="1"/>
  <c r="U82" i="1"/>
  <c r="T82" i="1"/>
  <c r="S82" i="1"/>
  <c r="R82" i="1"/>
  <c r="W81" i="1"/>
  <c r="V81" i="1"/>
  <c r="U81" i="1"/>
  <c r="T81" i="1"/>
  <c r="S81" i="1"/>
  <c r="R81" i="1"/>
  <c r="W80" i="1"/>
  <c r="V80" i="1"/>
  <c r="U80" i="1"/>
  <c r="T80" i="1"/>
  <c r="S80" i="1"/>
  <c r="R80" i="1"/>
  <c r="W79" i="1"/>
  <c r="V79" i="1"/>
  <c r="U79" i="1"/>
  <c r="T79" i="1"/>
  <c r="S79" i="1"/>
  <c r="R79" i="1"/>
  <c r="W78" i="1"/>
  <c r="V78" i="1"/>
  <c r="U78" i="1"/>
  <c r="T78" i="1"/>
  <c r="S78" i="1"/>
  <c r="R78" i="1"/>
  <c r="W77" i="1"/>
  <c r="V77" i="1"/>
  <c r="U77" i="1"/>
  <c r="T77" i="1"/>
  <c r="S77" i="1"/>
  <c r="R77" i="1"/>
  <c r="W76" i="1"/>
  <c r="V76" i="1"/>
  <c r="U76" i="1"/>
  <c r="T76" i="1"/>
  <c r="S76" i="1"/>
  <c r="R76" i="1"/>
  <c r="W75" i="1"/>
  <c r="V75" i="1"/>
  <c r="U75" i="1"/>
  <c r="T75" i="1"/>
  <c r="S75" i="1"/>
  <c r="R75" i="1"/>
  <c r="W74" i="1"/>
  <c r="V74" i="1"/>
  <c r="U74" i="1"/>
  <c r="T74" i="1"/>
  <c r="S74" i="1"/>
  <c r="R74" i="1"/>
  <c r="W73" i="1"/>
  <c r="V73" i="1"/>
  <c r="U73" i="1"/>
  <c r="T73" i="1"/>
  <c r="S73" i="1"/>
  <c r="R73" i="1"/>
  <c r="W72" i="1"/>
  <c r="V72" i="1"/>
  <c r="U72" i="1"/>
  <c r="T72" i="1"/>
  <c r="S72" i="1"/>
  <c r="R72" i="1"/>
  <c r="W71" i="1"/>
  <c r="V71" i="1"/>
  <c r="U71" i="1"/>
  <c r="T71" i="1"/>
  <c r="S71" i="1"/>
  <c r="R71" i="1"/>
  <c r="W70" i="1"/>
  <c r="V70" i="1"/>
  <c r="U70" i="1"/>
  <c r="T70" i="1"/>
  <c r="S70" i="1"/>
  <c r="R70" i="1"/>
  <c r="W69" i="1"/>
  <c r="V69" i="1"/>
  <c r="U69" i="1"/>
  <c r="T69" i="1"/>
  <c r="S69" i="1"/>
  <c r="R69" i="1"/>
  <c r="W68" i="1"/>
  <c r="V68" i="1"/>
  <c r="U68" i="1"/>
  <c r="T68" i="1"/>
  <c r="S68" i="1"/>
  <c r="R68" i="1"/>
  <c r="W67" i="1"/>
  <c r="V67" i="1"/>
  <c r="U67" i="1"/>
  <c r="T67" i="1"/>
  <c r="S67" i="1"/>
  <c r="R67" i="1"/>
  <c r="W66" i="1"/>
  <c r="V66" i="1"/>
  <c r="U66" i="1"/>
  <c r="T66" i="1"/>
  <c r="S66" i="1"/>
  <c r="R66" i="1"/>
  <c r="W65" i="1"/>
  <c r="V65" i="1"/>
  <c r="U65" i="1"/>
  <c r="T65" i="1"/>
  <c r="S65" i="1"/>
  <c r="R65" i="1"/>
  <c r="W64" i="1"/>
  <c r="V64" i="1"/>
  <c r="U64" i="1"/>
  <c r="T64" i="1"/>
  <c r="S64" i="1"/>
  <c r="R64" i="1"/>
  <c r="W63" i="1"/>
  <c r="V63" i="1"/>
  <c r="U63" i="1"/>
  <c r="T63" i="1"/>
  <c r="S63" i="1"/>
  <c r="R63" i="1"/>
  <c r="W62" i="1"/>
  <c r="V62" i="1"/>
  <c r="U62" i="1"/>
  <c r="T62" i="1"/>
  <c r="S62" i="1"/>
  <c r="R62" i="1"/>
  <c r="W61" i="1"/>
  <c r="V61" i="1"/>
  <c r="U61" i="1"/>
  <c r="T61" i="1"/>
  <c r="S61" i="1"/>
  <c r="R61" i="1"/>
  <c r="W60" i="1"/>
  <c r="V60" i="1"/>
  <c r="U60" i="1"/>
  <c r="T60" i="1"/>
  <c r="S60" i="1"/>
  <c r="R60" i="1"/>
  <c r="W59" i="1"/>
  <c r="V59" i="1"/>
  <c r="U59" i="1"/>
  <c r="T59" i="1"/>
  <c r="S59" i="1"/>
  <c r="R59" i="1"/>
  <c r="W58" i="1"/>
  <c r="V58" i="1"/>
  <c r="U58" i="1"/>
  <c r="T58" i="1"/>
  <c r="S58" i="1"/>
  <c r="R58" i="1"/>
  <c r="W57" i="1"/>
  <c r="V57" i="1"/>
  <c r="U57" i="1"/>
  <c r="T57" i="1"/>
  <c r="S57" i="1"/>
  <c r="R57" i="1"/>
  <c r="W56" i="1"/>
  <c r="V56" i="1"/>
  <c r="U56" i="1"/>
  <c r="T56" i="1"/>
  <c r="S56" i="1"/>
  <c r="R56" i="1"/>
  <c r="W55" i="1"/>
  <c r="V55" i="1"/>
  <c r="U55" i="1"/>
  <c r="T55" i="1"/>
  <c r="S55" i="1"/>
  <c r="R55" i="1"/>
  <c r="W54" i="1"/>
  <c r="V54" i="1"/>
  <c r="U54" i="1"/>
  <c r="T54" i="1"/>
  <c r="S54" i="1"/>
  <c r="R54" i="1"/>
  <c r="W53" i="1"/>
  <c r="V53" i="1"/>
  <c r="U53" i="1"/>
  <c r="T53" i="1"/>
  <c r="S53" i="1"/>
  <c r="R53" i="1"/>
  <c r="W52" i="1"/>
  <c r="V52" i="1"/>
  <c r="U52" i="1"/>
  <c r="T52" i="1"/>
  <c r="S52" i="1"/>
  <c r="R52" i="1"/>
  <c r="W51" i="1"/>
  <c r="V51" i="1"/>
  <c r="U51" i="1"/>
  <c r="T51" i="1"/>
  <c r="S51" i="1"/>
  <c r="R51" i="1"/>
  <c r="W50" i="1"/>
  <c r="V50" i="1"/>
  <c r="U50" i="1"/>
  <c r="T50" i="1"/>
  <c r="S50" i="1"/>
  <c r="R50" i="1"/>
  <c r="W49" i="1"/>
  <c r="V49" i="1"/>
  <c r="U49" i="1"/>
  <c r="T49" i="1"/>
  <c r="S49" i="1"/>
  <c r="R49" i="1"/>
  <c r="W48" i="1"/>
  <c r="V48" i="1"/>
  <c r="U48" i="1"/>
  <c r="T48" i="1"/>
  <c r="S48" i="1"/>
  <c r="R48" i="1"/>
  <c r="W47" i="1"/>
  <c r="V47" i="1"/>
  <c r="U47" i="1"/>
  <c r="T47" i="1"/>
  <c r="S47" i="1"/>
  <c r="R47" i="1"/>
  <c r="W46" i="1"/>
  <c r="V46" i="1"/>
  <c r="U46" i="1"/>
  <c r="T46" i="1"/>
  <c r="S46" i="1"/>
  <c r="R46" i="1"/>
  <c r="W45" i="1"/>
  <c r="V45" i="1"/>
  <c r="U45" i="1"/>
  <c r="T45" i="1"/>
  <c r="S45" i="1"/>
  <c r="R45" i="1"/>
  <c r="W44" i="1"/>
  <c r="V44" i="1"/>
  <c r="U44" i="1"/>
  <c r="T44" i="1"/>
  <c r="S44" i="1"/>
  <c r="R44" i="1"/>
  <c r="W43" i="1"/>
  <c r="V43" i="1"/>
  <c r="U43" i="1"/>
  <c r="T43" i="1"/>
  <c r="S43" i="1"/>
  <c r="R43" i="1"/>
  <c r="W42" i="1"/>
  <c r="V42" i="1"/>
  <c r="U42" i="1"/>
  <c r="T42" i="1"/>
  <c r="S42" i="1"/>
  <c r="R42" i="1"/>
  <c r="W41" i="1"/>
  <c r="V41" i="1"/>
  <c r="U41" i="1"/>
  <c r="T41" i="1"/>
  <c r="S41" i="1"/>
  <c r="R41" i="1"/>
  <c r="W40" i="1"/>
  <c r="V40" i="1"/>
  <c r="U40" i="1"/>
  <c r="T40" i="1"/>
  <c r="S40" i="1"/>
  <c r="R40" i="1"/>
  <c r="W39" i="1"/>
  <c r="V39" i="1"/>
  <c r="U39" i="1"/>
  <c r="T39" i="1"/>
  <c r="S39" i="1"/>
  <c r="R39" i="1"/>
  <c r="W38" i="1"/>
  <c r="V38" i="1"/>
  <c r="U38" i="1"/>
  <c r="T38" i="1"/>
  <c r="S38" i="1"/>
  <c r="R38" i="1"/>
  <c r="W37" i="1"/>
  <c r="V37" i="1"/>
  <c r="U37" i="1"/>
  <c r="T37" i="1"/>
  <c r="S37" i="1"/>
  <c r="R37" i="1"/>
  <c r="W36" i="1"/>
  <c r="V36" i="1"/>
  <c r="U36" i="1"/>
  <c r="T36" i="1"/>
  <c r="S36" i="1"/>
  <c r="R36" i="1"/>
  <c r="W35" i="1"/>
  <c r="V35" i="1"/>
  <c r="U35" i="1"/>
  <c r="T35" i="1"/>
  <c r="S35" i="1"/>
  <c r="R35" i="1"/>
  <c r="W34" i="1"/>
  <c r="V34" i="1"/>
  <c r="U34" i="1"/>
  <c r="T34" i="1"/>
  <c r="S34" i="1"/>
  <c r="R34" i="1"/>
  <c r="W33" i="1"/>
  <c r="V33" i="1"/>
  <c r="U33" i="1"/>
  <c r="T33" i="1"/>
  <c r="S33" i="1"/>
  <c r="R33" i="1"/>
  <c r="W32" i="1"/>
  <c r="V32" i="1"/>
  <c r="U32" i="1"/>
  <c r="T32" i="1"/>
  <c r="S32" i="1"/>
  <c r="R32" i="1"/>
  <c r="W31" i="1"/>
  <c r="V31" i="1"/>
  <c r="U31" i="1"/>
  <c r="T31" i="1"/>
  <c r="S31" i="1"/>
  <c r="R31" i="1"/>
  <c r="W30" i="1"/>
  <c r="V30" i="1"/>
  <c r="U30" i="1"/>
  <c r="T30" i="1"/>
  <c r="S30" i="1"/>
  <c r="R30" i="1"/>
  <c r="W29" i="1"/>
  <c r="V29" i="1"/>
  <c r="U29" i="1"/>
  <c r="T29" i="1"/>
  <c r="S29" i="1"/>
  <c r="R29" i="1"/>
  <c r="W28" i="1"/>
  <c r="V28" i="1"/>
  <c r="U28" i="1"/>
  <c r="T28" i="1"/>
  <c r="S28" i="1"/>
  <c r="R28" i="1"/>
  <c r="W27" i="1"/>
  <c r="V27" i="1"/>
  <c r="U27" i="1"/>
  <c r="T27" i="1"/>
  <c r="S27" i="1"/>
  <c r="R27" i="1"/>
  <c r="W26" i="1"/>
  <c r="V26" i="1"/>
  <c r="U26" i="1"/>
  <c r="T26" i="1"/>
  <c r="S26" i="1"/>
  <c r="R26" i="1"/>
  <c r="W25" i="1"/>
  <c r="V25" i="1"/>
  <c r="U25" i="1"/>
  <c r="T25" i="1"/>
  <c r="S25" i="1"/>
  <c r="R25" i="1"/>
  <c r="W24" i="1"/>
  <c r="V24" i="1"/>
  <c r="U24" i="1"/>
  <c r="T24" i="1"/>
  <c r="S24" i="1"/>
  <c r="R24" i="1"/>
  <c r="W23" i="1"/>
  <c r="V23" i="1"/>
  <c r="U23" i="1"/>
  <c r="T23" i="1"/>
  <c r="S23" i="1"/>
  <c r="R23" i="1"/>
  <c r="W22" i="1"/>
  <c r="V22" i="1"/>
  <c r="U22" i="1"/>
  <c r="T22" i="1"/>
  <c r="S22" i="1"/>
  <c r="R22" i="1"/>
  <c r="W21" i="1"/>
  <c r="V21" i="1"/>
  <c r="U21" i="1"/>
  <c r="T21" i="1"/>
  <c r="S21" i="1"/>
  <c r="R21" i="1"/>
  <c r="W20" i="1"/>
  <c r="V20" i="1"/>
  <c r="U20" i="1"/>
  <c r="T20" i="1"/>
  <c r="S20" i="1"/>
  <c r="R20" i="1"/>
  <c r="W19" i="1"/>
  <c r="V19" i="1"/>
  <c r="U19" i="1"/>
  <c r="T19" i="1"/>
  <c r="S19" i="1"/>
  <c r="R19" i="1"/>
  <c r="W18" i="1"/>
  <c r="V18" i="1"/>
  <c r="U18" i="1"/>
  <c r="T18" i="1"/>
  <c r="S18" i="1"/>
  <c r="R18" i="1"/>
  <c r="W17" i="1"/>
  <c r="V17" i="1"/>
  <c r="U17" i="1"/>
  <c r="T17" i="1"/>
  <c r="S17" i="1"/>
  <c r="R17" i="1"/>
  <c r="W16" i="1"/>
  <c r="V16" i="1"/>
  <c r="U16" i="1"/>
  <c r="T16" i="1"/>
  <c r="S16" i="1"/>
  <c r="R16" i="1"/>
  <c r="W15" i="1"/>
  <c r="V15" i="1"/>
  <c r="U15" i="1"/>
  <c r="T15" i="1"/>
  <c r="S15" i="1"/>
  <c r="R15" i="1"/>
  <c r="W14" i="1"/>
  <c r="V14" i="1"/>
  <c r="U14" i="1"/>
  <c r="T14" i="1"/>
  <c r="S14" i="1"/>
  <c r="R14" i="1"/>
  <c r="W13" i="1"/>
  <c r="V13" i="1"/>
  <c r="U13" i="1"/>
  <c r="T13" i="1"/>
  <c r="S13" i="1"/>
  <c r="R13" i="1"/>
  <c r="W12" i="1"/>
  <c r="V12" i="1"/>
  <c r="U12" i="1"/>
  <c r="T12" i="1"/>
  <c r="S12" i="1"/>
  <c r="R12" i="1"/>
  <c r="W11" i="1"/>
  <c r="V11" i="1"/>
  <c r="U11" i="1"/>
  <c r="T11" i="1"/>
  <c r="S11" i="1"/>
  <c r="R11" i="1"/>
  <c r="W10" i="1"/>
  <c r="V10" i="1"/>
  <c r="U10" i="1"/>
  <c r="T10" i="1"/>
  <c r="S10" i="1"/>
  <c r="R10" i="1"/>
  <c r="W9" i="1"/>
  <c r="V9" i="1"/>
  <c r="U9" i="1"/>
  <c r="T9" i="1"/>
  <c r="S9" i="1"/>
  <c r="R9" i="1"/>
  <c r="W8" i="1"/>
  <c r="V8" i="1"/>
  <c r="U8" i="1"/>
  <c r="T8" i="1"/>
  <c r="S8" i="1"/>
  <c r="R8" i="1"/>
  <c r="W7" i="1"/>
  <c r="V7" i="1"/>
  <c r="U7" i="1"/>
  <c r="T7" i="1"/>
  <c r="S7" i="1"/>
  <c r="R7" i="1"/>
  <c r="W6" i="1"/>
  <c r="V6" i="1"/>
  <c r="U6" i="1"/>
  <c r="T6" i="1"/>
  <c r="S6" i="1"/>
  <c r="R6" i="1"/>
  <c r="W5" i="1"/>
  <c r="V5" i="1"/>
  <c r="U5" i="1"/>
  <c r="T5" i="1"/>
  <c r="S5" i="1"/>
  <c r="R5" i="1"/>
  <c r="W4" i="1"/>
  <c r="V4" i="1"/>
  <c r="U4" i="1"/>
  <c r="T4" i="1"/>
  <c r="S4" i="1"/>
  <c r="R4" i="1"/>
  <c r="W3" i="1"/>
  <c r="V3" i="1"/>
  <c r="U3" i="1"/>
  <c r="T3" i="1"/>
  <c r="S3" i="1"/>
  <c r="R3" i="1"/>
  <c r="W2" i="1"/>
  <c r="V2" i="1"/>
  <c r="U2" i="1"/>
  <c r="T2" i="1"/>
  <c r="S2" i="1"/>
  <c r="R2" i="1"/>
  <c r="R169" i="1" l="1"/>
  <c r="N168" i="1" s="1"/>
  <c r="N167" i="1" s="1"/>
  <c r="L168" i="1" l="1"/>
  <c r="L167" i="1" s="1"/>
  <c r="M168" i="1"/>
  <c r="M167" i="1" s="1"/>
  <c r="O168" i="1"/>
  <c r="O167" i="1" s="1"/>
  <c r="P168" i="1"/>
  <c r="P167" i="1" s="1"/>
  <c r="Q168" i="1"/>
  <c r="Q167" i="1" s="1"/>
  <c r="X111" i="1" l="1"/>
  <c r="Y111" i="1" s="1"/>
  <c r="X74" i="1"/>
  <c r="Y74" i="1" s="1"/>
  <c r="X12" i="1"/>
  <c r="Y12" i="1" s="1"/>
  <c r="X109" i="1"/>
  <c r="Y109" i="1" s="1"/>
  <c r="X138" i="1"/>
  <c r="Y138" i="1" s="1"/>
  <c r="X2" i="1"/>
  <c r="Y2" i="1" s="1"/>
  <c r="X76" i="1"/>
  <c r="Y76" i="1" s="1"/>
  <c r="X10" i="1"/>
  <c r="Y10" i="1" s="1"/>
  <c r="X106" i="1"/>
  <c r="Y106" i="1" s="1"/>
  <c r="X45" i="1"/>
  <c r="Y45" i="1" s="1"/>
  <c r="X63" i="1"/>
  <c r="Y63" i="1" s="1"/>
  <c r="X140" i="1"/>
  <c r="Y140" i="1" s="1"/>
  <c r="X122" i="1"/>
  <c r="Y122" i="1" s="1"/>
  <c r="X67" i="1"/>
  <c r="Y67" i="1" s="1"/>
  <c r="X28" i="1"/>
  <c r="Y28" i="1" s="1"/>
  <c r="X156" i="1"/>
  <c r="Y156" i="1" s="1"/>
  <c r="X125" i="1"/>
  <c r="Y125" i="1" s="1"/>
  <c r="X26" i="1"/>
  <c r="Y26" i="1" s="1"/>
  <c r="X154" i="1"/>
  <c r="Y154" i="1" s="1"/>
  <c r="X79" i="1"/>
  <c r="Y79" i="1" s="1"/>
  <c r="X143" i="1"/>
  <c r="Y143" i="1" s="1"/>
  <c r="X44" i="1"/>
  <c r="Y44" i="1" s="1"/>
  <c r="X108" i="1"/>
  <c r="Y108" i="1" s="1"/>
  <c r="X13" i="1"/>
  <c r="Y13" i="1" s="1"/>
  <c r="X77" i="1"/>
  <c r="Y77" i="1" s="1"/>
  <c r="X141" i="1"/>
  <c r="Y141" i="1" s="1"/>
  <c r="X42" i="1"/>
  <c r="Y42" i="1" s="1"/>
  <c r="X15" i="1"/>
  <c r="Y15" i="1" s="1"/>
  <c r="X127" i="1"/>
  <c r="Y127" i="1" s="1"/>
  <c r="X92" i="1"/>
  <c r="Y92" i="1" s="1"/>
  <c r="X61" i="1"/>
  <c r="Y61" i="1" s="1"/>
  <c r="X90" i="1"/>
  <c r="Y90" i="1" s="1"/>
  <c r="X31" i="1"/>
  <c r="Y31" i="1" s="1"/>
  <c r="X47" i="1"/>
  <c r="Y47" i="1" s="1"/>
  <c r="X95" i="1"/>
  <c r="Y95" i="1" s="1"/>
  <c r="X159" i="1"/>
  <c r="Y159" i="1" s="1"/>
  <c r="X60" i="1"/>
  <c r="Y60" i="1" s="1"/>
  <c r="X124" i="1"/>
  <c r="Y124" i="1" s="1"/>
  <c r="X29" i="1"/>
  <c r="Y29" i="1" s="1"/>
  <c r="X93" i="1"/>
  <c r="Y93" i="1" s="1"/>
  <c r="X157" i="1"/>
  <c r="Y157" i="1" s="1"/>
  <c r="X58" i="1"/>
  <c r="Y58" i="1" s="1"/>
  <c r="X150" i="1"/>
  <c r="Y150" i="1" s="1"/>
  <c r="X4" i="1"/>
  <c r="Y4" i="1" s="1"/>
  <c r="X19" i="1"/>
  <c r="Y19" i="1" s="1"/>
  <c r="X35" i="1"/>
  <c r="Y35" i="1" s="1"/>
  <c r="X51" i="1"/>
  <c r="Y51" i="1" s="1"/>
  <c r="X83" i="1"/>
  <c r="Y83" i="1" s="1"/>
  <c r="X99" i="1"/>
  <c r="Y99" i="1" s="1"/>
  <c r="X131" i="1"/>
  <c r="Y131" i="1" s="1"/>
  <c r="X163" i="1"/>
  <c r="Y163" i="1" s="1"/>
  <c r="X16" i="1"/>
  <c r="Y16" i="1" s="1"/>
  <c r="X48" i="1"/>
  <c r="Y48" i="1" s="1"/>
  <c r="X80" i="1"/>
  <c r="Y80" i="1" s="1"/>
  <c r="X112" i="1"/>
  <c r="Y112" i="1" s="1"/>
  <c r="X144" i="1"/>
  <c r="Y144" i="1" s="1"/>
  <c r="X17" i="1"/>
  <c r="Y17" i="1" s="1"/>
  <c r="X33" i="1"/>
  <c r="Y33" i="1" s="1"/>
  <c r="X65" i="1"/>
  <c r="Y65" i="1" s="1"/>
  <c r="X97" i="1"/>
  <c r="Y97" i="1" s="1"/>
  <c r="X129" i="1"/>
  <c r="Y129" i="1" s="1"/>
  <c r="X161" i="1"/>
  <c r="Y161" i="1" s="1"/>
  <c r="X14" i="1"/>
  <c r="Y14" i="1" s="1"/>
  <c r="X30" i="1"/>
  <c r="Y30" i="1" s="1"/>
  <c r="X46" i="1"/>
  <c r="Y46" i="1" s="1"/>
  <c r="X62" i="1"/>
  <c r="Y62" i="1" s="1"/>
  <c r="X94" i="1"/>
  <c r="Y94" i="1" s="1"/>
  <c r="X110" i="1"/>
  <c r="Y110" i="1" s="1"/>
  <c r="X126" i="1"/>
  <c r="Y126" i="1" s="1"/>
  <c r="X142" i="1"/>
  <c r="Y142" i="1" s="1"/>
  <c r="X158" i="1"/>
  <c r="Y158" i="1" s="1"/>
  <c r="X7" i="1"/>
  <c r="Y7" i="1" s="1"/>
  <c r="X23" i="1"/>
  <c r="Y23" i="1" s="1"/>
  <c r="X39" i="1"/>
  <c r="Y39" i="1" s="1"/>
  <c r="X55" i="1"/>
  <c r="Y55" i="1" s="1"/>
  <c r="X71" i="1"/>
  <c r="Y71" i="1" s="1"/>
  <c r="X87" i="1"/>
  <c r="Y87" i="1" s="1"/>
  <c r="X103" i="1"/>
  <c r="Y103" i="1" s="1"/>
  <c r="X119" i="1"/>
  <c r="Y119" i="1" s="1"/>
  <c r="X135" i="1"/>
  <c r="Y135" i="1" s="1"/>
  <c r="X151" i="1"/>
  <c r="Y151" i="1" s="1"/>
  <c r="X3" i="1"/>
  <c r="Y3" i="1" s="1"/>
  <c r="X20" i="1"/>
  <c r="Y20" i="1" s="1"/>
  <c r="X36" i="1"/>
  <c r="Y36" i="1" s="1"/>
  <c r="X52" i="1"/>
  <c r="Y52" i="1" s="1"/>
  <c r="X68" i="1"/>
  <c r="Y68" i="1" s="1"/>
  <c r="X84" i="1"/>
  <c r="Y84" i="1" s="1"/>
  <c r="X100" i="1"/>
  <c r="Y100" i="1" s="1"/>
  <c r="X116" i="1"/>
  <c r="Y116" i="1" s="1"/>
  <c r="X132" i="1"/>
  <c r="Y132" i="1" s="1"/>
  <c r="X148" i="1"/>
  <c r="Y148" i="1" s="1"/>
  <c r="X164" i="1"/>
  <c r="Y164" i="1" s="1"/>
  <c r="X21" i="1"/>
  <c r="Y21" i="1" s="1"/>
  <c r="X37" i="1"/>
  <c r="Y37" i="1" s="1"/>
  <c r="X53" i="1"/>
  <c r="Y53" i="1" s="1"/>
  <c r="X69" i="1"/>
  <c r="Y69" i="1" s="1"/>
  <c r="X85" i="1"/>
  <c r="Y85" i="1" s="1"/>
  <c r="X101" i="1"/>
  <c r="Y101" i="1" s="1"/>
  <c r="X117" i="1"/>
  <c r="Y117" i="1" s="1"/>
  <c r="X133" i="1"/>
  <c r="Y133" i="1" s="1"/>
  <c r="X149" i="1"/>
  <c r="Y149" i="1" s="1"/>
  <c r="R167" i="1"/>
  <c r="X18" i="1"/>
  <c r="Y18" i="1" s="1"/>
  <c r="X34" i="1"/>
  <c r="Y34" i="1" s="1"/>
  <c r="X50" i="1"/>
  <c r="Y50" i="1" s="1"/>
  <c r="X66" i="1"/>
  <c r="Y66" i="1" s="1"/>
  <c r="X82" i="1"/>
  <c r="Y82" i="1" s="1"/>
  <c r="X98" i="1"/>
  <c r="Y98" i="1" s="1"/>
  <c r="X114" i="1"/>
  <c r="Y114" i="1" s="1"/>
  <c r="X130" i="1"/>
  <c r="Y130" i="1" s="1"/>
  <c r="X146" i="1"/>
  <c r="Y146" i="1" s="1"/>
  <c r="X162" i="1"/>
  <c r="Y162" i="1" s="1"/>
  <c r="X115" i="1"/>
  <c r="Y115" i="1" s="1"/>
  <c r="X147" i="1"/>
  <c r="Y147" i="1" s="1"/>
  <c r="X32" i="1"/>
  <c r="Y32" i="1" s="1"/>
  <c r="X64" i="1"/>
  <c r="Y64" i="1" s="1"/>
  <c r="X96" i="1"/>
  <c r="Y96" i="1" s="1"/>
  <c r="X128" i="1"/>
  <c r="Y128" i="1" s="1"/>
  <c r="X160" i="1"/>
  <c r="Y160" i="1" s="1"/>
  <c r="X49" i="1"/>
  <c r="Y49" i="1" s="1"/>
  <c r="X81" i="1"/>
  <c r="Y81" i="1" s="1"/>
  <c r="X113" i="1"/>
  <c r="Y113" i="1" s="1"/>
  <c r="X145" i="1"/>
  <c r="Y145" i="1" s="1"/>
  <c r="X78" i="1"/>
  <c r="Y78" i="1" s="1"/>
  <c r="X5" i="1"/>
  <c r="Y5" i="1" s="1"/>
  <c r="X11" i="1"/>
  <c r="Y11" i="1" s="1"/>
  <c r="X27" i="1"/>
  <c r="Y27" i="1" s="1"/>
  <c r="X43" i="1"/>
  <c r="Y43" i="1" s="1"/>
  <c r="X59" i="1"/>
  <c r="Y59" i="1" s="1"/>
  <c r="X75" i="1"/>
  <c r="Y75" i="1" s="1"/>
  <c r="X91" i="1"/>
  <c r="Y91" i="1" s="1"/>
  <c r="X107" i="1"/>
  <c r="Y107" i="1" s="1"/>
  <c r="X123" i="1"/>
  <c r="Y123" i="1" s="1"/>
  <c r="X139" i="1"/>
  <c r="Y139" i="1" s="1"/>
  <c r="X155" i="1"/>
  <c r="Y155" i="1" s="1"/>
  <c r="X8" i="1"/>
  <c r="Y8" i="1" s="1"/>
  <c r="X24" i="1"/>
  <c r="Y24" i="1" s="1"/>
  <c r="X40" i="1"/>
  <c r="Y40" i="1" s="1"/>
  <c r="X56" i="1"/>
  <c r="Y56" i="1" s="1"/>
  <c r="X72" i="1"/>
  <c r="Y72" i="1" s="1"/>
  <c r="X88" i="1"/>
  <c r="Y88" i="1" s="1"/>
  <c r="X104" i="1"/>
  <c r="Y104" i="1" s="1"/>
  <c r="X120" i="1"/>
  <c r="Y120" i="1" s="1"/>
  <c r="X136" i="1"/>
  <c r="Y136" i="1" s="1"/>
  <c r="X152" i="1"/>
  <c r="Y152" i="1" s="1"/>
  <c r="X9" i="1"/>
  <c r="Y9" i="1" s="1"/>
  <c r="X25" i="1"/>
  <c r="Y25" i="1" s="1"/>
  <c r="X41" i="1"/>
  <c r="Y41" i="1" s="1"/>
  <c r="X57" i="1"/>
  <c r="Y57" i="1" s="1"/>
  <c r="X73" i="1"/>
  <c r="Y73" i="1" s="1"/>
  <c r="X89" i="1"/>
  <c r="Y89" i="1" s="1"/>
  <c r="X105" i="1"/>
  <c r="Y105" i="1" s="1"/>
  <c r="X121" i="1"/>
  <c r="Y121" i="1" s="1"/>
  <c r="X137" i="1"/>
  <c r="Y137" i="1" s="1"/>
  <c r="X153" i="1"/>
  <c r="Y153" i="1" s="1"/>
  <c r="X6" i="1"/>
  <c r="Y6" i="1" s="1"/>
  <c r="X22" i="1"/>
  <c r="Y22" i="1" s="1"/>
  <c r="X38" i="1"/>
  <c r="Y38" i="1" s="1"/>
  <c r="X54" i="1"/>
  <c r="Y54" i="1" s="1"/>
  <c r="X70" i="1"/>
  <c r="Y70" i="1" s="1"/>
  <c r="X86" i="1"/>
  <c r="Y86" i="1" s="1"/>
  <c r="X102" i="1"/>
  <c r="Y102" i="1" s="1"/>
  <c r="X118" i="1"/>
  <c r="Y118" i="1" s="1"/>
  <c r="X134" i="1"/>
  <c r="Y134" i="1" s="1"/>
</calcChain>
</file>

<file path=xl/sharedStrings.xml><?xml version="1.0" encoding="utf-8"?>
<sst xmlns="http://schemas.openxmlformats.org/spreadsheetml/2006/main" count="845" uniqueCount="70">
  <si>
    <t>SL. For reference</t>
  </si>
  <si>
    <t>Year</t>
  </si>
  <si>
    <t>Season</t>
  </si>
  <si>
    <t>Nest Code</t>
  </si>
  <si>
    <t>Well Code</t>
  </si>
  <si>
    <t>Depth and Color (to be used in plot and analysis)</t>
  </si>
  <si>
    <t>WD</t>
  </si>
  <si>
    <t>COLOR assigned (FOUR Color) FINAL 2013</t>
  </si>
  <si>
    <t>Lat</t>
  </si>
  <si>
    <t>Lon</t>
  </si>
  <si>
    <t>Temp</t>
  </si>
  <si>
    <t>EC</t>
  </si>
  <si>
    <t>pH</t>
  </si>
  <si>
    <t>As</t>
  </si>
  <si>
    <t>Mn</t>
  </si>
  <si>
    <t>Fe</t>
  </si>
  <si>
    <t>Ca</t>
  </si>
  <si>
    <t>Q1</t>
  </si>
  <si>
    <t>Q2</t>
  </si>
  <si>
    <t>Q3</t>
  </si>
  <si>
    <t>Q4</t>
  </si>
  <si>
    <t>Q5</t>
  </si>
  <si>
    <t>Q9</t>
  </si>
  <si>
    <t>GWQI</t>
  </si>
  <si>
    <t>GWQC</t>
  </si>
  <si>
    <t>PRE-Monsoon</t>
  </si>
  <si>
    <t>N3</t>
  </si>
  <si>
    <t>P1</t>
  </si>
  <si>
    <t>Shallow - Black</t>
  </si>
  <si>
    <t>BLACK</t>
  </si>
  <si>
    <t>Deep</t>
  </si>
  <si>
    <t>OFF-WHITE</t>
  </si>
  <si>
    <t>P2</t>
  </si>
  <si>
    <t>Shallow - White</t>
  </si>
  <si>
    <t>WHITE</t>
  </si>
  <si>
    <t>Intermediate</t>
  </si>
  <si>
    <t>P3</t>
  </si>
  <si>
    <t>P4</t>
  </si>
  <si>
    <t>P4 (A)</t>
  </si>
  <si>
    <t>P5</t>
  </si>
  <si>
    <t>P6</t>
  </si>
  <si>
    <t>N4</t>
  </si>
  <si>
    <t>Shallow - OffWhite</t>
  </si>
  <si>
    <t>N5</t>
  </si>
  <si>
    <t>N6</t>
  </si>
  <si>
    <t>P6 (SASMIT 49)</t>
  </si>
  <si>
    <t>N7</t>
  </si>
  <si>
    <t>N8</t>
  </si>
  <si>
    <t>P4 (N8 - P6)</t>
  </si>
  <si>
    <t>N9</t>
  </si>
  <si>
    <t>Shallow - Red</t>
  </si>
  <si>
    <t>RED</t>
  </si>
  <si>
    <t>Shallow.- White</t>
  </si>
  <si>
    <t>P6  (SASMIT 46)</t>
  </si>
  <si>
    <t>N10</t>
  </si>
  <si>
    <t>N11</t>
  </si>
  <si>
    <t>N12</t>
  </si>
  <si>
    <t>N13</t>
  </si>
  <si>
    <t>N14</t>
  </si>
  <si>
    <t>RED+OFF-WHITE+BLACK</t>
  </si>
  <si>
    <t>N15</t>
  </si>
  <si>
    <t>P6  (SASMIT 48)</t>
  </si>
  <si>
    <t>N16</t>
  </si>
  <si>
    <t>P6  (SASMIT 45)</t>
  </si>
  <si>
    <t>N17</t>
  </si>
  <si>
    <t>V0</t>
  </si>
  <si>
    <t>wi</t>
  </si>
  <si>
    <t>k</t>
  </si>
  <si>
    <t>Si</t>
  </si>
  <si>
    <t>1/Si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</si>
</sst>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9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9"/>
      <name val="Calibri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scheme val="minor"/>
    </font>
    <font>
      <sz val="9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9" fillId="0" borderId="0"/>
    <xf numFmtId="0" fontId="9" fillId="0" borderId="0"/>
  </cellStyleXfs>
  <cellXfs count="33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2" fontId="8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165" fontId="8" fillId="0" borderId="1" xfId="0" applyNumberFormat="1" applyFont="1" applyBorder="1" applyAlignment="1">
      <alignment horizontal="center" vertical="top"/>
    </xf>
    <xf numFmtId="164" fontId="8" fillId="0" borderId="1" xfId="0" applyNumberFormat="1" applyFont="1" applyBorder="1" applyAlignment="1">
      <alignment horizontal="center" vertical="top"/>
    </xf>
    <xf numFmtId="2" fontId="0" fillId="0" borderId="1" xfId="0" applyNumberFormat="1" applyBorder="1" applyAlignment="1">
      <alignment horizontal="center"/>
    </xf>
    <xf numFmtId="0" fontId="7" fillId="0" borderId="1" xfId="2" applyFont="1" applyBorder="1" applyAlignment="1">
      <alignment horizontal="center" vertical="top"/>
    </xf>
    <xf numFmtId="2" fontId="7" fillId="0" borderId="1" xfId="0" applyNumberFormat="1" applyFont="1" applyBorder="1" applyAlignment="1">
      <alignment horizontal="center" vertical="top"/>
    </xf>
    <xf numFmtId="165" fontId="7" fillId="0" borderId="1" xfId="0" applyNumberFormat="1" applyFont="1" applyBorder="1" applyAlignment="1">
      <alignment horizontal="center" vertical="top"/>
    </xf>
    <xf numFmtId="164" fontId="7" fillId="0" borderId="1" xfId="0" applyNumberFormat="1" applyFont="1" applyBorder="1" applyAlignment="1">
      <alignment horizontal="center" vertical="top"/>
    </xf>
    <xf numFmtId="164" fontId="10" fillId="0" borderId="1" xfId="0" applyNumberFormat="1" applyFont="1" applyBorder="1" applyAlignment="1">
      <alignment horizontal="center" vertical="top"/>
    </xf>
    <xf numFmtId="2" fontId="7" fillId="0" borderId="1" xfId="3" applyNumberFormat="1" applyFont="1" applyBorder="1" applyAlignment="1">
      <alignment horizontal="center" vertical="top"/>
    </xf>
    <xf numFmtId="165" fontId="7" fillId="0" borderId="1" xfId="3" applyNumberFormat="1" applyFont="1" applyBorder="1" applyAlignment="1">
      <alignment horizontal="center" vertical="top"/>
    </xf>
    <xf numFmtId="164" fontId="7" fillId="0" borderId="1" xfId="3" applyNumberFormat="1" applyFont="1" applyBorder="1" applyAlignment="1">
      <alignment horizontal="center" vertical="top"/>
    </xf>
    <xf numFmtId="164" fontId="7" fillId="0" borderId="1" xfId="1" applyNumberFormat="1" applyFont="1" applyBorder="1" applyAlignment="1">
      <alignment horizontal="center" vertical="top"/>
    </xf>
    <xf numFmtId="164" fontId="11" fillId="0" borderId="1" xfId="0" applyNumberFormat="1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/>
    </xf>
    <xf numFmtId="164" fontId="8" fillId="0" borderId="1" xfId="3" applyNumberFormat="1" applyFont="1" applyBorder="1" applyAlignment="1">
      <alignment horizontal="center" vertical="top"/>
    </xf>
    <xf numFmtId="165" fontId="7" fillId="0" borderId="1" xfId="2" applyNumberFormat="1" applyFont="1" applyBorder="1" applyAlignment="1">
      <alignment horizontal="center" vertical="top"/>
    </xf>
    <xf numFmtId="164" fontId="8" fillId="2" borderId="1" xfId="0" applyNumberFormat="1" applyFont="1" applyFill="1" applyBorder="1" applyAlignment="1">
      <alignment horizontal="center" vertical="top"/>
    </xf>
    <xf numFmtId="164" fontId="0" fillId="2" borderId="1" xfId="0" applyNumberForma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 vertical="top"/>
    </xf>
    <xf numFmtId="0" fontId="13" fillId="3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4">
    <cellStyle name="Excel Built-in Normal" xfId="1" xr:uid="{CFD4A587-0016-497F-9AB1-FD81E31CD627}"/>
    <cellStyle name="Normal" xfId="0" builtinId="0"/>
    <cellStyle name="Normal 2" xfId="3" xr:uid="{2D53953A-357D-47AF-80B3-88D620617114}"/>
    <cellStyle name="Normal 3" xfId="2" xr:uid="{2F37E67B-9661-45B1-97CF-370AAC0F99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29F3-9B37-4101-880D-CA8A6CBDA28D}">
  <dimension ref="A1:Y170"/>
  <sheetViews>
    <sheetView tabSelected="1" workbookViewId="0">
      <selection activeCell="X1" sqref="X1:X1048576"/>
    </sheetView>
  </sheetViews>
  <sheetFormatPr defaultRowHeight="14.4" x14ac:dyDescent="0.3"/>
  <cols>
    <col min="3" max="3" width="18.6640625" customWidth="1"/>
    <col min="6" max="6" width="49.109375" customWidth="1"/>
    <col min="7" max="7" width="38.5546875" customWidth="1"/>
    <col min="8" max="8" width="9.21875" customWidth="1"/>
    <col min="9" max="9" width="9.6640625" customWidth="1"/>
    <col min="10" max="10" width="9.77734375" customWidth="1"/>
    <col min="24" max="24" width="14.5546875" customWidth="1"/>
    <col min="25" max="25" width="15.77734375" customWidth="1"/>
  </cols>
  <sheetData>
    <row r="1" spans="1:25" ht="28.8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7</v>
      </c>
      <c r="H1" s="2" t="s">
        <v>8</v>
      </c>
      <c r="I1" s="2" t="s">
        <v>9</v>
      </c>
      <c r="J1" s="5" t="s">
        <v>10</v>
      </c>
      <c r="K1" s="4" t="s">
        <v>6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7" t="s">
        <v>23</v>
      </c>
      <c r="Y1" s="6" t="s">
        <v>24</v>
      </c>
    </row>
    <row r="2" spans="1:25" x14ac:dyDescent="0.3">
      <c r="A2" s="8">
        <v>1</v>
      </c>
      <c r="B2" s="9">
        <v>2009</v>
      </c>
      <c r="C2" s="9" t="s">
        <v>25</v>
      </c>
      <c r="D2" s="8" t="s">
        <v>26</v>
      </c>
      <c r="E2" s="10" t="s">
        <v>27</v>
      </c>
      <c r="F2" s="11" t="s">
        <v>28</v>
      </c>
      <c r="G2" s="11" t="s">
        <v>29</v>
      </c>
      <c r="H2" s="12">
        <v>23.325669999999999</v>
      </c>
      <c r="I2" s="12">
        <v>90.701710000000006</v>
      </c>
      <c r="J2" s="13">
        <v>26.7</v>
      </c>
      <c r="K2" s="11">
        <v>53.337397135019806</v>
      </c>
      <c r="L2" s="13">
        <v>930</v>
      </c>
      <c r="M2" s="13">
        <v>7.2</v>
      </c>
      <c r="N2" s="13">
        <v>452.3784</v>
      </c>
      <c r="O2" s="13">
        <v>1.30950866699219</v>
      </c>
      <c r="P2" s="13">
        <v>3.9102508</v>
      </c>
      <c r="Q2" s="13">
        <v>153.30775</v>
      </c>
      <c r="R2" s="11">
        <f>(L2/L$170)*100</f>
        <v>232.50000000000003</v>
      </c>
      <c r="S2" s="11">
        <f>((M2-$M$166)/($M$170-$M$166))*100</f>
        <v>40.000000000000036</v>
      </c>
      <c r="T2" s="11">
        <f>(N2/N$170)*100</f>
        <v>4523.7839999999997</v>
      </c>
      <c r="U2" s="11">
        <f>(O2/O$170)*100</f>
        <v>1309.50866699219</v>
      </c>
      <c r="V2" s="11">
        <f>(P2/P$170)*100</f>
        <v>1303.4169333333334</v>
      </c>
      <c r="W2" s="11">
        <f>(Q2/Q$170)*100</f>
        <v>76.653874999999999</v>
      </c>
      <c r="X2" s="14">
        <f>SUMPRODUCT($L$167:$Q$167, R2:W2)/SUM($L$167:$Q$167)</f>
        <v>1318.569785775039</v>
      </c>
      <c r="Y2" s="11" t="str">
        <f>_xlfn.IFS(X2&lt;=50,"Excellent",X2&lt;=100,"Good",X2&lt;=200,"Poor",X2&lt;=300,"Very Poor",X2&gt;300,"Not Sustainable")</f>
        <v>Not Sustainable</v>
      </c>
    </row>
    <row r="3" spans="1:25" x14ac:dyDescent="0.3">
      <c r="A3" s="8">
        <v>3</v>
      </c>
      <c r="B3" s="15">
        <v>2010</v>
      </c>
      <c r="C3" s="15" t="s">
        <v>25</v>
      </c>
      <c r="D3" s="8" t="s">
        <v>26</v>
      </c>
      <c r="E3" s="16" t="s">
        <v>27</v>
      </c>
      <c r="F3" s="11" t="s">
        <v>30</v>
      </c>
      <c r="G3" s="11" t="s">
        <v>31</v>
      </c>
      <c r="H3" s="17">
        <v>23.325669999999999</v>
      </c>
      <c r="I3" s="17">
        <v>90.701710000000006</v>
      </c>
      <c r="J3" s="18">
        <v>27</v>
      </c>
      <c r="K3" s="11">
        <v>231.63669612922888</v>
      </c>
      <c r="L3" s="18">
        <v>830</v>
      </c>
      <c r="M3" s="18">
        <v>6.7</v>
      </c>
      <c r="N3" s="19">
        <v>422.06939999999997</v>
      </c>
      <c r="O3" s="19">
        <v>1.243708</v>
      </c>
      <c r="P3" s="19">
        <v>4.4859140000000002</v>
      </c>
      <c r="Q3" s="18">
        <v>146.13686999999999</v>
      </c>
      <c r="R3" s="11">
        <f>(L3/L$170)*100</f>
        <v>207.50000000000003</v>
      </c>
      <c r="S3" s="11">
        <f>((M3-$M$166)/($M$170-$M$166))*100</f>
        <v>-59.999999999999964</v>
      </c>
      <c r="T3" s="11">
        <f>(N3/N$170)*100</f>
        <v>4220.6939999999995</v>
      </c>
      <c r="U3" s="11">
        <f>(O3/O$170)*100</f>
        <v>1243.7080000000001</v>
      </c>
      <c r="V3" s="11">
        <f>(P3/P$170)*100</f>
        <v>1495.3046666666667</v>
      </c>
      <c r="W3" s="11">
        <f>(Q3/Q$170)*100</f>
        <v>73.068434999999994</v>
      </c>
      <c r="X3" s="14">
        <f>SUMPRODUCT($L$167:$Q$167, R3:W3)/SUM($L$167:$Q$167)</f>
        <v>1313.9946502103667</v>
      </c>
      <c r="Y3" s="11" t="str">
        <f t="shared" ref="Y3:Y66" si="0">_xlfn.IFS(X3&lt;=50,"Excellent",X3&lt;=100,"Good",X3&lt;=200,"Poor",X3&lt;=300,"Very Poor",X3&gt;300,"Not Sustainable")</f>
        <v>Not Sustainable</v>
      </c>
    </row>
    <row r="4" spans="1:25" x14ac:dyDescent="0.3">
      <c r="A4" s="8">
        <v>5</v>
      </c>
      <c r="B4" s="15">
        <v>2011</v>
      </c>
      <c r="C4" s="15" t="s">
        <v>25</v>
      </c>
      <c r="D4" s="8" t="s">
        <v>26</v>
      </c>
      <c r="E4" s="20" t="s">
        <v>27</v>
      </c>
      <c r="F4" s="11" t="s">
        <v>28</v>
      </c>
      <c r="G4" s="11" t="s">
        <v>29</v>
      </c>
      <c r="H4" s="21">
        <v>23.325669999999999</v>
      </c>
      <c r="I4" s="21">
        <v>90.701710000000006</v>
      </c>
      <c r="J4" s="22">
        <v>28.1</v>
      </c>
      <c r="K4" s="11">
        <v>53.337397135019806</v>
      </c>
      <c r="L4" s="22">
        <v>960</v>
      </c>
      <c r="M4" s="22">
        <v>7.04</v>
      </c>
      <c r="N4" s="23">
        <v>430.76859999999999</v>
      </c>
      <c r="O4" s="22">
        <v>1.059895</v>
      </c>
      <c r="P4" s="22">
        <v>3.352754</v>
      </c>
      <c r="Q4" s="18">
        <v>127.6802</v>
      </c>
      <c r="R4" s="11">
        <f>(L4/L$170)*100</f>
        <v>240</v>
      </c>
      <c r="S4" s="11">
        <f>((M4-$M$166)/($M$170-$M$166))*100</f>
        <v>8.0000000000000071</v>
      </c>
      <c r="T4" s="11">
        <f>(N4/N$170)*100</f>
        <v>4307.6859999999997</v>
      </c>
      <c r="U4" s="11">
        <f>(O4/O$170)*100</f>
        <v>1059.895</v>
      </c>
      <c r="V4" s="11">
        <f>(P4/P$170)*100</f>
        <v>1117.5846666666666</v>
      </c>
      <c r="W4" s="11">
        <f>(Q4/Q$170)*100</f>
        <v>63.8401</v>
      </c>
      <c r="X4" s="14">
        <f>SUMPRODUCT($L$167:$Q$167, R4:W4)/SUM($L$167:$Q$167)</f>
        <v>1087.1375791802236</v>
      </c>
      <c r="Y4" s="11" t="str">
        <f t="shared" si="0"/>
        <v>Not Sustainable</v>
      </c>
    </row>
    <row r="5" spans="1:25" x14ac:dyDescent="0.3">
      <c r="A5" s="8">
        <v>7</v>
      </c>
      <c r="B5" s="9">
        <v>2009</v>
      </c>
      <c r="C5" s="9" t="s">
        <v>25</v>
      </c>
      <c r="D5" s="8" t="s">
        <v>26</v>
      </c>
      <c r="E5" s="10" t="s">
        <v>32</v>
      </c>
      <c r="F5" s="11" t="s">
        <v>33</v>
      </c>
      <c r="G5" s="11" t="s">
        <v>34</v>
      </c>
      <c r="H5" s="12">
        <v>23.325669999999999</v>
      </c>
      <c r="I5" s="12">
        <v>90.701710000000006</v>
      </c>
      <c r="J5" s="13">
        <v>26.4</v>
      </c>
      <c r="K5" s="11">
        <v>74.672355989027736</v>
      </c>
      <c r="L5" s="13">
        <v>1100</v>
      </c>
      <c r="M5" s="13">
        <v>7</v>
      </c>
      <c r="N5" s="13">
        <v>227.52539999999999</v>
      </c>
      <c r="O5" s="13">
        <v>0.726574645996094</v>
      </c>
      <c r="P5" s="13">
        <v>9.0259043333333349</v>
      </c>
      <c r="Q5" s="13">
        <v>79.117734374999998</v>
      </c>
      <c r="R5" s="11">
        <f>(L5/L$170)*100</f>
        <v>275</v>
      </c>
      <c r="S5" s="11">
        <f>((M5-$M$166)/($M$170-$M$166))*100</f>
        <v>0</v>
      </c>
      <c r="T5" s="11">
        <f>(N5/N$170)*100</f>
        <v>2275.2539999999999</v>
      </c>
      <c r="U5" s="11">
        <f>(O5/O$170)*100</f>
        <v>726.57464599609398</v>
      </c>
      <c r="V5" s="11">
        <f>(P5/P$170)*100</f>
        <v>3008.6347777777787</v>
      </c>
      <c r="W5" s="11">
        <f>(Q5/Q$170)*100</f>
        <v>39.558867187499999</v>
      </c>
      <c r="X5" s="14">
        <f>SUMPRODUCT($L$167:$Q$167, R5:W5)/SUM($L$167:$Q$167)</f>
        <v>1290.903535899525</v>
      </c>
      <c r="Y5" s="11" t="str">
        <f t="shared" si="0"/>
        <v>Not Sustainable</v>
      </c>
    </row>
    <row r="6" spans="1:25" x14ac:dyDescent="0.3">
      <c r="A6" s="8">
        <v>9</v>
      </c>
      <c r="B6" s="15">
        <v>2010</v>
      </c>
      <c r="C6" s="15" t="s">
        <v>25</v>
      </c>
      <c r="D6" s="8" t="s">
        <v>26</v>
      </c>
      <c r="E6" s="16" t="s">
        <v>32</v>
      </c>
      <c r="F6" s="11" t="s">
        <v>35</v>
      </c>
      <c r="G6" s="11" t="s">
        <v>34</v>
      </c>
      <c r="H6" s="17">
        <v>23.325669999999999</v>
      </c>
      <c r="I6" s="17">
        <v>90.701710000000006</v>
      </c>
      <c r="J6" s="18">
        <v>26.6</v>
      </c>
      <c r="K6" s="11">
        <v>102.13414634146342</v>
      </c>
      <c r="L6" s="18">
        <v>1000</v>
      </c>
      <c r="M6" s="18">
        <v>6.8</v>
      </c>
      <c r="N6" s="19">
        <v>265.983</v>
      </c>
      <c r="O6" s="19">
        <v>0.62483739999999999</v>
      </c>
      <c r="P6" s="19">
        <v>9.8024380000000004</v>
      </c>
      <c r="Q6" s="18">
        <v>103.36280000000001</v>
      </c>
      <c r="R6" s="11">
        <f>(L6/L$170)*100</f>
        <v>250</v>
      </c>
      <c r="S6" s="11">
        <f>((M6-$M$166)/($M$170-$M$166))*100</f>
        <v>-40.000000000000036</v>
      </c>
      <c r="T6" s="11">
        <f>(N6/N$170)*100</f>
        <v>2659.8300000000004</v>
      </c>
      <c r="U6" s="11">
        <f>(O6/O$170)*100</f>
        <v>624.83739999999989</v>
      </c>
      <c r="V6" s="11">
        <f>(P6/P$170)*100</f>
        <v>3267.4793333333332</v>
      </c>
      <c r="W6" s="11">
        <f>(Q6/Q$170)*100</f>
        <v>51.681399999999996</v>
      </c>
      <c r="X6" s="14">
        <f>SUMPRODUCT($L$167:$Q$167, R6:W6)/SUM($L$167:$Q$167)</f>
        <v>1281.9575063990012</v>
      </c>
      <c r="Y6" s="11" t="str">
        <f t="shared" si="0"/>
        <v>Not Sustainable</v>
      </c>
    </row>
    <row r="7" spans="1:25" x14ac:dyDescent="0.3">
      <c r="A7" s="8">
        <v>11</v>
      </c>
      <c r="B7" s="9">
        <v>2009</v>
      </c>
      <c r="C7" s="9" t="s">
        <v>25</v>
      </c>
      <c r="D7" s="8" t="s">
        <v>26</v>
      </c>
      <c r="E7" s="10" t="s">
        <v>36</v>
      </c>
      <c r="F7" s="11" t="s">
        <v>33</v>
      </c>
      <c r="G7" s="11" t="s">
        <v>34</v>
      </c>
      <c r="H7" s="12">
        <v>23.325669999999999</v>
      </c>
      <c r="I7" s="12">
        <v>90.701710000000006</v>
      </c>
      <c r="J7" s="13">
        <v>26.6</v>
      </c>
      <c r="K7" s="11">
        <v>74.672355989027736</v>
      </c>
      <c r="L7" s="13">
        <v>1320</v>
      </c>
      <c r="M7" s="13">
        <v>7.1</v>
      </c>
      <c r="N7" s="24">
        <v>51.99</v>
      </c>
      <c r="O7" s="13">
        <v>0.955887939453125</v>
      </c>
      <c r="P7" s="13">
        <v>5.7857723333333331</v>
      </c>
      <c r="Q7" s="13">
        <v>62.951492187500001</v>
      </c>
      <c r="R7" s="11">
        <f>(L7/L$170)*100</f>
        <v>330</v>
      </c>
      <c r="S7" s="11">
        <f>((M7-$M$166)/($M$170-$M$166))*100</f>
        <v>19.999999999999929</v>
      </c>
      <c r="T7" s="11">
        <f>(N7/N$170)*100</f>
        <v>519.9</v>
      </c>
      <c r="U7" s="11">
        <f>(O7/O$170)*100</f>
        <v>955.887939453125</v>
      </c>
      <c r="V7" s="11">
        <f>(P7/P$170)*100</f>
        <v>1928.5907777777777</v>
      </c>
      <c r="W7" s="11">
        <f>(Q7/Q$170)*100</f>
        <v>31.475746093750001</v>
      </c>
      <c r="X7" s="14">
        <f>SUMPRODUCT($L$167:$Q$167, R7:W7)/SUM($L$167:$Q$167)</f>
        <v>1181.8887125683082</v>
      </c>
      <c r="Y7" s="11" t="str">
        <f t="shared" si="0"/>
        <v>Not Sustainable</v>
      </c>
    </row>
    <row r="8" spans="1:25" x14ac:dyDescent="0.3">
      <c r="A8" s="8">
        <v>13</v>
      </c>
      <c r="B8" s="15">
        <v>2010</v>
      </c>
      <c r="C8" s="15" t="s">
        <v>25</v>
      </c>
      <c r="D8" s="8" t="s">
        <v>26</v>
      </c>
      <c r="E8" s="16" t="s">
        <v>36</v>
      </c>
      <c r="F8" s="11" t="s">
        <v>35</v>
      </c>
      <c r="G8" s="11" t="s">
        <v>34</v>
      </c>
      <c r="H8" s="17">
        <v>23.325669999999999</v>
      </c>
      <c r="I8" s="17">
        <v>90.701710000000006</v>
      </c>
      <c r="J8" s="18">
        <v>26.5</v>
      </c>
      <c r="K8" s="11">
        <v>102.13414634146342</v>
      </c>
      <c r="L8" s="18">
        <v>1233</v>
      </c>
      <c r="M8" s="18">
        <v>6.6</v>
      </c>
      <c r="N8" s="24">
        <v>55.925669999999997</v>
      </c>
      <c r="O8" s="19">
        <v>0.93752480000000005</v>
      </c>
      <c r="P8" s="19">
        <v>5.8976120000000005</v>
      </c>
      <c r="Q8" s="18">
        <v>75.90655000000001</v>
      </c>
      <c r="R8" s="11">
        <f>(L8/L$170)*100</f>
        <v>308.25</v>
      </c>
      <c r="S8" s="11">
        <f>((M8-$M$166)/($M$170-$M$166))*100</f>
        <v>-80.000000000000071</v>
      </c>
      <c r="T8" s="11">
        <f>(N8/N$170)*100</f>
        <v>559.25670000000002</v>
      </c>
      <c r="U8" s="11">
        <f>(O8/O$170)*100</f>
        <v>937.52479999999991</v>
      </c>
      <c r="V8" s="11">
        <f>(P8/P$170)*100</f>
        <v>1965.8706666666671</v>
      </c>
      <c r="W8" s="11">
        <f>(Q8/Q$170)*100</f>
        <v>37.953275000000005</v>
      </c>
      <c r="X8" s="14">
        <f>SUMPRODUCT($L$167:$Q$167, R8:W8)/SUM($L$167:$Q$167)</f>
        <v>1176.8213850031718</v>
      </c>
      <c r="Y8" s="11" t="str">
        <f t="shared" si="0"/>
        <v>Not Sustainable</v>
      </c>
    </row>
    <row r="9" spans="1:25" x14ac:dyDescent="0.3">
      <c r="A9" s="8">
        <v>15</v>
      </c>
      <c r="B9" s="9">
        <v>2009</v>
      </c>
      <c r="C9" s="9" t="s">
        <v>25</v>
      </c>
      <c r="D9" s="8" t="s">
        <v>26</v>
      </c>
      <c r="E9" s="10" t="s">
        <v>37</v>
      </c>
      <c r="F9" s="11" t="s">
        <v>30</v>
      </c>
      <c r="G9" s="11" t="s">
        <v>31</v>
      </c>
      <c r="H9" s="12">
        <v>23.325669999999999</v>
      </c>
      <c r="I9" s="12">
        <v>90.701710000000006</v>
      </c>
      <c r="J9" s="13">
        <v>26.6</v>
      </c>
      <c r="K9" s="11">
        <v>231.63669612922888</v>
      </c>
      <c r="L9" s="13">
        <v>1090</v>
      </c>
      <c r="M9" s="13">
        <v>6.9</v>
      </c>
      <c r="N9" s="13">
        <v>8.4899000000000004</v>
      </c>
      <c r="O9" s="13">
        <v>3.6761762695312501</v>
      </c>
      <c r="P9" s="13">
        <v>1.6380579999999998</v>
      </c>
      <c r="Q9" s="13">
        <v>66.392804687500004</v>
      </c>
      <c r="R9" s="11">
        <f>(L9/L$170)*100</f>
        <v>272.5</v>
      </c>
      <c r="S9" s="11">
        <f>((M9-$M$166)/($M$170-$M$166))*100</f>
        <v>-19.999999999999929</v>
      </c>
      <c r="T9" s="11">
        <f>(N9/N$170)*100</f>
        <v>84.899000000000001</v>
      </c>
      <c r="U9" s="11">
        <f>(O9/O$170)*100</f>
        <v>3676.17626953125</v>
      </c>
      <c r="V9" s="11">
        <f>(P9/P$170)*100</f>
        <v>546.01933333333329</v>
      </c>
      <c r="W9" s="11">
        <f>(Q9/Q$170)*100</f>
        <v>33.196402343750002</v>
      </c>
      <c r="X9" s="14">
        <f>SUMPRODUCT($L$167:$Q$167, R9:W9)/SUM($L$167:$Q$167)</f>
        <v>2842.7894361914414</v>
      </c>
      <c r="Y9" s="11" t="str">
        <f t="shared" si="0"/>
        <v>Not Sustainable</v>
      </c>
    </row>
    <row r="10" spans="1:25" x14ac:dyDescent="0.3">
      <c r="A10" s="8">
        <v>17</v>
      </c>
      <c r="B10" s="15">
        <v>2010</v>
      </c>
      <c r="C10" s="15" t="s">
        <v>25</v>
      </c>
      <c r="D10" s="8" t="s">
        <v>26</v>
      </c>
      <c r="E10" s="16" t="s">
        <v>37</v>
      </c>
      <c r="F10" s="11" t="s">
        <v>28</v>
      </c>
      <c r="G10" s="11" t="s">
        <v>29</v>
      </c>
      <c r="H10" s="17">
        <v>23.325669999999999</v>
      </c>
      <c r="I10" s="17">
        <v>90.701710000000006</v>
      </c>
      <c r="J10" s="18">
        <v>26.6</v>
      </c>
      <c r="K10" s="11">
        <v>13.715330691862237</v>
      </c>
      <c r="L10" s="18">
        <v>947</v>
      </c>
      <c r="M10" s="18">
        <v>6.5</v>
      </c>
      <c r="N10" s="19">
        <v>5.6315869999999997</v>
      </c>
      <c r="O10" s="19">
        <v>3.9029319999999998</v>
      </c>
      <c r="P10" s="19">
        <v>2.4138319999999998</v>
      </c>
      <c r="Q10" s="18">
        <v>58.033749999999998</v>
      </c>
      <c r="R10" s="11">
        <f>(L10/L$170)*100</f>
        <v>236.75000000000003</v>
      </c>
      <c r="S10" s="11">
        <f>((M10-$M$166)/($M$170-$M$166))*100</f>
        <v>-100</v>
      </c>
      <c r="T10" s="11">
        <f>(N10/N$170)*100</f>
        <v>56.315870000000004</v>
      </c>
      <c r="U10" s="11">
        <f>(O10/O$170)*100</f>
        <v>3902.9319999999998</v>
      </c>
      <c r="V10" s="11">
        <f>(P10/P$170)*100</f>
        <v>804.6106666666667</v>
      </c>
      <c r="W10" s="11">
        <f>(Q10/Q$170)*100</f>
        <v>29.016874999999999</v>
      </c>
      <c r="X10" s="14">
        <f>SUMPRODUCT($L$167:$Q$167, R10:W10)/SUM($L$167:$Q$167)</f>
        <v>3072.3352521527813</v>
      </c>
      <c r="Y10" s="11" t="str">
        <f t="shared" si="0"/>
        <v>Not Sustainable</v>
      </c>
    </row>
    <row r="11" spans="1:25" x14ac:dyDescent="0.3">
      <c r="A11" s="8">
        <v>19</v>
      </c>
      <c r="B11" s="15">
        <v>2011</v>
      </c>
      <c r="C11" s="15" t="s">
        <v>25</v>
      </c>
      <c r="D11" s="8" t="s">
        <v>26</v>
      </c>
      <c r="E11" s="20" t="s">
        <v>37</v>
      </c>
      <c r="F11" s="11" t="s">
        <v>28</v>
      </c>
      <c r="G11" s="11" t="s">
        <v>29</v>
      </c>
      <c r="H11" s="21">
        <v>23.325669999999999</v>
      </c>
      <c r="I11" s="21">
        <v>90.701710000000006</v>
      </c>
      <c r="J11" s="22">
        <v>26.6</v>
      </c>
      <c r="K11" s="11">
        <v>70.100579091740315</v>
      </c>
      <c r="L11" s="22">
        <v>1020</v>
      </c>
      <c r="M11" s="22">
        <v>7.2</v>
      </c>
      <c r="N11" s="23">
        <v>5.6</v>
      </c>
      <c r="O11" s="22">
        <v>3.3466230000000001</v>
      </c>
      <c r="P11" s="22">
        <v>1.5451619999999999</v>
      </c>
      <c r="Q11" s="18">
        <v>49.143629999999995</v>
      </c>
      <c r="R11" s="11">
        <f>(L11/L$170)*100</f>
        <v>254.99999999999997</v>
      </c>
      <c r="S11" s="11">
        <f>((M11-$M$166)/($M$170-$M$166))*100</f>
        <v>40.000000000000036</v>
      </c>
      <c r="T11" s="11">
        <f>(N11/N$170)*100</f>
        <v>55.999999999999993</v>
      </c>
      <c r="U11" s="11">
        <f>(O11/O$170)*100</f>
        <v>3346.6229999999996</v>
      </c>
      <c r="V11" s="11">
        <f>(P11/P$170)*100</f>
        <v>515.05400000000009</v>
      </c>
      <c r="W11" s="11">
        <f>(Q11/Q$170)*100</f>
        <v>24.571814999999997</v>
      </c>
      <c r="X11" s="14">
        <f>SUMPRODUCT($L$167:$Q$167, R11:W11)/SUM($L$167:$Q$167)</f>
        <v>2592.7757646810724</v>
      </c>
      <c r="Y11" s="11" t="str">
        <f t="shared" si="0"/>
        <v>Not Sustainable</v>
      </c>
    </row>
    <row r="12" spans="1:25" x14ac:dyDescent="0.3">
      <c r="A12" s="8">
        <v>21</v>
      </c>
      <c r="B12" s="9">
        <v>2009</v>
      </c>
      <c r="C12" s="9" t="s">
        <v>25</v>
      </c>
      <c r="D12" s="8" t="s">
        <v>26</v>
      </c>
      <c r="E12" s="10" t="s">
        <v>38</v>
      </c>
      <c r="F12" s="11" t="s">
        <v>30</v>
      </c>
      <c r="G12" s="11" t="s">
        <v>31</v>
      </c>
      <c r="H12" s="12">
        <v>23.325669999999999</v>
      </c>
      <c r="I12" s="12">
        <v>90.701710000000006</v>
      </c>
      <c r="J12" s="13">
        <v>26.5</v>
      </c>
      <c r="K12" s="11">
        <v>231.63669612922888</v>
      </c>
      <c r="L12" s="13">
        <v>860</v>
      </c>
      <c r="M12" s="13">
        <v>7</v>
      </c>
      <c r="N12" s="13">
        <v>9.2471599999999992</v>
      </c>
      <c r="O12" s="13">
        <v>2.6189265136718798</v>
      </c>
      <c r="P12" s="13">
        <v>1.32582</v>
      </c>
      <c r="Q12" s="13">
        <v>66.706132812500002</v>
      </c>
      <c r="R12" s="11">
        <f>(L12/L$170)*100</f>
        <v>215</v>
      </c>
      <c r="S12" s="11">
        <f>((M12-$M$166)/($M$170-$M$166))*100</f>
        <v>0</v>
      </c>
      <c r="T12" s="11">
        <f>(N12/N$170)*100</f>
        <v>92.471599999999981</v>
      </c>
      <c r="U12" s="11">
        <f>(O12/O$170)*100</f>
        <v>2618.9265136718795</v>
      </c>
      <c r="V12" s="11">
        <f>(P12/P$170)*100</f>
        <v>441.94000000000005</v>
      </c>
      <c r="W12" s="11">
        <f>(Q12/Q$170)*100</f>
        <v>33.353066406250001</v>
      </c>
      <c r="X12" s="14">
        <f>SUMPRODUCT($L$167:$Q$167, R12:W12)/SUM($L$167:$Q$167)</f>
        <v>2038.6039581595546</v>
      </c>
      <c r="Y12" s="11" t="str">
        <f t="shared" si="0"/>
        <v>Not Sustainable</v>
      </c>
    </row>
    <row r="13" spans="1:25" x14ac:dyDescent="0.3">
      <c r="A13" s="8">
        <v>23</v>
      </c>
      <c r="B13" s="15">
        <v>2010</v>
      </c>
      <c r="C13" s="15" t="s">
        <v>25</v>
      </c>
      <c r="D13" s="8" t="s">
        <v>26</v>
      </c>
      <c r="E13" s="16" t="s">
        <v>38</v>
      </c>
      <c r="F13" s="11" t="s">
        <v>28</v>
      </c>
      <c r="G13" s="11" t="s">
        <v>29</v>
      </c>
      <c r="H13" s="17">
        <v>23.325669999999999</v>
      </c>
      <c r="I13" s="17">
        <v>90.701710000000006</v>
      </c>
      <c r="J13" s="18">
        <v>26.5</v>
      </c>
      <c r="K13" s="11">
        <v>13.715330691862237</v>
      </c>
      <c r="L13" s="18">
        <v>996</v>
      </c>
      <c r="M13" s="18">
        <v>6.56</v>
      </c>
      <c r="N13" s="19">
        <v>8.5745450000000005</v>
      </c>
      <c r="O13" s="18">
        <v>3.1641678378906266</v>
      </c>
      <c r="P13" s="19">
        <v>1.0129999999999999</v>
      </c>
      <c r="Q13" s="18">
        <v>65.640774270833333</v>
      </c>
      <c r="R13" s="11">
        <f>(L13/L$170)*100</f>
        <v>249.00000000000003</v>
      </c>
      <c r="S13" s="11">
        <f>((M13-$M$166)/($M$170-$M$166))*100</f>
        <v>-88.000000000000085</v>
      </c>
      <c r="T13" s="11">
        <f>(N13/N$170)*100</f>
        <v>85.745450000000005</v>
      </c>
      <c r="U13" s="11">
        <f>(O13/O$170)*100</f>
        <v>3164.1678378906263</v>
      </c>
      <c r="V13" s="11">
        <f>(P13/P$170)*100</f>
        <v>337.66666666666663</v>
      </c>
      <c r="W13" s="11">
        <f>(Q13/Q$170)*100</f>
        <v>32.820387135416667</v>
      </c>
      <c r="X13" s="14">
        <f>SUMPRODUCT($L$167:$Q$167, R13:W13)/SUM($L$167:$Q$167)</f>
        <v>2413.76598303622</v>
      </c>
      <c r="Y13" s="11" t="str">
        <f t="shared" si="0"/>
        <v>Not Sustainable</v>
      </c>
    </row>
    <row r="14" spans="1:25" x14ac:dyDescent="0.3">
      <c r="A14" s="8">
        <v>25</v>
      </c>
      <c r="B14" s="15">
        <v>2010</v>
      </c>
      <c r="C14" s="15" t="s">
        <v>25</v>
      </c>
      <c r="D14" s="8" t="s">
        <v>26</v>
      </c>
      <c r="E14" s="16" t="s">
        <v>39</v>
      </c>
      <c r="F14" s="11" t="s">
        <v>28</v>
      </c>
      <c r="G14" s="11" t="s">
        <v>29</v>
      </c>
      <c r="H14" s="17">
        <v>23.325669999999999</v>
      </c>
      <c r="I14" s="17">
        <v>90.701710000000006</v>
      </c>
      <c r="J14" s="18">
        <v>26.6</v>
      </c>
      <c r="K14" s="11">
        <v>13.715330691862237</v>
      </c>
      <c r="L14" s="18">
        <v>887</v>
      </c>
      <c r="M14" s="18">
        <v>6.7</v>
      </c>
      <c r="N14" s="19">
        <v>5.6</v>
      </c>
      <c r="O14" s="18">
        <v>0.49169436666666666</v>
      </c>
      <c r="P14" s="19">
        <v>9.7210446666666659</v>
      </c>
      <c r="Q14" s="18">
        <v>78.845699999999994</v>
      </c>
      <c r="R14" s="11">
        <f>(L14/L$170)*100</f>
        <v>221.74999999999997</v>
      </c>
      <c r="S14" s="11">
        <f>((M14-$M$166)/($M$170-$M$166))*100</f>
        <v>-59.999999999999964</v>
      </c>
      <c r="T14" s="11">
        <f>(N14/N$170)*100</f>
        <v>55.999999999999993</v>
      </c>
      <c r="U14" s="11">
        <f>(O14/O$170)*100</f>
        <v>491.69436666666667</v>
      </c>
      <c r="V14" s="11">
        <f>(P14/P$170)*100</f>
        <v>3240.3482222222224</v>
      </c>
      <c r="W14" s="11">
        <f>(Q14/Q$170)*100</f>
        <v>39.422849999999997</v>
      </c>
      <c r="X14" s="14">
        <f>SUMPRODUCT($L$167:$Q$167, R14:W14)/SUM($L$167:$Q$167)</f>
        <v>1157.8210495419539</v>
      </c>
      <c r="Y14" s="11" t="str">
        <f t="shared" si="0"/>
        <v>Not Sustainable</v>
      </c>
    </row>
    <row r="15" spans="1:25" x14ac:dyDescent="0.3">
      <c r="A15" s="8">
        <v>27</v>
      </c>
      <c r="B15" s="15">
        <v>2011</v>
      </c>
      <c r="C15" s="15" t="s">
        <v>25</v>
      </c>
      <c r="D15" s="8" t="s">
        <v>26</v>
      </c>
      <c r="E15" s="20" t="s">
        <v>39</v>
      </c>
      <c r="F15" s="11" t="s">
        <v>28</v>
      </c>
      <c r="G15" s="11" t="s">
        <v>29</v>
      </c>
      <c r="H15" s="21">
        <v>23.325669999999999</v>
      </c>
      <c r="I15" s="21">
        <v>90.701710000000006</v>
      </c>
      <c r="J15" s="22">
        <v>27.1</v>
      </c>
      <c r="K15" s="11">
        <v>70.100579091740315</v>
      </c>
      <c r="L15" s="22">
        <v>820</v>
      </c>
      <c r="M15" s="22">
        <v>7.01</v>
      </c>
      <c r="N15" s="23">
        <v>5.6</v>
      </c>
      <c r="O15" s="22">
        <v>0.44247739999999997</v>
      </c>
      <c r="P15" s="22">
        <v>8.1174140000000001</v>
      </c>
      <c r="Q15" s="18">
        <v>96.719729999999998</v>
      </c>
      <c r="R15" s="11">
        <f>(L15/L$170)*100</f>
        <v>204.99999999999997</v>
      </c>
      <c r="S15" s="11">
        <f>((M15-$M$166)/($M$170-$M$166))*100</f>
        <v>1.9999999999999574</v>
      </c>
      <c r="T15" s="11">
        <f>(N15/N$170)*100</f>
        <v>55.999999999999993</v>
      </c>
      <c r="U15" s="11">
        <f>(O15/O$170)*100</f>
        <v>442.47739999999993</v>
      </c>
      <c r="V15" s="11">
        <f>(P15/P$170)*100</f>
        <v>2705.8046666666669</v>
      </c>
      <c r="W15" s="11">
        <f>(Q15/Q$170)*100</f>
        <v>48.359864999999999</v>
      </c>
      <c r="X15" s="14">
        <f>SUMPRODUCT($L$167:$Q$167, R15:W15)/SUM($L$167:$Q$167)</f>
        <v>990.907521999918</v>
      </c>
      <c r="Y15" s="11" t="str">
        <f t="shared" si="0"/>
        <v>Not Sustainable</v>
      </c>
    </row>
    <row r="16" spans="1:25" x14ac:dyDescent="0.3">
      <c r="A16" s="8">
        <v>29</v>
      </c>
      <c r="B16" s="15">
        <v>2010</v>
      </c>
      <c r="C16" s="15" t="s">
        <v>25</v>
      </c>
      <c r="D16" s="8" t="s">
        <v>26</v>
      </c>
      <c r="E16" s="16" t="s">
        <v>40</v>
      </c>
      <c r="F16" s="11" t="s">
        <v>28</v>
      </c>
      <c r="G16" s="11" t="s">
        <v>29</v>
      </c>
      <c r="H16" s="17">
        <v>23.325669999999999</v>
      </c>
      <c r="I16" s="17">
        <v>90.701710000000006</v>
      </c>
      <c r="J16" s="18">
        <v>27</v>
      </c>
      <c r="K16" s="11">
        <v>53.337397135019806</v>
      </c>
      <c r="L16" s="18">
        <v>582</v>
      </c>
      <c r="M16" s="18">
        <v>7</v>
      </c>
      <c r="N16" s="19">
        <v>13.158939999999999</v>
      </c>
      <c r="O16" s="19">
        <v>7.7840530000000005E-2</v>
      </c>
      <c r="P16" s="19">
        <v>0.59139900000000001</v>
      </c>
      <c r="Q16" s="18">
        <v>25.29552</v>
      </c>
      <c r="R16" s="11">
        <f>(L16/L$170)*100</f>
        <v>145.5</v>
      </c>
      <c r="S16" s="11">
        <f>((M16-$M$166)/($M$170-$M$166))*100</f>
        <v>0</v>
      </c>
      <c r="T16" s="11">
        <f>(N16/N$170)*100</f>
        <v>131.58939999999998</v>
      </c>
      <c r="U16" s="11">
        <f>(O16/O$170)*100</f>
        <v>77.840530000000001</v>
      </c>
      <c r="V16" s="11">
        <f>(P16/P$170)*100</f>
        <v>197.13300000000001</v>
      </c>
      <c r="W16" s="11">
        <f>(Q16/Q$170)*100</f>
        <v>12.64776</v>
      </c>
      <c r="X16" s="14">
        <f>SUMPRODUCT($L$167:$Q$167, R16:W16)/SUM($L$167:$Q$167)</f>
        <v>106.75434186015103</v>
      </c>
      <c r="Y16" s="11" t="str">
        <f t="shared" si="0"/>
        <v>Poor</v>
      </c>
    </row>
    <row r="17" spans="1:25" x14ac:dyDescent="0.3">
      <c r="A17" s="8">
        <v>31</v>
      </c>
      <c r="B17" s="15">
        <v>2011</v>
      </c>
      <c r="C17" s="15" t="s">
        <v>25</v>
      </c>
      <c r="D17" s="8" t="s">
        <v>26</v>
      </c>
      <c r="E17" s="16" t="s">
        <v>40</v>
      </c>
      <c r="F17" s="11" t="s">
        <v>35</v>
      </c>
      <c r="G17" s="11" t="s">
        <v>34</v>
      </c>
      <c r="H17" s="17">
        <v>23.325669999999999</v>
      </c>
      <c r="I17" s="17">
        <v>90.701710000000006</v>
      </c>
      <c r="J17" s="18">
        <v>27.1</v>
      </c>
      <c r="K17" s="11">
        <v>100.57909174032307</v>
      </c>
      <c r="L17" s="18">
        <v>607</v>
      </c>
      <c r="M17" s="18">
        <v>6.85</v>
      </c>
      <c r="N17" s="19">
        <v>11.6327</v>
      </c>
      <c r="O17" s="19">
        <v>0.187419</v>
      </c>
      <c r="P17" s="19">
        <v>0.68090499999999998</v>
      </c>
      <c r="Q17" s="18">
        <v>25.7652</v>
      </c>
      <c r="R17" s="11">
        <f>(L17/L$170)*100</f>
        <v>151.75</v>
      </c>
      <c r="S17" s="11">
        <f>((M17-$M$166)/($M$170-$M$166))*100</f>
        <v>-30.000000000000071</v>
      </c>
      <c r="T17" s="11">
        <f>(N17/N$170)*100</f>
        <v>116.327</v>
      </c>
      <c r="U17" s="11">
        <f>(O17/O$170)*100</f>
        <v>187.41900000000001</v>
      </c>
      <c r="V17" s="11">
        <f>(P17/P$170)*100</f>
        <v>226.96833333333336</v>
      </c>
      <c r="W17" s="11">
        <f>(Q17/Q$170)*100</f>
        <v>12.8826</v>
      </c>
      <c r="X17" s="14">
        <f>SUMPRODUCT($L$167:$Q$167, R17:W17)/SUM($L$167:$Q$167)</f>
        <v>194.40070716025127</v>
      </c>
      <c r="Y17" s="11" t="str">
        <f t="shared" si="0"/>
        <v>Poor</v>
      </c>
    </row>
    <row r="18" spans="1:25" x14ac:dyDescent="0.3">
      <c r="A18" s="8">
        <v>33</v>
      </c>
      <c r="B18" s="9">
        <v>2009</v>
      </c>
      <c r="C18" s="9" t="s">
        <v>25</v>
      </c>
      <c r="D18" s="8" t="s">
        <v>41</v>
      </c>
      <c r="E18" s="10" t="s">
        <v>27</v>
      </c>
      <c r="F18" s="11" t="s">
        <v>35</v>
      </c>
      <c r="G18" s="11" t="s">
        <v>34</v>
      </c>
      <c r="H18" s="12">
        <v>23.42652</v>
      </c>
      <c r="I18" s="12">
        <v>90.775700000000001</v>
      </c>
      <c r="J18" s="13">
        <v>26.6</v>
      </c>
      <c r="K18" s="11">
        <v>100.57909174032307</v>
      </c>
      <c r="L18" s="13">
        <v>563</v>
      </c>
      <c r="M18" s="13">
        <v>6.9</v>
      </c>
      <c r="N18" s="13">
        <v>102.06699999999999</v>
      </c>
      <c r="O18" s="13">
        <v>0.204876434326172</v>
      </c>
      <c r="P18" s="13">
        <v>4.9636279296875001</v>
      </c>
      <c r="Q18" s="13">
        <v>67.8038515625</v>
      </c>
      <c r="R18" s="11">
        <f>(L18/L$170)*100</f>
        <v>140.75</v>
      </c>
      <c r="S18" s="11">
        <f>((M18-$M$166)/($M$170-$M$166))*100</f>
        <v>-19.999999999999929</v>
      </c>
      <c r="T18" s="11">
        <f>(N18/N$170)*100</f>
        <v>1020.67</v>
      </c>
      <c r="U18" s="11">
        <f>(O18/O$170)*100</f>
        <v>204.87643432617199</v>
      </c>
      <c r="V18" s="11">
        <f>(P18/P$170)*100</f>
        <v>1654.5426432291667</v>
      </c>
      <c r="W18" s="11">
        <f>(Q18/Q$170)*100</f>
        <v>33.90192578125</v>
      </c>
      <c r="X18" s="14">
        <f>SUMPRODUCT($L$167:$Q$167, R18:W18)/SUM($L$167:$Q$167)</f>
        <v>564.58922256648145</v>
      </c>
      <c r="Y18" s="11" t="str">
        <f t="shared" si="0"/>
        <v>Not Sustainable</v>
      </c>
    </row>
    <row r="19" spans="1:25" x14ac:dyDescent="0.3">
      <c r="A19" s="8">
        <v>35</v>
      </c>
      <c r="B19" s="15">
        <v>2010</v>
      </c>
      <c r="C19" s="15" t="s">
        <v>25</v>
      </c>
      <c r="D19" s="8" t="s">
        <v>41</v>
      </c>
      <c r="E19" s="16" t="s">
        <v>27</v>
      </c>
      <c r="F19" s="11" t="s">
        <v>28</v>
      </c>
      <c r="G19" s="11" t="s">
        <v>29</v>
      </c>
      <c r="H19" s="17">
        <v>23.42652</v>
      </c>
      <c r="I19" s="17">
        <v>90.775700000000001</v>
      </c>
      <c r="J19" s="18">
        <v>26.5</v>
      </c>
      <c r="K19" s="11">
        <v>9.1435537945748244</v>
      </c>
      <c r="L19" s="18">
        <v>364</v>
      </c>
      <c r="M19" s="18">
        <v>6.9</v>
      </c>
      <c r="N19" s="19">
        <v>73.150409999999994</v>
      </c>
      <c r="O19" s="19">
        <v>0.11398850000000001</v>
      </c>
      <c r="P19" s="19">
        <v>5.5538599999999994</v>
      </c>
      <c r="Q19" s="18">
        <v>64.13776</v>
      </c>
      <c r="R19" s="11">
        <f>(L19/L$170)*100</f>
        <v>91</v>
      </c>
      <c r="S19" s="11">
        <f>((M19-$M$166)/($M$170-$M$166))*100</f>
        <v>-19.999999999999929</v>
      </c>
      <c r="T19" s="11">
        <f>(N19/N$170)*100</f>
        <v>731.50409999999988</v>
      </c>
      <c r="U19" s="11">
        <f>(O19/O$170)*100</f>
        <v>113.9885</v>
      </c>
      <c r="V19" s="11">
        <f>(P19/P$170)*100</f>
        <v>1851.2866666666664</v>
      </c>
      <c r="W19" s="11">
        <f>(Q19/Q$170)*100</f>
        <v>32.06888</v>
      </c>
      <c r="X19" s="14">
        <f>SUMPRODUCT($L$167:$Q$167, R19:W19)/SUM($L$167:$Q$167)</f>
        <v>543.80591638201645</v>
      </c>
      <c r="Y19" s="11" t="str">
        <f t="shared" si="0"/>
        <v>Not Sustainable</v>
      </c>
    </row>
    <row r="20" spans="1:25" x14ac:dyDescent="0.3">
      <c r="A20" s="8">
        <v>37</v>
      </c>
      <c r="B20" s="9">
        <v>2009</v>
      </c>
      <c r="C20" s="9" t="s">
        <v>25</v>
      </c>
      <c r="D20" s="8" t="s">
        <v>41</v>
      </c>
      <c r="E20" s="10" t="s">
        <v>32</v>
      </c>
      <c r="F20" s="11" t="s">
        <v>35</v>
      </c>
      <c r="G20" s="11" t="s">
        <v>34</v>
      </c>
      <c r="H20" s="12">
        <v>23.42652</v>
      </c>
      <c r="I20" s="12">
        <v>90.775700000000001</v>
      </c>
      <c r="J20" s="13">
        <v>26.9</v>
      </c>
      <c r="K20" s="11">
        <v>100.57909174032307</v>
      </c>
      <c r="L20" s="13">
        <v>1330</v>
      </c>
      <c r="M20" s="13">
        <v>6.9</v>
      </c>
      <c r="N20" s="13">
        <v>281.85340000000002</v>
      </c>
      <c r="O20" s="13">
        <v>0.344147064208984</v>
      </c>
      <c r="P20" s="13">
        <v>6.3401923828125</v>
      </c>
      <c r="Q20" s="13">
        <v>87.926523437499995</v>
      </c>
      <c r="R20" s="11">
        <f>(L20/L$170)*100</f>
        <v>332.5</v>
      </c>
      <c r="S20" s="11">
        <f>((M20-$M$166)/($M$170-$M$166))*100</f>
        <v>-19.999999999999929</v>
      </c>
      <c r="T20" s="11">
        <f>(N20/N$170)*100</f>
        <v>2818.5340000000006</v>
      </c>
      <c r="U20" s="11">
        <f>(O20/O$170)*100</f>
        <v>344.14706420898398</v>
      </c>
      <c r="V20" s="11">
        <f>(P20/P$170)*100</f>
        <v>2113.3974609375</v>
      </c>
      <c r="W20" s="11">
        <f>(Q20/Q$170)*100</f>
        <v>43.963261718749997</v>
      </c>
      <c r="X20" s="14">
        <f>SUMPRODUCT($L$167:$Q$167, R20:W20)/SUM($L$167:$Q$167)</f>
        <v>793.15120472884257</v>
      </c>
      <c r="Y20" s="11" t="str">
        <f t="shared" si="0"/>
        <v>Not Sustainable</v>
      </c>
    </row>
    <row r="21" spans="1:25" x14ac:dyDescent="0.3">
      <c r="A21" s="8">
        <v>39</v>
      </c>
      <c r="B21" s="15">
        <v>2010</v>
      </c>
      <c r="C21" s="15" t="s">
        <v>25</v>
      </c>
      <c r="D21" s="8" t="s">
        <v>41</v>
      </c>
      <c r="E21" s="16" t="s">
        <v>32</v>
      </c>
      <c r="F21" s="11" t="s">
        <v>28</v>
      </c>
      <c r="G21" s="11" t="s">
        <v>29</v>
      </c>
      <c r="H21" s="17">
        <v>23.42652</v>
      </c>
      <c r="I21" s="17">
        <v>90.775700000000001</v>
      </c>
      <c r="J21" s="18">
        <v>26.7</v>
      </c>
      <c r="K21" s="11">
        <v>9.1435537945748244</v>
      </c>
      <c r="L21" s="18">
        <v>1297</v>
      </c>
      <c r="M21" s="18">
        <v>7</v>
      </c>
      <c r="N21" s="18">
        <v>251.6122</v>
      </c>
      <c r="O21" s="19">
        <v>0.13852400000000001</v>
      </c>
      <c r="P21" s="19">
        <v>4.3548450000000001</v>
      </c>
      <c r="Q21" s="18">
        <v>64.022589999999994</v>
      </c>
      <c r="R21" s="11">
        <f>(L21/L$170)*100</f>
        <v>324.25</v>
      </c>
      <c r="S21" s="11">
        <f>((M21-$M$166)/($M$170-$M$166))*100</f>
        <v>0</v>
      </c>
      <c r="T21" s="11">
        <f>(N21/N$170)*100</f>
        <v>2516.1219999999998</v>
      </c>
      <c r="U21" s="11">
        <f>(O21/O$170)*100</f>
        <v>138.524</v>
      </c>
      <c r="V21" s="11">
        <f>(P21/P$170)*100</f>
        <v>1451.6150000000002</v>
      </c>
      <c r="W21" s="11">
        <f>(Q21/Q$170)*100</f>
        <v>32.011294999999997</v>
      </c>
      <c r="X21" s="14">
        <f>SUMPRODUCT($L$167:$Q$167, R21:W21)/SUM($L$167:$Q$167)</f>
        <v>477.12244200196454</v>
      </c>
      <c r="Y21" s="11" t="str">
        <f t="shared" si="0"/>
        <v>Not Sustainable</v>
      </c>
    </row>
    <row r="22" spans="1:25" x14ac:dyDescent="0.3">
      <c r="A22" s="8">
        <v>41</v>
      </c>
      <c r="B22" s="15">
        <v>2011</v>
      </c>
      <c r="C22" s="15" t="s">
        <v>25</v>
      </c>
      <c r="D22" s="8" t="s">
        <v>41</v>
      </c>
      <c r="E22" s="20" t="s">
        <v>32</v>
      </c>
      <c r="F22" s="11" t="s">
        <v>42</v>
      </c>
      <c r="G22" s="11" t="s">
        <v>31</v>
      </c>
      <c r="H22" s="21">
        <v>23.42652</v>
      </c>
      <c r="I22" s="21">
        <v>90.775700000000001</v>
      </c>
      <c r="J22" s="22">
        <v>27.1</v>
      </c>
      <c r="K22" s="11">
        <v>44.193843340444985</v>
      </c>
      <c r="L22" s="22">
        <v>1631</v>
      </c>
      <c r="M22" s="22">
        <v>7.12</v>
      </c>
      <c r="N22" s="23">
        <v>292.18799999999999</v>
      </c>
      <c r="O22" s="22">
        <v>0.1530686</v>
      </c>
      <c r="P22" s="22">
        <v>3.81223</v>
      </c>
      <c r="Q22" s="18">
        <v>68.948350000000005</v>
      </c>
      <c r="R22" s="11">
        <f>(L22/L$170)*100</f>
        <v>407.74999999999994</v>
      </c>
      <c r="S22" s="11">
        <f>((M22-$M$166)/($M$170-$M$166))*100</f>
        <v>24.000000000000021</v>
      </c>
      <c r="T22" s="11">
        <f>(N22/N$170)*100</f>
        <v>2921.8799999999997</v>
      </c>
      <c r="U22" s="11">
        <f>(O22/O$170)*100</f>
        <v>153.0686</v>
      </c>
      <c r="V22" s="11">
        <f>(P22/P$170)*100</f>
        <v>1270.7433333333333</v>
      </c>
      <c r="W22" s="11">
        <f>(Q22/Q$170)*100</f>
        <v>34.474175000000002</v>
      </c>
      <c r="X22" s="14">
        <f>SUMPRODUCT($L$167:$Q$167, R22:W22)/SUM($L$167:$Q$167)</f>
        <v>446.66291536517485</v>
      </c>
      <c r="Y22" s="11" t="str">
        <f t="shared" si="0"/>
        <v>Not Sustainable</v>
      </c>
    </row>
    <row r="23" spans="1:25" x14ac:dyDescent="0.3">
      <c r="A23" s="8">
        <v>43</v>
      </c>
      <c r="B23" s="9">
        <v>2009</v>
      </c>
      <c r="C23" s="9" t="s">
        <v>25</v>
      </c>
      <c r="D23" s="8" t="s">
        <v>41</v>
      </c>
      <c r="E23" s="10" t="s">
        <v>36</v>
      </c>
      <c r="F23" s="11" t="s">
        <v>30</v>
      </c>
      <c r="G23" s="11" t="s">
        <v>34</v>
      </c>
      <c r="H23" s="12">
        <v>23.42652</v>
      </c>
      <c r="I23" s="12">
        <v>90.775700000000001</v>
      </c>
      <c r="J23" s="13">
        <v>26.9</v>
      </c>
      <c r="K23" s="11">
        <v>234.68454739408716</v>
      </c>
      <c r="L23" s="13">
        <v>1130</v>
      </c>
      <c r="M23" s="13">
        <v>6.8</v>
      </c>
      <c r="N23" s="13">
        <v>103.22320666666667</v>
      </c>
      <c r="O23" s="13">
        <v>2.7307763671875001</v>
      </c>
      <c r="P23" s="13">
        <v>7.0519999999999996</v>
      </c>
      <c r="Q23" s="13">
        <v>88.419124999999994</v>
      </c>
      <c r="R23" s="11">
        <f>(L23/L$170)*100</f>
        <v>282.5</v>
      </c>
      <c r="S23" s="11">
        <f>((M23-$M$166)/($M$170-$M$166))*100</f>
        <v>-40.000000000000036</v>
      </c>
      <c r="T23" s="11">
        <f>(N23/N$170)*100</f>
        <v>1032.2320666666667</v>
      </c>
      <c r="U23" s="11">
        <f>(O23/O$170)*100</f>
        <v>2730.7763671875</v>
      </c>
      <c r="V23" s="11">
        <f>(P23/P$170)*100</f>
        <v>2350.666666666667</v>
      </c>
      <c r="W23" s="11">
        <f>(Q23/Q$170)*100</f>
        <v>44.209562499999997</v>
      </c>
      <c r="X23" s="14">
        <f>SUMPRODUCT($L$167:$Q$167, R23:W23)/SUM($L$167:$Q$167)</f>
        <v>2596.2651899006482</v>
      </c>
      <c r="Y23" s="11" t="str">
        <f t="shared" si="0"/>
        <v>Not Sustainable</v>
      </c>
    </row>
    <row r="24" spans="1:25" x14ac:dyDescent="0.3">
      <c r="A24" s="8">
        <v>45</v>
      </c>
      <c r="B24" s="15">
        <v>2010</v>
      </c>
      <c r="C24" s="15" t="s">
        <v>25</v>
      </c>
      <c r="D24" s="8" t="s">
        <v>41</v>
      </c>
      <c r="E24" s="16" t="s">
        <v>36</v>
      </c>
      <c r="F24" s="11" t="s">
        <v>28</v>
      </c>
      <c r="G24" s="11" t="s">
        <v>29</v>
      </c>
      <c r="H24" s="17">
        <v>23.42652</v>
      </c>
      <c r="I24" s="17">
        <v>90.775700000000001</v>
      </c>
      <c r="J24" s="18">
        <v>26.8</v>
      </c>
      <c r="K24" s="11">
        <v>28.95458701615361</v>
      </c>
      <c r="L24" s="18">
        <v>1271</v>
      </c>
      <c r="M24" s="18">
        <v>6.9</v>
      </c>
      <c r="N24" s="19">
        <v>117.3797</v>
      </c>
      <c r="O24" s="18">
        <v>1.9317077890624998</v>
      </c>
      <c r="P24" s="19">
        <v>6.6633630000000004</v>
      </c>
      <c r="Q24" s="18">
        <v>39.506879999999995</v>
      </c>
      <c r="R24" s="11">
        <f>(L24/L$170)*100</f>
        <v>317.75</v>
      </c>
      <c r="S24" s="11">
        <f>((M24-$M$166)/($M$170-$M$166))*100</f>
        <v>-19.999999999999929</v>
      </c>
      <c r="T24" s="11">
        <f>(N24/N$170)*100</f>
        <v>1173.797</v>
      </c>
      <c r="U24" s="11">
        <f>(O24/O$170)*100</f>
        <v>1931.7077890624996</v>
      </c>
      <c r="V24" s="11">
        <f>(P24/P$170)*100</f>
        <v>2221.1210000000001</v>
      </c>
      <c r="W24" s="11">
        <f>(Q24/Q$170)*100</f>
        <v>19.753439999999998</v>
      </c>
      <c r="X24" s="14">
        <f>SUMPRODUCT($L$167:$Q$167, R24:W24)/SUM($L$167:$Q$167)</f>
        <v>1977.0216022708571</v>
      </c>
      <c r="Y24" s="11" t="str">
        <f t="shared" si="0"/>
        <v>Not Sustainable</v>
      </c>
    </row>
    <row r="25" spans="1:25" x14ac:dyDescent="0.3">
      <c r="A25" s="8">
        <v>47</v>
      </c>
      <c r="B25" s="9">
        <v>2009</v>
      </c>
      <c r="C25" s="9" t="s">
        <v>25</v>
      </c>
      <c r="D25" s="8" t="s">
        <v>41</v>
      </c>
      <c r="E25" s="10" t="s">
        <v>37</v>
      </c>
      <c r="F25" s="11" t="s">
        <v>30</v>
      </c>
      <c r="G25" s="11" t="s">
        <v>34</v>
      </c>
      <c r="H25" s="12">
        <v>23.42652</v>
      </c>
      <c r="I25" s="12">
        <v>90.775700000000001</v>
      </c>
      <c r="J25" s="13">
        <v>27.3</v>
      </c>
      <c r="K25" s="11">
        <v>234.68454739408716</v>
      </c>
      <c r="L25" s="13">
        <v>2640</v>
      </c>
      <c r="M25" s="13">
        <v>6.7</v>
      </c>
      <c r="N25" s="13">
        <v>11.09538</v>
      </c>
      <c r="O25" s="13">
        <v>2.1160712890625</v>
      </c>
      <c r="P25" s="13">
        <v>4.8536650000000003</v>
      </c>
      <c r="Q25" s="13">
        <v>94.031109375</v>
      </c>
      <c r="R25" s="11">
        <f>(L25/L$170)*100</f>
        <v>660</v>
      </c>
      <c r="S25" s="11">
        <f>((M25-$M$166)/($M$170-$M$166))*100</f>
        <v>-59.999999999999964</v>
      </c>
      <c r="T25" s="11">
        <f>(N25/N$170)*100</f>
        <v>110.95380000000002</v>
      </c>
      <c r="U25" s="11">
        <f>(O25/O$170)*100</f>
        <v>2116.0712890625</v>
      </c>
      <c r="V25" s="11">
        <f>(P25/P$170)*100</f>
        <v>1617.8883333333335</v>
      </c>
      <c r="W25" s="11">
        <f>(Q25/Q$170)*100</f>
        <v>47.0155546875</v>
      </c>
      <c r="X25" s="14">
        <f>SUMPRODUCT($L$167:$Q$167, R25:W25)/SUM($L$167:$Q$167)</f>
        <v>1956.5587421825437</v>
      </c>
      <c r="Y25" s="11" t="str">
        <f t="shared" si="0"/>
        <v>Not Sustainable</v>
      </c>
    </row>
    <row r="26" spans="1:25" x14ac:dyDescent="0.3">
      <c r="A26" s="8">
        <v>49</v>
      </c>
      <c r="B26" s="15">
        <v>2010</v>
      </c>
      <c r="C26" s="15" t="s">
        <v>25</v>
      </c>
      <c r="D26" s="8" t="s">
        <v>41</v>
      </c>
      <c r="E26" s="16" t="s">
        <v>37</v>
      </c>
      <c r="F26" s="11" t="s">
        <v>28</v>
      </c>
      <c r="G26" s="11" t="s">
        <v>29</v>
      </c>
      <c r="H26" s="17">
        <v>23.42652</v>
      </c>
      <c r="I26" s="17">
        <v>90.775700000000001</v>
      </c>
      <c r="J26" s="18">
        <v>27</v>
      </c>
      <c r="K26" s="11">
        <v>28.95458701615361</v>
      </c>
      <c r="L26" s="18">
        <v>2330</v>
      </c>
      <c r="M26" s="18">
        <v>6.7</v>
      </c>
      <c r="N26" s="19">
        <v>9.258991</v>
      </c>
      <c r="O26" s="19">
        <v>3.8371979999999999</v>
      </c>
      <c r="P26" s="19">
        <v>6.8684799999999999</v>
      </c>
      <c r="Q26" s="18">
        <v>106.16810000000001</v>
      </c>
      <c r="R26" s="11">
        <f>(L26/L$170)*100</f>
        <v>582.5</v>
      </c>
      <c r="S26" s="11">
        <f>((M26-$M$166)/($M$170-$M$166))*100</f>
        <v>-59.999999999999964</v>
      </c>
      <c r="T26" s="11">
        <f>(N26/N$170)*100</f>
        <v>92.589910000000003</v>
      </c>
      <c r="U26" s="11">
        <f>(O26/O$170)*100</f>
        <v>3837.1979999999994</v>
      </c>
      <c r="V26" s="11">
        <f>(P26/P$170)*100</f>
        <v>2289.4933333333333</v>
      </c>
      <c r="W26" s="11">
        <f>(Q26/Q$170)*100</f>
        <v>53.084050000000005</v>
      </c>
      <c r="X26" s="14">
        <f>SUMPRODUCT($L$167:$Q$167, R26:W26)/SUM($L$167:$Q$167)</f>
        <v>3389.2765747948506</v>
      </c>
      <c r="Y26" s="11" t="str">
        <f t="shared" si="0"/>
        <v>Not Sustainable</v>
      </c>
    </row>
    <row r="27" spans="1:25" x14ac:dyDescent="0.3">
      <c r="A27" s="8">
        <v>51</v>
      </c>
      <c r="B27" s="15">
        <v>2011</v>
      </c>
      <c r="C27" s="15" t="s">
        <v>25</v>
      </c>
      <c r="D27" s="8" t="s">
        <v>41</v>
      </c>
      <c r="E27" s="20" t="s">
        <v>37</v>
      </c>
      <c r="F27" s="11" t="s">
        <v>42</v>
      </c>
      <c r="G27" s="11" t="s">
        <v>31</v>
      </c>
      <c r="H27" s="21">
        <v>23.42652</v>
      </c>
      <c r="I27" s="21">
        <v>90.775700000000001</v>
      </c>
      <c r="J27" s="22">
        <v>27.5</v>
      </c>
      <c r="K27" s="11">
        <v>44.193843340444985</v>
      </c>
      <c r="L27" s="22">
        <v>1757</v>
      </c>
      <c r="M27" s="22">
        <v>6.83</v>
      </c>
      <c r="N27" s="23">
        <v>11.87687</v>
      </c>
      <c r="O27" s="22">
        <v>2.9235289999999998</v>
      </c>
      <c r="P27" s="22">
        <v>4.5127860000000002</v>
      </c>
      <c r="Q27" s="18">
        <v>63.15</v>
      </c>
      <c r="R27" s="11">
        <f>(L27/L$170)*100</f>
        <v>439.25</v>
      </c>
      <c r="S27" s="11">
        <f>((M27-$M$166)/($M$170-$M$166))*100</f>
        <v>-33.999999999999986</v>
      </c>
      <c r="T27" s="11">
        <f>(N27/N$170)*100</f>
        <v>118.7687</v>
      </c>
      <c r="U27" s="11">
        <f>(O27/O$170)*100</f>
        <v>2923.5289999999995</v>
      </c>
      <c r="V27" s="11">
        <f>(P27/P$170)*100</f>
        <v>1504.2620000000002</v>
      </c>
      <c r="W27" s="11">
        <f>(Q27/Q$170)*100</f>
        <v>31.574999999999996</v>
      </c>
      <c r="X27" s="14">
        <f>SUMPRODUCT($L$167:$Q$167, R27:W27)/SUM($L$167:$Q$167)</f>
        <v>2523.7715908895566</v>
      </c>
      <c r="Y27" s="11" t="str">
        <f t="shared" si="0"/>
        <v>Not Sustainable</v>
      </c>
    </row>
    <row r="28" spans="1:25" x14ac:dyDescent="0.3">
      <c r="A28" s="8">
        <v>52</v>
      </c>
      <c r="B28" s="9">
        <v>2009</v>
      </c>
      <c r="C28" s="9" t="s">
        <v>25</v>
      </c>
      <c r="D28" s="8" t="s">
        <v>41</v>
      </c>
      <c r="E28" s="10" t="s">
        <v>39</v>
      </c>
      <c r="F28" s="11" t="s">
        <v>30</v>
      </c>
      <c r="G28" s="11" t="s">
        <v>34</v>
      </c>
      <c r="H28" s="12">
        <v>23.42652</v>
      </c>
      <c r="I28" s="12">
        <v>90.775700000000001</v>
      </c>
      <c r="J28" s="13">
        <v>27.5</v>
      </c>
      <c r="K28" s="11">
        <v>234.68454739408716</v>
      </c>
      <c r="L28" s="13">
        <v>1320</v>
      </c>
      <c r="M28" s="13">
        <v>6.6</v>
      </c>
      <c r="N28" s="13">
        <v>11.615970000000001</v>
      </c>
      <c r="O28" s="13">
        <v>0.45160702514648399</v>
      </c>
      <c r="P28" s="13">
        <v>7.0522617187499996</v>
      </c>
      <c r="Q28" s="13">
        <v>82.139046875000005</v>
      </c>
      <c r="R28" s="11">
        <f>(L28/L$170)*100</f>
        <v>330</v>
      </c>
      <c r="S28" s="11">
        <f>((M28-$M$166)/($M$170-$M$166))*100</f>
        <v>-80.000000000000071</v>
      </c>
      <c r="T28" s="11">
        <f>(N28/N$170)*100</f>
        <v>116.1597</v>
      </c>
      <c r="U28" s="11">
        <f>(O28/O$170)*100</f>
        <v>451.60702514648392</v>
      </c>
      <c r="V28" s="11">
        <f>(P28/P$170)*100</f>
        <v>2350.75390625</v>
      </c>
      <c r="W28" s="11">
        <f>(Q28/Q$170)*100</f>
        <v>41.069523437500003</v>
      </c>
      <c r="X28" s="14">
        <f>SUMPRODUCT($L$167:$Q$167, R28:W28)/SUM($L$167:$Q$167)</f>
        <v>910.10347522244638</v>
      </c>
      <c r="Y28" s="11" t="str">
        <f t="shared" si="0"/>
        <v>Not Sustainable</v>
      </c>
    </row>
    <row r="29" spans="1:25" x14ac:dyDescent="0.3">
      <c r="A29" s="8">
        <v>54</v>
      </c>
      <c r="B29" s="15">
        <v>2010</v>
      </c>
      <c r="C29" s="15" t="s">
        <v>25</v>
      </c>
      <c r="D29" s="8" t="s">
        <v>41</v>
      </c>
      <c r="E29" s="16" t="s">
        <v>39</v>
      </c>
      <c r="F29" s="11" t="s">
        <v>28</v>
      </c>
      <c r="G29" s="11" t="s">
        <v>29</v>
      </c>
      <c r="H29" s="17">
        <v>23.42652</v>
      </c>
      <c r="I29" s="17">
        <v>90.775700000000001</v>
      </c>
      <c r="J29" s="18">
        <v>27.1</v>
      </c>
      <c r="K29" s="11">
        <v>28.95458701615361</v>
      </c>
      <c r="L29" s="18">
        <v>878</v>
      </c>
      <c r="M29" s="18">
        <v>6.7</v>
      </c>
      <c r="N29" s="19">
        <v>5.9505470000000003</v>
      </c>
      <c r="O29" s="19">
        <v>0.34393590000000002</v>
      </c>
      <c r="P29" s="19">
        <v>7.2594570000000003</v>
      </c>
      <c r="Q29" s="18">
        <v>85.418979999999991</v>
      </c>
      <c r="R29" s="11">
        <f>(L29/L$170)*100</f>
        <v>219.49999999999997</v>
      </c>
      <c r="S29" s="11">
        <f>((M29-$M$166)/($M$170-$M$166))*100</f>
        <v>-59.999999999999964</v>
      </c>
      <c r="T29" s="11">
        <f>(N29/N$170)*100</f>
        <v>59.505470000000003</v>
      </c>
      <c r="U29" s="11">
        <f>(O29/O$170)*100</f>
        <v>343.9359</v>
      </c>
      <c r="V29" s="11">
        <f>(P29/P$170)*100</f>
        <v>2419.819</v>
      </c>
      <c r="W29" s="11">
        <f>(Q29/Q$170)*100</f>
        <v>42.709489999999995</v>
      </c>
      <c r="X29" s="14">
        <f>SUMPRODUCT($L$167:$Q$167, R29:W29)/SUM($L$167:$Q$167)</f>
        <v>847.50213109092022</v>
      </c>
      <c r="Y29" s="11" t="str">
        <f t="shared" si="0"/>
        <v>Not Sustainable</v>
      </c>
    </row>
    <row r="30" spans="1:25" x14ac:dyDescent="0.3">
      <c r="A30" s="8">
        <v>56</v>
      </c>
      <c r="B30" s="15">
        <v>2011</v>
      </c>
      <c r="C30" s="15" t="s">
        <v>25</v>
      </c>
      <c r="D30" s="8" t="s">
        <v>41</v>
      </c>
      <c r="E30" s="20" t="s">
        <v>39</v>
      </c>
      <c r="F30" s="11" t="s">
        <v>42</v>
      </c>
      <c r="G30" s="11" t="s">
        <v>31</v>
      </c>
      <c r="H30" s="21">
        <v>23.42652</v>
      </c>
      <c r="I30" s="21">
        <v>90.775700000000001</v>
      </c>
      <c r="J30" s="22">
        <v>27.9</v>
      </c>
      <c r="K30" s="11">
        <v>44.193843340444985</v>
      </c>
      <c r="L30" s="22">
        <v>1281</v>
      </c>
      <c r="M30" s="22">
        <v>6.66</v>
      </c>
      <c r="N30" s="23">
        <v>5.6</v>
      </c>
      <c r="O30" s="22">
        <v>0.29180840000000002</v>
      </c>
      <c r="P30" s="22">
        <v>4.9160890000000004</v>
      </c>
      <c r="Q30" s="18">
        <v>69.352429999999998</v>
      </c>
      <c r="R30" s="11">
        <f>(L30/L$170)*100</f>
        <v>320.25</v>
      </c>
      <c r="S30" s="11">
        <f>((M30-$M$166)/($M$170-$M$166))*100</f>
        <v>-67.999999999999972</v>
      </c>
      <c r="T30" s="11">
        <f>(N30/N$170)*100</f>
        <v>55.999999999999993</v>
      </c>
      <c r="U30" s="11">
        <f>(O30/O$170)*100</f>
        <v>291.80840000000001</v>
      </c>
      <c r="V30" s="11">
        <f>(P30/P$170)*100</f>
        <v>1638.6963333333333</v>
      </c>
      <c r="W30" s="11">
        <f>(Q30/Q$170)*100</f>
        <v>34.676214999999999</v>
      </c>
      <c r="X30" s="14">
        <f>SUMPRODUCT($L$167:$Q$167, R30:W30)/SUM($L$167:$Q$167)</f>
        <v>617.19534290768809</v>
      </c>
      <c r="Y30" s="11" t="str">
        <f t="shared" si="0"/>
        <v>Not Sustainable</v>
      </c>
    </row>
    <row r="31" spans="1:25" x14ac:dyDescent="0.3">
      <c r="A31" s="8">
        <v>58</v>
      </c>
      <c r="B31" s="15">
        <v>2011</v>
      </c>
      <c r="C31" s="15" t="s">
        <v>25</v>
      </c>
      <c r="D31" s="8" t="s">
        <v>41</v>
      </c>
      <c r="E31" s="20" t="s">
        <v>40</v>
      </c>
      <c r="F31" s="11" t="s">
        <v>33</v>
      </c>
      <c r="G31" s="11" t="s">
        <v>34</v>
      </c>
      <c r="H31" s="21">
        <v>23.42652</v>
      </c>
      <c r="I31" s="21">
        <v>90.775700000000001</v>
      </c>
      <c r="J31" s="22">
        <v>26.6</v>
      </c>
      <c r="K31" s="11">
        <v>65.528802194452908</v>
      </c>
      <c r="L31" s="22">
        <v>851</v>
      </c>
      <c r="M31" s="22">
        <v>7.08</v>
      </c>
      <c r="N31" s="23">
        <v>15.85758</v>
      </c>
      <c r="O31" s="22">
        <v>0.51499320000000004</v>
      </c>
      <c r="P31" s="22">
        <v>6.0327120000000001</v>
      </c>
      <c r="Q31" s="18">
        <v>35.735980000000005</v>
      </c>
      <c r="R31" s="11">
        <f>(L31/L$170)*100</f>
        <v>212.75</v>
      </c>
      <c r="S31" s="11">
        <f>((M31-$M$166)/($M$170-$M$166))*100</f>
        <v>16.000000000000014</v>
      </c>
      <c r="T31" s="11">
        <f>(N31/N$170)*100</f>
        <v>158.57579999999999</v>
      </c>
      <c r="U31" s="11">
        <f>(O31/O$170)*100</f>
        <v>514.9932</v>
      </c>
      <c r="V31" s="11">
        <f>(P31/P$170)*100</f>
        <v>2010.904</v>
      </c>
      <c r="W31" s="11">
        <f>(Q31/Q$170)*100</f>
        <v>17.867990000000002</v>
      </c>
      <c r="X31" s="14">
        <f>SUMPRODUCT($L$167:$Q$167, R31:W31)/SUM($L$167:$Q$167)</f>
        <v>874.56989096568225</v>
      </c>
      <c r="Y31" s="11" t="str">
        <f t="shared" si="0"/>
        <v>Not Sustainable</v>
      </c>
    </row>
    <row r="32" spans="1:25" x14ac:dyDescent="0.3">
      <c r="A32" s="8">
        <v>60</v>
      </c>
      <c r="B32" s="9">
        <v>2009</v>
      </c>
      <c r="C32" s="9" t="s">
        <v>25</v>
      </c>
      <c r="D32" s="8" t="s">
        <v>43</v>
      </c>
      <c r="E32" s="10" t="s">
        <v>27</v>
      </c>
      <c r="F32" s="11" t="s">
        <v>33</v>
      </c>
      <c r="G32" s="11" t="s">
        <v>34</v>
      </c>
      <c r="H32" s="12">
        <v>23.36834</v>
      </c>
      <c r="I32" s="12">
        <v>90.767480000000006</v>
      </c>
      <c r="J32" s="13">
        <v>26.2</v>
      </c>
      <c r="K32" s="11">
        <v>65.528802194452908</v>
      </c>
      <c r="L32" s="13">
        <v>420</v>
      </c>
      <c r="M32" s="13">
        <v>6.9</v>
      </c>
      <c r="N32" s="13">
        <v>150.96040000000002</v>
      </c>
      <c r="O32" s="13">
        <v>0.15536073333333336</v>
      </c>
      <c r="P32" s="13">
        <v>5.463673</v>
      </c>
      <c r="Q32" s="13">
        <v>35.597703125000002</v>
      </c>
      <c r="R32" s="11">
        <f>(L32/L$170)*100</f>
        <v>105</v>
      </c>
      <c r="S32" s="11">
        <f>((M32-$M$166)/($M$170-$M$166))*100</f>
        <v>-19.999999999999929</v>
      </c>
      <c r="T32" s="11">
        <f>(N32/N$170)*100</f>
        <v>1509.6040000000003</v>
      </c>
      <c r="U32" s="11">
        <f>(O32/O$170)*100</f>
        <v>155.36073333333334</v>
      </c>
      <c r="V32" s="11">
        <f>(P32/P$170)*100</f>
        <v>1821.2243333333333</v>
      </c>
      <c r="W32" s="11">
        <f>(Q32/Q$170)*100</f>
        <v>17.798851562500001</v>
      </c>
      <c r="X32" s="14">
        <f>SUMPRODUCT($L$167:$Q$167, R32:W32)/SUM($L$167:$Q$167)</f>
        <v>572.63186238828087</v>
      </c>
      <c r="Y32" s="11" t="str">
        <f t="shared" si="0"/>
        <v>Not Sustainable</v>
      </c>
    </row>
    <row r="33" spans="1:25" x14ac:dyDescent="0.3">
      <c r="A33" s="8">
        <v>62</v>
      </c>
      <c r="B33" s="15">
        <v>2010</v>
      </c>
      <c r="C33" s="15" t="s">
        <v>25</v>
      </c>
      <c r="D33" s="8" t="s">
        <v>43</v>
      </c>
      <c r="E33" s="16" t="s">
        <v>27</v>
      </c>
      <c r="F33" s="11" t="s">
        <v>35</v>
      </c>
      <c r="G33" s="11" t="s">
        <v>34</v>
      </c>
      <c r="H33" s="17">
        <v>23.36834</v>
      </c>
      <c r="I33" s="17">
        <v>90.767480000000006</v>
      </c>
      <c r="J33" s="18">
        <v>26.7</v>
      </c>
      <c r="K33" s="11">
        <v>103.65853658536587</v>
      </c>
      <c r="L33" s="18">
        <v>381</v>
      </c>
      <c r="M33" s="18">
        <v>6.8</v>
      </c>
      <c r="N33" s="19">
        <v>149.37029999999999</v>
      </c>
      <c r="O33" s="19">
        <v>0.12992960000000001</v>
      </c>
      <c r="P33" s="19">
        <v>5.8610439999999997</v>
      </c>
      <c r="Q33" s="18">
        <v>35.003500000000003</v>
      </c>
      <c r="R33" s="11">
        <f>(L33/L$170)*100</f>
        <v>95.25</v>
      </c>
      <c r="S33" s="11">
        <f>((M33-$M$166)/($M$170-$M$166))*100</f>
        <v>-40.000000000000036</v>
      </c>
      <c r="T33" s="11">
        <f>(N33/N$170)*100</f>
        <v>1493.7029999999997</v>
      </c>
      <c r="U33" s="11">
        <f>(O33/O$170)*100</f>
        <v>129.92959999999999</v>
      </c>
      <c r="V33" s="11">
        <f>(P33/P$170)*100</f>
        <v>1953.6813333333334</v>
      </c>
      <c r="W33" s="11">
        <f>(Q33/Q$170)*100</f>
        <v>17.501750000000001</v>
      </c>
      <c r="X33" s="14">
        <f>SUMPRODUCT($L$167:$Q$167, R33:W33)/SUM($L$167:$Q$167)</f>
        <v>586.10814990689016</v>
      </c>
      <c r="Y33" s="11" t="str">
        <f t="shared" si="0"/>
        <v>Not Sustainable</v>
      </c>
    </row>
    <row r="34" spans="1:25" x14ac:dyDescent="0.3">
      <c r="A34" s="8">
        <v>64</v>
      </c>
      <c r="B34" s="9">
        <v>2009</v>
      </c>
      <c r="C34" s="9" t="s">
        <v>25</v>
      </c>
      <c r="D34" s="8" t="s">
        <v>43</v>
      </c>
      <c r="E34" s="10" t="s">
        <v>32</v>
      </c>
      <c r="F34" s="11" t="s">
        <v>30</v>
      </c>
      <c r="G34" s="11" t="s">
        <v>34</v>
      </c>
      <c r="H34" s="12">
        <v>23.36834</v>
      </c>
      <c r="I34" s="12">
        <v>90.767480000000006</v>
      </c>
      <c r="J34" s="13">
        <v>26.1</v>
      </c>
      <c r="K34" s="11">
        <v>225.54099359951235</v>
      </c>
      <c r="L34" s="13">
        <v>2010</v>
      </c>
      <c r="M34" s="13">
        <v>7.1</v>
      </c>
      <c r="N34" s="13">
        <v>238.976</v>
      </c>
      <c r="O34" s="13">
        <v>0.22736892700195302</v>
      </c>
      <c r="P34" s="13">
        <v>3.9236711425781299</v>
      </c>
      <c r="Q34" s="13">
        <v>31.339097656250001</v>
      </c>
      <c r="R34" s="11">
        <f>(L34/L$170)*100</f>
        <v>502.50000000000006</v>
      </c>
      <c r="S34" s="11">
        <f>((M34-$M$166)/($M$170-$M$166))*100</f>
        <v>19.999999999999929</v>
      </c>
      <c r="T34" s="11">
        <f>(N34/N$170)*100</f>
        <v>2389.7600000000002</v>
      </c>
      <c r="U34" s="11">
        <f>(O34/O$170)*100</f>
        <v>227.36892700195298</v>
      </c>
      <c r="V34" s="11">
        <f>(P34/P$170)*100</f>
        <v>1307.8903808593766</v>
      </c>
      <c r="W34" s="11">
        <f>(Q34/Q$170)*100</f>
        <v>15.669548828125002</v>
      </c>
      <c r="X34" s="14">
        <f>SUMPRODUCT($L$167:$Q$167, R34:W34)/SUM($L$167:$Q$167)</f>
        <v>506.57261739541468</v>
      </c>
      <c r="Y34" s="11" t="str">
        <f t="shared" si="0"/>
        <v>Not Sustainable</v>
      </c>
    </row>
    <row r="35" spans="1:25" x14ac:dyDescent="0.3">
      <c r="A35" s="8">
        <v>66</v>
      </c>
      <c r="B35" s="15">
        <v>2010</v>
      </c>
      <c r="C35" s="15" t="s">
        <v>25</v>
      </c>
      <c r="D35" s="8" t="s">
        <v>43</v>
      </c>
      <c r="E35" s="16" t="s">
        <v>32</v>
      </c>
      <c r="F35" s="11" t="s">
        <v>28</v>
      </c>
      <c r="G35" s="11" t="s">
        <v>29</v>
      </c>
      <c r="H35" s="17">
        <v>23.36834</v>
      </c>
      <c r="I35" s="17">
        <v>90.767480000000006</v>
      </c>
      <c r="J35" s="18">
        <v>26.1</v>
      </c>
      <c r="K35" s="11">
        <v>15.239256324291373</v>
      </c>
      <c r="L35" s="18">
        <v>1493</v>
      </c>
      <c r="M35" s="18">
        <v>7</v>
      </c>
      <c r="N35" s="19">
        <v>225.63239999999999</v>
      </c>
      <c r="O35" s="19">
        <v>5.1278280000000002E-2</v>
      </c>
      <c r="P35" s="19">
        <v>3.4815709999999997</v>
      </c>
      <c r="Q35" s="18">
        <v>29.438040000000001</v>
      </c>
      <c r="R35" s="11">
        <f>(L35/L$170)*100</f>
        <v>373.25</v>
      </c>
      <c r="S35" s="11">
        <f>((M35-$M$166)/($M$170-$M$166))*100</f>
        <v>0</v>
      </c>
      <c r="T35" s="11">
        <f>(N35/N$170)*100</f>
        <v>2256.3240000000001</v>
      </c>
      <c r="U35" s="11">
        <f>(O35/O$170)*100</f>
        <v>51.278279999999995</v>
      </c>
      <c r="V35" s="11">
        <f>(P35/P$170)*100</f>
        <v>1160.5236666666667</v>
      </c>
      <c r="W35" s="11">
        <f>(Q35/Q$170)*100</f>
        <v>14.719019999999999</v>
      </c>
      <c r="X35" s="14">
        <f>SUMPRODUCT($L$167:$Q$167, R35:W35)/SUM($L$167:$Q$167)</f>
        <v>339.45613424928882</v>
      </c>
      <c r="Y35" s="11" t="str">
        <f t="shared" si="0"/>
        <v>Not Sustainable</v>
      </c>
    </row>
    <row r="36" spans="1:25" x14ac:dyDescent="0.3">
      <c r="A36" s="8">
        <v>68</v>
      </c>
      <c r="B36" s="9">
        <v>2009</v>
      </c>
      <c r="C36" s="9" t="s">
        <v>25</v>
      </c>
      <c r="D36" s="8" t="s">
        <v>43</v>
      </c>
      <c r="E36" s="10" t="s">
        <v>36</v>
      </c>
      <c r="F36" s="11" t="s">
        <v>30</v>
      </c>
      <c r="G36" s="11" t="s">
        <v>34</v>
      </c>
      <c r="H36" s="12">
        <v>23.36834</v>
      </c>
      <c r="I36" s="12">
        <v>90.767480000000006</v>
      </c>
      <c r="J36" s="13">
        <v>26.4</v>
      </c>
      <c r="K36" s="11">
        <v>225.54099359951235</v>
      </c>
      <c r="L36" s="13">
        <v>1780</v>
      </c>
      <c r="M36" s="13">
        <v>6.9</v>
      </c>
      <c r="N36" s="13">
        <v>17.085576</v>
      </c>
      <c r="O36" s="13">
        <v>0.73017059326171896</v>
      </c>
      <c r="P36" s="13">
        <v>1.07229125976563</v>
      </c>
      <c r="Q36" s="13">
        <v>22.958330078125002</v>
      </c>
      <c r="R36" s="11">
        <f>(L36/L$170)*100</f>
        <v>445</v>
      </c>
      <c r="S36" s="11">
        <f>((M36-$M$166)/($M$170-$M$166))*100</f>
        <v>-19.999999999999929</v>
      </c>
      <c r="T36" s="11">
        <f>(N36/N$170)*100</f>
        <v>170.85576</v>
      </c>
      <c r="U36" s="11">
        <f>(O36/O$170)*100</f>
        <v>730.17059326171886</v>
      </c>
      <c r="V36" s="11">
        <f>(P36/P$170)*100</f>
        <v>357.43041992187671</v>
      </c>
      <c r="W36" s="11">
        <f>(Q36/Q$170)*100</f>
        <v>11.479165039062501</v>
      </c>
      <c r="X36" s="14">
        <f>SUMPRODUCT($L$167:$Q$167, R36:W36)/SUM($L$167:$Q$167)</f>
        <v>626.83254742576992</v>
      </c>
      <c r="Y36" s="11" t="str">
        <f t="shared" si="0"/>
        <v>Not Sustainable</v>
      </c>
    </row>
    <row r="37" spans="1:25" x14ac:dyDescent="0.3">
      <c r="A37" s="8">
        <v>70</v>
      </c>
      <c r="B37" s="15">
        <v>2010</v>
      </c>
      <c r="C37" s="15" t="s">
        <v>25</v>
      </c>
      <c r="D37" s="8" t="s">
        <v>43</v>
      </c>
      <c r="E37" s="16" t="s">
        <v>36</v>
      </c>
      <c r="F37" s="11" t="s">
        <v>28</v>
      </c>
      <c r="G37" s="11" t="s">
        <v>29</v>
      </c>
      <c r="H37" s="17">
        <v>23.36834</v>
      </c>
      <c r="I37" s="17">
        <v>90.767480000000006</v>
      </c>
      <c r="J37" s="18">
        <v>26.4</v>
      </c>
      <c r="K37" s="11">
        <v>15.239256324291373</v>
      </c>
      <c r="L37" s="18">
        <v>1425</v>
      </c>
      <c r="M37" s="18">
        <v>7</v>
      </c>
      <c r="N37" s="19">
        <v>17.877109999999998</v>
      </c>
      <c r="O37" s="19">
        <v>0.60722549999999997</v>
      </c>
      <c r="P37" s="19">
        <v>2.4872079999999999</v>
      </c>
      <c r="Q37" s="18">
        <v>19.631529999999998</v>
      </c>
      <c r="R37" s="11">
        <f>(L37/L$170)*100</f>
        <v>356.25</v>
      </c>
      <c r="S37" s="11">
        <f>((M37-$M$166)/($M$170-$M$166))*100</f>
        <v>0</v>
      </c>
      <c r="T37" s="11">
        <f>(N37/N$170)*100</f>
        <v>178.77109999999999</v>
      </c>
      <c r="U37" s="11">
        <f>(O37/O$170)*100</f>
        <v>607.2254999999999</v>
      </c>
      <c r="V37" s="11">
        <f>(P37/P$170)*100</f>
        <v>829.06933333333336</v>
      </c>
      <c r="W37" s="11">
        <f>(Q37/Q$170)*100</f>
        <v>9.815764999999999</v>
      </c>
      <c r="X37" s="14">
        <f>SUMPRODUCT($L$167:$Q$167, R37:W37)/SUM($L$167:$Q$167)</f>
        <v>652.31527472056791</v>
      </c>
      <c r="Y37" s="11" t="str">
        <f t="shared" si="0"/>
        <v>Not Sustainable</v>
      </c>
    </row>
    <row r="38" spans="1:25" x14ac:dyDescent="0.3">
      <c r="A38" s="8">
        <v>72</v>
      </c>
      <c r="B38" s="15">
        <v>2011</v>
      </c>
      <c r="C38" s="15" t="s">
        <v>25</v>
      </c>
      <c r="D38" s="8" t="s">
        <v>43</v>
      </c>
      <c r="E38" s="20" t="s">
        <v>36</v>
      </c>
      <c r="F38" s="11" t="s">
        <v>28</v>
      </c>
      <c r="G38" s="11" t="s">
        <v>29</v>
      </c>
      <c r="H38" s="21">
        <v>23.36834</v>
      </c>
      <c r="I38" s="21">
        <v>90.767480000000006</v>
      </c>
      <c r="J38" s="22">
        <v>26.3</v>
      </c>
      <c r="K38" s="11">
        <v>25.906735751295336</v>
      </c>
      <c r="L38" s="22">
        <v>1669</v>
      </c>
      <c r="M38" s="22">
        <v>7.27</v>
      </c>
      <c r="N38" s="23">
        <v>11.25398</v>
      </c>
      <c r="O38" s="22">
        <v>0.6090255</v>
      </c>
      <c r="P38" s="22">
        <v>1.2240820000000001</v>
      </c>
      <c r="Q38" s="18">
        <v>19.764290000000003</v>
      </c>
      <c r="R38" s="11">
        <f>(L38/L$170)*100</f>
        <v>417.25000000000006</v>
      </c>
      <c r="S38" s="11">
        <f>((M38-$M$166)/($M$170-$M$166))*100</f>
        <v>53.999999999999915</v>
      </c>
      <c r="T38" s="11">
        <f>(N38/N$170)*100</f>
        <v>112.53980000000001</v>
      </c>
      <c r="U38" s="11">
        <f>(O38/O$170)*100</f>
        <v>609.02549999999997</v>
      </c>
      <c r="V38" s="11">
        <f>(P38/P$170)*100</f>
        <v>408.02733333333344</v>
      </c>
      <c r="W38" s="11">
        <f>(Q38/Q$170)*100</f>
        <v>9.8821450000000013</v>
      </c>
      <c r="X38" s="14">
        <f>SUMPRODUCT($L$167:$Q$167, R38:W38)/SUM($L$167:$Q$167)</f>
        <v>550.30211505944703</v>
      </c>
      <c r="Y38" s="11" t="str">
        <f t="shared" si="0"/>
        <v>Not Sustainable</v>
      </c>
    </row>
    <row r="39" spans="1:25" x14ac:dyDescent="0.3">
      <c r="A39" s="8">
        <v>75</v>
      </c>
      <c r="B39" s="15">
        <v>2010</v>
      </c>
      <c r="C39" s="15" t="s">
        <v>25</v>
      </c>
      <c r="D39" s="8" t="s">
        <v>43</v>
      </c>
      <c r="E39" s="16" t="s">
        <v>37</v>
      </c>
      <c r="F39" s="11" t="s">
        <v>28</v>
      </c>
      <c r="G39" s="11" t="s">
        <v>29</v>
      </c>
      <c r="H39" s="17">
        <v>23.36834</v>
      </c>
      <c r="I39" s="17">
        <v>90.767480000000006</v>
      </c>
      <c r="J39" s="18">
        <v>26.6</v>
      </c>
      <c r="K39" s="11">
        <v>15.239256324291373</v>
      </c>
      <c r="L39" s="18">
        <v>1514</v>
      </c>
      <c r="M39" s="18">
        <v>7.1</v>
      </c>
      <c r="N39" s="19">
        <v>264.59629999999999</v>
      </c>
      <c r="O39" s="19">
        <v>0.13147149999999999</v>
      </c>
      <c r="P39" s="19">
        <v>2.4687519999999998</v>
      </c>
      <c r="Q39" s="18">
        <v>32.054380000000002</v>
      </c>
      <c r="R39" s="11">
        <f>(L39/L$170)*100</f>
        <v>378.5</v>
      </c>
      <c r="S39" s="11">
        <f>((M39-$M$166)/($M$170-$M$166))*100</f>
        <v>19.999999999999929</v>
      </c>
      <c r="T39" s="11">
        <f>(N39/N$170)*100</f>
        <v>2645.9629999999997</v>
      </c>
      <c r="U39" s="11">
        <f>(O39/O$170)*100</f>
        <v>131.47149999999999</v>
      </c>
      <c r="V39" s="11">
        <f>(P39/P$170)*100</f>
        <v>822.91733333333332</v>
      </c>
      <c r="W39" s="11">
        <f>(Q39/Q$170)*100</f>
        <v>16.027190000000001</v>
      </c>
      <c r="X39" s="14">
        <f>SUMPRODUCT($L$167:$Q$167, R39:W39)/SUM($L$167:$Q$167)</f>
        <v>318.69817401150056</v>
      </c>
      <c r="Y39" s="11" t="str">
        <f t="shared" si="0"/>
        <v>Not Sustainable</v>
      </c>
    </row>
    <row r="40" spans="1:25" x14ac:dyDescent="0.3">
      <c r="A40" s="8">
        <v>77</v>
      </c>
      <c r="B40" s="15">
        <v>2011</v>
      </c>
      <c r="C40" s="15" t="s">
        <v>25</v>
      </c>
      <c r="D40" s="8" t="s">
        <v>43</v>
      </c>
      <c r="E40" s="20" t="s">
        <v>37</v>
      </c>
      <c r="F40" s="11" t="s">
        <v>30</v>
      </c>
      <c r="G40" s="11" t="s">
        <v>31</v>
      </c>
      <c r="H40" s="21">
        <v>23.36834</v>
      </c>
      <c r="I40" s="21">
        <v>90.767480000000006</v>
      </c>
      <c r="J40" s="22">
        <v>26.4</v>
      </c>
      <c r="K40" s="11">
        <v>234.68454739408716</v>
      </c>
      <c r="L40" s="22">
        <v>1629</v>
      </c>
      <c r="M40" s="22">
        <v>7.16</v>
      </c>
      <c r="N40" s="23">
        <v>334.2672</v>
      </c>
      <c r="O40" s="22">
        <v>7.633195000000001E-2</v>
      </c>
      <c r="P40" s="22">
        <v>1.4490129999999999</v>
      </c>
      <c r="Q40" s="18">
        <v>27.839770000000001</v>
      </c>
      <c r="R40" s="11">
        <f>(L40/L$170)*100</f>
        <v>407.25</v>
      </c>
      <c r="S40" s="11">
        <f>((M40-$M$166)/($M$170-$M$166))*100</f>
        <v>32.000000000000028</v>
      </c>
      <c r="T40" s="11">
        <f>(N40/N$170)*100</f>
        <v>3342.6720000000005</v>
      </c>
      <c r="U40" s="11">
        <f>(O40/O$170)*100</f>
        <v>76.331950000000006</v>
      </c>
      <c r="V40" s="11">
        <f>(P40/P$170)*100</f>
        <v>483.00433333333331</v>
      </c>
      <c r="W40" s="11">
        <f>(Q40/Q$170)*100</f>
        <v>13.919885000000001</v>
      </c>
      <c r="X40" s="14">
        <f>SUMPRODUCT($L$167:$Q$167, R40:W40)/SUM($L$167:$Q$167)</f>
        <v>199.86166386170626</v>
      </c>
      <c r="Y40" s="11" t="str">
        <f t="shared" si="0"/>
        <v>Poor</v>
      </c>
    </row>
    <row r="41" spans="1:25" x14ac:dyDescent="0.3">
      <c r="A41" s="8">
        <v>79</v>
      </c>
      <c r="B41" s="9">
        <v>2009</v>
      </c>
      <c r="C41" s="9" t="s">
        <v>25</v>
      </c>
      <c r="D41" s="8" t="s">
        <v>43</v>
      </c>
      <c r="E41" s="10" t="s">
        <v>39</v>
      </c>
      <c r="F41" s="11" t="s">
        <v>30</v>
      </c>
      <c r="G41" s="11" t="s">
        <v>34</v>
      </c>
      <c r="H41" s="12">
        <v>23.36834</v>
      </c>
      <c r="I41" s="12">
        <v>90.767480000000006</v>
      </c>
      <c r="J41" s="13">
        <v>27</v>
      </c>
      <c r="K41" s="11">
        <v>225.54099359951235</v>
      </c>
      <c r="L41" s="13">
        <v>1840</v>
      </c>
      <c r="M41" s="13">
        <v>6.4</v>
      </c>
      <c r="N41" s="13">
        <v>8.4349229999999995</v>
      </c>
      <c r="O41" s="13">
        <v>0.20995230000000001</v>
      </c>
      <c r="P41" s="24">
        <v>4.8456980000000005</v>
      </c>
      <c r="Q41" s="13">
        <v>96.364703125000005</v>
      </c>
      <c r="R41" s="11">
        <f>(L41/L$170)*100</f>
        <v>459.99999999999994</v>
      </c>
      <c r="S41" s="11">
        <f>((M41-$M$166)/($M$170-$M$166))*100</f>
        <v>-119.99999999999993</v>
      </c>
      <c r="T41" s="11">
        <f>(N41/N$170)*100</f>
        <v>84.349229999999991</v>
      </c>
      <c r="U41" s="11">
        <f>(O41/O$170)*100</f>
        <v>209.95230000000001</v>
      </c>
      <c r="V41" s="11">
        <f>(P41/P$170)*100</f>
        <v>1615.232666666667</v>
      </c>
      <c r="W41" s="11">
        <f>(Q41/Q$170)*100</f>
        <v>48.182351562500003</v>
      </c>
      <c r="X41" s="14">
        <f>SUMPRODUCT($L$167:$Q$167, R41:W41)/SUM($L$167:$Q$167)</f>
        <v>550.85943080459458</v>
      </c>
      <c r="Y41" s="11" t="str">
        <f t="shared" si="0"/>
        <v>Not Sustainable</v>
      </c>
    </row>
    <row r="42" spans="1:25" x14ac:dyDescent="0.3">
      <c r="A42" s="8">
        <v>81</v>
      </c>
      <c r="B42" s="15">
        <v>2010</v>
      </c>
      <c r="C42" s="15" t="s">
        <v>25</v>
      </c>
      <c r="D42" s="8" t="s">
        <v>43</v>
      </c>
      <c r="E42" s="16" t="s">
        <v>39</v>
      </c>
      <c r="F42" s="11" t="s">
        <v>28</v>
      </c>
      <c r="G42" s="11" t="s">
        <v>29</v>
      </c>
      <c r="H42" s="17">
        <v>23.36834</v>
      </c>
      <c r="I42" s="17">
        <v>90.767480000000006</v>
      </c>
      <c r="J42" s="18">
        <v>26.2</v>
      </c>
      <c r="K42" s="11">
        <v>25.906735751295336</v>
      </c>
      <c r="L42" s="18">
        <v>1668</v>
      </c>
      <c r="M42" s="18">
        <v>6.7</v>
      </c>
      <c r="N42" s="19">
        <v>5.6</v>
      </c>
      <c r="O42" s="19">
        <v>0.20168129999999998</v>
      </c>
      <c r="P42" s="19">
        <v>5.4209499999999995</v>
      </c>
      <c r="Q42" s="18">
        <v>86.087109999999996</v>
      </c>
      <c r="R42" s="11">
        <f>(L42/L$170)*100</f>
        <v>417</v>
      </c>
      <c r="S42" s="11">
        <f>((M42-$M$166)/($M$170-$M$166))*100</f>
        <v>-59.999999999999964</v>
      </c>
      <c r="T42" s="11">
        <f>(N42/N$170)*100</f>
        <v>55.999999999999993</v>
      </c>
      <c r="U42" s="11">
        <f>(O42/O$170)*100</f>
        <v>201.68129999999996</v>
      </c>
      <c r="V42" s="11">
        <f>(P42/P$170)*100</f>
        <v>1806.9833333333331</v>
      </c>
      <c r="W42" s="11">
        <f>(Q42/Q$170)*100</f>
        <v>43.043554999999998</v>
      </c>
      <c r="X42" s="14">
        <f>SUMPRODUCT($L$167:$Q$167, R42:W42)/SUM($L$167:$Q$167)</f>
        <v>592.2240895489798</v>
      </c>
      <c r="Y42" s="11" t="str">
        <f t="shared" si="0"/>
        <v>Not Sustainable</v>
      </c>
    </row>
    <row r="43" spans="1:25" x14ac:dyDescent="0.3">
      <c r="A43" s="8">
        <v>83</v>
      </c>
      <c r="B43" s="15">
        <v>2011</v>
      </c>
      <c r="C43" s="15" t="s">
        <v>25</v>
      </c>
      <c r="D43" s="8" t="s">
        <v>43</v>
      </c>
      <c r="E43" s="20" t="s">
        <v>39</v>
      </c>
      <c r="F43" s="11" t="s">
        <v>30</v>
      </c>
      <c r="G43" s="11" t="s">
        <v>31</v>
      </c>
      <c r="H43" s="21">
        <v>23.36834</v>
      </c>
      <c r="I43" s="21">
        <v>90.767480000000006</v>
      </c>
      <c r="J43" s="22">
        <v>26.8</v>
      </c>
      <c r="K43" s="11">
        <v>234.68454739408716</v>
      </c>
      <c r="L43" s="22">
        <v>1678</v>
      </c>
      <c r="M43" s="22">
        <v>6.82</v>
      </c>
      <c r="N43" s="23">
        <v>5.6</v>
      </c>
      <c r="O43" s="22">
        <v>0.19957179999999999</v>
      </c>
      <c r="P43" s="22">
        <v>3.9242159999999999</v>
      </c>
      <c r="Q43" s="18">
        <v>70.575070000000011</v>
      </c>
      <c r="R43" s="11">
        <f>(L43/L$170)*100</f>
        <v>419.5</v>
      </c>
      <c r="S43" s="11">
        <f>((M43-$M$166)/($M$170-$M$166))*100</f>
        <v>-35.999999999999943</v>
      </c>
      <c r="T43" s="11">
        <f>(N43/N$170)*100</f>
        <v>55.999999999999993</v>
      </c>
      <c r="U43" s="11">
        <f>(O43/O$170)*100</f>
        <v>199.5718</v>
      </c>
      <c r="V43" s="11">
        <f>(P43/P$170)*100</f>
        <v>1308.0719999999999</v>
      </c>
      <c r="W43" s="11">
        <f>(Q43/Q$170)*100</f>
        <v>35.287535000000005</v>
      </c>
      <c r="X43" s="14">
        <f>SUMPRODUCT($L$167:$Q$167, R43:W43)/SUM($L$167:$Q$167)</f>
        <v>468.38847229480012</v>
      </c>
      <c r="Y43" s="11" t="str">
        <f t="shared" si="0"/>
        <v>Not Sustainable</v>
      </c>
    </row>
    <row r="44" spans="1:25" x14ac:dyDescent="0.3">
      <c r="A44" s="8">
        <v>85</v>
      </c>
      <c r="B44" s="15">
        <v>2010</v>
      </c>
      <c r="C44" s="15" t="s">
        <v>25</v>
      </c>
      <c r="D44" s="8" t="s">
        <v>43</v>
      </c>
      <c r="E44" s="16" t="s">
        <v>40</v>
      </c>
      <c r="F44" s="11" t="s">
        <v>28</v>
      </c>
      <c r="G44" s="11" t="s">
        <v>29</v>
      </c>
      <c r="H44" s="17">
        <v>23.36834</v>
      </c>
      <c r="I44" s="17">
        <v>90.767480000000006</v>
      </c>
      <c r="J44" s="18">
        <v>26.4</v>
      </c>
      <c r="K44" s="11">
        <v>25.906735751295336</v>
      </c>
      <c r="L44" s="18">
        <v>914</v>
      </c>
      <c r="M44" s="18">
        <v>6.9</v>
      </c>
      <c r="N44" s="19">
        <v>7.33</v>
      </c>
      <c r="O44" s="19">
        <v>0.26</v>
      </c>
      <c r="P44" s="19">
        <v>4.09</v>
      </c>
      <c r="Q44" s="18">
        <v>59.58475</v>
      </c>
      <c r="R44" s="11">
        <f>(L44/L$170)*100</f>
        <v>228.5</v>
      </c>
      <c r="S44" s="11">
        <f>((M44-$M$166)/($M$170-$M$166))*100</f>
        <v>-19.999999999999929</v>
      </c>
      <c r="T44" s="11">
        <f>(N44/N$170)*100</f>
        <v>73.3</v>
      </c>
      <c r="U44" s="11">
        <f>(O44/O$170)*100</f>
        <v>260</v>
      </c>
      <c r="V44" s="11">
        <f>(P44/P$170)*100</f>
        <v>1363.3333333333333</v>
      </c>
      <c r="W44" s="11">
        <f>(Q44/Q$170)*100</f>
        <v>29.792375</v>
      </c>
      <c r="X44" s="14">
        <f>SUMPRODUCT($L$167:$Q$167, R44:W44)/SUM($L$167:$Q$167)</f>
        <v>526.72316210837573</v>
      </c>
      <c r="Y44" s="11" t="str">
        <f t="shared" si="0"/>
        <v>Not Sustainable</v>
      </c>
    </row>
    <row r="45" spans="1:25" x14ac:dyDescent="0.3">
      <c r="A45" s="8">
        <v>87</v>
      </c>
      <c r="B45" s="15">
        <v>2011</v>
      </c>
      <c r="C45" s="15" t="s">
        <v>25</v>
      </c>
      <c r="D45" s="8" t="s">
        <v>43</v>
      </c>
      <c r="E45" s="16" t="s">
        <v>40</v>
      </c>
      <c r="F45" s="11" t="s">
        <v>30</v>
      </c>
      <c r="G45" s="11" t="s">
        <v>31</v>
      </c>
      <c r="H45" s="17">
        <v>23.36834</v>
      </c>
      <c r="I45" s="17">
        <v>90.767480000000006</v>
      </c>
      <c r="J45" s="22">
        <v>26.7</v>
      </c>
      <c r="K45" s="11">
        <v>234.68454739408716</v>
      </c>
      <c r="L45" s="22">
        <v>989</v>
      </c>
      <c r="M45" s="22">
        <v>6.8</v>
      </c>
      <c r="N45" s="23">
        <v>5.6</v>
      </c>
      <c r="O45" s="22">
        <v>0.245</v>
      </c>
      <c r="P45" s="22">
        <v>3.78</v>
      </c>
      <c r="Q45" s="18">
        <v>38.450000000000003</v>
      </c>
      <c r="R45" s="11">
        <f>(L45/L$170)*100</f>
        <v>247.25</v>
      </c>
      <c r="S45" s="11">
        <f>((M45-$M$166)/($M$170-$M$166))*100</f>
        <v>-40.000000000000036</v>
      </c>
      <c r="T45" s="11">
        <f>(N45/N$170)*100</f>
        <v>55.999999999999993</v>
      </c>
      <c r="U45" s="11">
        <f>(O45/O$170)*100</f>
        <v>244.99999999999997</v>
      </c>
      <c r="V45" s="11">
        <f>(P45/P$170)*100</f>
        <v>1260</v>
      </c>
      <c r="W45" s="11">
        <f>(Q45/Q$170)*100</f>
        <v>19.225000000000001</v>
      </c>
      <c r="X45" s="14">
        <f>SUMPRODUCT($L$167:$Q$167, R45:W45)/SUM($L$167:$Q$167)</f>
        <v>489.97342378292086</v>
      </c>
      <c r="Y45" s="11" t="str">
        <f t="shared" si="0"/>
        <v>Not Sustainable</v>
      </c>
    </row>
    <row r="46" spans="1:25" x14ac:dyDescent="0.3">
      <c r="A46" s="8">
        <v>89</v>
      </c>
      <c r="B46" s="9">
        <v>2009</v>
      </c>
      <c r="C46" s="9" t="s">
        <v>25</v>
      </c>
      <c r="D46" s="8" t="s">
        <v>44</v>
      </c>
      <c r="E46" s="10" t="s">
        <v>27</v>
      </c>
      <c r="F46" s="11" t="s">
        <v>35</v>
      </c>
      <c r="G46" s="11" t="s">
        <v>34</v>
      </c>
      <c r="H46" s="12">
        <v>23.39517</v>
      </c>
      <c r="I46" s="12">
        <v>90.667760000000001</v>
      </c>
      <c r="J46" s="13">
        <v>27.7</v>
      </c>
      <c r="K46" s="11">
        <v>102.43902439024392</v>
      </c>
      <c r="L46" s="13">
        <v>260</v>
      </c>
      <c r="M46" s="13">
        <v>7</v>
      </c>
      <c r="N46" s="13">
        <v>81.332509999999999</v>
      </c>
      <c r="O46" s="13">
        <v>0.70270159912109398</v>
      </c>
      <c r="P46" s="13">
        <v>1.5749155273437501</v>
      </c>
      <c r="Q46" s="13">
        <v>39.123105468749998</v>
      </c>
      <c r="R46" s="11">
        <f>(L46/L$170)*100</f>
        <v>65</v>
      </c>
      <c r="S46" s="11">
        <f>((M46-$M$166)/($M$170-$M$166))*100</f>
        <v>0</v>
      </c>
      <c r="T46" s="11">
        <f>(N46/N$170)*100</f>
        <v>813.32509999999991</v>
      </c>
      <c r="U46" s="11">
        <f>(O46/O$170)*100</f>
        <v>702.70159912109398</v>
      </c>
      <c r="V46" s="11">
        <f>(P46/P$170)*100</f>
        <v>524.97184244791674</v>
      </c>
      <c r="W46" s="11">
        <f>(Q46/Q$170)*100</f>
        <v>19.561552734374999</v>
      </c>
      <c r="X46" s="14">
        <f>SUMPRODUCT($L$167:$Q$167, R46:W46)/SUM($L$167:$Q$167)</f>
        <v>652.60101544362465</v>
      </c>
      <c r="Y46" s="11" t="str">
        <f t="shared" si="0"/>
        <v>Not Sustainable</v>
      </c>
    </row>
    <row r="47" spans="1:25" x14ac:dyDescent="0.3">
      <c r="A47" s="8">
        <v>91</v>
      </c>
      <c r="B47" s="15">
        <v>2010</v>
      </c>
      <c r="C47" s="15" t="s">
        <v>25</v>
      </c>
      <c r="D47" s="8" t="s">
        <v>44</v>
      </c>
      <c r="E47" s="16" t="s">
        <v>27</v>
      </c>
      <c r="F47" s="11" t="s">
        <v>30</v>
      </c>
      <c r="G47" s="11" t="s">
        <v>34</v>
      </c>
      <c r="H47" s="17">
        <v>23.39517</v>
      </c>
      <c r="I47" s="17">
        <v>90.667760000000001</v>
      </c>
      <c r="J47" s="18">
        <v>27.4</v>
      </c>
      <c r="K47" s="11">
        <v>224.69512195121953</v>
      </c>
      <c r="L47" s="18">
        <v>295</v>
      </c>
      <c r="M47" s="18">
        <v>7</v>
      </c>
      <c r="N47" s="19">
        <v>80.943799999999996</v>
      </c>
      <c r="O47" s="19">
        <v>0.55388360000000003</v>
      </c>
      <c r="P47" s="19">
        <v>2.184469</v>
      </c>
      <c r="Q47" s="18">
        <v>48.062640000000002</v>
      </c>
      <c r="R47" s="11">
        <f>(L47/L$170)*100</f>
        <v>73.75</v>
      </c>
      <c r="S47" s="11">
        <f>((M47-$M$166)/($M$170-$M$166))*100</f>
        <v>0</v>
      </c>
      <c r="T47" s="11">
        <f>(N47/N$170)*100</f>
        <v>809.43799999999987</v>
      </c>
      <c r="U47" s="11">
        <f>(O47/O$170)*100</f>
        <v>553.8836</v>
      </c>
      <c r="V47" s="11">
        <f>(P47/P$170)*100</f>
        <v>728.15633333333335</v>
      </c>
      <c r="W47" s="11">
        <f>(Q47/Q$170)*100</f>
        <v>24.031320000000001</v>
      </c>
      <c r="X47" s="14">
        <f>SUMPRODUCT($L$167:$Q$167, R47:W47)/SUM($L$167:$Q$167)</f>
        <v>592.83728474758016</v>
      </c>
      <c r="Y47" s="11" t="str">
        <f t="shared" si="0"/>
        <v>Not Sustainable</v>
      </c>
    </row>
    <row r="48" spans="1:25" x14ac:dyDescent="0.3">
      <c r="A48" s="8">
        <v>93</v>
      </c>
      <c r="B48" s="15">
        <v>2011</v>
      </c>
      <c r="C48" s="15" t="s">
        <v>25</v>
      </c>
      <c r="D48" s="8" t="s">
        <v>44</v>
      </c>
      <c r="E48" s="20" t="s">
        <v>27</v>
      </c>
      <c r="F48" s="11" t="s">
        <v>28</v>
      </c>
      <c r="G48" s="11" t="s">
        <v>29</v>
      </c>
      <c r="H48" s="21">
        <v>23.39517</v>
      </c>
      <c r="I48" s="21">
        <v>90.667760000000001</v>
      </c>
      <c r="J48" s="22">
        <v>27.7</v>
      </c>
      <c r="K48" s="11">
        <v>27.430661383724473</v>
      </c>
      <c r="L48" s="22">
        <v>276</v>
      </c>
      <c r="M48" s="22">
        <v>6.95</v>
      </c>
      <c r="N48" s="23">
        <v>85.020679999999999</v>
      </c>
      <c r="O48" s="22">
        <v>0.65346090000000001</v>
      </c>
      <c r="P48" s="22">
        <v>1.646018</v>
      </c>
      <c r="Q48" s="18">
        <v>51.171579999999999</v>
      </c>
      <c r="R48" s="11">
        <f>(L48/L$170)*100</f>
        <v>69</v>
      </c>
      <c r="S48" s="11">
        <f>((M48-$M$166)/($M$170-$M$166))*100</f>
        <v>-9.9999999999999645</v>
      </c>
      <c r="T48" s="11">
        <f>(N48/N$170)*100</f>
        <v>850.20679999999993</v>
      </c>
      <c r="U48" s="11">
        <f>(O48/O$170)*100</f>
        <v>653.46089999999992</v>
      </c>
      <c r="V48" s="11">
        <f>(P48/P$170)*100</f>
        <v>548.67266666666671</v>
      </c>
      <c r="W48" s="11">
        <f>(Q48/Q$170)*100</f>
        <v>25.585789999999996</v>
      </c>
      <c r="X48" s="14">
        <f>SUMPRODUCT($L$167:$Q$167, R48:W48)/SUM($L$167:$Q$167)</f>
        <v>622.32222956637384</v>
      </c>
      <c r="Y48" s="11" t="str">
        <f t="shared" si="0"/>
        <v>Not Sustainable</v>
      </c>
    </row>
    <row r="49" spans="1:25" x14ac:dyDescent="0.3">
      <c r="A49" s="8">
        <v>95</v>
      </c>
      <c r="B49" s="9">
        <v>2009</v>
      </c>
      <c r="C49" s="9" t="s">
        <v>25</v>
      </c>
      <c r="D49" s="8" t="s">
        <v>44</v>
      </c>
      <c r="E49" s="10" t="s">
        <v>32</v>
      </c>
      <c r="F49" s="11" t="s">
        <v>28</v>
      </c>
      <c r="G49" s="11" t="s">
        <v>29</v>
      </c>
      <c r="H49" s="12">
        <v>23.39517</v>
      </c>
      <c r="I49" s="12">
        <v>90.667760000000001</v>
      </c>
      <c r="J49" s="13">
        <v>27.7</v>
      </c>
      <c r="K49" s="11">
        <v>18.287107589149649</v>
      </c>
      <c r="L49" s="13">
        <v>970</v>
      </c>
      <c r="M49" s="13">
        <v>7.1</v>
      </c>
      <c r="N49" s="13">
        <v>739.79740000000004</v>
      </c>
      <c r="O49" s="13">
        <v>0.97895019531250005</v>
      </c>
      <c r="P49" s="13">
        <v>7.6926484374999999</v>
      </c>
      <c r="Q49" s="13">
        <v>100.76935156250001</v>
      </c>
      <c r="R49" s="11">
        <f>(L49/L$170)*100</f>
        <v>242.49999999999997</v>
      </c>
      <c r="S49" s="11">
        <f>((M49-$M$166)/($M$170-$M$166))*100</f>
        <v>19.999999999999929</v>
      </c>
      <c r="T49" s="11">
        <f>(N49/N$170)*100</f>
        <v>7397.9740000000011</v>
      </c>
      <c r="U49" s="11">
        <f>(O49/O$170)*100</f>
        <v>978.95019531250011</v>
      </c>
      <c r="V49" s="11">
        <f>(P49/P$170)*100</f>
        <v>2564.2161458333335</v>
      </c>
      <c r="W49" s="11">
        <f>(Q49/Q$170)*100</f>
        <v>50.384675781249996</v>
      </c>
      <c r="X49" s="14">
        <f>SUMPRODUCT($L$167:$Q$167, R49:W49)/SUM($L$167:$Q$167)</f>
        <v>1405.6267183460018</v>
      </c>
      <c r="Y49" s="11" t="str">
        <f t="shared" si="0"/>
        <v>Not Sustainable</v>
      </c>
    </row>
    <row r="50" spans="1:25" x14ac:dyDescent="0.3">
      <c r="A50" s="8">
        <v>97</v>
      </c>
      <c r="B50" s="15">
        <v>2010</v>
      </c>
      <c r="C50" s="15" t="s">
        <v>25</v>
      </c>
      <c r="D50" s="8" t="s">
        <v>44</v>
      </c>
      <c r="E50" s="16" t="s">
        <v>32</v>
      </c>
      <c r="F50" s="11" t="s">
        <v>35</v>
      </c>
      <c r="G50" s="11" t="s">
        <v>29</v>
      </c>
      <c r="H50" s="17">
        <v>23.39517</v>
      </c>
      <c r="I50" s="17">
        <v>90.667760000000001</v>
      </c>
      <c r="J50" s="18">
        <v>27.6</v>
      </c>
      <c r="K50" s="11">
        <v>105.1829268292683</v>
      </c>
      <c r="L50" s="18">
        <v>715</v>
      </c>
      <c r="M50" s="18">
        <v>7</v>
      </c>
      <c r="N50" s="19">
        <v>702.191599</v>
      </c>
      <c r="O50" s="19">
        <v>0.72909109999999999</v>
      </c>
      <c r="P50" s="19">
        <v>8.5370830000000009</v>
      </c>
      <c r="Q50" s="18">
        <v>103.569</v>
      </c>
      <c r="R50" s="11">
        <f>(L50/L$170)*100</f>
        <v>178.75</v>
      </c>
      <c r="S50" s="11">
        <f>((M50-$M$166)/($M$170-$M$166))*100</f>
        <v>0</v>
      </c>
      <c r="T50" s="11">
        <f>(N50/N$170)*100</f>
        <v>7021.9159899999995</v>
      </c>
      <c r="U50" s="11">
        <f>(O50/O$170)*100</f>
        <v>729.09109999999998</v>
      </c>
      <c r="V50" s="11">
        <f>(P50/P$170)*100</f>
        <v>2845.6943333333338</v>
      </c>
      <c r="W50" s="11">
        <f>(Q50/Q$170)*100</f>
        <v>51.784500000000001</v>
      </c>
      <c r="X50" s="14">
        <f>SUMPRODUCT($L$167:$Q$167, R50:W50)/SUM($L$167:$Q$167)</f>
        <v>1287.7001294820636</v>
      </c>
      <c r="Y50" s="11" t="str">
        <f t="shared" si="0"/>
        <v>Not Sustainable</v>
      </c>
    </row>
    <row r="51" spans="1:25" x14ac:dyDescent="0.3">
      <c r="A51" s="8">
        <v>99</v>
      </c>
      <c r="B51" s="15">
        <v>2011</v>
      </c>
      <c r="C51" s="15" t="s">
        <v>25</v>
      </c>
      <c r="D51" s="8" t="s">
        <v>44</v>
      </c>
      <c r="E51" s="20" t="s">
        <v>32</v>
      </c>
      <c r="F51" s="11" t="s">
        <v>28</v>
      </c>
      <c r="G51" s="11" t="s">
        <v>29</v>
      </c>
      <c r="H51" s="21">
        <v>23.39517</v>
      </c>
      <c r="I51" s="21">
        <v>90.667760000000001</v>
      </c>
      <c r="J51" s="22">
        <v>27.7</v>
      </c>
      <c r="K51" s="11">
        <v>80.792682926829272</v>
      </c>
      <c r="L51" s="22">
        <v>826</v>
      </c>
      <c r="M51" s="22">
        <v>7.21</v>
      </c>
      <c r="N51" s="23">
        <v>727.69757399999992</v>
      </c>
      <c r="O51" s="22">
        <v>0.68592280000000005</v>
      </c>
      <c r="P51" s="22">
        <v>6.066878</v>
      </c>
      <c r="Q51" s="18">
        <v>81.627649999999988</v>
      </c>
      <c r="R51" s="11">
        <f>(L51/L$170)*100</f>
        <v>206.5</v>
      </c>
      <c r="S51" s="11">
        <f>((M51-$M$166)/($M$170-$M$166))*100</f>
        <v>41.999999999999993</v>
      </c>
      <c r="T51" s="11">
        <f>(N51/N$170)*100</f>
        <v>7276.975739999999</v>
      </c>
      <c r="U51" s="11">
        <f>(O51/O$170)*100</f>
        <v>685.92279999999994</v>
      </c>
      <c r="V51" s="11">
        <f>(P51/P$170)*100</f>
        <v>2022.2926666666667</v>
      </c>
      <c r="W51" s="11">
        <f>(Q51/Q$170)*100</f>
        <v>40.813824999999994</v>
      </c>
      <c r="X51" s="14">
        <f>SUMPRODUCT($L$167:$Q$167, R51:W51)/SUM($L$167:$Q$167)</f>
        <v>1055.9927397886097</v>
      </c>
      <c r="Y51" s="11" t="str">
        <f t="shared" si="0"/>
        <v>Not Sustainable</v>
      </c>
    </row>
    <row r="52" spans="1:25" x14ac:dyDescent="0.3">
      <c r="A52" s="8">
        <v>101</v>
      </c>
      <c r="B52" s="9">
        <v>2009</v>
      </c>
      <c r="C52" s="9" t="s">
        <v>25</v>
      </c>
      <c r="D52" s="8" t="s">
        <v>44</v>
      </c>
      <c r="E52" s="10" t="s">
        <v>36</v>
      </c>
      <c r="F52" s="11" t="s">
        <v>28</v>
      </c>
      <c r="G52" s="11" t="s">
        <v>29</v>
      </c>
      <c r="H52" s="12">
        <v>23.39517</v>
      </c>
      <c r="I52" s="12">
        <v>90.667760000000001</v>
      </c>
      <c r="J52" s="13">
        <v>27.7</v>
      </c>
      <c r="K52" s="11">
        <v>18.287107589149649</v>
      </c>
      <c r="L52" s="13">
        <v>1550</v>
      </c>
      <c r="M52" s="13">
        <v>7.2</v>
      </c>
      <c r="N52" s="13">
        <v>368.1259</v>
      </c>
      <c r="O52" s="13">
        <v>0.16365625</v>
      </c>
      <c r="P52" s="13">
        <v>3.0379166666666664</v>
      </c>
      <c r="Q52" s="13">
        <v>61.035062500000002</v>
      </c>
      <c r="R52" s="11">
        <f>(L52/L$170)*100</f>
        <v>387.5</v>
      </c>
      <c r="S52" s="11">
        <f>((M52-$M$166)/($M$170-$M$166))*100</f>
        <v>40.000000000000036</v>
      </c>
      <c r="T52" s="11">
        <f>(N52/N$170)*100</f>
        <v>3681.259</v>
      </c>
      <c r="U52" s="11">
        <f>(O52/O$170)*100</f>
        <v>163.65625</v>
      </c>
      <c r="V52" s="11">
        <f>(P52/P$170)*100</f>
        <v>1012.6388888888888</v>
      </c>
      <c r="W52" s="11">
        <f>(Q52/Q$170)*100</f>
        <v>30.517531250000001</v>
      </c>
      <c r="X52" s="14">
        <f>SUMPRODUCT($L$167:$Q$167, R52:W52)/SUM($L$167:$Q$167)</f>
        <v>396.82775128878717</v>
      </c>
      <c r="Y52" s="11" t="str">
        <f t="shared" si="0"/>
        <v>Not Sustainable</v>
      </c>
    </row>
    <row r="53" spans="1:25" x14ac:dyDescent="0.3">
      <c r="A53" s="8">
        <v>103</v>
      </c>
      <c r="B53" s="15">
        <v>2010</v>
      </c>
      <c r="C53" s="15" t="s">
        <v>25</v>
      </c>
      <c r="D53" s="8" t="s">
        <v>44</v>
      </c>
      <c r="E53" s="16" t="s">
        <v>36</v>
      </c>
      <c r="F53" s="11" t="s">
        <v>28</v>
      </c>
      <c r="G53" s="11" t="s">
        <v>29</v>
      </c>
      <c r="H53" s="17">
        <v>23.39517</v>
      </c>
      <c r="I53" s="17">
        <v>90.667760000000001</v>
      </c>
      <c r="J53" s="18">
        <v>27.5</v>
      </c>
      <c r="K53" s="11">
        <v>13.715330691862237</v>
      </c>
      <c r="L53" s="18">
        <v>1434</v>
      </c>
      <c r="M53" s="18">
        <v>7.1</v>
      </c>
      <c r="N53" s="19">
        <v>354.62939999999998</v>
      </c>
      <c r="O53" s="19">
        <v>0.13839370000000001</v>
      </c>
      <c r="P53" s="19">
        <v>3.4287079999999999</v>
      </c>
      <c r="Q53" s="18">
        <v>61.427339999999994</v>
      </c>
      <c r="R53" s="11">
        <f>(L53/L$170)*100</f>
        <v>358.5</v>
      </c>
      <c r="S53" s="11">
        <f>((M53-$M$166)/($M$170-$M$166))*100</f>
        <v>19.999999999999929</v>
      </c>
      <c r="T53" s="11">
        <f>(N53/N$170)*100</f>
        <v>3546.2939999999994</v>
      </c>
      <c r="U53" s="11">
        <f>(O53/O$170)*100</f>
        <v>138.3937</v>
      </c>
      <c r="V53" s="11">
        <f>(P53/P$170)*100</f>
        <v>1142.9026666666666</v>
      </c>
      <c r="W53" s="11">
        <f>(Q53/Q$170)*100</f>
        <v>30.713669999999997</v>
      </c>
      <c r="X53" s="14">
        <f>SUMPRODUCT($L$167:$Q$167, R53:W53)/SUM($L$167:$Q$167)</f>
        <v>409.00915517752259</v>
      </c>
      <c r="Y53" s="11" t="str">
        <f t="shared" si="0"/>
        <v>Not Sustainable</v>
      </c>
    </row>
    <row r="54" spans="1:25" x14ac:dyDescent="0.3">
      <c r="A54" s="8">
        <v>105</v>
      </c>
      <c r="B54" s="9">
        <v>2009</v>
      </c>
      <c r="C54" s="9" t="s">
        <v>25</v>
      </c>
      <c r="D54" s="8" t="s">
        <v>44</v>
      </c>
      <c r="E54" s="10" t="s">
        <v>37</v>
      </c>
      <c r="F54" s="11" t="s">
        <v>28</v>
      </c>
      <c r="G54" s="11" t="s">
        <v>29</v>
      </c>
      <c r="H54" s="12">
        <v>23.39517</v>
      </c>
      <c r="I54" s="12">
        <v>90.667760000000001</v>
      </c>
      <c r="J54" s="13">
        <v>28.4</v>
      </c>
      <c r="K54" s="11">
        <v>38.098140810728438</v>
      </c>
      <c r="L54" s="13">
        <v>520</v>
      </c>
      <c r="M54" s="13">
        <v>6.6</v>
      </c>
      <c r="N54" s="13">
        <v>23.187719999999999</v>
      </c>
      <c r="O54" s="13">
        <v>0.47417532348632802</v>
      </c>
      <c r="P54" s="13">
        <v>2.9962760000000004</v>
      </c>
      <c r="Q54" s="13">
        <v>15.33544140625</v>
      </c>
      <c r="R54" s="11">
        <f>(L54/L$170)*100</f>
        <v>130</v>
      </c>
      <c r="S54" s="11">
        <f>((M54-$M$166)/($M$170-$M$166))*100</f>
        <v>-80.000000000000071</v>
      </c>
      <c r="T54" s="11">
        <f>(N54/N$170)*100</f>
        <v>231.87720000000002</v>
      </c>
      <c r="U54" s="11">
        <f>(O54/O$170)*100</f>
        <v>474.17532348632801</v>
      </c>
      <c r="V54" s="11">
        <f>(P54/P$170)*100</f>
        <v>998.75866666666684</v>
      </c>
      <c r="W54" s="11">
        <f>(Q54/Q$170)*100</f>
        <v>7.6677207031250001</v>
      </c>
      <c r="X54" s="14">
        <f>SUMPRODUCT($L$167:$Q$167, R54:W54)/SUM($L$167:$Q$167)</f>
        <v>595.53071513455836</v>
      </c>
      <c r="Y54" s="11" t="str">
        <f t="shared" si="0"/>
        <v>Not Sustainable</v>
      </c>
    </row>
    <row r="55" spans="1:25" x14ac:dyDescent="0.3">
      <c r="A55" s="8">
        <v>107</v>
      </c>
      <c r="B55" s="15">
        <v>2010</v>
      </c>
      <c r="C55" s="15" t="s">
        <v>25</v>
      </c>
      <c r="D55" s="8" t="s">
        <v>44</v>
      </c>
      <c r="E55" s="16" t="s">
        <v>37</v>
      </c>
      <c r="F55" s="11" t="s">
        <v>28</v>
      </c>
      <c r="G55" s="11" t="s">
        <v>29</v>
      </c>
      <c r="H55" s="17">
        <v>23.39517</v>
      </c>
      <c r="I55" s="17">
        <v>90.667760000000001</v>
      </c>
      <c r="J55" s="18">
        <v>28.5</v>
      </c>
      <c r="K55" s="11">
        <v>27.430661383724473</v>
      </c>
      <c r="L55" s="18">
        <v>582</v>
      </c>
      <c r="M55" s="18">
        <v>7.1</v>
      </c>
      <c r="N55" s="19">
        <v>24.889869999999998</v>
      </c>
      <c r="O55" s="19">
        <v>0.15352950000000001</v>
      </c>
      <c r="P55" s="19">
        <v>2.7644319999999998</v>
      </c>
      <c r="Q55" s="18">
        <v>9.021649</v>
      </c>
      <c r="R55" s="11">
        <f>(L55/L$170)*100</f>
        <v>145.5</v>
      </c>
      <c r="S55" s="11">
        <f>((M55-$M$166)/($M$170-$M$166))*100</f>
        <v>19.999999999999929</v>
      </c>
      <c r="T55" s="11">
        <f>(N55/N$170)*100</f>
        <v>248.89869999999999</v>
      </c>
      <c r="U55" s="11">
        <f>(O55/O$170)*100</f>
        <v>153.52950000000001</v>
      </c>
      <c r="V55" s="11">
        <f>(P55/P$170)*100</f>
        <v>921.47733333333338</v>
      </c>
      <c r="W55" s="11">
        <f>(Q55/Q$170)*100</f>
        <v>4.5108245</v>
      </c>
      <c r="X55" s="14">
        <f>SUMPRODUCT($L$167:$Q$167, R55:W55)/SUM($L$167:$Q$167)</f>
        <v>341.44482425442527</v>
      </c>
      <c r="Y55" s="11" t="str">
        <f t="shared" si="0"/>
        <v>Not Sustainable</v>
      </c>
    </row>
    <row r="56" spans="1:25" x14ac:dyDescent="0.3">
      <c r="A56" s="8">
        <v>110</v>
      </c>
      <c r="B56" s="9">
        <v>2009</v>
      </c>
      <c r="C56" s="9" t="s">
        <v>25</v>
      </c>
      <c r="D56" s="8" t="s">
        <v>44</v>
      </c>
      <c r="E56" s="10" t="s">
        <v>39</v>
      </c>
      <c r="F56" s="11" t="s">
        <v>30</v>
      </c>
      <c r="G56" s="11" t="s">
        <v>34</v>
      </c>
      <c r="H56" s="12">
        <v>23.39517</v>
      </c>
      <c r="I56" s="12">
        <v>90.667760000000001</v>
      </c>
      <c r="J56" s="13">
        <v>28.8</v>
      </c>
      <c r="K56" s="11">
        <v>224.69512195121953</v>
      </c>
      <c r="L56" s="13">
        <v>1410</v>
      </c>
      <c r="M56" s="13">
        <v>6.6</v>
      </c>
      <c r="N56" s="13">
        <v>14.59529</v>
      </c>
      <c r="O56" s="13">
        <v>0.187488159179688</v>
      </c>
      <c r="P56" s="13">
        <v>2.7715586000000001</v>
      </c>
      <c r="Q56" s="13">
        <v>46.482203124999998</v>
      </c>
      <c r="R56" s="11">
        <f>(L56/L$170)*100</f>
        <v>352.5</v>
      </c>
      <c r="S56" s="11">
        <f>((M56-$M$166)/($M$170-$M$166))*100</f>
        <v>-80.000000000000071</v>
      </c>
      <c r="T56" s="11">
        <f>(N56/N$170)*100</f>
        <v>145.9529</v>
      </c>
      <c r="U56" s="11">
        <f>(O56/O$170)*100</f>
        <v>187.48815917968798</v>
      </c>
      <c r="V56" s="11">
        <f>(P56/P$170)*100</f>
        <v>923.85286666666673</v>
      </c>
      <c r="W56" s="11">
        <f>(Q56/Q$170)*100</f>
        <v>23.241101562499999</v>
      </c>
      <c r="X56" s="14">
        <f>SUMPRODUCT($L$167:$Q$167, R56:W56)/SUM($L$167:$Q$167)</f>
        <v>365.34966366457712</v>
      </c>
      <c r="Y56" s="11" t="str">
        <f t="shared" si="0"/>
        <v>Not Sustainable</v>
      </c>
    </row>
    <row r="57" spans="1:25" x14ac:dyDescent="0.3">
      <c r="A57" s="8">
        <v>112</v>
      </c>
      <c r="B57" s="15">
        <v>2010</v>
      </c>
      <c r="C57" s="15" t="s">
        <v>25</v>
      </c>
      <c r="D57" s="8" t="s">
        <v>44</v>
      </c>
      <c r="E57" s="16" t="s">
        <v>39</v>
      </c>
      <c r="F57" s="11" t="s">
        <v>28</v>
      </c>
      <c r="G57" s="11" t="s">
        <v>29</v>
      </c>
      <c r="H57" s="17">
        <v>23.39517</v>
      </c>
      <c r="I57" s="17">
        <v>90.667760000000001</v>
      </c>
      <c r="J57" s="18">
        <v>27.5</v>
      </c>
      <c r="K57" s="11">
        <v>27.430661383724473</v>
      </c>
      <c r="L57" s="18">
        <v>1166</v>
      </c>
      <c r="M57" s="18">
        <v>6.9</v>
      </c>
      <c r="N57" s="19">
        <v>11.901450000000001</v>
      </c>
      <c r="O57" s="19">
        <v>0.12820889999999999</v>
      </c>
      <c r="P57" s="19">
        <v>2.8895970000000002</v>
      </c>
      <c r="Q57" s="18">
        <v>43.739460000000001</v>
      </c>
      <c r="R57" s="11">
        <f>(L57/L$170)*100</f>
        <v>291.5</v>
      </c>
      <c r="S57" s="11">
        <f>((M57-$M$166)/($M$170-$M$166))*100</f>
        <v>-19.999999999999929</v>
      </c>
      <c r="T57" s="11">
        <f>(N57/N$170)*100</f>
        <v>119.0145</v>
      </c>
      <c r="U57" s="11">
        <f>(O57/O$170)*100</f>
        <v>128.20889999999997</v>
      </c>
      <c r="V57" s="11">
        <f>(P57/P$170)*100</f>
        <v>963.19900000000018</v>
      </c>
      <c r="W57" s="11">
        <f>(Q57/Q$170)*100</f>
        <v>21.869730000000001</v>
      </c>
      <c r="X57" s="14">
        <f>SUMPRODUCT($L$167:$Q$167, R57:W57)/SUM($L$167:$Q$167)</f>
        <v>331.720195124317</v>
      </c>
      <c r="Y57" s="11" t="str">
        <f t="shared" si="0"/>
        <v>Not Sustainable</v>
      </c>
    </row>
    <row r="58" spans="1:25" x14ac:dyDescent="0.3">
      <c r="A58" s="8">
        <v>114</v>
      </c>
      <c r="B58" s="15">
        <v>2011</v>
      </c>
      <c r="C58" s="15" t="s">
        <v>25</v>
      </c>
      <c r="D58" s="8" t="s">
        <v>44</v>
      </c>
      <c r="E58" s="20" t="s">
        <v>39</v>
      </c>
      <c r="F58" s="11" t="s">
        <v>28</v>
      </c>
      <c r="G58" s="11" t="s">
        <v>29</v>
      </c>
      <c r="H58" s="21">
        <v>23.39517</v>
      </c>
      <c r="I58" s="21">
        <v>90.667760000000001</v>
      </c>
      <c r="J58" s="22">
        <v>28.4</v>
      </c>
      <c r="K58" s="11">
        <v>80.792682926829272</v>
      </c>
      <c r="L58" s="22">
        <v>1371</v>
      </c>
      <c r="M58" s="22">
        <v>6.8</v>
      </c>
      <c r="N58" s="23">
        <v>5.6</v>
      </c>
      <c r="O58" s="22">
        <v>0.1210546</v>
      </c>
      <c r="P58" s="22">
        <v>2.336821</v>
      </c>
      <c r="Q58" s="18">
        <v>37.222650000000002</v>
      </c>
      <c r="R58" s="11">
        <f>(L58/L$170)*100</f>
        <v>342.75</v>
      </c>
      <c r="S58" s="11">
        <f>((M58-$M$166)/($M$170-$M$166))*100</f>
        <v>-40.000000000000036</v>
      </c>
      <c r="T58" s="11">
        <f>(N58/N$170)*100</f>
        <v>55.999999999999993</v>
      </c>
      <c r="U58" s="11">
        <f>(O58/O$170)*100</f>
        <v>121.05459999999999</v>
      </c>
      <c r="V58" s="11">
        <f>(P58/P$170)*100</f>
        <v>778.94033333333334</v>
      </c>
      <c r="W58" s="11">
        <f>(Q58/Q$170)*100</f>
        <v>18.611325000000001</v>
      </c>
      <c r="X58" s="14">
        <f>SUMPRODUCT($L$167:$Q$167, R58:W58)/SUM($L$167:$Q$167)</f>
        <v>280.54984660097813</v>
      </c>
      <c r="Y58" s="11" t="str">
        <f t="shared" si="0"/>
        <v>Very Poor</v>
      </c>
    </row>
    <row r="59" spans="1:25" x14ac:dyDescent="0.3">
      <c r="A59" s="8">
        <v>116</v>
      </c>
      <c r="B59" s="15">
        <v>2011</v>
      </c>
      <c r="C59" s="15" t="s">
        <v>25</v>
      </c>
      <c r="D59" s="8" t="s">
        <v>44</v>
      </c>
      <c r="E59" s="20" t="s">
        <v>45</v>
      </c>
      <c r="F59" s="11" t="s">
        <v>30</v>
      </c>
      <c r="G59" s="11" t="s">
        <v>29</v>
      </c>
      <c r="H59" s="21">
        <v>23.386649999999999</v>
      </c>
      <c r="I59" s="21">
        <v>90.668049999999994</v>
      </c>
      <c r="J59" s="22">
        <v>29.1</v>
      </c>
      <c r="K59" s="11">
        <v>218.59756097560978</v>
      </c>
      <c r="L59" s="22">
        <v>504</v>
      </c>
      <c r="M59" s="22">
        <v>6.87</v>
      </c>
      <c r="N59" s="23">
        <v>5.6</v>
      </c>
      <c r="O59" s="22">
        <v>0.31623590000000001</v>
      </c>
      <c r="P59" s="22">
        <v>3.8922130000000004</v>
      </c>
      <c r="Q59" s="18">
        <v>32.901300000000006</v>
      </c>
      <c r="R59" s="11">
        <f>(L59/L$170)*100</f>
        <v>126</v>
      </c>
      <c r="S59" s="11">
        <f>((M59-$M$166)/($M$170-$M$166))*100</f>
        <v>-25.999999999999979</v>
      </c>
      <c r="T59" s="11">
        <f>(N59/N$170)*100</f>
        <v>55.999999999999993</v>
      </c>
      <c r="U59" s="11">
        <f>(O59/O$170)*100</f>
        <v>316.23590000000002</v>
      </c>
      <c r="V59" s="11">
        <f>(P59/P$170)*100</f>
        <v>1297.4043333333334</v>
      </c>
      <c r="W59" s="11">
        <f>(Q59/Q$170)*100</f>
        <v>16.450650000000003</v>
      </c>
      <c r="X59" s="14">
        <f>SUMPRODUCT($L$167:$Q$167, R59:W59)/SUM($L$167:$Q$167)</f>
        <v>551.75178569791467</v>
      </c>
      <c r="Y59" s="11" t="str">
        <f t="shared" si="0"/>
        <v>Not Sustainable</v>
      </c>
    </row>
    <row r="60" spans="1:25" x14ac:dyDescent="0.3">
      <c r="A60" s="8">
        <v>118</v>
      </c>
      <c r="B60" s="9">
        <v>2009</v>
      </c>
      <c r="C60" s="9" t="s">
        <v>25</v>
      </c>
      <c r="D60" s="8" t="s">
        <v>46</v>
      </c>
      <c r="E60" s="10" t="s">
        <v>27</v>
      </c>
      <c r="F60" s="11" t="s">
        <v>30</v>
      </c>
      <c r="G60" s="11" t="s">
        <v>29</v>
      </c>
      <c r="H60" s="12">
        <v>23.487559999999998</v>
      </c>
      <c r="I60" s="12">
        <v>90.662270000000007</v>
      </c>
      <c r="J60" s="13">
        <v>26.7</v>
      </c>
      <c r="K60" s="11">
        <v>218.59756097560978</v>
      </c>
      <c r="L60" s="13">
        <v>830</v>
      </c>
      <c r="M60" s="13">
        <v>6.8</v>
      </c>
      <c r="N60" s="13">
        <v>379.43360000000001</v>
      </c>
      <c r="O60" s="13">
        <v>1.3767733154296899</v>
      </c>
      <c r="P60" s="13">
        <v>17.781019531249999</v>
      </c>
      <c r="Q60" s="13">
        <v>157.20123437500001</v>
      </c>
      <c r="R60" s="11">
        <f>(L60/L$170)*100</f>
        <v>207.50000000000003</v>
      </c>
      <c r="S60" s="11">
        <f>((M60-$M$166)/($M$170-$M$166))*100</f>
        <v>-40.000000000000036</v>
      </c>
      <c r="T60" s="11">
        <f>(N60/N$170)*100</f>
        <v>3794.3359999999998</v>
      </c>
      <c r="U60" s="11">
        <f>(O60/O$170)*100</f>
        <v>1376.7733154296898</v>
      </c>
      <c r="V60" s="11">
        <f>(P60/P$170)*100</f>
        <v>5927.006510416667</v>
      </c>
      <c r="W60" s="11">
        <f>(Q60/Q$170)*100</f>
        <v>78.600617187500006</v>
      </c>
      <c r="X60" s="14">
        <f>SUMPRODUCT($L$167:$Q$167, R60:W60)/SUM($L$167:$Q$167)</f>
        <v>2497.349146695688</v>
      </c>
      <c r="Y60" s="11" t="str">
        <f t="shared" si="0"/>
        <v>Not Sustainable</v>
      </c>
    </row>
    <row r="61" spans="1:25" x14ac:dyDescent="0.3">
      <c r="A61" s="8">
        <v>120</v>
      </c>
      <c r="B61" s="15">
        <v>2010</v>
      </c>
      <c r="C61" s="15" t="s">
        <v>25</v>
      </c>
      <c r="D61" s="8" t="s">
        <v>46</v>
      </c>
      <c r="E61" s="16" t="s">
        <v>27</v>
      </c>
      <c r="F61" s="11" t="s">
        <v>30</v>
      </c>
      <c r="G61" s="11" t="s">
        <v>34</v>
      </c>
      <c r="H61" s="17">
        <v>23.487559999999998</v>
      </c>
      <c r="I61" s="17">
        <v>90.662270000000007</v>
      </c>
      <c r="J61" s="18">
        <v>26.1</v>
      </c>
      <c r="K61" s="11">
        <v>236.58536585365854</v>
      </c>
      <c r="L61" s="18">
        <v>635</v>
      </c>
      <c r="M61" s="18">
        <v>7</v>
      </c>
      <c r="N61" s="19">
        <v>331.88279999999997</v>
      </c>
      <c r="O61" s="19">
        <v>1.0531569999999999</v>
      </c>
      <c r="P61" s="19">
        <v>15.273219999999998</v>
      </c>
      <c r="Q61" s="18">
        <v>144.88704479166668</v>
      </c>
      <c r="R61" s="11">
        <f>(L61/L$170)*100</f>
        <v>158.75</v>
      </c>
      <c r="S61" s="11">
        <f>((M61-$M$166)/($M$170-$M$166))*100</f>
        <v>0</v>
      </c>
      <c r="T61" s="11">
        <f>(N61/N$170)*100</f>
        <v>3318.828</v>
      </c>
      <c r="U61" s="11">
        <f>(O61/O$170)*100</f>
        <v>1053.1569999999999</v>
      </c>
      <c r="V61" s="11">
        <f>(P61/P$170)*100</f>
        <v>5091.0733333333337</v>
      </c>
      <c r="W61" s="11">
        <f>(Q61/Q$170)*100</f>
        <v>72.443522395833341</v>
      </c>
      <c r="X61" s="14">
        <f>SUMPRODUCT($L$167:$Q$167, R61:W61)/SUM($L$167:$Q$167)</f>
        <v>2050.5462339288911</v>
      </c>
      <c r="Y61" s="11" t="str">
        <f t="shared" si="0"/>
        <v>Not Sustainable</v>
      </c>
    </row>
    <row r="62" spans="1:25" x14ac:dyDescent="0.3">
      <c r="A62" s="8">
        <v>122</v>
      </c>
      <c r="B62" s="9">
        <v>2009</v>
      </c>
      <c r="C62" s="9" t="s">
        <v>25</v>
      </c>
      <c r="D62" s="8" t="s">
        <v>46</v>
      </c>
      <c r="E62" s="10" t="s">
        <v>32</v>
      </c>
      <c r="F62" s="11" t="s">
        <v>28</v>
      </c>
      <c r="G62" s="11" t="s">
        <v>29</v>
      </c>
      <c r="H62" s="12">
        <v>23.487559999999998</v>
      </c>
      <c r="I62" s="12">
        <v>90.662270000000007</v>
      </c>
      <c r="J62" s="13">
        <v>26.7</v>
      </c>
      <c r="K62" s="11">
        <v>13.719512195121952</v>
      </c>
      <c r="L62" s="13">
        <v>1190</v>
      </c>
      <c r="M62" s="13">
        <v>6.9</v>
      </c>
      <c r="N62" s="13">
        <v>600.16719999999998</v>
      </c>
      <c r="O62" s="13">
        <v>0.37297482299804696</v>
      </c>
      <c r="P62" s="13">
        <v>9.7060742187500004</v>
      </c>
      <c r="Q62" s="13">
        <v>135.58471875000001</v>
      </c>
      <c r="R62" s="11">
        <f>(L62/L$170)*100</f>
        <v>297.5</v>
      </c>
      <c r="S62" s="11">
        <f>((M62-$M$166)/($M$170-$M$166))*100</f>
        <v>-19.999999999999929</v>
      </c>
      <c r="T62" s="11">
        <f>(N62/N$170)*100</f>
        <v>6001.6719999999996</v>
      </c>
      <c r="U62" s="11">
        <f>(O62/O$170)*100</f>
        <v>372.97482299804699</v>
      </c>
      <c r="V62" s="11">
        <f>(P62/P$170)*100</f>
        <v>3235.3580729166674</v>
      </c>
      <c r="W62" s="11">
        <f>(Q62/Q$170)*100</f>
        <v>67.792359375000004</v>
      </c>
      <c r="X62" s="14">
        <f>SUMPRODUCT($L$167:$Q$167, R62:W62)/SUM($L$167:$Q$167)</f>
        <v>1113.3544147461159</v>
      </c>
      <c r="Y62" s="11" t="str">
        <f t="shared" si="0"/>
        <v>Not Sustainable</v>
      </c>
    </row>
    <row r="63" spans="1:25" x14ac:dyDescent="0.3">
      <c r="A63" s="8">
        <v>124</v>
      </c>
      <c r="B63" s="15">
        <v>2010</v>
      </c>
      <c r="C63" s="15" t="s">
        <v>25</v>
      </c>
      <c r="D63" s="8" t="s">
        <v>46</v>
      </c>
      <c r="E63" s="16" t="s">
        <v>32</v>
      </c>
      <c r="F63" s="11" t="s">
        <v>30</v>
      </c>
      <c r="G63" s="11" t="s">
        <v>34</v>
      </c>
      <c r="H63" s="17">
        <v>23.487559999999998</v>
      </c>
      <c r="I63" s="17">
        <v>90.662270000000007</v>
      </c>
      <c r="J63" s="18">
        <v>26.4</v>
      </c>
      <c r="K63" s="11">
        <v>236.58536585365854</v>
      </c>
      <c r="L63" s="18">
        <v>1138</v>
      </c>
      <c r="M63" s="18">
        <v>7</v>
      </c>
      <c r="N63" s="19">
        <v>492.1422</v>
      </c>
      <c r="O63" s="19">
        <v>0.24797179999999999</v>
      </c>
      <c r="P63" s="19">
        <v>9.5251090000000005</v>
      </c>
      <c r="Q63" s="18">
        <v>131.24260000000001</v>
      </c>
      <c r="R63" s="11">
        <f>(L63/L$170)*100</f>
        <v>284.5</v>
      </c>
      <c r="S63" s="11">
        <f>((M63-$M$166)/($M$170-$M$166))*100</f>
        <v>0</v>
      </c>
      <c r="T63" s="11">
        <f>(N63/N$170)*100</f>
        <v>4921.4219999999996</v>
      </c>
      <c r="U63" s="11">
        <f>(O63/O$170)*100</f>
        <v>247.97179999999997</v>
      </c>
      <c r="V63" s="11">
        <f>(P63/P$170)*100</f>
        <v>3175.0363333333335</v>
      </c>
      <c r="W63" s="11">
        <f>(Q63/Q$170)*100</f>
        <v>65.621300000000005</v>
      </c>
      <c r="X63" s="14">
        <f>SUMPRODUCT($L$167:$Q$167, R63:W63)/SUM($L$167:$Q$167)</f>
        <v>998.68775254056925</v>
      </c>
      <c r="Y63" s="11" t="str">
        <f t="shared" si="0"/>
        <v>Not Sustainable</v>
      </c>
    </row>
    <row r="64" spans="1:25" x14ac:dyDescent="0.3">
      <c r="A64" s="8">
        <v>126</v>
      </c>
      <c r="B64" s="15">
        <v>2011</v>
      </c>
      <c r="C64" s="15" t="s">
        <v>25</v>
      </c>
      <c r="D64" s="8" t="s">
        <v>46</v>
      </c>
      <c r="E64" s="20" t="s">
        <v>32</v>
      </c>
      <c r="F64" s="11" t="s">
        <v>28</v>
      </c>
      <c r="G64" s="11" t="s">
        <v>29</v>
      </c>
      <c r="H64" s="21">
        <v>23.487559999999998</v>
      </c>
      <c r="I64" s="21">
        <v>90.662270000000007</v>
      </c>
      <c r="J64" s="22">
        <v>27.1</v>
      </c>
      <c r="K64" s="11">
        <v>30.487804878048781</v>
      </c>
      <c r="L64" s="22">
        <v>1197</v>
      </c>
      <c r="M64" s="22">
        <v>7.05</v>
      </c>
      <c r="N64" s="23">
        <v>535.61260000000004</v>
      </c>
      <c r="O64" s="22">
        <v>0.2171245</v>
      </c>
      <c r="P64" s="22">
        <v>6.2472700000000003</v>
      </c>
      <c r="Q64" s="18">
        <v>94.111320000000006</v>
      </c>
      <c r="R64" s="11">
        <f>(L64/L$170)*100</f>
        <v>299.25</v>
      </c>
      <c r="S64" s="11">
        <f>((M64-$M$166)/($M$170-$M$166))*100</f>
        <v>9.9999999999999645</v>
      </c>
      <c r="T64" s="11">
        <f>(N64/N$170)*100</f>
        <v>5356.1260000000002</v>
      </c>
      <c r="U64" s="11">
        <f>(O64/O$170)*100</f>
        <v>217.12449999999998</v>
      </c>
      <c r="V64" s="11">
        <f>(P64/P$170)*100</f>
        <v>2082.4233333333336</v>
      </c>
      <c r="W64" s="11">
        <f>(Q64/Q$170)*100</f>
        <v>47.055660000000003</v>
      </c>
      <c r="X64" s="14">
        <f>SUMPRODUCT($L$167:$Q$167, R64:W64)/SUM($L$167:$Q$167)</f>
        <v>710.95233208259151</v>
      </c>
      <c r="Y64" s="11" t="str">
        <f t="shared" si="0"/>
        <v>Not Sustainable</v>
      </c>
    </row>
    <row r="65" spans="1:25" x14ac:dyDescent="0.3">
      <c r="A65" s="8">
        <v>128</v>
      </c>
      <c r="B65" s="9">
        <v>2009</v>
      </c>
      <c r="C65" s="9" t="s">
        <v>25</v>
      </c>
      <c r="D65" s="8" t="s">
        <v>46</v>
      </c>
      <c r="E65" s="10" t="s">
        <v>36</v>
      </c>
      <c r="F65" s="11" t="s">
        <v>28</v>
      </c>
      <c r="G65" s="11" t="s">
        <v>29</v>
      </c>
      <c r="H65" s="12">
        <v>23.487559999999998</v>
      </c>
      <c r="I65" s="12">
        <v>90.662270000000007</v>
      </c>
      <c r="J65" s="13">
        <v>27.8</v>
      </c>
      <c r="K65" s="11">
        <v>32.621951219512198</v>
      </c>
      <c r="L65" s="13">
        <v>1460</v>
      </c>
      <c r="M65" s="13">
        <v>7.5</v>
      </c>
      <c r="N65" s="13">
        <v>97.162509999999997</v>
      </c>
      <c r="O65" s="13">
        <v>0.11452223968505901</v>
      </c>
      <c r="P65" s="13">
        <v>3.1924489999999999</v>
      </c>
      <c r="Q65" s="13">
        <v>13.70062109375</v>
      </c>
      <c r="R65" s="11">
        <f>(L65/L$170)*100</f>
        <v>365</v>
      </c>
      <c r="S65" s="11">
        <f>((M65-$M$166)/($M$170-$M$166))*100</f>
        <v>100</v>
      </c>
      <c r="T65" s="11">
        <f>(N65/N$170)*100</f>
        <v>971.62509999999997</v>
      </c>
      <c r="U65" s="11">
        <f>(O65/O$170)*100</f>
        <v>114.52223968505899</v>
      </c>
      <c r="V65" s="11">
        <f>(P65/P$170)*100</f>
        <v>1064.1496666666667</v>
      </c>
      <c r="W65" s="11">
        <f>(Q65/Q$170)*100</f>
        <v>6.850310546874999</v>
      </c>
      <c r="X65" s="14">
        <f>SUMPRODUCT($L$167:$Q$167, R65:W65)/SUM($L$167:$Q$167)</f>
        <v>353.8950614985975</v>
      </c>
      <c r="Y65" s="11" t="str">
        <f t="shared" si="0"/>
        <v>Not Sustainable</v>
      </c>
    </row>
    <row r="66" spans="1:25" x14ac:dyDescent="0.3">
      <c r="A66" s="8">
        <v>130</v>
      </c>
      <c r="B66" s="15">
        <v>2010</v>
      </c>
      <c r="C66" s="15" t="s">
        <v>25</v>
      </c>
      <c r="D66" s="8" t="s">
        <v>46</v>
      </c>
      <c r="E66" s="16" t="s">
        <v>36</v>
      </c>
      <c r="F66" s="11" t="s">
        <v>35</v>
      </c>
      <c r="G66" s="11" t="s">
        <v>31</v>
      </c>
      <c r="H66" s="17">
        <v>23.487559999999998</v>
      </c>
      <c r="I66" s="17">
        <v>90.662270000000007</v>
      </c>
      <c r="J66" s="18">
        <v>26.1</v>
      </c>
      <c r="K66" s="11">
        <v>111.28048780487805</v>
      </c>
      <c r="L66" s="18">
        <v>1451</v>
      </c>
      <c r="M66" s="18">
        <v>7.4</v>
      </c>
      <c r="N66" s="19">
        <v>93.068610000000007</v>
      </c>
      <c r="O66" s="19">
        <v>0.1036871</v>
      </c>
      <c r="P66" s="19">
        <v>2.3697489999999997</v>
      </c>
      <c r="Q66" s="18">
        <v>12.544040000000001</v>
      </c>
      <c r="R66" s="11">
        <f>(L66/L$170)*100</f>
        <v>362.75</v>
      </c>
      <c r="S66" s="11">
        <f>((M66-$M$166)/($M$170-$M$166))*100</f>
        <v>80.000000000000071</v>
      </c>
      <c r="T66" s="11">
        <f>(N66/N$170)*100</f>
        <v>930.68610000000012</v>
      </c>
      <c r="U66" s="11">
        <f>(O66/O$170)*100</f>
        <v>103.68709999999999</v>
      </c>
      <c r="V66" s="11">
        <f>(P66/P$170)*100</f>
        <v>789.91633333333323</v>
      </c>
      <c r="W66" s="11">
        <f>(Q66/Q$170)*100</f>
        <v>6.2720200000000004</v>
      </c>
      <c r="X66" s="14">
        <f>SUMPRODUCT($L$167:$Q$167, R66:W66)/SUM($L$167:$Q$167)</f>
        <v>278.07224184746349</v>
      </c>
      <c r="Y66" s="11" t="str">
        <f t="shared" si="0"/>
        <v>Very Poor</v>
      </c>
    </row>
    <row r="67" spans="1:25" x14ac:dyDescent="0.3">
      <c r="A67" s="8">
        <v>132</v>
      </c>
      <c r="B67" s="9">
        <v>2009</v>
      </c>
      <c r="C67" s="9" t="s">
        <v>25</v>
      </c>
      <c r="D67" s="8" t="s">
        <v>46</v>
      </c>
      <c r="E67" s="10" t="s">
        <v>37</v>
      </c>
      <c r="F67" s="11" t="s">
        <v>28</v>
      </c>
      <c r="G67" s="11" t="s">
        <v>29</v>
      </c>
      <c r="H67" s="12">
        <v>23.487559999999998</v>
      </c>
      <c r="I67" s="12">
        <v>90.662270000000007</v>
      </c>
      <c r="J67" s="13">
        <v>27.8</v>
      </c>
      <c r="K67" s="11">
        <v>32.621951219512198</v>
      </c>
      <c r="L67" s="13">
        <v>1040</v>
      </c>
      <c r="M67" s="13">
        <v>6.7</v>
      </c>
      <c r="N67" s="13">
        <v>137.06110000000001</v>
      </c>
      <c r="O67" s="13">
        <v>0.47771252441406303</v>
      </c>
      <c r="P67" s="13">
        <v>2.8246276855468802</v>
      </c>
      <c r="Q67" s="13">
        <v>37.592792968749997</v>
      </c>
      <c r="R67" s="11">
        <f>(L67/L$170)*100</f>
        <v>260</v>
      </c>
      <c r="S67" s="11">
        <f>((M67-$M$166)/($M$170-$M$166))*100</f>
        <v>-59.999999999999964</v>
      </c>
      <c r="T67" s="11">
        <f>(N67/N$170)*100</f>
        <v>1370.6110000000001</v>
      </c>
      <c r="U67" s="11">
        <f>(O67/O$170)*100</f>
        <v>477.71252441406301</v>
      </c>
      <c r="V67" s="11">
        <f>(P67/P$170)*100</f>
        <v>941.54256184896019</v>
      </c>
      <c r="W67" s="11">
        <f>(Q67/Q$170)*100</f>
        <v>18.796396484374998</v>
      </c>
      <c r="X67" s="14">
        <f>SUMPRODUCT($L$167:$Q$167, R67:W67)/SUM($L$167:$Q$167)</f>
        <v>592.69977523135253</v>
      </c>
      <c r="Y67" s="11" t="str">
        <f t="shared" ref="Y67:Y130" si="1">_xlfn.IFS(X67&lt;=50,"Excellent",X67&lt;=100,"Good",X67&lt;=200,"Poor",X67&lt;=300,"Very Poor",X67&gt;300,"Not Sustainable")</f>
        <v>Not Sustainable</v>
      </c>
    </row>
    <row r="68" spans="1:25" x14ac:dyDescent="0.3">
      <c r="A68" s="8">
        <v>134</v>
      </c>
      <c r="B68" s="15">
        <v>2010</v>
      </c>
      <c r="C68" s="15" t="s">
        <v>25</v>
      </c>
      <c r="D68" s="8" t="s">
        <v>46</v>
      </c>
      <c r="E68" s="16" t="s">
        <v>37</v>
      </c>
      <c r="F68" s="11" t="s">
        <v>35</v>
      </c>
      <c r="G68" s="11" t="s">
        <v>31</v>
      </c>
      <c r="H68" s="17">
        <v>23.487559999999998</v>
      </c>
      <c r="I68" s="17">
        <v>90.662270000000007</v>
      </c>
      <c r="J68" s="18">
        <v>27.4</v>
      </c>
      <c r="K68" s="11">
        <v>111.28048780487805</v>
      </c>
      <c r="L68" s="18">
        <v>749</v>
      </c>
      <c r="M68" s="18">
        <v>6.9</v>
      </c>
      <c r="N68" s="19">
        <v>138.4975</v>
      </c>
      <c r="O68" s="19">
        <v>0.24398639999999999</v>
      </c>
      <c r="P68" s="19">
        <v>3.365707</v>
      </c>
      <c r="Q68" s="18">
        <v>46.866510000000005</v>
      </c>
      <c r="R68" s="11">
        <f>(L68/L$170)*100</f>
        <v>187.25</v>
      </c>
      <c r="S68" s="11">
        <f>((M68-$M$166)/($M$170-$M$166))*100</f>
        <v>-19.999999999999929</v>
      </c>
      <c r="T68" s="11">
        <f>(N68/N$170)*100</f>
        <v>1384.9749999999999</v>
      </c>
      <c r="U68" s="11">
        <f>(O68/O$170)*100</f>
        <v>243.98639999999995</v>
      </c>
      <c r="V68" s="11">
        <f>(P68/P$170)*100</f>
        <v>1121.9023333333334</v>
      </c>
      <c r="W68" s="11">
        <f>(Q68/Q$170)*100</f>
        <v>23.433255000000003</v>
      </c>
      <c r="X68" s="14">
        <f>SUMPRODUCT($L$167:$Q$167, R68:W68)/SUM($L$167:$Q$167)</f>
        <v>465.29225138825785</v>
      </c>
      <c r="Y68" s="11" t="str">
        <f t="shared" si="1"/>
        <v>Not Sustainable</v>
      </c>
    </row>
    <row r="69" spans="1:25" x14ac:dyDescent="0.3">
      <c r="A69" s="8">
        <v>136</v>
      </c>
      <c r="B69" s="9">
        <v>2009</v>
      </c>
      <c r="C69" s="9" t="s">
        <v>25</v>
      </c>
      <c r="D69" s="8" t="s">
        <v>46</v>
      </c>
      <c r="E69" s="10" t="s">
        <v>39</v>
      </c>
      <c r="F69" s="11" t="s">
        <v>28</v>
      </c>
      <c r="G69" s="11" t="s">
        <v>29</v>
      </c>
      <c r="H69" s="12">
        <v>23.487559999999998</v>
      </c>
      <c r="I69" s="12">
        <v>90.662270000000007</v>
      </c>
      <c r="J69" s="13">
        <v>29.5</v>
      </c>
      <c r="K69" s="11">
        <v>84.756097560975618</v>
      </c>
      <c r="L69" s="13">
        <v>1320</v>
      </c>
      <c r="M69" s="13">
        <v>6.5</v>
      </c>
      <c r="N69" s="13">
        <v>5.6</v>
      </c>
      <c r="O69" s="13">
        <v>0.13467750549316401</v>
      </c>
      <c r="P69" s="13">
        <v>2.7081684570312499</v>
      </c>
      <c r="Q69" s="13">
        <v>58.207300781249998</v>
      </c>
      <c r="R69" s="11">
        <f>(L69/L$170)*100</f>
        <v>330</v>
      </c>
      <c r="S69" s="11">
        <f>((M69-$M$166)/($M$170-$M$166))*100</f>
        <v>-100</v>
      </c>
      <c r="T69" s="11">
        <f>(N69/N$170)*100</f>
        <v>55.999999999999993</v>
      </c>
      <c r="U69" s="11">
        <f>(O69/O$170)*100</f>
        <v>134.67750549316401</v>
      </c>
      <c r="V69" s="11">
        <f>(P69/P$170)*100</f>
        <v>902.72281901041663</v>
      </c>
      <c r="W69" s="11">
        <f>(Q69/Q$170)*100</f>
        <v>29.103650390624995</v>
      </c>
      <c r="X69" s="14">
        <f>SUMPRODUCT($L$167:$Q$167, R69:W69)/SUM($L$167:$Q$167)</f>
        <v>320.39449713683945</v>
      </c>
      <c r="Y69" s="11" t="str">
        <f t="shared" si="1"/>
        <v>Not Sustainable</v>
      </c>
    </row>
    <row r="70" spans="1:25" x14ac:dyDescent="0.3">
      <c r="A70" s="8">
        <v>138</v>
      </c>
      <c r="B70" s="15">
        <v>2010</v>
      </c>
      <c r="C70" s="15" t="s">
        <v>25</v>
      </c>
      <c r="D70" s="8" t="s">
        <v>46</v>
      </c>
      <c r="E70" s="16" t="s">
        <v>39</v>
      </c>
      <c r="F70" s="11" t="s">
        <v>28</v>
      </c>
      <c r="G70" s="11" t="s">
        <v>29</v>
      </c>
      <c r="H70" s="17">
        <v>23.487559999999998</v>
      </c>
      <c r="I70" s="17">
        <v>90.662270000000007</v>
      </c>
      <c r="J70" s="18">
        <v>26.6</v>
      </c>
      <c r="K70" s="11">
        <v>16.76829268292683</v>
      </c>
      <c r="L70" s="18">
        <v>919</v>
      </c>
      <c r="M70" s="18">
        <v>6.8</v>
      </c>
      <c r="N70" s="19">
        <v>5.6</v>
      </c>
      <c r="O70" s="19">
        <v>9.9902270000000001E-2</v>
      </c>
      <c r="P70" s="19">
        <v>2.2751809999999999</v>
      </c>
      <c r="Q70" s="18">
        <v>54.428129999999996</v>
      </c>
      <c r="R70" s="11">
        <f>(L70/L$170)*100</f>
        <v>229.75</v>
      </c>
      <c r="S70" s="11">
        <f>((M70-$M$166)/($M$170-$M$166))*100</f>
        <v>-40.000000000000036</v>
      </c>
      <c r="T70" s="11">
        <f>(N70/N$170)*100</f>
        <v>55.999999999999993</v>
      </c>
      <c r="U70" s="11">
        <f>(O70/O$170)*100</f>
        <v>99.902269999999987</v>
      </c>
      <c r="V70" s="11">
        <f>(P70/P$170)*100</f>
        <v>758.3936666666666</v>
      </c>
      <c r="W70" s="11">
        <f>(Q70/Q$170)*100</f>
        <v>27.214064999999998</v>
      </c>
      <c r="X70" s="14">
        <f>SUMPRODUCT($L$167:$Q$167, R70:W70)/SUM($L$167:$Q$167)</f>
        <v>259.9038885785908</v>
      </c>
      <c r="Y70" s="11" t="str">
        <f t="shared" si="1"/>
        <v>Very Poor</v>
      </c>
    </row>
    <row r="71" spans="1:25" x14ac:dyDescent="0.3">
      <c r="A71" s="8">
        <v>140</v>
      </c>
      <c r="B71" s="15">
        <v>2011</v>
      </c>
      <c r="C71" s="15" t="s">
        <v>25</v>
      </c>
      <c r="D71" s="8" t="s">
        <v>46</v>
      </c>
      <c r="E71" s="20" t="s">
        <v>39</v>
      </c>
      <c r="F71" s="11" t="s">
        <v>28</v>
      </c>
      <c r="G71" s="11" t="s">
        <v>29</v>
      </c>
      <c r="H71" s="21">
        <v>23.487559999999998</v>
      </c>
      <c r="I71" s="21">
        <v>90.662270000000007</v>
      </c>
      <c r="J71" s="22">
        <v>28.3</v>
      </c>
      <c r="K71" s="11">
        <v>60.975609756097562</v>
      </c>
      <c r="L71" s="22">
        <v>1661</v>
      </c>
      <c r="M71" s="22">
        <v>6.98</v>
      </c>
      <c r="N71" s="23">
        <v>5.6</v>
      </c>
      <c r="O71" s="22">
        <v>9.1031589999999996E-2</v>
      </c>
      <c r="P71" s="22">
        <v>1.7702690000000001</v>
      </c>
      <c r="Q71" s="18">
        <v>46.174949999999995</v>
      </c>
      <c r="R71" s="11">
        <f>(L71/L$170)*100</f>
        <v>415.25</v>
      </c>
      <c r="S71" s="11">
        <f>((M71-$M$166)/($M$170-$M$166))*100</f>
        <v>-3.9999999999999147</v>
      </c>
      <c r="T71" s="11">
        <f>(N71/N$170)*100</f>
        <v>55.999999999999993</v>
      </c>
      <c r="U71" s="11">
        <f>(O71/O$170)*100</f>
        <v>91.031589999999994</v>
      </c>
      <c r="V71" s="11">
        <f>(P71/P$170)*100</f>
        <v>590.08966666666674</v>
      </c>
      <c r="W71" s="11">
        <f>(Q71/Q$170)*100</f>
        <v>23.087474999999998</v>
      </c>
      <c r="X71" s="14">
        <f>SUMPRODUCT($L$167:$Q$167, R71:W71)/SUM($L$167:$Q$167)</f>
        <v>212.4256873667301</v>
      </c>
      <c r="Y71" s="11" t="str">
        <f t="shared" si="1"/>
        <v>Very Poor</v>
      </c>
    </row>
    <row r="72" spans="1:25" x14ac:dyDescent="0.3">
      <c r="A72" s="8">
        <v>142</v>
      </c>
      <c r="B72" s="15">
        <v>2010</v>
      </c>
      <c r="C72" s="15" t="s">
        <v>25</v>
      </c>
      <c r="D72" s="8" t="s">
        <v>46</v>
      </c>
      <c r="E72" s="16" t="s">
        <v>40</v>
      </c>
      <c r="F72" s="11" t="s">
        <v>28</v>
      </c>
      <c r="G72" s="11" t="s">
        <v>29</v>
      </c>
      <c r="H72" s="17">
        <v>23.487559999999998</v>
      </c>
      <c r="I72" s="17">
        <v>90.662270000000007</v>
      </c>
      <c r="J72" s="18">
        <v>27.8</v>
      </c>
      <c r="K72" s="11">
        <v>16.76829268292683</v>
      </c>
      <c r="L72" s="18">
        <v>593</v>
      </c>
      <c r="M72" s="18">
        <v>7</v>
      </c>
      <c r="N72" s="19">
        <v>10.14481</v>
      </c>
      <c r="O72" s="19">
        <v>0.20119339999999999</v>
      </c>
      <c r="P72" s="19">
        <v>2.558389</v>
      </c>
      <c r="Q72" s="18">
        <v>32.079509999999999</v>
      </c>
      <c r="R72" s="11">
        <f>(L72/L$170)*100</f>
        <v>148.25</v>
      </c>
      <c r="S72" s="11">
        <f>((M72-$M$166)/($M$170-$M$166))*100</f>
        <v>0</v>
      </c>
      <c r="T72" s="11">
        <f>(N72/N$170)*100</f>
        <v>101.4481</v>
      </c>
      <c r="U72" s="11">
        <f>(O72/O$170)*100</f>
        <v>201.19339999999997</v>
      </c>
      <c r="V72" s="11">
        <f>(P72/P$170)*100</f>
        <v>852.79633333333345</v>
      </c>
      <c r="W72" s="11">
        <f>(Q72/Q$170)*100</f>
        <v>16.039755</v>
      </c>
      <c r="X72" s="14">
        <f>SUMPRODUCT($L$167:$Q$167, R72:W72)/SUM($L$167:$Q$167)</f>
        <v>358.41493608345098</v>
      </c>
      <c r="Y72" s="11" t="str">
        <f t="shared" si="1"/>
        <v>Not Sustainable</v>
      </c>
    </row>
    <row r="73" spans="1:25" x14ac:dyDescent="0.3">
      <c r="A73" s="8">
        <v>144</v>
      </c>
      <c r="B73" s="15">
        <v>2011</v>
      </c>
      <c r="C73" s="15" t="s">
        <v>25</v>
      </c>
      <c r="D73" s="8" t="s">
        <v>46</v>
      </c>
      <c r="E73" s="16" t="s">
        <v>40</v>
      </c>
      <c r="F73" s="11" t="s">
        <v>28</v>
      </c>
      <c r="G73" s="11" t="s">
        <v>29</v>
      </c>
      <c r="H73" s="17">
        <v>23.487559999999998</v>
      </c>
      <c r="I73" s="17">
        <v>90.662270000000007</v>
      </c>
      <c r="J73" s="22">
        <v>27.7</v>
      </c>
      <c r="K73" s="11">
        <v>86.280487804878049</v>
      </c>
      <c r="L73" s="22">
        <v>786</v>
      </c>
      <c r="M73" s="22">
        <v>7.14</v>
      </c>
      <c r="N73" s="23">
        <v>11.415039999999999</v>
      </c>
      <c r="O73" s="22">
        <v>0.13921029999999998</v>
      </c>
      <c r="P73" s="22">
        <v>2.9745590000000002</v>
      </c>
      <c r="Q73" s="18">
        <v>23.990259999999999</v>
      </c>
      <c r="R73" s="11">
        <f>(L73/L$170)*100</f>
        <v>196.5</v>
      </c>
      <c r="S73" s="11">
        <f>((M73-$M$166)/($M$170-$M$166))*100</f>
        <v>27.999999999999936</v>
      </c>
      <c r="T73" s="11">
        <f>(N73/N$170)*100</f>
        <v>114.15039999999999</v>
      </c>
      <c r="U73" s="11">
        <f>(O73/O$170)*100</f>
        <v>139.21029999999996</v>
      </c>
      <c r="V73" s="11">
        <f>(P73/P$170)*100</f>
        <v>991.51966666666681</v>
      </c>
      <c r="W73" s="11">
        <f>(Q73/Q$170)*100</f>
        <v>11.99513</v>
      </c>
      <c r="X73" s="14">
        <f>SUMPRODUCT($L$167:$Q$167, R73:W73)/SUM($L$167:$Q$167)</f>
        <v>347.19392138539297</v>
      </c>
      <c r="Y73" s="11" t="str">
        <f t="shared" si="1"/>
        <v>Not Sustainable</v>
      </c>
    </row>
    <row r="74" spans="1:25" x14ac:dyDescent="0.3">
      <c r="A74" s="8">
        <v>146</v>
      </c>
      <c r="B74" s="9">
        <v>2009</v>
      </c>
      <c r="C74" s="9" t="s">
        <v>25</v>
      </c>
      <c r="D74" s="8" t="s">
        <v>47</v>
      </c>
      <c r="E74" s="10" t="s">
        <v>27</v>
      </c>
      <c r="F74" s="11" t="s">
        <v>30</v>
      </c>
      <c r="G74" s="11" t="s">
        <v>34</v>
      </c>
      <c r="H74" s="12">
        <v>23.434830000000002</v>
      </c>
      <c r="I74" s="12">
        <v>90.63064</v>
      </c>
      <c r="J74" s="13">
        <v>26.6</v>
      </c>
      <c r="K74" s="11">
        <v>220.73170731707319</v>
      </c>
      <c r="L74" s="13">
        <v>1000</v>
      </c>
      <c r="M74" s="13">
        <v>6.8</v>
      </c>
      <c r="N74" s="13">
        <v>563.45780000000002</v>
      </c>
      <c r="O74" s="13">
        <v>1.63350207519531</v>
      </c>
      <c r="P74" s="13">
        <v>3.9759545898437501</v>
      </c>
      <c r="Q74" s="13">
        <v>153.02005468749999</v>
      </c>
      <c r="R74" s="11">
        <f>(L74/L$170)*100</f>
        <v>250</v>
      </c>
      <c r="S74" s="11">
        <f>((M74-$M$166)/($M$170-$M$166))*100</f>
        <v>-40.000000000000036</v>
      </c>
      <c r="T74" s="11">
        <f>(N74/N$170)*100</f>
        <v>5634.5780000000004</v>
      </c>
      <c r="U74" s="11">
        <f>(O74/O$170)*100</f>
        <v>1633.50207519531</v>
      </c>
      <c r="V74" s="11">
        <f>(P74/P$170)*100</f>
        <v>1325.3181966145833</v>
      </c>
      <c r="W74" s="11">
        <f>(Q74/Q$170)*100</f>
        <v>76.510027343749996</v>
      </c>
      <c r="X74" s="14">
        <f>SUMPRODUCT($L$167:$Q$167, R74:W74)/SUM($L$167:$Q$167)</f>
        <v>1570.0322984201675</v>
      </c>
      <c r="Y74" s="11" t="str">
        <f t="shared" si="1"/>
        <v>Not Sustainable</v>
      </c>
    </row>
    <row r="75" spans="1:25" x14ac:dyDescent="0.3">
      <c r="A75" s="8">
        <v>148</v>
      </c>
      <c r="B75" s="15">
        <v>2010</v>
      </c>
      <c r="C75" s="15" t="s">
        <v>25</v>
      </c>
      <c r="D75" s="8" t="s">
        <v>47</v>
      </c>
      <c r="E75" s="16" t="s">
        <v>27</v>
      </c>
      <c r="F75" s="11" t="s">
        <v>28</v>
      </c>
      <c r="G75" s="11" t="s">
        <v>29</v>
      </c>
      <c r="H75" s="17">
        <v>23.434830000000002</v>
      </c>
      <c r="I75" s="17">
        <v>90.63064</v>
      </c>
      <c r="J75" s="18">
        <v>264</v>
      </c>
      <c r="K75" s="11">
        <v>30.487804878048781</v>
      </c>
      <c r="L75" s="18">
        <v>694</v>
      </c>
      <c r="M75" s="18">
        <v>7</v>
      </c>
      <c r="N75" s="19">
        <v>464.30239999999998</v>
      </c>
      <c r="O75" s="19">
        <v>1.2397119999999999</v>
      </c>
      <c r="P75" s="19">
        <v>4.6598180000000005</v>
      </c>
      <c r="Q75" s="18">
        <v>155.75833</v>
      </c>
      <c r="R75" s="11">
        <f>(L75/L$170)*100</f>
        <v>173.5</v>
      </c>
      <c r="S75" s="11">
        <f>((M75-$M$166)/($M$170-$M$166))*100</f>
        <v>0</v>
      </c>
      <c r="T75" s="11">
        <f>(N75/N$170)*100</f>
        <v>4643.0239999999994</v>
      </c>
      <c r="U75" s="11">
        <f>(O75/O$170)*100</f>
        <v>1239.712</v>
      </c>
      <c r="V75" s="11">
        <f>(P75/P$170)*100</f>
        <v>1553.272666666667</v>
      </c>
      <c r="W75" s="11">
        <f>(Q75/Q$170)*100</f>
        <v>77.879165</v>
      </c>
      <c r="X75" s="14">
        <f>SUMPRODUCT($L$167:$Q$167, R75:W75)/SUM($L$167:$Q$167)</f>
        <v>1328.981847974502</v>
      </c>
      <c r="Y75" s="11" t="str">
        <f t="shared" si="1"/>
        <v>Not Sustainable</v>
      </c>
    </row>
    <row r="76" spans="1:25" x14ac:dyDescent="0.3">
      <c r="A76" s="8">
        <v>150</v>
      </c>
      <c r="B76" s="15">
        <v>2011</v>
      </c>
      <c r="C76" s="15" t="s">
        <v>25</v>
      </c>
      <c r="D76" s="8" t="s">
        <v>47</v>
      </c>
      <c r="E76" s="20" t="s">
        <v>27</v>
      </c>
      <c r="F76" s="11" t="s">
        <v>35</v>
      </c>
      <c r="G76" s="11" t="s">
        <v>34</v>
      </c>
      <c r="H76" s="21">
        <v>23.434830000000002</v>
      </c>
      <c r="I76" s="21">
        <v>90.63064</v>
      </c>
      <c r="J76" s="22">
        <v>26.8</v>
      </c>
      <c r="K76" s="11">
        <v>112.80487804878049</v>
      </c>
      <c r="L76" s="22">
        <v>1237</v>
      </c>
      <c r="M76" s="22">
        <v>6.94</v>
      </c>
      <c r="N76" s="23">
        <v>561.68690000000004</v>
      </c>
      <c r="O76" s="22">
        <v>1.2519079999999998</v>
      </c>
      <c r="P76" s="22">
        <v>4.000712</v>
      </c>
      <c r="Q76" s="18">
        <v>156.83689999999999</v>
      </c>
      <c r="R76" s="11">
        <f>(L76/L$170)*100</f>
        <v>309.25</v>
      </c>
      <c r="S76" s="11">
        <f>((M76-$M$166)/($M$170-$M$166))*100</f>
        <v>-11.999999999999922</v>
      </c>
      <c r="T76" s="11">
        <f>(N76/N$170)*100</f>
        <v>5616.8690000000006</v>
      </c>
      <c r="U76" s="11">
        <f>(O76/O$170)*100</f>
        <v>1251.9079999999997</v>
      </c>
      <c r="V76" s="11">
        <f>(P76/P$170)*100</f>
        <v>1333.5706666666667</v>
      </c>
      <c r="W76" s="11">
        <f>(Q76/Q$170)*100</f>
        <v>78.418449999999993</v>
      </c>
      <c r="X76" s="14">
        <f>SUMPRODUCT($L$167:$Q$167, R76:W76)/SUM($L$167:$Q$167)</f>
        <v>1291.0971334868107</v>
      </c>
      <c r="Y76" s="11" t="str">
        <f t="shared" si="1"/>
        <v>Not Sustainable</v>
      </c>
    </row>
    <row r="77" spans="1:25" x14ac:dyDescent="0.3">
      <c r="A77" s="8">
        <v>152</v>
      </c>
      <c r="B77" s="9">
        <v>2009</v>
      </c>
      <c r="C77" s="9" t="s">
        <v>25</v>
      </c>
      <c r="D77" s="8" t="s">
        <v>47</v>
      </c>
      <c r="E77" s="10" t="s">
        <v>32</v>
      </c>
      <c r="F77" s="11" t="s">
        <v>30</v>
      </c>
      <c r="G77" s="11" t="s">
        <v>34</v>
      </c>
      <c r="H77" s="12">
        <v>23.434830000000002</v>
      </c>
      <c r="I77" s="12">
        <v>90.63064</v>
      </c>
      <c r="J77" s="13">
        <v>27</v>
      </c>
      <c r="K77" s="11">
        <v>220.73170731707319</v>
      </c>
      <c r="L77" s="13">
        <v>6040</v>
      </c>
      <c r="M77" s="13">
        <v>6.9</v>
      </c>
      <c r="N77" s="13">
        <v>95.821420000000003</v>
      </c>
      <c r="O77" s="13">
        <v>0.33945169067382802</v>
      </c>
      <c r="P77" s="13">
        <v>4.9257926666666672</v>
      </c>
      <c r="Q77" s="13">
        <v>48.661156249999998</v>
      </c>
      <c r="R77" s="11">
        <f>(L77/L$170)*100</f>
        <v>1510</v>
      </c>
      <c r="S77" s="11">
        <f>((M77-$M$166)/($M$170-$M$166))*100</f>
        <v>-19.999999999999929</v>
      </c>
      <c r="T77" s="11">
        <f>(N77/N$170)*100</f>
        <v>958.21420000000012</v>
      </c>
      <c r="U77" s="11">
        <f>(O77/O$170)*100</f>
        <v>339.45169067382801</v>
      </c>
      <c r="V77" s="11">
        <f>(P77/P$170)*100</f>
        <v>1641.9308888888893</v>
      </c>
      <c r="W77" s="11">
        <f>(Q77/Q$170)*100</f>
        <v>24.330578124999999</v>
      </c>
      <c r="X77" s="14">
        <f>SUMPRODUCT($L$167:$Q$167, R77:W77)/SUM($L$167:$Q$167)</f>
        <v>660.42148266377569</v>
      </c>
      <c r="Y77" s="11" t="str">
        <f t="shared" si="1"/>
        <v>Not Sustainable</v>
      </c>
    </row>
    <row r="78" spans="1:25" x14ac:dyDescent="0.3">
      <c r="A78" s="8">
        <v>154</v>
      </c>
      <c r="B78" s="15">
        <v>2010</v>
      </c>
      <c r="C78" s="15" t="s">
        <v>25</v>
      </c>
      <c r="D78" s="8" t="s">
        <v>47</v>
      </c>
      <c r="E78" s="16" t="s">
        <v>32</v>
      </c>
      <c r="F78" s="11" t="s">
        <v>42</v>
      </c>
      <c r="G78" s="11" t="s">
        <v>31</v>
      </c>
      <c r="H78" s="17">
        <v>23.434830000000002</v>
      </c>
      <c r="I78" s="17">
        <v>90.63064</v>
      </c>
      <c r="J78" s="18">
        <v>26.8</v>
      </c>
      <c r="K78" s="11">
        <v>86.890243902439025</v>
      </c>
      <c r="L78" s="18">
        <v>3280</v>
      </c>
      <c r="M78" s="18">
        <v>7</v>
      </c>
      <c r="N78" s="19">
        <v>75.947630000000004</v>
      </c>
      <c r="O78" s="19">
        <v>0.10492270000000001</v>
      </c>
      <c r="P78" s="19">
        <v>4.097988</v>
      </c>
      <c r="Q78" s="18">
        <v>38.994500000000002</v>
      </c>
      <c r="R78" s="11">
        <f>(L78/L$170)*100</f>
        <v>819.99999999999989</v>
      </c>
      <c r="S78" s="11">
        <f>((M78-$M$166)/($M$170-$M$166))*100</f>
        <v>0</v>
      </c>
      <c r="T78" s="11">
        <f>(N78/N$170)*100</f>
        <v>759.47630000000004</v>
      </c>
      <c r="U78" s="11">
        <f>(O78/O$170)*100</f>
        <v>104.92269999999999</v>
      </c>
      <c r="V78" s="11">
        <f>(P78/P$170)*100</f>
        <v>1365.9960000000001</v>
      </c>
      <c r="W78" s="11">
        <f>(Q78/Q$170)*100</f>
        <v>19.497250000000001</v>
      </c>
      <c r="X78" s="14">
        <f>SUMPRODUCT($L$167:$Q$167, R78:W78)/SUM($L$167:$Q$167)</f>
        <v>418.48919758732882</v>
      </c>
      <c r="Y78" s="11" t="str">
        <f t="shared" si="1"/>
        <v>Not Sustainable</v>
      </c>
    </row>
    <row r="79" spans="1:25" x14ac:dyDescent="0.3">
      <c r="A79" s="8">
        <v>156</v>
      </c>
      <c r="B79" s="9">
        <v>2009</v>
      </c>
      <c r="C79" s="9" t="s">
        <v>25</v>
      </c>
      <c r="D79" s="8" t="s">
        <v>47</v>
      </c>
      <c r="E79" s="10" t="s">
        <v>36</v>
      </c>
      <c r="F79" s="11" t="s">
        <v>35</v>
      </c>
      <c r="G79" s="11" t="s">
        <v>34</v>
      </c>
      <c r="H79" s="12">
        <v>23.434830000000002</v>
      </c>
      <c r="I79" s="12">
        <v>90.63064</v>
      </c>
      <c r="J79" s="13">
        <v>27.6</v>
      </c>
      <c r="K79" s="11">
        <v>108.23170731707317</v>
      </c>
      <c r="L79" s="13">
        <v>6020</v>
      </c>
      <c r="M79" s="13">
        <v>6.6</v>
      </c>
      <c r="N79" s="13">
        <v>88.584919999999997</v>
      </c>
      <c r="O79" s="13">
        <v>0.171144515991211</v>
      </c>
      <c r="P79" s="13">
        <v>6.7079233398437497</v>
      </c>
      <c r="Q79" s="13">
        <v>86.742687500000002</v>
      </c>
      <c r="R79" s="11">
        <f>(L79/L$170)*100</f>
        <v>1505</v>
      </c>
      <c r="S79" s="11">
        <f>((M79-$M$166)/($M$170-$M$166))*100</f>
        <v>-80.000000000000071</v>
      </c>
      <c r="T79" s="11">
        <f>(N79/N$170)*100</f>
        <v>885.8492</v>
      </c>
      <c r="U79" s="11">
        <f>(O79/O$170)*100</f>
        <v>171.14451599121099</v>
      </c>
      <c r="V79" s="11">
        <f>(P79/P$170)*100</f>
        <v>2235.9744466145835</v>
      </c>
      <c r="W79" s="11">
        <f>(Q79/Q$170)*100</f>
        <v>43.371343750000001</v>
      </c>
      <c r="X79" s="14">
        <f>SUMPRODUCT($L$167:$Q$167, R79:W79)/SUM($L$167:$Q$167)</f>
        <v>681.19031925933859</v>
      </c>
      <c r="Y79" s="11" t="str">
        <f t="shared" si="1"/>
        <v>Not Sustainable</v>
      </c>
    </row>
    <row r="80" spans="1:25" x14ac:dyDescent="0.3">
      <c r="A80" s="8">
        <v>158</v>
      </c>
      <c r="B80" s="15">
        <v>2010</v>
      </c>
      <c r="C80" s="15" t="s">
        <v>25</v>
      </c>
      <c r="D80" s="8" t="s">
        <v>47</v>
      </c>
      <c r="E80" s="16" t="s">
        <v>36</v>
      </c>
      <c r="F80" s="11" t="s">
        <v>42</v>
      </c>
      <c r="G80" s="11" t="s">
        <v>31</v>
      </c>
      <c r="H80" s="17">
        <v>23.434830000000002</v>
      </c>
      <c r="I80" s="17">
        <v>90.63064</v>
      </c>
      <c r="J80" s="18">
        <v>27.3</v>
      </c>
      <c r="K80" s="11">
        <v>86.890243902439025</v>
      </c>
      <c r="L80" s="18">
        <v>3010</v>
      </c>
      <c r="M80" s="18">
        <v>6.9</v>
      </c>
      <c r="N80" s="19">
        <v>79.320319999999995</v>
      </c>
      <c r="O80" s="19">
        <v>9.4035880000000002E-2</v>
      </c>
      <c r="P80" s="19">
        <v>7.601235</v>
      </c>
      <c r="Q80" s="18">
        <v>77.716440000000006</v>
      </c>
      <c r="R80" s="11">
        <f>(L80/L$170)*100</f>
        <v>752.5</v>
      </c>
      <c r="S80" s="11">
        <f>((M80-$M$166)/($M$170-$M$166))*100</f>
        <v>-19.999999999999929</v>
      </c>
      <c r="T80" s="11">
        <f>(N80/N$170)*100</f>
        <v>793.20319999999992</v>
      </c>
      <c r="U80" s="11">
        <f>(O80/O$170)*100</f>
        <v>94.035879999999992</v>
      </c>
      <c r="V80" s="11">
        <f>(P80/P$170)*100</f>
        <v>2533.7449999999999</v>
      </c>
      <c r="W80" s="11">
        <f>(Q80/Q$170)*100</f>
        <v>38.858220000000003</v>
      </c>
      <c r="X80" s="14">
        <f>SUMPRODUCT($L$167:$Q$167, R80:W80)/SUM($L$167:$Q$167)</f>
        <v>697.2733497034809</v>
      </c>
      <c r="Y80" s="11" t="str">
        <f t="shared" si="1"/>
        <v>Not Sustainable</v>
      </c>
    </row>
    <row r="81" spans="1:25" x14ac:dyDescent="0.3">
      <c r="A81" s="8">
        <v>160</v>
      </c>
      <c r="B81" s="9">
        <v>2009</v>
      </c>
      <c r="C81" s="9" t="s">
        <v>25</v>
      </c>
      <c r="D81" s="8" t="s">
        <v>47</v>
      </c>
      <c r="E81" s="10" t="s">
        <v>48</v>
      </c>
      <c r="F81" s="11" t="s">
        <v>28</v>
      </c>
      <c r="G81" s="11" t="s">
        <v>29</v>
      </c>
      <c r="H81" s="12">
        <v>23.434830000000002</v>
      </c>
      <c r="I81" s="12">
        <v>90.63064</v>
      </c>
      <c r="J81" s="13">
        <v>28.4</v>
      </c>
      <c r="K81" s="11">
        <v>13.719512195121952</v>
      </c>
      <c r="L81" s="13">
        <v>880</v>
      </c>
      <c r="M81" s="13">
        <v>7</v>
      </c>
      <c r="N81" s="13">
        <v>14.40095</v>
      </c>
      <c r="O81" s="13">
        <v>0.16305987548828099</v>
      </c>
      <c r="P81" s="13">
        <v>1.8533437500000001</v>
      </c>
      <c r="Q81" s="13">
        <v>10.830665039062501</v>
      </c>
      <c r="R81" s="11">
        <f>(L81/L$170)*100</f>
        <v>220.00000000000003</v>
      </c>
      <c r="S81" s="11">
        <f>((M81-$M$166)/($M$170-$M$166))*100</f>
        <v>0</v>
      </c>
      <c r="T81" s="11">
        <f>(N81/N$170)*100</f>
        <v>144.0095</v>
      </c>
      <c r="U81" s="11">
        <f>(O81/O$170)*100</f>
        <v>163.05987548828099</v>
      </c>
      <c r="V81" s="11">
        <f>(P81/P$170)*100</f>
        <v>617.78125000000011</v>
      </c>
      <c r="W81" s="11">
        <f>(Q81/Q$170)*100</f>
        <v>5.4153325195312503</v>
      </c>
      <c r="X81" s="14">
        <f>SUMPRODUCT($L$167:$Q$167, R81:W81)/SUM($L$167:$Q$167)</f>
        <v>272.93370605037074</v>
      </c>
      <c r="Y81" s="11" t="str">
        <f t="shared" si="1"/>
        <v>Very Poor</v>
      </c>
    </row>
    <row r="82" spans="1:25" x14ac:dyDescent="0.3">
      <c r="A82" s="8">
        <v>162</v>
      </c>
      <c r="B82" s="15">
        <v>2010</v>
      </c>
      <c r="C82" s="15" t="s">
        <v>25</v>
      </c>
      <c r="D82" s="8" t="s">
        <v>47</v>
      </c>
      <c r="E82" s="10" t="s">
        <v>48</v>
      </c>
      <c r="F82" s="11" t="s">
        <v>28</v>
      </c>
      <c r="G82" s="11" t="s">
        <v>29</v>
      </c>
      <c r="H82" s="17">
        <v>23.434830000000002</v>
      </c>
      <c r="I82" s="17">
        <v>90.63064</v>
      </c>
      <c r="J82" s="18">
        <v>28</v>
      </c>
      <c r="K82" s="11">
        <v>235.0609756097561</v>
      </c>
      <c r="L82" s="18">
        <v>652</v>
      </c>
      <c r="M82" s="18">
        <v>6.9</v>
      </c>
      <c r="N82" s="19">
        <v>15.446759999999999</v>
      </c>
      <c r="O82" s="19">
        <v>5.0572429999999995E-2</v>
      </c>
      <c r="P82" s="19">
        <v>1.8677739999999998</v>
      </c>
      <c r="Q82" s="18">
        <v>8.043391999999999</v>
      </c>
      <c r="R82" s="11">
        <f>(L82/L$170)*100</f>
        <v>163</v>
      </c>
      <c r="S82" s="11">
        <f>((M82-$M$166)/($M$170-$M$166))*100</f>
        <v>-19.999999999999929</v>
      </c>
      <c r="T82" s="11">
        <f>(N82/N$170)*100</f>
        <v>154.4676</v>
      </c>
      <c r="U82" s="11">
        <f>(O82/O$170)*100</f>
        <v>50.57242999999999</v>
      </c>
      <c r="V82" s="11">
        <f>(P82/P$170)*100</f>
        <v>622.5913333333333</v>
      </c>
      <c r="W82" s="11">
        <f>(Q82/Q$170)*100</f>
        <v>4.0216959999999995</v>
      </c>
      <c r="X82" s="14">
        <f>SUMPRODUCT($L$167:$Q$167, R82:W82)/SUM($L$167:$Q$167)</f>
        <v>191.11570602918124</v>
      </c>
      <c r="Y82" s="11" t="str">
        <f t="shared" si="1"/>
        <v>Poor</v>
      </c>
    </row>
    <row r="83" spans="1:25" x14ac:dyDescent="0.3">
      <c r="A83" s="8">
        <v>164</v>
      </c>
      <c r="B83" s="15">
        <v>2011</v>
      </c>
      <c r="C83" s="15" t="s">
        <v>25</v>
      </c>
      <c r="D83" s="8" t="s">
        <v>47</v>
      </c>
      <c r="E83" s="10" t="s">
        <v>48</v>
      </c>
      <c r="F83" s="11" t="s">
        <v>28</v>
      </c>
      <c r="G83" s="11" t="s">
        <v>29</v>
      </c>
      <c r="H83" s="21">
        <v>23.434830000000002</v>
      </c>
      <c r="I83" s="21">
        <v>90.63064</v>
      </c>
      <c r="J83" s="22">
        <v>26.9</v>
      </c>
      <c r="K83" s="11">
        <v>16.76829268292683</v>
      </c>
      <c r="L83" s="22">
        <v>953</v>
      </c>
      <c r="M83" s="22">
        <v>6.95</v>
      </c>
      <c r="N83" s="23">
        <v>15.627560000000001</v>
      </c>
      <c r="O83" s="22">
        <v>4.3037520000000003E-2</v>
      </c>
      <c r="P83" s="22">
        <v>1.3465740000000002</v>
      </c>
      <c r="Q83" s="18">
        <v>8.5365660000000005</v>
      </c>
      <c r="R83" s="11">
        <f>(L83/L$170)*100</f>
        <v>238.24999999999997</v>
      </c>
      <c r="S83" s="11">
        <f>((M83-$M$166)/($M$170-$M$166))*100</f>
        <v>-9.9999999999999645</v>
      </c>
      <c r="T83" s="11">
        <f>(N83/N$170)*100</f>
        <v>156.2756</v>
      </c>
      <c r="U83" s="11">
        <f>(O83/O$170)*100</f>
        <v>43.037520000000001</v>
      </c>
      <c r="V83" s="11">
        <f>(P83/P$170)*100</f>
        <v>448.85800000000006</v>
      </c>
      <c r="W83" s="11">
        <f>(Q83/Q$170)*100</f>
        <v>4.2682830000000003</v>
      </c>
      <c r="X83" s="14">
        <f>SUMPRODUCT($L$167:$Q$167, R83:W83)/SUM($L$167:$Q$167)</f>
        <v>143.02754445932837</v>
      </c>
      <c r="Y83" s="11" t="str">
        <f t="shared" si="1"/>
        <v>Poor</v>
      </c>
    </row>
    <row r="84" spans="1:25" x14ac:dyDescent="0.3">
      <c r="A84" s="8">
        <v>165</v>
      </c>
      <c r="B84" s="9">
        <v>2009</v>
      </c>
      <c r="C84" s="9" t="s">
        <v>25</v>
      </c>
      <c r="D84" s="8" t="s">
        <v>47</v>
      </c>
      <c r="E84" s="10" t="s">
        <v>39</v>
      </c>
      <c r="F84" s="11" t="s">
        <v>28</v>
      </c>
      <c r="G84" s="11" t="s">
        <v>29</v>
      </c>
      <c r="H84" s="12">
        <v>23.434830000000002</v>
      </c>
      <c r="I84" s="12">
        <v>90.63064</v>
      </c>
      <c r="J84" s="13">
        <v>28.6</v>
      </c>
      <c r="K84" s="11">
        <v>13.719512195121952</v>
      </c>
      <c r="L84" s="13">
        <v>1330</v>
      </c>
      <c r="M84" s="13">
        <v>7.6</v>
      </c>
      <c r="N84" s="13">
        <v>6.1719099999999996</v>
      </c>
      <c r="O84" s="13">
        <v>4.3632389068603498E-2</v>
      </c>
      <c r="P84" s="13">
        <v>0.54129254150390604</v>
      </c>
      <c r="Q84" s="13">
        <v>3.3301162109375002</v>
      </c>
      <c r="R84" s="11">
        <f>(L84/L$170)*100</f>
        <v>332.5</v>
      </c>
      <c r="S84" s="11">
        <f>((M84-$M$166)/($M$170-$M$166))*100</f>
        <v>119.99999999999993</v>
      </c>
      <c r="T84" s="11">
        <f>(N84/N$170)*100</f>
        <v>61.71909999999999</v>
      </c>
      <c r="U84" s="11">
        <f>(O84/O$170)*100</f>
        <v>43.632389068603494</v>
      </c>
      <c r="V84" s="11">
        <f>(P84/P$170)*100</f>
        <v>180.43084716796869</v>
      </c>
      <c r="W84" s="11">
        <f>(Q84/Q$170)*100</f>
        <v>1.6650581054687503</v>
      </c>
      <c r="X84" s="14">
        <f>SUMPRODUCT($L$167:$Q$167, R84:W84)/SUM($L$167:$Q$167)</f>
        <v>78.146346604687167</v>
      </c>
      <c r="Y84" s="11" t="str">
        <f t="shared" si="1"/>
        <v>Good</v>
      </c>
    </row>
    <row r="85" spans="1:25" x14ac:dyDescent="0.3">
      <c r="A85" s="8">
        <v>167</v>
      </c>
      <c r="B85" s="15">
        <v>2010</v>
      </c>
      <c r="C85" s="15" t="s">
        <v>25</v>
      </c>
      <c r="D85" s="8" t="s">
        <v>47</v>
      </c>
      <c r="E85" s="16" t="s">
        <v>39</v>
      </c>
      <c r="F85" s="11" t="s">
        <v>28</v>
      </c>
      <c r="G85" s="11" t="s">
        <v>29</v>
      </c>
      <c r="H85" s="17">
        <v>23.434830000000002</v>
      </c>
      <c r="I85" s="17">
        <v>90.63064</v>
      </c>
      <c r="J85" s="18">
        <v>27.5</v>
      </c>
      <c r="K85" s="11">
        <v>235.0609756097561</v>
      </c>
      <c r="L85" s="18">
        <v>1010</v>
      </c>
      <c r="M85" s="18">
        <v>7.7</v>
      </c>
      <c r="N85" s="19">
        <v>5.6</v>
      </c>
      <c r="O85" s="19">
        <v>1.2100039999999999E-2</v>
      </c>
      <c r="P85" s="19">
        <v>0.1073518</v>
      </c>
      <c r="Q85" s="18">
        <v>2.6866080000000001</v>
      </c>
      <c r="R85" s="11">
        <f>(L85/L$170)*100</f>
        <v>252.5</v>
      </c>
      <c r="S85" s="11">
        <f>((M85-$M$166)/($M$170-$M$166))*100</f>
        <v>140.00000000000003</v>
      </c>
      <c r="T85" s="11">
        <f>(N85/N$170)*100</f>
        <v>55.999999999999993</v>
      </c>
      <c r="U85" s="11">
        <f>(O85/O$170)*100</f>
        <v>12.10004</v>
      </c>
      <c r="V85" s="11">
        <f>(P85/P$170)*100</f>
        <v>35.783933333333337</v>
      </c>
      <c r="W85" s="11">
        <f>(Q85/Q$170)*100</f>
        <v>1.3433040000000001</v>
      </c>
      <c r="X85" s="14">
        <f>SUMPRODUCT($L$167:$Q$167, R85:W85)/SUM($L$167:$Q$167)</f>
        <v>19.535991967421772</v>
      </c>
      <c r="Y85" s="11" t="str">
        <f t="shared" si="1"/>
        <v>Excellent</v>
      </c>
    </row>
    <row r="86" spans="1:25" x14ac:dyDescent="0.3">
      <c r="A86" s="8">
        <v>169</v>
      </c>
      <c r="B86" s="15">
        <v>2011</v>
      </c>
      <c r="C86" s="15" t="s">
        <v>25</v>
      </c>
      <c r="D86" s="8" t="s">
        <v>47</v>
      </c>
      <c r="E86" s="20" t="s">
        <v>39</v>
      </c>
      <c r="F86" s="11" t="s">
        <v>28</v>
      </c>
      <c r="G86" s="11" t="s">
        <v>29</v>
      </c>
      <c r="H86" s="21">
        <v>23.434830000000002</v>
      </c>
      <c r="I86" s="21">
        <v>90.63064</v>
      </c>
      <c r="J86" s="22">
        <v>28.6</v>
      </c>
      <c r="K86" s="11">
        <v>16.76829268292683</v>
      </c>
      <c r="L86" s="22">
        <v>1389</v>
      </c>
      <c r="M86" s="22">
        <v>7.37</v>
      </c>
      <c r="N86" s="23">
        <v>5.6</v>
      </c>
      <c r="O86" s="22">
        <v>9.9353459999999994E-3</v>
      </c>
      <c r="P86" s="22">
        <v>7.5909319999999988E-2</v>
      </c>
      <c r="Q86" s="18">
        <v>2.7546010000000001</v>
      </c>
      <c r="R86" s="11">
        <f>(L86/L$170)*100</f>
        <v>347.25</v>
      </c>
      <c r="S86" s="11">
        <f>((M86-$M$166)/($M$170-$M$166))*100</f>
        <v>74.000000000000028</v>
      </c>
      <c r="T86" s="11">
        <f>(N86/N$170)*100</f>
        <v>55.999999999999993</v>
      </c>
      <c r="U86" s="11">
        <f>(O86/O$170)*100</f>
        <v>9.9353459999999991</v>
      </c>
      <c r="V86" s="11">
        <f>(P86/P$170)*100</f>
        <v>25.303106666666665</v>
      </c>
      <c r="W86" s="11">
        <f>(Q86/Q$170)*100</f>
        <v>1.3773005</v>
      </c>
      <c r="X86" s="14">
        <f>SUMPRODUCT($L$167:$Q$167, R86:W86)/SUM($L$167:$Q$167)</f>
        <v>14.736729846501728</v>
      </c>
      <c r="Y86" s="11" t="str">
        <f t="shared" si="1"/>
        <v>Excellent</v>
      </c>
    </row>
    <row r="87" spans="1:25" x14ac:dyDescent="0.3">
      <c r="A87" s="8">
        <v>171</v>
      </c>
      <c r="B87" s="9">
        <v>2009</v>
      </c>
      <c r="C87" s="9" t="s">
        <v>25</v>
      </c>
      <c r="D87" s="8" t="s">
        <v>49</v>
      </c>
      <c r="E87" s="10" t="s">
        <v>27</v>
      </c>
      <c r="F87" s="11" t="s">
        <v>28</v>
      </c>
      <c r="G87" s="11" t="s">
        <v>29</v>
      </c>
      <c r="H87" s="12">
        <v>23.409179999999999</v>
      </c>
      <c r="I87" s="12">
        <v>90.735290000000006</v>
      </c>
      <c r="J87" s="13">
        <v>26.4</v>
      </c>
      <c r="K87" s="11">
        <v>30.487804878048781</v>
      </c>
      <c r="L87" s="13">
        <v>330</v>
      </c>
      <c r="M87" s="13">
        <v>7.1</v>
      </c>
      <c r="N87" s="13">
        <v>427.02519999999998</v>
      </c>
      <c r="O87" s="13">
        <v>0.52683197021484396</v>
      </c>
      <c r="P87" s="13">
        <v>0.680436279296875</v>
      </c>
      <c r="Q87" s="13">
        <v>49.979917968750001</v>
      </c>
      <c r="R87" s="11">
        <f>(L87/L$170)*100</f>
        <v>82.5</v>
      </c>
      <c r="S87" s="11">
        <f>((M87-$M$166)/($M$170-$M$166))*100</f>
        <v>19.999999999999929</v>
      </c>
      <c r="T87" s="11">
        <f>(N87/N$170)*100</f>
        <v>4270.2520000000004</v>
      </c>
      <c r="U87" s="11">
        <f>(O87/O$170)*100</f>
        <v>526.83197021484386</v>
      </c>
      <c r="V87" s="11">
        <f>(P87/P$170)*100</f>
        <v>226.81209309895834</v>
      </c>
      <c r="W87" s="11">
        <f>(Q87/Q$170)*100</f>
        <v>24.989958984375001</v>
      </c>
      <c r="X87" s="14">
        <f>SUMPRODUCT($L$167:$Q$167, R87:W87)/SUM($L$167:$Q$167)</f>
        <v>475.49018937490729</v>
      </c>
      <c r="Y87" s="11" t="str">
        <f t="shared" si="1"/>
        <v>Not Sustainable</v>
      </c>
    </row>
    <row r="88" spans="1:25" x14ac:dyDescent="0.3">
      <c r="A88" s="8">
        <v>173</v>
      </c>
      <c r="B88" s="15">
        <v>2010</v>
      </c>
      <c r="C88" s="15" t="s">
        <v>25</v>
      </c>
      <c r="D88" s="8" t="s">
        <v>49</v>
      </c>
      <c r="E88" s="16" t="s">
        <v>27</v>
      </c>
      <c r="F88" s="11" t="s">
        <v>30</v>
      </c>
      <c r="G88" s="11" t="s">
        <v>29</v>
      </c>
      <c r="H88" s="17">
        <v>23.409179999999999</v>
      </c>
      <c r="I88" s="17">
        <v>90.735290000000006</v>
      </c>
      <c r="J88" s="18">
        <v>26.3</v>
      </c>
      <c r="K88" s="11">
        <v>236.58536585365854</v>
      </c>
      <c r="L88" s="18">
        <v>265</v>
      </c>
      <c r="M88" s="18">
        <v>7</v>
      </c>
      <c r="N88" s="19">
        <v>385.97160000000002</v>
      </c>
      <c r="O88" s="19">
        <v>0.2889139</v>
      </c>
      <c r="P88" s="19">
        <v>0.63063999999999998</v>
      </c>
      <c r="Q88" s="18">
        <v>39.316319999999997</v>
      </c>
      <c r="R88" s="11">
        <f>(L88/L$170)*100</f>
        <v>66.25</v>
      </c>
      <c r="S88" s="11">
        <f>((M88-$M$166)/($M$170-$M$166))*100</f>
        <v>0</v>
      </c>
      <c r="T88" s="11">
        <f>(N88/N$170)*100</f>
        <v>3859.7160000000003</v>
      </c>
      <c r="U88" s="11">
        <f>(O88/O$170)*100</f>
        <v>288.91389999999996</v>
      </c>
      <c r="V88" s="11">
        <f>(P88/P$170)*100</f>
        <v>210.21333333333331</v>
      </c>
      <c r="W88" s="11">
        <f>(Q88/Q$170)*100</f>
        <v>19.658159999999999</v>
      </c>
      <c r="X88" s="14">
        <f>SUMPRODUCT($L$167:$Q$167, R88:W88)/SUM($L$167:$Q$167)</f>
        <v>292.91563339022235</v>
      </c>
      <c r="Y88" s="11" t="str">
        <f t="shared" si="1"/>
        <v>Very Poor</v>
      </c>
    </row>
    <row r="89" spans="1:25" x14ac:dyDescent="0.3">
      <c r="A89" s="8">
        <v>175</v>
      </c>
      <c r="B89" s="9">
        <v>2009</v>
      </c>
      <c r="C89" s="9" t="s">
        <v>25</v>
      </c>
      <c r="D89" s="8" t="s">
        <v>49</v>
      </c>
      <c r="E89" s="10" t="s">
        <v>32</v>
      </c>
      <c r="F89" s="11" t="s">
        <v>50</v>
      </c>
      <c r="G89" s="11" t="s">
        <v>51</v>
      </c>
      <c r="H89" s="12">
        <v>23.409179999999999</v>
      </c>
      <c r="I89" s="12">
        <v>90.735290000000006</v>
      </c>
      <c r="J89" s="13">
        <v>27</v>
      </c>
      <c r="K89" s="11">
        <v>49.695121951219512</v>
      </c>
      <c r="L89" s="13">
        <v>1340</v>
      </c>
      <c r="M89" s="13">
        <v>6.9</v>
      </c>
      <c r="N89" s="13">
        <v>593.92150000000004</v>
      </c>
      <c r="O89" s="13">
        <v>0.97931976318359393</v>
      </c>
      <c r="P89" s="13">
        <v>5.2025297851562504</v>
      </c>
      <c r="Q89" s="13">
        <v>161.61576666666667</v>
      </c>
      <c r="R89" s="11">
        <f>(L89/L$170)*100</f>
        <v>335</v>
      </c>
      <c r="S89" s="11">
        <f>((M89-$M$166)/($M$170-$M$166))*100</f>
        <v>-19.999999999999929</v>
      </c>
      <c r="T89" s="11">
        <f>(N89/N$170)*100</f>
        <v>5939.2150000000001</v>
      </c>
      <c r="U89" s="11">
        <f>(O89/O$170)*100</f>
        <v>979.31976318359398</v>
      </c>
      <c r="V89" s="11">
        <f>(P89/P$170)*100</f>
        <v>1734.1765950520835</v>
      </c>
      <c r="W89" s="11">
        <f>(Q89/Q$170)*100</f>
        <v>80.807883333333336</v>
      </c>
      <c r="X89" s="14">
        <f>SUMPRODUCT($L$167:$Q$167, R89:W89)/SUM($L$167:$Q$167)</f>
        <v>1190.9594932599582</v>
      </c>
      <c r="Y89" s="11" t="str">
        <f t="shared" si="1"/>
        <v>Not Sustainable</v>
      </c>
    </row>
    <row r="90" spans="1:25" x14ac:dyDescent="0.3">
      <c r="A90" s="8">
        <v>177</v>
      </c>
      <c r="B90" s="15">
        <v>2010</v>
      </c>
      <c r="C90" s="15" t="s">
        <v>25</v>
      </c>
      <c r="D90" s="8" t="s">
        <v>49</v>
      </c>
      <c r="E90" s="16" t="s">
        <v>32</v>
      </c>
      <c r="F90" s="11" t="s">
        <v>35</v>
      </c>
      <c r="G90" s="11" t="s">
        <v>34</v>
      </c>
      <c r="H90" s="17">
        <v>23.409179999999999</v>
      </c>
      <c r="I90" s="17">
        <v>90.735290000000006</v>
      </c>
      <c r="J90" s="18">
        <v>26.9</v>
      </c>
      <c r="K90" s="11">
        <v>105.1829268292683</v>
      </c>
      <c r="L90" s="18">
        <v>903</v>
      </c>
      <c r="M90" s="18">
        <v>6.8</v>
      </c>
      <c r="N90" s="19">
        <v>561.57269999999994</v>
      </c>
      <c r="O90" s="19">
        <v>0.64715790000000006</v>
      </c>
      <c r="P90" s="19">
        <v>3.6887950000000003</v>
      </c>
      <c r="Q90" s="18">
        <v>161.61576666666667</v>
      </c>
      <c r="R90" s="11">
        <f>(L90/L$170)*100</f>
        <v>225.74999999999997</v>
      </c>
      <c r="S90" s="11">
        <f>((M90-$M$166)/($M$170-$M$166))*100</f>
        <v>-40.000000000000036</v>
      </c>
      <c r="T90" s="11">
        <f>(N90/N$170)*100</f>
        <v>5615.7269999999999</v>
      </c>
      <c r="U90" s="11">
        <f>(O90/O$170)*100</f>
        <v>647.15790000000004</v>
      </c>
      <c r="V90" s="11">
        <f>(P90/P$170)*100</f>
        <v>1229.5983333333334</v>
      </c>
      <c r="W90" s="11">
        <f>(Q90/Q$170)*100</f>
        <v>80.807883333333336</v>
      </c>
      <c r="X90" s="14">
        <f>SUMPRODUCT($L$167:$Q$167, R90:W90)/SUM($L$167:$Q$167)</f>
        <v>819.75182458305187</v>
      </c>
      <c r="Y90" s="11" t="str">
        <f t="shared" si="1"/>
        <v>Not Sustainable</v>
      </c>
    </row>
    <row r="91" spans="1:25" x14ac:dyDescent="0.3">
      <c r="A91" s="8">
        <v>179</v>
      </c>
      <c r="B91" s="15">
        <v>2011</v>
      </c>
      <c r="C91" s="15" t="s">
        <v>25</v>
      </c>
      <c r="D91" s="8" t="s">
        <v>49</v>
      </c>
      <c r="E91" s="20" t="s">
        <v>32</v>
      </c>
      <c r="F91" s="11" t="s">
        <v>52</v>
      </c>
      <c r="G91" s="11" t="s">
        <v>34</v>
      </c>
      <c r="H91" s="21">
        <v>23.409179999999999</v>
      </c>
      <c r="I91" s="21">
        <v>90.735290000000006</v>
      </c>
      <c r="J91" s="22">
        <v>28.6</v>
      </c>
      <c r="K91" s="11">
        <v>57.926829268292686</v>
      </c>
      <c r="L91" s="22">
        <v>769</v>
      </c>
      <c r="M91" s="22">
        <v>7.5</v>
      </c>
      <c r="N91" s="23">
        <v>597.303</v>
      </c>
      <c r="O91" s="22">
        <v>0.59841270000000002</v>
      </c>
      <c r="P91" s="22">
        <v>3.094122</v>
      </c>
      <c r="Q91" s="18">
        <v>143.06310000000002</v>
      </c>
      <c r="R91" s="11">
        <f>(L91/L$170)*100</f>
        <v>192.25</v>
      </c>
      <c r="S91" s="11">
        <f>((M91-$M$166)/($M$170-$M$166))*100</f>
        <v>100</v>
      </c>
      <c r="T91" s="11">
        <f>(N91/N$170)*100</f>
        <v>5973.03</v>
      </c>
      <c r="U91" s="11">
        <f>(O91/O$170)*100</f>
        <v>598.41269999999997</v>
      </c>
      <c r="V91" s="11">
        <f>(P91/P$170)*100</f>
        <v>1031.374</v>
      </c>
      <c r="W91" s="11">
        <f>(Q91/Q$170)*100</f>
        <v>71.53155000000001</v>
      </c>
      <c r="X91" s="14">
        <f>SUMPRODUCT($L$167:$Q$167, R91:W91)/SUM($L$167:$Q$167)</f>
        <v>739.16249857572586</v>
      </c>
      <c r="Y91" s="11" t="str">
        <f t="shared" si="1"/>
        <v>Not Sustainable</v>
      </c>
    </row>
    <row r="92" spans="1:25" x14ac:dyDescent="0.3">
      <c r="A92" s="8">
        <v>181</v>
      </c>
      <c r="B92" s="9">
        <v>2009</v>
      </c>
      <c r="C92" s="9" t="s">
        <v>25</v>
      </c>
      <c r="D92" s="8" t="s">
        <v>49</v>
      </c>
      <c r="E92" s="10" t="s">
        <v>36</v>
      </c>
      <c r="F92" s="11" t="s">
        <v>50</v>
      </c>
      <c r="G92" s="11" t="s">
        <v>51</v>
      </c>
      <c r="H92" s="12">
        <v>23.409179999999999</v>
      </c>
      <c r="I92" s="12">
        <v>90.735290000000006</v>
      </c>
      <c r="J92" s="13">
        <v>26.9</v>
      </c>
      <c r="K92" s="11">
        <v>49.695121951219512</v>
      </c>
      <c r="L92" s="13">
        <v>1020</v>
      </c>
      <c r="M92" s="13">
        <v>6.8</v>
      </c>
      <c r="N92" s="13">
        <v>29.624089999999999</v>
      </c>
      <c r="O92" s="13">
        <v>0.96467303466796894</v>
      </c>
      <c r="P92" s="13">
        <v>0.58739935302734403</v>
      </c>
      <c r="Q92" s="13">
        <v>43.32296484375</v>
      </c>
      <c r="R92" s="11">
        <f>(L92/L$170)*100</f>
        <v>254.99999999999997</v>
      </c>
      <c r="S92" s="11">
        <f>((M92-$M$166)/($M$170-$M$166))*100</f>
        <v>-40.000000000000036</v>
      </c>
      <c r="T92" s="11">
        <f>(N92/N$170)*100</f>
        <v>296.24090000000001</v>
      </c>
      <c r="U92" s="11">
        <f>(O92/O$170)*100</f>
        <v>964.67303466796898</v>
      </c>
      <c r="V92" s="11">
        <f>(P92/P$170)*100</f>
        <v>195.79978434244802</v>
      </c>
      <c r="W92" s="11">
        <f>(Q92/Q$170)*100</f>
        <v>21.661482421875</v>
      </c>
      <c r="X92" s="14">
        <f>SUMPRODUCT($L$167:$Q$167, R92:W92)/SUM($L$167:$Q$167)</f>
        <v>760.59423109337274</v>
      </c>
      <c r="Y92" s="11" t="str">
        <f t="shared" si="1"/>
        <v>Not Sustainable</v>
      </c>
    </row>
    <row r="93" spans="1:25" x14ac:dyDescent="0.3">
      <c r="A93" s="8">
        <v>183</v>
      </c>
      <c r="B93" s="15">
        <v>2010</v>
      </c>
      <c r="C93" s="15" t="s">
        <v>25</v>
      </c>
      <c r="D93" s="8" t="s">
        <v>49</v>
      </c>
      <c r="E93" s="16" t="s">
        <v>36</v>
      </c>
      <c r="F93" s="11" t="s">
        <v>28</v>
      </c>
      <c r="G93" s="11" t="s">
        <v>29</v>
      </c>
      <c r="H93" s="17">
        <v>23.409179999999999</v>
      </c>
      <c r="I93" s="17">
        <v>90.735290000000006</v>
      </c>
      <c r="J93" s="18">
        <v>26.8</v>
      </c>
      <c r="K93" s="11">
        <v>18.902439024390244</v>
      </c>
      <c r="L93" s="18">
        <v>823</v>
      </c>
      <c r="M93" s="18">
        <v>6.8</v>
      </c>
      <c r="N93" s="19">
        <v>15.281840000000001</v>
      </c>
      <c r="O93" s="19">
        <v>2.522303</v>
      </c>
      <c r="P93" s="19">
        <v>4.8189599999999997</v>
      </c>
      <c r="Q93" s="18">
        <v>51.122500000000002</v>
      </c>
      <c r="R93" s="11">
        <f>(L93/L$170)*100</f>
        <v>205.75</v>
      </c>
      <c r="S93" s="11">
        <f>((M93-$M$166)/($M$170-$M$166))*100</f>
        <v>-40.000000000000036</v>
      </c>
      <c r="T93" s="11">
        <f>(N93/N$170)*100</f>
        <v>152.8184</v>
      </c>
      <c r="U93" s="11">
        <f>(O93/O$170)*100</f>
        <v>2522.3029999999999</v>
      </c>
      <c r="V93" s="11">
        <f>(P93/P$170)*100</f>
        <v>1606.32</v>
      </c>
      <c r="W93" s="11">
        <f>(Q93/Q$170)*100</f>
        <v>25.561250000000001</v>
      </c>
      <c r="X93" s="14">
        <f>SUMPRODUCT($L$167:$Q$167, R93:W93)/SUM($L$167:$Q$167)</f>
        <v>2253.3995227147147</v>
      </c>
      <c r="Y93" s="11" t="str">
        <f t="shared" si="1"/>
        <v>Not Sustainable</v>
      </c>
    </row>
    <row r="94" spans="1:25" x14ac:dyDescent="0.3">
      <c r="A94" s="8">
        <v>185</v>
      </c>
      <c r="B94" s="15">
        <v>2011</v>
      </c>
      <c r="C94" s="15" t="s">
        <v>25</v>
      </c>
      <c r="D94" s="8" t="s">
        <v>49</v>
      </c>
      <c r="E94" s="20" t="s">
        <v>36</v>
      </c>
      <c r="F94" s="11" t="s">
        <v>30</v>
      </c>
      <c r="G94" s="11" t="s">
        <v>34</v>
      </c>
      <c r="H94" s="21">
        <v>23.409179999999999</v>
      </c>
      <c r="I94" s="21">
        <v>90.735290000000006</v>
      </c>
      <c r="J94" s="22">
        <v>27.6</v>
      </c>
      <c r="K94" s="11">
        <v>230.48780487804879</v>
      </c>
      <c r="L94" s="22">
        <v>704</v>
      </c>
      <c r="M94" s="22">
        <v>7.5</v>
      </c>
      <c r="N94" s="23">
        <v>14.58311</v>
      </c>
      <c r="O94" s="22">
        <v>2.4555359999999999</v>
      </c>
      <c r="P94" s="22">
        <v>2.6971270000000001</v>
      </c>
      <c r="Q94" s="18">
        <v>45.437139999999999</v>
      </c>
      <c r="R94" s="11">
        <f>(L94/L$170)*100</f>
        <v>176</v>
      </c>
      <c r="S94" s="11">
        <f>((M94-$M$166)/($M$170-$M$166))*100</f>
        <v>100</v>
      </c>
      <c r="T94" s="11">
        <f>(N94/N$170)*100</f>
        <v>145.83109999999999</v>
      </c>
      <c r="U94" s="11">
        <f>(O94/O$170)*100</f>
        <v>2455.5359999999996</v>
      </c>
      <c r="V94" s="11">
        <f>(P94/P$170)*100</f>
        <v>899.04233333333343</v>
      </c>
      <c r="W94" s="11">
        <f>(Q94/Q$170)*100</f>
        <v>22.71857</v>
      </c>
      <c r="X94" s="14">
        <f>SUMPRODUCT($L$167:$Q$167, R94:W94)/SUM($L$167:$Q$167)</f>
        <v>2031.8475889712888</v>
      </c>
      <c r="Y94" s="11" t="str">
        <f t="shared" si="1"/>
        <v>Not Sustainable</v>
      </c>
    </row>
    <row r="95" spans="1:25" x14ac:dyDescent="0.3">
      <c r="A95" s="8">
        <v>187</v>
      </c>
      <c r="B95" s="9">
        <v>2009</v>
      </c>
      <c r="C95" s="9" t="s">
        <v>25</v>
      </c>
      <c r="D95" s="8" t="s">
        <v>49</v>
      </c>
      <c r="E95" s="10" t="s">
        <v>37</v>
      </c>
      <c r="F95" s="11" t="s">
        <v>28</v>
      </c>
      <c r="G95" s="11" t="s">
        <v>29</v>
      </c>
      <c r="H95" s="12">
        <v>23.409179999999999</v>
      </c>
      <c r="I95" s="12">
        <v>90.735290000000006</v>
      </c>
      <c r="J95" s="13">
        <v>27.3</v>
      </c>
      <c r="K95" s="11">
        <v>84.146341463414643</v>
      </c>
      <c r="L95" s="13">
        <v>1330</v>
      </c>
      <c r="M95" s="13">
        <v>6.3</v>
      </c>
      <c r="N95" s="13">
        <v>6.8856999999999999</v>
      </c>
      <c r="O95" s="13">
        <v>2.0556699218749999</v>
      </c>
      <c r="P95" s="13">
        <v>12.349263671875001</v>
      </c>
      <c r="Q95" s="13">
        <v>96.188914062500004</v>
      </c>
      <c r="R95" s="11">
        <f>(L95/L$170)*100</f>
        <v>332.5</v>
      </c>
      <c r="S95" s="11">
        <f>((M95-$M$166)/($M$170-$M$166))*100</f>
        <v>-140.00000000000003</v>
      </c>
      <c r="T95" s="11">
        <f>(N95/N$170)*100</f>
        <v>68.856999999999999</v>
      </c>
      <c r="U95" s="11">
        <f>(O95/O$170)*100</f>
        <v>2055.669921875</v>
      </c>
      <c r="V95" s="11">
        <f>(P95/P$170)*100</f>
        <v>4116.4212239583339</v>
      </c>
      <c r="W95" s="11">
        <f>(Q95/Q$170)*100</f>
        <v>48.094457031250002</v>
      </c>
      <c r="X95" s="14">
        <f>SUMPRODUCT($L$167:$Q$167, R95:W95)/SUM($L$167:$Q$167)</f>
        <v>2524.4565574974226</v>
      </c>
      <c r="Y95" s="11" t="str">
        <f t="shared" si="1"/>
        <v>Not Sustainable</v>
      </c>
    </row>
    <row r="96" spans="1:25" x14ac:dyDescent="0.3">
      <c r="A96" s="8">
        <v>189</v>
      </c>
      <c r="B96" s="15">
        <v>2010</v>
      </c>
      <c r="C96" s="15" t="s">
        <v>25</v>
      </c>
      <c r="D96" s="8" t="s">
        <v>49</v>
      </c>
      <c r="E96" s="16" t="s">
        <v>37</v>
      </c>
      <c r="F96" s="11" t="s">
        <v>28</v>
      </c>
      <c r="G96" s="11" t="s">
        <v>29</v>
      </c>
      <c r="H96" s="17">
        <v>23.409179999999999</v>
      </c>
      <c r="I96" s="17">
        <v>90.735290000000006</v>
      </c>
      <c r="J96" s="18">
        <v>27.1</v>
      </c>
      <c r="K96" s="11">
        <v>33.536585365853661</v>
      </c>
      <c r="L96" s="18">
        <v>893</v>
      </c>
      <c r="M96" s="18">
        <v>6.7</v>
      </c>
      <c r="N96" s="19">
        <v>5.6762100000000002</v>
      </c>
      <c r="O96" s="19">
        <v>1.3151330000000001</v>
      </c>
      <c r="P96" s="19">
        <v>19.358720000000002</v>
      </c>
      <c r="Q96" s="18">
        <v>81.041719999999998</v>
      </c>
      <c r="R96" s="11">
        <f>(L96/L$170)*100</f>
        <v>223.25</v>
      </c>
      <c r="S96" s="11">
        <f>((M96-$M$166)/($M$170-$M$166))*100</f>
        <v>-59.999999999999964</v>
      </c>
      <c r="T96" s="11">
        <f>(N96/N$170)*100</f>
        <v>56.762100000000004</v>
      </c>
      <c r="U96" s="11">
        <f>(O96/O$170)*100</f>
        <v>1315.133</v>
      </c>
      <c r="V96" s="11">
        <f>(P96/P$170)*100</f>
        <v>6452.9066666666677</v>
      </c>
      <c r="W96" s="11">
        <f>(Q96/Q$170)*100</f>
        <v>40.520859999999999</v>
      </c>
      <c r="X96" s="14">
        <f>SUMPRODUCT($L$167:$Q$167, R96:W96)/SUM($L$167:$Q$167)</f>
        <v>2553.3394925303373</v>
      </c>
      <c r="Y96" s="11" t="str">
        <f t="shared" si="1"/>
        <v>Not Sustainable</v>
      </c>
    </row>
    <row r="97" spans="1:25" x14ac:dyDescent="0.3">
      <c r="A97" s="8">
        <v>191</v>
      </c>
      <c r="B97" s="9">
        <v>2009</v>
      </c>
      <c r="C97" s="9" t="s">
        <v>25</v>
      </c>
      <c r="D97" s="8" t="s">
        <v>49</v>
      </c>
      <c r="E97" s="10" t="s">
        <v>39</v>
      </c>
      <c r="F97" s="11" t="s">
        <v>30</v>
      </c>
      <c r="G97" s="11" t="s">
        <v>29</v>
      </c>
      <c r="H97" s="12">
        <v>23.409179999999999</v>
      </c>
      <c r="I97" s="12">
        <v>90.735290000000006</v>
      </c>
      <c r="J97" s="13">
        <v>27.5</v>
      </c>
      <c r="K97" s="11">
        <v>236.58536585365854</v>
      </c>
      <c r="L97" s="13">
        <v>660</v>
      </c>
      <c r="M97" s="13">
        <v>6.4</v>
      </c>
      <c r="N97" s="13">
        <v>7.3200539999999998</v>
      </c>
      <c r="O97" s="13">
        <v>0.308812255859375</v>
      </c>
      <c r="P97" s="13">
        <v>5.5695356445312498</v>
      </c>
      <c r="Q97" s="13">
        <v>35.588562500000002</v>
      </c>
      <c r="R97" s="11">
        <f>(L97/L$170)*100</f>
        <v>165</v>
      </c>
      <c r="S97" s="11">
        <f>((M97-$M$166)/($M$170-$M$166))*100</f>
        <v>-119.99999999999993</v>
      </c>
      <c r="T97" s="11">
        <f>(N97/N$170)*100</f>
        <v>73.200540000000004</v>
      </c>
      <c r="U97" s="11">
        <f>(O97/O$170)*100</f>
        <v>308.812255859375</v>
      </c>
      <c r="V97" s="11">
        <f>(P97/P$170)*100</f>
        <v>1856.5118815104167</v>
      </c>
      <c r="W97" s="11">
        <f>(Q97/Q$170)*100</f>
        <v>17.794281250000001</v>
      </c>
      <c r="X97" s="14">
        <f>SUMPRODUCT($L$167:$Q$167, R97:W97)/SUM($L$167:$Q$167)</f>
        <v>682.79086664876093</v>
      </c>
      <c r="Y97" s="11" t="str">
        <f t="shared" si="1"/>
        <v>Not Sustainable</v>
      </c>
    </row>
    <row r="98" spans="1:25" x14ac:dyDescent="0.3">
      <c r="A98" s="8">
        <v>193</v>
      </c>
      <c r="B98" s="15">
        <v>2010</v>
      </c>
      <c r="C98" s="15" t="s">
        <v>25</v>
      </c>
      <c r="D98" s="8" t="s">
        <v>49</v>
      </c>
      <c r="E98" s="16" t="s">
        <v>39</v>
      </c>
      <c r="F98" s="11" t="s">
        <v>28</v>
      </c>
      <c r="G98" s="11" t="s">
        <v>29</v>
      </c>
      <c r="H98" s="17">
        <v>23.409179999999999</v>
      </c>
      <c r="I98" s="17">
        <v>90.735290000000006</v>
      </c>
      <c r="J98" s="18">
        <v>27.2</v>
      </c>
      <c r="K98" s="11">
        <v>33.536585365853661</v>
      </c>
      <c r="L98" s="18">
        <v>520</v>
      </c>
      <c r="M98" s="18">
        <v>7</v>
      </c>
      <c r="N98" s="19">
        <v>6.8588899999999997</v>
      </c>
      <c r="O98" s="19">
        <v>0.19605529999999999</v>
      </c>
      <c r="P98" s="19">
        <v>3.9593290000000003</v>
      </c>
      <c r="Q98" s="18">
        <v>32.42389</v>
      </c>
      <c r="R98" s="11">
        <f>(L98/L$170)*100</f>
        <v>130</v>
      </c>
      <c r="S98" s="11">
        <f>((M98-$M$166)/($M$170-$M$166))*100</f>
        <v>0</v>
      </c>
      <c r="T98" s="11">
        <f>(N98/N$170)*100</f>
        <v>68.588899999999995</v>
      </c>
      <c r="U98" s="11">
        <f>(O98/O$170)*100</f>
        <v>196.05529999999999</v>
      </c>
      <c r="V98" s="11">
        <f>(P98/P$170)*100</f>
        <v>1319.7763333333335</v>
      </c>
      <c r="W98" s="11">
        <f>(Q98/Q$170)*100</f>
        <v>16.211945</v>
      </c>
      <c r="X98" s="14">
        <f>SUMPRODUCT($L$167:$Q$167, R98:W98)/SUM($L$167:$Q$167)</f>
        <v>469.05806820574207</v>
      </c>
      <c r="Y98" s="11" t="str">
        <f t="shared" si="1"/>
        <v>Not Sustainable</v>
      </c>
    </row>
    <row r="99" spans="1:25" x14ac:dyDescent="0.3">
      <c r="A99" s="8">
        <v>195</v>
      </c>
      <c r="B99" s="15">
        <v>2011</v>
      </c>
      <c r="C99" s="15" t="s">
        <v>25</v>
      </c>
      <c r="D99" s="8" t="s">
        <v>49</v>
      </c>
      <c r="E99" s="20" t="s">
        <v>39</v>
      </c>
      <c r="F99" s="11" t="s">
        <v>30</v>
      </c>
      <c r="G99" s="11" t="s">
        <v>34</v>
      </c>
      <c r="H99" s="21">
        <v>23.409179999999999</v>
      </c>
      <c r="I99" s="21">
        <v>90.735290000000006</v>
      </c>
      <c r="J99" s="22">
        <v>27.8</v>
      </c>
      <c r="K99" s="11">
        <v>230.48780487804879</v>
      </c>
      <c r="L99" s="22">
        <v>471</v>
      </c>
      <c r="M99" s="22">
        <v>7.08</v>
      </c>
      <c r="N99" s="23">
        <v>5.6</v>
      </c>
      <c r="O99" s="22">
        <v>0.1947382</v>
      </c>
      <c r="P99" s="22">
        <v>3.0457879999999999</v>
      </c>
      <c r="Q99" s="18">
        <v>30.47747</v>
      </c>
      <c r="R99" s="11">
        <f>(L99/L$170)*100</f>
        <v>117.75</v>
      </c>
      <c r="S99" s="11">
        <f>((M99-$M$166)/($M$170-$M$166))*100</f>
        <v>16.000000000000014</v>
      </c>
      <c r="T99" s="11">
        <f>(N99/N$170)*100</f>
        <v>55.999999999999993</v>
      </c>
      <c r="U99" s="11">
        <f>(O99/O$170)*100</f>
        <v>194.73820000000001</v>
      </c>
      <c r="V99" s="11">
        <f>(P99/P$170)*100</f>
        <v>1015.2626666666666</v>
      </c>
      <c r="W99" s="11">
        <f>(Q99/Q$170)*100</f>
        <v>15.238735</v>
      </c>
      <c r="X99" s="14">
        <f>SUMPRODUCT($L$167:$Q$167, R99:W99)/SUM($L$167:$Q$167)</f>
        <v>393.37183062659864</v>
      </c>
      <c r="Y99" s="11" t="str">
        <f t="shared" si="1"/>
        <v>Not Sustainable</v>
      </c>
    </row>
    <row r="100" spans="1:25" x14ac:dyDescent="0.3">
      <c r="A100" s="8">
        <v>197</v>
      </c>
      <c r="B100" s="15">
        <v>2011</v>
      </c>
      <c r="C100" s="15" t="s">
        <v>25</v>
      </c>
      <c r="D100" s="8" t="s">
        <v>49</v>
      </c>
      <c r="E100" s="20" t="s">
        <v>53</v>
      </c>
      <c r="F100" s="11" t="s">
        <v>35</v>
      </c>
      <c r="G100" s="11" t="s">
        <v>34</v>
      </c>
      <c r="H100" s="21">
        <v>23.40971</v>
      </c>
      <c r="I100" s="21">
        <v>90.735740000000007</v>
      </c>
      <c r="J100" s="22">
        <v>29.1</v>
      </c>
      <c r="K100" s="11">
        <v>109.75609756097562</v>
      </c>
      <c r="L100" s="22">
        <v>657</v>
      </c>
      <c r="M100" s="22">
        <v>6.95</v>
      </c>
      <c r="N100" s="23">
        <v>5.6</v>
      </c>
      <c r="O100" s="22">
        <v>0.53283150000000001</v>
      </c>
      <c r="P100" s="22">
        <v>5.9001419999999998</v>
      </c>
      <c r="Q100" s="18">
        <v>43.219269999999995</v>
      </c>
      <c r="R100" s="11">
        <f>(L100/L$170)*100</f>
        <v>164.25</v>
      </c>
      <c r="S100" s="11">
        <f>((M100-$M$166)/($M$170-$M$166))*100</f>
        <v>-9.9999999999999645</v>
      </c>
      <c r="T100" s="11">
        <f>(N100/N$170)*100</f>
        <v>55.999999999999993</v>
      </c>
      <c r="U100" s="11">
        <f>(O100/O$170)*100</f>
        <v>532.83150000000001</v>
      </c>
      <c r="V100" s="11">
        <f>(P100/P$170)*100</f>
        <v>1966.7139999999999</v>
      </c>
      <c r="W100" s="11">
        <f>(Q100/Q$170)*100</f>
        <v>21.609634999999997</v>
      </c>
      <c r="X100" s="14">
        <f>SUMPRODUCT($L$167:$Q$167, R100:W100)/SUM($L$167:$Q$167)</f>
        <v>875.84114480999426</v>
      </c>
      <c r="Y100" s="11" t="str">
        <f t="shared" si="1"/>
        <v>Not Sustainable</v>
      </c>
    </row>
    <row r="101" spans="1:25" x14ac:dyDescent="0.3">
      <c r="A101" s="8">
        <v>199</v>
      </c>
      <c r="B101" s="9">
        <v>2009</v>
      </c>
      <c r="C101" s="9" t="s">
        <v>25</v>
      </c>
      <c r="D101" s="8" t="s">
        <v>54</v>
      </c>
      <c r="E101" s="10" t="s">
        <v>27</v>
      </c>
      <c r="F101" s="11" t="s">
        <v>28</v>
      </c>
      <c r="G101" s="11" t="s">
        <v>29</v>
      </c>
      <c r="H101" s="12">
        <v>23.411799999999999</v>
      </c>
      <c r="I101" s="12">
        <v>90.639399999999995</v>
      </c>
      <c r="J101" s="13">
        <v>26.3</v>
      </c>
      <c r="K101" s="11">
        <v>16.763181956720512</v>
      </c>
      <c r="L101" s="13">
        <v>470</v>
      </c>
      <c r="M101" s="13">
        <v>7</v>
      </c>
      <c r="N101" s="13">
        <v>318.2457</v>
      </c>
      <c r="O101" s="13">
        <v>1.14190771484375</v>
      </c>
      <c r="P101" s="13">
        <v>7.664458984375</v>
      </c>
      <c r="Q101" s="13">
        <v>72.4031796875</v>
      </c>
      <c r="R101" s="11">
        <f>(L101/L$170)*100</f>
        <v>117.5</v>
      </c>
      <c r="S101" s="11">
        <f>((M101-$M$166)/($M$170-$M$166))*100</f>
        <v>0</v>
      </c>
      <c r="T101" s="11">
        <f>(N101/N$170)*100</f>
        <v>3182.4570000000003</v>
      </c>
      <c r="U101" s="11">
        <f>(O101/O$170)*100</f>
        <v>1141.9077148437498</v>
      </c>
      <c r="V101" s="11">
        <f>(P101/P$170)*100</f>
        <v>2554.819661458333</v>
      </c>
      <c r="W101" s="11">
        <f>(Q101/Q$170)*100</f>
        <v>36.20158984375</v>
      </c>
      <c r="X101" s="14">
        <f>SUMPRODUCT($L$167:$Q$167, R101:W101)/SUM($L$167:$Q$167)</f>
        <v>1492.0888804406279</v>
      </c>
      <c r="Y101" s="11" t="str">
        <f t="shared" si="1"/>
        <v>Not Sustainable</v>
      </c>
    </row>
    <row r="102" spans="1:25" x14ac:dyDescent="0.3">
      <c r="A102" s="8">
        <v>201</v>
      </c>
      <c r="B102" s="15">
        <v>2010</v>
      </c>
      <c r="C102" s="15" t="s">
        <v>25</v>
      </c>
      <c r="D102" s="8" t="s">
        <v>54</v>
      </c>
      <c r="E102" s="16" t="s">
        <v>27</v>
      </c>
      <c r="F102" s="11" t="s">
        <v>28</v>
      </c>
      <c r="G102" s="11" t="s">
        <v>29</v>
      </c>
      <c r="H102" s="17">
        <v>23.411799999999999</v>
      </c>
      <c r="I102" s="17">
        <v>90.639399999999995</v>
      </c>
      <c r="J102" s="18">
        <v>26</v>
      </c>
      <c r="K102" s="11">
        <v>28.95458701615361</v>
      </c>
      <c r="L102" s="18">
        <v>572</v>
      </c>
      <c r="M102" s="18">
        <v>6.9</v>
      </c>
      <c r="N102" s="19">
        <v>285.34539999999998</v>
      </c>
      <c r="O102" s="19">
        <v>0.9177919000000001</v>
      </c>
      <c r="P102" s="19">
        <v>9.2546299999999988</v>
      </c>
      <c r="Q102" s="18">
        <v>66.182479999999998</v>
      </c>
      <c r="R102" s="11">
        <f>(L102/L$170)*100</f>
        <v>143</v>
      </c>
      <c r="S102" s="11">
        <f>((M102-$M$166)/($M$170-$M$166))*100</f>
        <v>-19.999999999999929</v>
      </c>
      <c r="T102" s="11">
        <f>(N102/N$170)*100</f>
        <v>2853.4540000000002</v>
      </c>
      <c r="U102" s="11">
        <f>(O102/O$170)*100</f>
        <v>917.79190000000006</v>
      </c>
      <c r="V102" s="11">
        <f>(P102/P$170)*100</f>
        <v>3084.8766666666661</v>
      </c>
      <c r="W102" s="11">
        <f>(Q102/Q$170)*100</f>
        <v>33.091239999999999</v>
      </c>
      <c r="X102" s="14">
        <f>SUMPRODUCT($L$167:$Q$167, R102:W102)/SUM($L$167:$Q$167)</f>
        <v>1454.530756590746</v>
      </c>
      <c r="Y102" s="11" t="str">
        <f t="shared" si="1"/>
        <v>Not Sustainable</v>
      </c>
    </row>
    <row r="103" spans="1:25" x14ac:dyDescent="0.3">
      <c r="A103" s="8">
        <v>203</v>
      </c>
      <c r="B103" s="15">
        <v>2011</v>
      </c>
      <c r="C103" s="15" t="s">
        <v>25</v>
      </c>
      <c r="D103" s="8" t="s">
        <v>54</v>
      </c>
      <c r="E103" s="20" t="s">
        <v>27</v>
      </c>
      <c r="F103" s="11" t="s">
        <v>42</v>
      </c>
      <c r="G103" s="11" t="s">
        <v>31</v>
      </c>
      <c r="H103" s="21">
        <v>23.411799999999999</v>
      </c>
      <c r="I103" s="21">
        <v>90.639399999999995</v>
      </c>
      <c r="J103" s="22">
        <v>26.4</v>
      </c>
      <c r="K103" s="11">
        <v>70.100579091740315</v>
      </c>
      <c r="L103" s="22">
        <v>520</v>
      </c>
      <c r="M103" s="22">
        <v>6.9</v>
      </c>
      <c r="N103" s="23">
        <v>295.57690000000002</v>
      </c>
      <c r="O103" s="22">
        <v>0.8215981</v>
      </c>
      <c r="P103" s="22">
        <v>7.4722270000000002</v>
      </c>
      <c r="Q103" s="18">
        <v>54.901019999999995</v>
      </c>
      <c r="R103" s="11">
        <f>(L103/L$170)*100</f>
        <v>130</v>
      </c>
      <c r="S103" s="11">
        <f>((M103-$M$166)/($M$170-$M$166))*100</f>
        <v>-19.999999999999929</v>
      </c>
      <c r="T103" s="11">
        <f>(N103/N$170)*100</f>
        <v>2955.7690000000002</v>
      </c>
      <c r="U103" s="11">
        <f>(O103/O$170)*100</f>
        <v>821.59809999999993</v>
      </c>
      <c r="V103" s="11">
        <f>(P103/P$170)*100</f>
        <v>2490.7423333333336</v>
      </c>
      <c r="W103" s="11">
        <f>(Q103/Q$170)*100</f>
        <v>27.450510000000001</v>
      </c>
      <c r="X103" s="14">
        <f>SUMPRODUCT($L$167:$Q$167, R103:W103)/SUM($L$167:$Q$167)</f>
        <v>1238.5163924362043</v>
      </c>
      <c r="Y103" s="11" t="str">
        <f t="shared" si="1"/>
        <v>Not Sustainable</v>
      </c>
    </row>
    <row r="104" spans="1:25" x14ac:dyDescent="0.3">
      <c r="A104" s="8">
        <v>205</v>
      </c>
      <c r="B104" s="9">
        <v>2009</v>
      </c>
      <c r="C104" s="9" t="s">
        <v>25</v>
      </c>
      <c r="D104" s="8" t="s">
        <v>54</v>
      </c>
      <c r="E104" s="10" t="s">
        <v>32</v>
      </c>
      <c r="F104" s="11" t="s">
        <v>28</v>
      </c>
      <c r="G104" s="11" t="s">
        <v>29</v>
      </c>
      <c r="H104" s="12">
        <v>23.411799999999999</v>
      </c>
      <c r="I104" s="12">
        <v>90.639399999999995</v>
      </c>
      <c r="J104" s="13">
        <v>26.5</v>
      </c>
      <c r="K104" s="11">
        <v>16.763181956720512</v>
      </c>
      <c r="L104" s="13">
        <v>880</v>
      </c>
      <c r="M104" s="13">
        <v>6.9</v>
      </c>
      <c r="N104" s="13">
        <v>374.88582000000002</v>
      </c>
      <c r="O104" s="13">
        <v>0.13641052246093802</v>
      </c>
      <c r="P104" s="13">
        <v>5.0825332031250001</v>
      </c>
      <c r="Q104" s="13">
        <v>64.963468750000004</v>
      </c>
      <c r="R104" s="11">
        <f>(L104/L$170)*100</f>
        <v>220.00000000000003</v>
      </c>
      <c r="S104" s="11">
        <f>((M104-$M$166)/($M$170-$M$166))*100</f>
        <v>-19.999999999999929</v>
      </c>
      <c r="T104" s="11">
        <f>(N104/N$170)*100</f>
        <v>3748.8582000000001</v>
      </c>
      <c r="U104" s="11">
        <f>(O104/O$170)*100</f>
        <v>136.41052246093801</v>
      </c>
      <c r="V104" s="11">
        <f>(P104/P$170)*100</f>
        <v>1694.177734375</v>
      </c>
      <c r="W104" s="11">
        <f>(Q104/Q$170)*100</f>
        <v>32.481734375000002</v>
      </c>
      <c r="X104" s="14">
        <f>SUMPRODUCT($L$167:$Q$167, R104:W104)/SUM($L$167:$Q$167)</f>
        <v>543.99626014104649</v>
      </c>
      <c r="Y104" s="11" t="str">
        <f t="shared" si="1"/>
        <v>Not Sustainable</v>
      </c>
    </row>
    <row r="105" spans="1:25" x14ac:dyDescent="0.3">
      <c r="A105" s="8">
        <v>207</v>
      </c>
      <c r="B105" s="15">
        <v>2010</v>
      </c>
      <c r="C105" s="15" t="s">
        <v>25</v>
      </c>
      <c r="D105" s="8" t="s">
        <v>54</v>
      </c>
      <c r="E105" s="16" t="s">
        <v>32</v>
      </c>
      <c r="F105" s="11" t="s">
        <v>28</v>
      </c>
      <c r="G105" s="11" t="s">
        <v>29</v>
      </c>
      <c r="H105" s="17">
        <v>23.411799999999999</v>
      </c>
      <c r="I105" s="17">
        <v>90.639399999999995</v>
      </c>
      <c r="J105" s="18">
        <v>26.3</v>
      </c>
      <c r="K105" s="11">
        <v>28.95458701615361</v>
      </c>
      <c r="L105" s="18">
        <v>751</v>
      </c>
      <c r="M105" s="18">
        <v>6.8</v>
      </c>
      <c r="N105" s="19">
        <v>373.49369999999999</v>
      </c>
      <c r="O105" s="19">
        <v>6.152937E-2</v>
      </c>
      <c r="P105" s="19">
        <v>4.3354790000000003</v>
      </c>
      <c r="Q105" s="18">
        <v>49.257129999999997</v>
      </c>
      <c r="R105" s="11">
        <f>(L105/L$170)*100</f>
        <v>187.75</v>
      </c>
      <c r="S105" s="11">
        <f>((M105-$M$166)/($M$170-$M$166))*100</f>
        <v>-40.000000000000036</v>
      </c>
      <c r="T105" s="11">
        <f>(N105/N$170)*100</f>
        <v>3734.9369999999999</v>
      </c>
      <c r="U105" s="11">
        <f>(O105/O$170)*100</f>
        <v>61.529369999999993</v>
      </c>
      <c r="V105" s="11">
        <f>(P105/P$170)*100</f>
        <v>1445.1596666666669</v>
      </c>
      <c r="W105" s="11">
        <f>(Q105/Q$170)*100</f>
        <v>24.628564999999998</v>
      </c>
      <c r="X105" s="14">
        <f>SUMPRODUCT($L$167:$Q$167, R105:W105)/SUM($L$167:$Q$167)</f>
        <v>427.37396820287717</v>
      </c>
      <c r="Y105" s="11" t="str">
        <f t="shared" si="1"/>
        <v>Not Sustainable</v>
      </c>
    </row>
    <row r="106" spans="1:25" x14ac:dyDescent="0.3">
      <c r="A106" s="8">
        <v>209</v>
      </c>
      <c r="B106" s="15">
        <v>2011</v>
      </c>
      <c r="C106" s="15" t="s">
        <v>25</v>
      </c>
      <c r="D106" s="8" t="s">
        <v>54</v>
      </c>
      <c r="E106" s="20" t="s">
        <v>32</v>
      </c>
      <c r="F106" s="11" t="s">
        <v>42</v>
      </c>
      <c r="G106" s="11" t="s">
        <v>31</v>
      </c>
      <c r="H106" s="21">
        <v>23.411799999999999</v>
      </c>
      <c r="I106" s="21">
        <v>90.639399999999995</v>
      </c>
      <c r="J106" s="22">
        <v>26.7</v>
      </c>
      <c r="K106" s="11">
        <v>70.100579091740315</v>
      </c>
      <c r="L106" s="22">
        <v>982</v>
      </c>
      <c r="M106" s="22">
        <v>6.9</v>
      </c>
      <c r="N106" s="23">
        <v>380.18639999999999</v>
      </c>
      <c r="O106" s="22">
        <v>6.9895869999999999E-2</v>
      </c>
      <c r="P106" s="22">
        <v>5.0212399999999997</v>
      </c>
      <c r="Q106" s="18">
        <v>62.110010000000003</v>
      </c>
      <c r="R106" s="11">
        <f>(L106/L$170)*100</f>
        <v>245.5</v>
      </c>
      <c r="S106" s="11">
        <f>((M106-$M$166)/($M$170-$M$166))*100</f>
        <v>-19.999999999999929</v>
      </c>
      <c r="T106" s="11">
        <f>(N106/N$170)*100</f>
        <v>3801.8639999999996</v>
      </c>
      <c r="U106" s="11">
        <f>(O106/O$170)*100</f>
        <v>69.895869999999988</v>
      </c>
      <c r="V106" s="11">
        <f>(P106/P$170)*100</f>
        <v>1673.7466666666667</v>
      </c>
      <c r="W106" s="11">
        <f>(Q106/Q$170)*100</f>
        <v>31.055005000000001</v>
      </c>
      <c r="X106" s="14">
        <f>SUMPRODUCT($L$167:$Q$167, R106:W106)/SUM($L$167:$Q$167)</f>
        <v>490.37286614873017</v>
      </c>
      <c r="Y106" s="11" t="str">
        <f t="shared" si="1"/>
        <v>Not Sustainable</v>
      </c>
    </row>
    <row r="107" spans="1:25" x14ac:dyDescent="0.3">
      <c r="A107" s="8">
        <v>211</v>
      </c>
      <c r="B107" s="9">
        <v>2009</v>
      </c>
      <c r="C107" s="9" t="s">
        <v>25</v>
      </c>
      <c r="D107" s="8" t="s">
        <v>54</v>
      </c>
      <c r="E107" s="10" t="s">
        <v>39</v>
      </c>
      <c r="F107" s="11" t="s">
        <v>28</v>
      </c>
      <c r="G107" s="11" t="s">
        <v>29</v>
      </c>
      <c r="H107" s="12">
        <v>23.411799999999999</v>
      </c>
      <c r="I107" s="12">
        <v>90.639399999999995</v>
      </c>
      <c r="J107" s="13">
        <v>27.9</v>
      </c>
      <c r="K107" s="11">
        <v>16.763181956720512</v>
      </c>
      <c r="L107" s="13">
        <v>1390</v>
      </c>
      <c r="M107" s="13">
        <v>6.6</v>
      </c>
      <c r="N107" s="13">
        <v>11.708220000000001</v>
      </c>
      <c r="O107" s="13">
        <v>0.14289579772949199</v>
      </c>
      <c r="P107" s="13">
        <v>3.8785676269531302</v>
      </c>
      <c r="Q107" s="13">
        <v>60.3285078125</v>
      </c>
      <c r="R107" s="11">
        <f>(L107/L$170)*100</f>
        <v>347.5</v>
      </c>
      <c r="S107" s="11">
        <f>((M107-$M$166)/($M$170-$M$166))*100</f>
        <v>-80.000000000000071</v>
      </c>
      <c r="T107" s="11">
        <f>(N107/N$170)*100</f>
        <v>117.0822</v>
      </c>
      <c r="U107" s="11">
        <f>(O107/O$170)*100</f>
        <v>142.89579772949196</v>
      </c>
      <c r="V107" s="11">
        <f>(P107/P$170)*100</f>
        <v>1292.8558756510433</v>
      </c>
      <c r="W107" s="11">
        <f>(Q107/Q$170)*100</f>
        <v>30.16425390625</v>
      </c>
      <c r="X107" s="14">
        <f>SUMPRODUCT($L$167:$Q$167, R107:W107)/SUM($L$167:$Q$167)</f>
        <v>422.90173889628056</v>
      </c>
      <c r="Y107" s="11" t="str">
        <f t="shared" si="1"/>
        <v>Not Sustainable</v>
      </c>
    </row>
    <row r="108" spans="1:25" x14ac:dyDescent="0.3">
      <c r="A108" s="8">
        <v>213</v>
      </c>
      <c r="B108" s="15">
        <v>2010</v>
      </c>
      <c r="C108" s="15" t="s">
        <v>25</v>
      </c>
      <c r="D108" s="8" t="s">
        <v>54</v>
      </c>
      <c r="E108" s="16" t="s">
        <v>39</v>
      </c>
      <c r="F108" s="11" t="s">
        <v>28</v>
      </c>
      <c r="G108" s="11" t="s">
        <v>29</v>
      </c>
      <c r="H108" s="17">
        <v>23.411799999999999</v>
      </c>
      <c r="I108" s="17">
        <v>90.639399999999995</v>
      </c>
      <c r="J108" s="18">
        <v>27.2</v>
      </c>
      <c r="K108" s="11">
        <v>51.813471502590673</v>
      </c>
      <c r="L108" s="18">
        <v>862</v>
      </c>
      <c r="M108" s="18">
        <v>6.9</v>
      </c>
      <c r="N108" s="19">
        <v>6.2527470000000003</v>
      </c>
      <c r="O108" s="19">
        <v>9.2749970000000001E-2</v>
      </c>
      <c r="P108" s="19">
        <v>2.4020220000000001</v>
      </c>
      <c r="Q108" s="18">
        <v>53.519500000000001</v>
      </c>
      <c r="R108" s="11">
        <f>(L108/L$170)*100</f>
        <v>215.49999999999997</v>
      </c>
      <c r="S108" s="11">
        <f>((M108-$M$166)/($M$170-$M$166))*100</f>
        <v>-19.999999999999929</v>
      </c>
      <c r="T108" s="11">
        <f>(N108/N$170)*100</f>
        <v>62.527470000000008</v>
      </c>
      <c r="U108" s="11">
        <f>(O108/O$170)*100</f>
        <v>92.74996999999999</v>
      </c>
      <c r="V108" s="11">
        <f>(P108/P$170)*100</f>
        <v>800.67400000000009</v>
      </c>
      <c r="W108" s="11">
        <f>(Q108/Q$170)*100</f>
        <v>26.75975</v>
      </c>
      <c r="X108" s="14">
        <f>SUMPRODUCT($L$167:$Q$167, R108:W108)/SUM($L$167:$Q$167)</f>
        <v>265.25913161642825</v>
      </c>
      <c r="Y108" s="11" t="str">
        <f t="shared" si="1"/>
        <v>Very Poor</v>
      </c>
    </row>
    <row r="109" spans="1:25" x14ac:dyDescent="0.3">
      <c r="A109" s="8">
        <v>215</v>
      </c>
      <c r="B109" s="15">
        <v>2011</v>
      </c>
      <c r="C109" s="15" t="s">
        <v>25</v>
      </c>
      <c r="D109" s="8" t="s">
        <v>54</v>
      </c>
      <c r="E109" s="20" t="s">
        <v>39</v>
      </c>
      <c r="F109" s="11" t="s">
        <v>42</v>
      </c>
      <c r="G109" s="11" t="s">
        <v>31</v>
      </c>
      <c r="H109" s="21">
        <v>23.411799999999999</v>
      </c>
      <c r="I109" s="21">
        <v>90.639399999999995</v>
      </c>
      <c r="J109" s="22">
        <v>28.7</v>
      </c>
      <c r="K109" s="11">
        <v>70.100579091740315</v>
      </c>
      <c r="L109" s="22">
        <v>784</v>
      </c>
      <c r="M109" s="22">
        <v>6.8</v>
      </c>
      <c r="N109" s="23">
        <v>5.6</v>
      </c>
      <c r="O109" s="22">
        <v>8.8609090000000001E-2</v>
      </c>
      <c r="P109" s="22">
        <v>2.1251570000000002</v>
      </c>
      <c r="Q109" s="18">
        <v>49.299379999999999</v>
      </c>
      <c r="R109" s="11">
        <f>(L109/L$170)*100</f>
        <v>196</v>
      </c>
      <c r="S109" s="11">
        <f>((M109-$M$166)/($M$170-$M$166))*100</f>
        <v>-40.000000000000036</v>
      </c>
      <c r="T109" s="11">
        <f>(N109/N$170)*100</f>
        <v>55.999999999999993</v>
      </c>
      <c r="U109" s="11">
        <f>(O109/O$170)*100</f>
        <v>88.609089999999995</v>
      </c>
      <c r="V109" s="11">
        <f>(P109/P$170)*100</f>
        <v>708.38566666666679</v>
      </c>
      <c r="W109" s="11">
        <f>(Q109/Q$170)*100</f>
        <v>24.64969</v>
      </c>
      <c r="X109" s="14">
        <f>SUMPRODUCT($L$167:$Q$167, R109:W109)/SUM($L$167:$Q$167)</f>
        <v>239.29692705547711</v>
      </c>
      <c r="Y109" s="11" t="str">
        <f t="shared" si="1"/>
        <v>Very Poor</v>
      </c>
    </row>
    <row r="110" spans="1:25" x14ac:dyDescent="0.3">
      <c r="A110" s="8">
        <v>217</v>
      </c>
      <c r="B110" s="15">
        <v>2010</v>
      </c>
      <c r="C110" s="15" t="s">
        <v>25</v>
      </c>
      <c r="D110" s="8" t="s">
        <v>54</v>
      </c>
      <c r="E110" s="16" t="s">
        <v>40</v>
      </c>
      <c r="F110" s="11" t="s">
        <v>28</v>
      </c>
      <c r="G110" s="11" t="s">
        <v>29</v>
      </c>
      <c r="H110" s="21">
        <v>23.411799999999999</v>
      </c>
      <c r="I110" s="21">
        <v>90.639399999999995</v>
      </c>
      <c r="J110" s="18">
        <v>27.2</v>
      </c>
      <c r="K110" s="11">
        <v>51.813471502590673</v>
      </c>
      <c r="L110" s="18">
        <v>676</v>
      </c>
      <c r="M110" s="18">
        <v>7.2</v>
      </c>
      <c r="N110" s="19">
        <v>26.437100000000001</v>
      </c>
      <c r="O110" s="19">
        <v>0.1286735</v>
      </c>
      <c r="P110" s="19">
        <v>0.80666130000000003</v>
      </c>
      <c r="Q110" s="18">
        <v>23.110979999999998</v>
      </c>
      <c r="R110" s="11">
        <f>(L110/L$170)*100</f>
        <v>169</v>
      </c>
      <c r="S110" s="11">
        <f>((M110-$M$166)/($M$170-$M$166))*100</f>
        <v>40.000000000000036</v>
      </c>
      <c r="T110" s="11">
        <f>(N110/N$170)*100</f>
        <v>264.37099999999998</v>
      </c>
      <c r="U110" s="11">
        <f>(O110/O$170)*100</f>
        <v>128.67349999999999</v>
      </c>
      <c r="V110" s="11">
        <f>(P110/P$170)*100</f>
        <v>268.88710000000003</v>
      </c>
      <c r="W110" s="11">
        <f>(Q110/Q$170)*100</f>
        <v>11.555489999999999</v>
      </c>
      <c r="X110" s="14">
        <f>SUMPRODUCT($L$167:$Q$167, R110:W110)/SUM($L$167:$Q$167)</f>
        <v>163.19794050831848</v>
      </c>
      <c r="Y110" s="11" t="str">
        <f t="shared" si="1"/>
        <v>Poor</v>
      </c>
    </row>
    <row r="111" spans="1:25" x14ac:dyDescent="0.3">
      <c r="A111" s="8">
        <v>220</v>
      </c>
      <c r="B111" s="15">
        <v>2010</v>
      </c>
      <c r="C111" s="15" t="s">
        <v>25</v>
      </c>
      <c r="D111" s="8" t="s">
        <v>55</v>
      </c>
      <c r="E111" s="16" t="s">
        <v>27</v>
      </c>
      <c r="F111" s="11" t="s">
        <v>28</v>
      </c>
      <c r="G111" s="11" t="s">
        <v>29</v>
      </c>
      <c r="H111" s="17">
        <v>23.34872</v>
      </c>
      <c r="I111" s="17">
        <v>90.642359999999996</v>
      </c>
      <c r="J111" s="18">
        <v>26.8</v>
      </c>
      <c r="K111" s="11">
        <v>86.86376104846083</v>
      </c>
      <c r="L111" s="18">
        <v>430</v>
      </c>
      <c r="M111" s="18">
        <v>6.8</v>
      </c>
      <c r="N111" s="19">
        <v>330.18209999999999</v>
      </c>
      <c r="O111" s="19">
        <v>1.454836</v>
      </c>
      <c r="P111" s="19">
        <v>9.6447500000000002</v>
      </c>
      <c r="Q111" s="18">
        <v>91.658929999999998</v>
      </c>
      <c r="R111" s="11">
        <f>(L111/L$170)*100</f>
        <v>107.5</v>
      </c>
      <c r="S111" s="11">
        <f>((M111-$M$166)/($M$170-$M$166))*100</f>
        <v>-40.000000000000036</v>
      </c>
      <c r="T111" s="11">
        <f>(N111/N$170)*100</f>
        <v>3301.8209999999995</v>
      </c>
      <c r="U111" s="11">
        <f>(O111/O$170)*100</f>
        <v>1454.8359999999998</v>
      </c>
      <c r="V111" s="11">
        <f>(P111/P$170)*100</f>
        <v>3214.9166666666665</v>
      </c>
      <c r="W111" s="11">
        <f>(Q111/Q$170)*100</f>
        <v>45.829464999999999</v>
      </c>
      <c r="X111" s="14">
        <f>SUMPRODUCT($L$167:$Q$167, R111:W111)/SUM($L$167:$Q$167)</f>
        <v>1885.2056396007524</v>
      </c>
      <c r="Y111" s="11" t="str">
        <f t="shared" si="1"/>
        <v>Not Sustainable</v>
      </c>
    </row>
    <row r="112" spans="1:25" x14ac:dyDescent="0.3">
      <c r="A112" s="8">
        <v>222</v>
      </c>
      <c r="B112" s="15">
        <v>2011</v>
      </c>
      <c r="C112" s="15" t="s">
        <v>25</v>
      </c>
      <c r="D112" s="8" t="s">
        <v>55</v>
      </c>
      <c r="E112" s="20" t="s">
        <v>27</v>
      </c>
      <c r="F112" s="11" t="s">
        <v>30</v>
      </c>
      <c r="G112" s="11" t="s">
        <v>29</v>
      </c>
      <c r="H112" s="21">
        <v>23.34872</v>
      </c>
      <c r="I112" s="21">
        <v>90.642359999999996</v>
      </c>
      <c r="J112" s="22">
        <v>27.6</v>
      </c>
      <c r="K112" s="11">
        <v>239.63414634146343</v>
      </c>
      <c r="L112" s="22">
        <v>658</v>
      </c>
      <c r="M112" s="22">
        <v>6.84</v>
      </c>
      <c r="N112" s="23">
        <v>351.31670000000003</v>
      </c>
      <c r="O112" s="22">
        <v>1.2668330000000001</v>
      </c>
      <c r="P112" s="22">
        <v>10.07484</v>
      </c>
      <c r="Q112" s="18">
        <v>71.328059999999994</v>
      </c>
      <c r="R112" s="11">
        <f>(L112/L$170)*100</f>
        <v>164.5</v>
      </c>
      <c r="S112" s="11">
        <f>((M112-$M$166)/($M$170-$M$166))*100</f>
        <v>-32.000000000000028</v>
      </c>
      <c r="T112" s="11">
        <f>(N112/N$170)*100</f>
        <v>3513.1669999999999</v>
      </c>
      <c r="U112" s="11">
        <f>(O112/O$170)*100</f>
        <v>1266.8330000000001</v>
      </c>
      <c r="V112" s="11">
        <f>(P112/P$170)*100</f>
        <v>3358.2799999999997</v>
      </c>
      <c r="W112" s="11">
        <f>(Q112/Q$170)*100</f>
        <v>35.664029999999997</v>
      </c>
      <c r="X112" s="14">
        <f>SUMPRODUCT($L$167:$Q$167, R112:W112)/SUM($L$167:$Q$167)</f>
        <v>1783.5523067210997</v>
      </c>
      <c r="Y112" s="11" t="str">
        <f t="shared" si="1"/>
        <v>Not Sustainable</v>
      </c>
    </row>
    <row r="113" spans="1:25" x14ac:dyDescent="0.3">
      <c r="A113" s="8">
        <v>225</v>
      </c>
      <c r="B113" s="15">
        <v>2010</v>
      </c>
      <c r="C113" s="15" t="s">
        <v>25</v>
      </c>
      <c r="D113" s="8" t="s">
        <v>55</v>
      </c>
      <c r="E113" s="16" t="s">
        <v>32</v>
      </c>
      <c r="F113" s="11" t="s">
        <v>28</v>
      </c>
      <c r="G113" s="11" t="s">
        <v>29</v>
      </c>
      <c r="H113" s="17">
        <v>23.34872</v>
      </c>
      <c r="I113" s="17">
        <v>90.642359999999996</v>
      </c>
      <c r="J113" s="18">
        <v>26.7</v>
      </c>
      <c r="K113" s="11">
        <v>86.86376104846083</v>
      </c>
      <c r="L113" s="18">
        <v>459</v>
      </c>
      <c r="M113" s="18">
        <v>6.8</v>
      </c>
      <c r="N113" s="19">
        <v>70.586320000000001</v>
      </c>
      <c r="O113" s="19">
        <v>0.35128670000000001</v>
      </c>
      <c r="P113" s="19">
        <v>8.0335280000000004</v>
      </c>
      <c r="Q113" s="18">
        <v>51.995290000000004</v>
      </c>
      <c r="R113" s="11">
        <f>(L113/L$170)*100</f>
        <v>114.75</v>
      </c>
      <c r="S113" s="11">
        <f>((M113-$M$166)/($M$170-$M$166))*100</f>
        <v>-40.000000000000036</v>
      </c>
      <c r="T113" s="11">
        <f>(N113/N$170)*100</f>
        <v>705.86320000000001</v>
      </c>
      <c r="U113" s="11">
        <f>(O113/O$170)*100</f>
        <v>351.2867</v>
      </c>
      <c r="V113" s="11">
        <f>(P113/P$170)*100</f>
        <v>2677.8426666666669</v>
      </c>
      <c r="W113" s="11">
        <f>(Q113/Q$170)*100</f>
        <v>25.997645000000002</v>
      </c>
      <c r="X113" s="14">
        <f>SUMPRODUCT($L$167:$Q$167, R113:W113)/SUM($L$167:$Q$167)</f>
        <v>921.21154684367775</v>
      </c>
      <c r="Y113" s="11" t="str">
        <f t="shared" si="1"/>
        <v>Not Sustainable</v>
      </c>
    </row>
    <row r="114" spans="1:25" x14ac:dyDescent="0.3">
      <c r="A114" s="8">
        <v>227</v>
      </c>
      <c r="B114" s="15">
        <v>2010</v>
      </c>
      <c r="C114" s="15" t="s">
        <v>25</v>
      </c>
      <c r="D114" s="8" t="s">
        <v>55</v>
      </c>
      <c r="E114" s="16" t="s">
        <v>39</v>
      </c>
      <c r="F114" s="11" t="s">
        <v>30</v>
      </c>
      <c r="G114" s="11" t="s">
        <v>29</v>
      </c>
      <c r="H114" s="17">
        <v>23.34872</v>
      </c>
      <c r="I114" s="17">
        <v>90.642359999999996</v>
      </c>
      <c r="J114" s="18">
        <v>27</v>
      </c>
      <c r="K114" s="11">
        <v>239.63414634146343</v>
      </c>
      <c r="L114" s="18">
        <v>388</v>
      </c>
      <c r="M114" s="18">
        <v>6.8</v>
      </c>
      <c r="N114" s="19">
        <v>7.862355</v>
      </c>
      <c r="O114" s="19">
        <v>0.11967900000000001</v>
      </c>
      <c r="P114" s="19">
        <v>2.6166140000000002</v>
      </c>
      <c r="Q114" s="18">
        <v>32.783180000000002</v>
      </c>
      <c r="R114" s="11">
        <f>(L114/L$170)*100</f>
        <v>97</v>
      </c>
      <c r="S114" s="11">
        <f>((M114-$M$166)/($M$170-$M$166))*100</f>
        <v>-40.000000000000036</v>
      </c>
      <c r="T114" s="11">
        <f>(N114/N$170)*100</f>
        <v>78.623549999999994</v>
      </c>
      <c r="U114" s="11">
        <f>(O114/O$170)*100</f>
        <v>119.679</v>
      </c>
      <c r="V114" s="11">
        <f>(P114/P$170)*100</f>
        <v>872.20466666666675</v>
      </c>
      <c r="W114" s="11">
        <f>(Q114/Q$170)*100</f>
        <v>16.391590000000001</v>
      </c>
      <c r="X114" s="14">
        <f>SUMPRODUCT($L$167:$Q$167, R114:W114)/SUM($L$167:$Q$167)</f>
        <v>302.55944761536415</v>
      </c>
      <c r="Y114" s="11" t="str">
        <f t="shared" si="1"/>
        <v>Not Sustainable</v>
      </c>
    </row>
    <row r="115" spans="1:25" x14ac:dyDescent="0.3">
      <c r="A115" s="8">
        <v>229</v>
      </c>
      <c r="B115" s="15">
        <v>2011</v>
      </c>
      <c r="C115" s="15" t="s">
        <v>25</v>
      </c>
      <c r="D115" s="8" t="s">
        <v>55</v>
      </c>
      <c r="E115" s="20" t="s">
        <v>39</v>
      </c>
      <c r="F115" s="11" t="s">
        <v>35</v>
      </c>
      <c r="G115" s="11" t="s">
        <v>34</v>
      </c>
      <c r="H115" s="21">
        <v>23.34872</v>
      </c>
      <c r="I115" s="21">
        <v>90.642359999999996</v>
      </c>
      <c r="J115" s="22">
        <v>29</v>
      </c>
      <c r="K115" s="11">
        <v>94.817073170731717</v>
      </c>
      <c r="L115" s="22">
        <v>456</v>
      </c>
      <c r="M115" s="22">
        <v>6.82</v>
      </c>
      <c r="N115" s="23">
        <v>5.6</v>
      </c>
      <c r="O115" s="22">
        <v>0.10974729999999999</v>
      </c>
      <c r="P115" s="22">
        <v>2.061283</v>
      </c>
      <c r="Q115" s="18">
        <v>29.804959999999998</v>
      </c>
      <c r="R115" s="11">
        <f>(L115/L$170)*100</f>
        <v>113.99999999999999</v>
      </c>
      <c r="S115" s="11">
        <f>((M115-$M$166)/($M$170-$M$166))*100</f>
        <v>-35.999999999999943</v>
      </c>
      <c r="T115" s="11">
        <f>(N115/N$170)*100</f>
        <v>55.999999999999993</v>
      </c>
      <c r="U115" s="11">
        <f>(O115/O$170)*100</f>
        <v>109.7473</v>
      </c>
      <c r="V115" s="11">
        <f>(P115/P$170)*100</f>
        <v>687.09433333333334</v>
      </c>
      <c r="W115" s="11">
        <f>(Q115/Q$170)*100</f>
        <v>14.902479999999999</v>
      </c>
      <c r="X115" s="14">
        <f>SUMPRODUCT($L$167:$Q$167, R115:W115)/SUM($L$167:$Q$167)</f>
        <v>249.66151072584771</v>
      </c>
      <c r="Y115" s="11" t="str">
        <f t="shared" si="1"/>
        <v>Very Poor</v>
      </c>
    </row>
    <row r="116" spans="1:25" x14ac:dyDescent="0.3">
      <c r="A116" s="8">
        <v>231</v>
      </c>
      <c r="B116" s="15">
        <v>2011</v>
      </c>
      <c r="C116" s="15" t="s">
        <v>25</v>
      </c>
      <c r="D116" s="8" t="s">
        <v>55</v>
      </c>
      <c r="E116" s="20" t="s">
        <v>40</v>
      </c>
      <c r="F116" s="11" t="s">
        <v>35</v>
      </c>
      <c r="G116" s="11" t="s">
        <v>34</v>
      </c>
      <c r="H116" s="8">
        <v>23.34872</v>
      </c>
      <c r="I116" s="25">
        <v>90.642359999999996</v>
      </c>
      <c r="J116" s="22">
        <v>28.1</v>
      </c>
      <c r="K116" s="11">
        <v>94.817073170731717</v>
      </c>
      <c r="L116" s="22">
        <v>657</v>
      </c>
      <c r="M116" s="26">
        <v>6.81</v>
      </c>
      <c r="N116" s="23">
        <v>15.69558</v>
      </c>
      <c r="O116" s="22">
        <v>0.12004529999999999</v>
      </c>
      <c r="P116" s="22">
        <v>0.92669060000000003</v>
      </c>
      <c r="Q116" s="18">
        <v>27.210180000000001</v>
      </c>
      <c r="R116" s="11">
        <f>(L116/L$170)*100</f>
        <v>164.25</v>
      </c>
      <c r="S116" s="11">
        <f>((M116-$M$166)/($M$170-$M$166))*100</f>
        <v>-38.000000000000078</v>
      </c>
      <c r="T116" s="11">
        <f>(N116/N$170)*100</f>
        <v>156.95580000000001</v>
      </c>
      <c r="U116" s="11">
        <f>(O116/O$170)*100</f>
        <v>120.04529999999998</v>
      </c>
      <c r="V116" s="11">
        <f>(P116/P$170)*100</f>
        <v>308.89686666666665</v>
      </c>
      <c r="W116" s="11">
        <f>(Q116/Q$170)*100</f>
        <v>13.605090000000001</v>
      </c>
      <c r="X116" s="14">
        <f>SUMPRODUCT($L$167:$Q$167, R116:W116)/SUM($L$167:$Q$167)</f>
        <v>165.10897803466548</v>
      </c>
      <c r="Y116" s="11" t="str">
        <f t="shared" si="1"/>
        <v>Poor</v>
      </c>
    </row>
    <row r="117" spans="1:25" x14ac:dyDescent="0.3">
      <c r="A117" s="8">
        <v>233</v>
      </c>
      <c r="B117" s="9">
        <v>2009</v>
      </c>
      <c r="C117" s="9" t="s">
        <v>25</v>
      </c>
      <c r="D117" s="8" t="s">
        <v>56</v>
      </c>
      <c r="E117" s="10" t="s">
        <v>27</v>
      </c>
      <c r="F117" s="11" t="s">
        <v>28</v>
      </c>
      <c r="G117" s="11" t="s">
        <v>29</v>
      </c>
      <c r="H117" s="12">
        <v>23.433520000000001</v>
      </c>
      <c r="I117" s="12">
        <v>90.672610000000006</v>
      </c>
      <c r="J117" s="13">
        <v>27</v>
      </c>
      <c r="K117" s="11">
        <v>16.763181956720512</v>
      </c>
      <c r="L117" s="13">
        <v>540</v>
      </c>
      <c r="M117" s="13">
        <v>7.1</v>
      </c>
      <c r="N117" s="13">
        <v>249.88229999999999</v>
      </c>
      <c r="O117" s="13">
        <v>0.90423065185546903</v>
      </c>
      <c r="P117" s="13">
        <v>7.5256635742187497</v>
      </c>
      <c r="Q117" s="13">
        <v>87.552585937499998</v>
      </c>
      <c r="R117" s="11">
        <f>(L117/L$170)*100</f>
        <v>135</v>
      </c>
      <c r="S117" s="11">
        <f>((M117-$M$166)/($M$170-$M$166))*100</f>
        <v>19.999999999999929</v>
      </c>
      <c r="T117" s="11">
        <f>(N117/N$170)*100</f>
        <v>2498.8229999999999</v>
      </c>
      <c r="U117" s="11">
        <f>(O117/O$170)*100</f>
        <v>904.23065185546886</v>
      </c>
      <c r="V117" s="11">
        <f>(P117/P$170)*100</f>
        <v>2508.554524739583</v>
      </c>
      <c r="W117" s="11">
        <f>(Q117/Q$170)*100</f>
        <v>43.776292968749999</v>
      </c>
      <c r="X117" s="14">
        <f>SUMPRODUCT($L$167:$Q$167, R117:W117)/SUM($L$167:$Q$167)</f>
        <v>1300.7988421009129</v>
      </c>
      <c r="Y117" s="11" t="str">
        <f t="shared" si="1"/>
        <v>Not Sustainable</v>
      </c>
    </row>
    <row r="118" spans="1:25" x14ac:dyDescent="0.3">
      <c r="A118" s="8">
        <v>236</v>
      </c>
      <c r="B118" s="9">
        <v>2009</v>
      </c>
      <c r="C118" s="9" t="s">
        <v>25</v>
      </c>
      <c r="D118" s="8" t="s">
        <v>56</v>
      </c>
      <c r="E118" s="10" t="s">
        <v>32</v>
      </c>
      <c r="F118" s="11" t="s">
        <v>28</v>
      </c>
      <c r="G118" s="11" t="s">
        <v>29</v>
      </c>
      <c r="H118" s="12">
        <v>23.433520000000001</v>
      </c>
      <c r="I118" s="12">
        <v>90.672610000000006</v>
      </c>
      <c r="J118" s="13">
        <v>26.9</v>
      </c>
      <c r="K118" s="11">
        <v>16.763181956720512</v>
      </c>
      <c r="L118" s="13">
        <v>1680</v>
      </c>
      <c r="M118" s="13">
        <v>7</v>
      </c>
      <c r="N118" s="13">
        <v>473.68599999999998</v>
      </c>
      <c r="O118" s="13">
        <v>0.19014260864257801</v>
      </c>
      <c r="P118" s="13">
        <v>12.436440429687501</v>
      </c>
      <c r="Q118" s="13">
        <v>172.35415624999999</v>
      </c>
      <c r="R118" s="11">
        <f>(L118/L$170)*100</f>
        <v>420</v>
      </c>
      <c r="S118" s="11">
        <f>((M118-$M$166)/($M$170-$M$166))*100</f>
        <v>0</v>
      </c>
      <c r="T118" s="11">
        <f>(N118/N$170)*100</f>
        <v>4736.8599999999997</v>
      </c>
      <c r="U118" s="11">
        <f>(O118/O$170)*100</f>
        <v>190.14260864257798</v>
      </c>
      <c r="V118" s="11">
        <f>(P118/P$170)*100</f>
        <v>4145.4801432291679</v>
      </c>
      <c r="W118" s="11">
        <f>(Q118/Q$170)*100</f>
        <v>86.177078124999994</v>
      </c>
      <c r="X118" s="14">
        <f>SUMPRODUCT($L$167:$Q$167, R118:W118)/SUM($L$167:$Q$167)</f>
        <v>1193.0647761738815</v>
      </c>
      <c r="Y118" s="11" t="str">
        <f t="shared" si="1"/>
        <v>Not Sustainable</v>
      </c>
    </row>
    <row r="119" spans="1:25" x14ac:dyDescent="0.3">
      <c r="A119" s="8">
        <v>238</v>
      </c>
      <c r="B119" s="15">
        <v>2010</v>
      </c>
      <c r="C119" s="15" t="s">
        <v>25</v>
      </c>
      <c r="D119" s="8" t="s">
        <v>56</v>
      </c>
      <c r="E119" s="16" t="s">
        <v>32</v>
      </c>
      <c r="F119" s="11" t="s">
        <v>28</v>
      </c>
      <c r="G119" s="11" t="s">
        <v>29</v>
      </c>
      <c r="H119" s="17">
        <v>23.433520000000001</v>
      </c>
      <c r="I119" s="17">
        <v>90.672610000000006</v>
      </c>
      <c r="J119" s="18">
        <v>26.6</v>
      </c>
      <c r="K119" s="11">
        <v>30.478512648582747</v>
      </c>
      <c r="L119" s="18">
        <v>1003</v>
      </c>
      <c r="M119" s="18">
        <v>6.7</v>
      </c>
      <c r="N119" s="19">
        <v>434.23711999999995</v>
      </c>
      <c r="O119" s="19">
        <v>0.11357210000000001</v>
      </c>
      <c r="P119" s="19">
        <v>10.067959999999999</v>
      </c>
      <c r="Q119" s="18">
        <v>158.39539124999999</v>
      </c>
      <c r="R119" s="11">
        <f>(L119/L$170)*100</f>
        <v>250.74999999999997</v>
      </c>
      <c r="S119" s="11">
        <f>((M119-$M$166)/($M$170-$M$166))*100</f>
        <v>-59.999999999999964</v>
      </c>
      <c r="T119" s="11">
        <f>(N119/N$170)*100</f>
        <v>4342.3711999999996</v>
      </c>
      <c r="U119" s="11">
        <f>(O119/O$170)*100</f>
        <v>113.57209999999999</v>
      </c>
      <c r="V119" s="11">
        <f>(P119/P$170)*100</f>
        <v>3355.9866666666667</v>
      </c>
      <c r="W119" s="11">
        <f>(Q119/Q$170)*100</f>
        <v>79.197695624999994</v>
      </c>
      <c r="X119" s="14">
        <f>SUMPRODUCT($L$167:$Q$167, R119:W119)/SUM($L$167:$Q$167)</f>
        <v>939.25494793053076</v>
      </c>
      <c r="Y119" s="11" t="str">
        <f t="shared" si="1"/>
        <v>Not Sustainable</v>
      </c>
    </row>
    <row r="120" spans="1:25" x14ac:dyDescent="0.3">
      <c r="A120" s="8">
        <v>240</v>
      </c>
      <c r="B120" s="15">
        <v>2011</v>
      </c>
      <c r="C120" s="15" t="s">
        <v>25</v>
      </c>
      <c r="D120" s="8" t="s">
        <v>56</v>
      </c>
      <c r="E120" s="20" t="s">
        <v>32</v>
      </c>
      <c r="F120" s="11" t="s">
        <v>28</v>
      </c>
      <c r="G120" s="11" t="s">
        <v>29</v>
      </c>
      <c r="H120" s="21">
        <v>23.433520000000001</v>
      </c>
      <c r="I120" s="21">
        <v>90.672610000000006</v>
      </c>
      <c r="J120" s="22">
        <v>28.2</v>
      </c>
      <c r="K120" s="11">
        <v>56.385248399878087</v>
      </c>
      <c r="L120" s="22">
        <v>1297</v>
      </c>
      <c r="M120" s="22">
        <v>6.83</v>
      </c>
      <c r="N120" s="23">
        <v>420.14690000000002</v>
      </c>
      <c r="O120" s="22">
        <v>9.7686400000000007E-2</v>
      </c>
      <c r="P120" s="22">
        <v>11.17426</v>
      </c>
      <c r="Q120" s="18">
        <v>134.68329999999997</v>
      </c>
      <c r="R120" s="11">
        <f>(L120/L$170)*100</f>
        <v>324.25</v>
      </c>
      <c r="S120" s="11">
        <f>((M120-$M$166)/($M$170-$M$166))*100</f>
        <v>-33.999999999999986</v>
      </c>
      <c r="T120" s="11">
        <f>(N120/N$170)*100</f>
        <v>4201.4690000000001</v>
      </c>
      <c r="U120" s="11">
        <f>(O120/O$170)*100</f>
        <v>97.686400000000006</v>
      </c>
      <c r="V120" s="11">
        <f>(P120/P$170)*100</f>
        <v>3724.7533333333336</v>
      </c>
      <c r="W120" s="11">
        <f>(Q120/Q$170)*100</f>
        <v>67.341649999999987</v>
      </c>
      <c r="X120" s="14">
        <f>SUMPRODUCT($L$167:$Q$167, R120:W120)/SUM($L$167:$Q$167)</f>
        <v>1017.3345947101315</v>
      </c>
      <c r="Y120" s="11" t="str">
        <f t="shared" si="1"/>
        <v>Not Sustainable</v>
      </c>
    </row>
    <row r="121" spans="1:25" x14ac:dyDescent="0.3">
      <c r="A121" s="8">
        <v>242</v>
      </c>
      <c r="B121" s="9">
        <v>2009</v>
      </c>
      <c r="C121" s="9" t="s">
        <v>25</v>
      </c>
      <c r="D121" s="8" t="s">
        <v>56</v>
      </c>
      <c r="E121" s="10" t="s">
        <v>36</v>
      </c>
      <c r="F121" s="11" t="s">
        <v>28</v>
      </c>
      <c r="G121" s="11" t="s">
        <v>29</v>
      </c>
      <c r="H121" s="12">
        <v>23.433520000000001</v>
      </c>
      <c r="I121" s="12">
        <v>90.672610000000006</v>
      </c>
      <c r="J121" s="13">
        <v>27.6</v>
      </c>
      <c r="K121" s="11">
        <v>30.478512648582747</v>
      </c>
      <c r="L121" s="13">
        <v>6170</v>
      </c>
      <c r="M121" s="13">
        <v>6.7</v>
      </c>
      <c r="N121" s="13">
        <v>43.965919999999997</v>
      </c>
      <c r="O121" s="13">
        <v>0.14757247924804698</v>
      </c>
      <c r="P121" s="13">
        <v>13.31646484375</v>
      </c>
      <c r="Q121" s="13">
        <v>80.117179687499998</v>
      </c>
      <c r="R121" s="11">
        <f>(L121/L$170)*100</f>
        <v>1542.5</v>
      </c>
      <c r="S121" s="11">
        <f>((M121-$M$166)/($M$170-$M$166))*100</f>
        <v>-59.999999999999964</v>
      </c>
      <c r="T121" s="11">
        <f>(N121/N$170)*100</f>
        <v>439.6592</v>
      </c>
      <c r="U121" s="11">
        <f>(O121/O$170)*100</f>
        <v>147.57247924804696</v>
      </c>
      <c r="V121" s="11">
        <f>(P121/P$170)*100</f>
        <v>4438.821614583333</v>
      </c>
      <c r="W121" s="11">
        <f>(Q121/Q$170)*100</f>
        <v>40.058589843749999</v>
      </c>
      <c r="X121" s="14">
        <f>SUMPRODUCT($L$167:$Q$167, R121:W121)/SUM($L$167:$Q$167)</f>
        <v>1201.68108323709</v>
      </c>
      <c r="Y121" s="11" t="str">
        <f t="shared" si="1"/>
        <v>Not Sustainable</v>
      </c>
    </row>
    <row r="122" spans="1:25" x14ac:dyDescent="0.3">
      <c r="A122" s="8">
        <v>244</v>
      </c>
      <c r="B122" s="15">
        <v>2010</v>
      </c>
      <c r="C122" s="15" t="s">
        <v>25</v>
      </c>
      <c r="D122" s="8" t="s">
        <v>56</v>
      </c>
      <c r="E122" s="16" t="s">
        <v>36</v>
      </c>
      <c r="F122" s="11" t="s">
        <v>28</v>
      </c>
      <c r="G122" s="11" t="s">
        <v>29</v>
      </c>
      <c r="H122" s="17">
        <v>23.433520000000001</v>
      </c>
      <c r="I122" s="17">
        <v>90.672610000000006</v>
      </c>
      <c r="J122" s="18">
        <v>26.8</v>
      </c>
      <c r="K122" s="11">
        <v>30.478512648582747</v>
      </c>
      <c r="L122" s="18">
        <v>6003</v>
      </c>
      <c r="M122" s="18">
        <v>6.8</v>
      </c>
      <c r="N122" s="18">
        <v>35.694800000000001</v>
      </c>
      <c r="O122" s="19">
        <v>0.11817080000000001</v>
      </c>
      <c r="P122" s="19">
        <v>12.33975</v>
      </c>
      <c r="Q122" s="18">
        <v>77.137630000000001</v>
      </c>
      <c r="R122" s="11">
        <f>(L122/L$170)*100</f>
        <v>1500.75</v>
      </c>
      <c r="S122" s="11">
        <f>((M122-$M$166)/($M$170-$M$166))*100</f>
        <v>-40.000000000000036</v>
      </c>
      <c r="T122" s="11">
        <f>(N122/N$170)*100</f>
        <v>356.94799999999998</v>
      </c>
      <c r="U122" s="11">
        <f>(O122/O$170)*100</f>
        <v>118.1708</v>
      </c>
      <c r="V122" s="11">
        <f>(P122/P$170)*100</f>
        <v>4113.25</v>
      </c>
      <c r="W122" s="11">
        <f>(Q122/Q$170)*100</f>
        <v>38.568815000000001</v>
      </c>
      <c r="X122" s="14">
        <f>SUMPRODUCT($L$167:$Q$167, R122:W122)/SUM($L$167:$Q$167)</f>
        <v>1099.6511156541223</v>
      </c>
      <c r="Y122" s="11" t="str">
        <f t="shared" si="1"/>
        <v>Not Sustainable</v>
      </c>
    </row>
    <row r="123" spans="1:25" x14ac:dyDescent="0.3">
      <c r="A123" s="8">
        <v>246</v>
      </c>
      <c r="B123" s="15">
        <v>2010</v>
      </c>
      <c r="C123" s="15" t="s">
        <v>25</v>
      </c>
      <c r="D123" s="8" t="s">
        <v>56</v>
      </c>
      <c r="E123" s="16" t="s">
        <v>39</v>
      </c>
      <c r="F123" s="11" t="s">
        <v>28</v>
      </c>
      <c r="G123" s="11" t="s">
        <v>29</v>
      </c>
      <c r="H123" s="17">
        <v>23.433520000000001</v>
      </c>
      <c r="I123" s="17">
        <v>90.672610000000006</v>
      </c>
      <c r="J123" s="18">
        <v>27.6</v>
      </c>
      <c r="K123" s="11">
        <v>56.385248399878087</v>
      </c>
      <c r="L123" s="18">
        <v>1482</v>
      </c>
      <c r="M123" s="18">
        <v>7.1</v>
      </c>
      <c r="N123" s="19">
        <v>5.6</v>
      </c>
      <c r="O123" s="19">
        <v>7.6387240000000009E-2</v>
      </c>
      <c r="P123" s="19">
        <v>1.931929</v>
      </c>
      <c r="Q123" s="18">
        <v>74.157449999999997</v>
      </c>
      <c r="R123" s="11">
        <f>(L123/L$170)*100</f>
        <v>370.5</v>
      </c>
      <c r="S123" s="11">
        <f>((M123-$M$166)/($M$170-$M$166))*100</f>
        <v>19.999999999999929</v>
      </c>
      <c r="T123" s="11">
        <f>(N123/N$170)*100</f>
        <v>55.999999999999993</v>
      </c>
      <c r="U123" s="11">
        <f>(O123/O$170)*100</f>
        <v>76.387240000000006</v>
      </c>
      <c r="V123" s="11">
        <f>(P123/P$170)*100</f>
        <v>643.9763333333334</v>
      </c>
      <c r="W123" s="11">
        <f>(Q123/Q$170)*100</f>
        <v>37.078724999999999</v>
      </c>
      <c r="X123" s="14">
        <f>SUMPRODUCT($L$167:$Q$167, R123:W123)/SUM($L$167:$Q$167)</f>
        <v>215.10259596558001</v>
      </c>
      <c r="Y123" s="11" t="str">
        <f t="shared" si="1"/>
        <v>Very Poor</v>
      </c>
    </row>
    <row r="124" spans="1:25" x14ac:dyDescent="0.3">
      <c r="A124" s="8">
        <v>248</v>
      </c>
      <c r="B124" s="15">
        <v>2011</v>
      </c>
      <c r="C124" s="15" t="s">
        <v>25</v>
      </c>
      <c r="D124" s="8" t="s">
        <v>56</v>
      </c>
      <c r="E124" s="20" t="s">
        <v>39</v>
      </c>
      <c r="F124" s="11" t="s">
        <v>50</v>
      </c>
      <c r="G124" s="11" t="s">
        <v>51</v>
      </c>
      <c r="H124" s="21">
        <v>23.433520000000001</v>
      </c>
      <c r="I124" s="21">
        <v>90.672610000000006</v>
      </c>
      <c r="J124" s="22">
        <v>29.9</v>
      </c>
      <c r="K124" s="11">
        <v>74.672355989027736</v>
      </c>
      <c r="L124" s="22">
        <v>1201</v>
      </c>
      <c r="M124" s="22">
        <v>7.01</v>
      </c>
      <c r="N124" s="23">
        <v>5.6</v>
      </c>
      <c r="O124" s="22">
        <v>6.4232259999999999E-2</v>
      </c>
      <c r="P124" s="22">
        <v>1.438375</v>
      </c>
      <c r="Q124" s="18">
        <v>58.153919999999999</v>
      </c>
      <c r="R124" s="11">
        <f>(L124/L$170)*100</f>
        <v>300.25</v>
      </c>
      <c r="S124" s="11">
        <f>((M124-$M$166)/($M$170-$M$166))*100</f>
        <v>1.9999999999999574</v>
      </c>
      <c r="T124" s="11">
        <f>(N124/N$170)*100</f>
        <v>55.999999999999993</v>
      </c>
      <c r="U124" s="11">
        <f>(O124/O$170)*100</f>
        <v>64.232259999999997</v>
      </c>
      <c r="V124" s="11">
        <f>(P124/P$170)*100</f>
        <v>479.45833333333337</v>
      </c>
      <c r="W124" s="11">
        <f>(Q124/Q$170)*100</f>
        <v>29.076960000000003</v>
      </c>
      <c r="X124" s="14">
        <f>SUMPRODUCT($L$167:$Q$167, R124:W124)/SUM($L$167:$Q$167)</f>
        <v>165.55563049256145</v>
      </c>
      <c r="Y124" s="11" t="str">
        <f t="shared" si="1"/>
        <v>Poor</v>
      </c>
    </row>
    <row r="125" spans="1:25" x14ac:dyDescent="0.3">
      <c r="A125" s="8">
        <v>250</v>
      </c>
      <c r="B125" s="15">
        <v>2010</v>
      </c>
      <c r="C125" s="15" t="s">
        <v>25</v>
      </c>
      <c r="D125" s="8" t="s">
        <v>57</v>
      </c>
      <c r="E125" s="16" t="s">
        <v>27</v>
      </c>
      <c r="F125" s="11" t="s">
        <v>50</v>
      </c>
      <c r="G125" s="11" t="s">
        <v>51</v>
      </c>
      <c r="H125" s="17">
        <v>23.475619999999999</v>
      </c>
      <c r="I125" s="17">
        <v>90.604950000000002</v>
      </c>
      <c r="J125" s="18">
        <v>26.2</v>
      </c>
      <c r="K125" s="11">
        <v>74.672355989027736</v>
      </c>
      <c r="L125" s="18">
        <v>248</v>
      </c>
      <c r="M125" s="18">
        <v>6.9</v>
      </c>
      <c r="N125" s="19">
        <v>183.8133</v>
      </c>
      <c r="O125" s="19">
        <v>0.4191183</v>
      </c>
      <c r="P125" s="19">
        <v>4.2326199999999998</v>
      </c>
      <c r="Q125" s="18">
        <v>31.019110000000001</v>
      </c>
      <c r="R125" s="11">
        <f>(L125/L$170)*100</f>
        <v>62</v>
      </c>
      <c r="S125" s="11">
        <f>((M125-$M$166)/($M$170-$M$166))*100</f>
        <v>-19.999999999999929</v>
      </c>
      <c r="T125" s="11">
        <f>(N125/N$170)*100</f>
        <v>1838.1329999999998</v>
      </c>
      <c r="U125" s="11">
        <f>(O125/O$170)*100</f>
        <v>419.11829999999998</v>
      </c>
      <c r="V125" s="11">
        <f>(P125/P$170)*100</f>
        <v>1410.8733333333334</v>
      </c>
      <c r="W125" s="11">
        <f>(Q125/Q$170)*100</f>
        <v>15.509555000000001</v>
      </c>
      <c r="X125" s="14">
        <f>SUMPRODUCT($L$167:$Q$167, R125:W125)/SUM($L$167:$Q$167)</f>
        <v>668.58419489614653</v>
      </c>
      <c r="Y125" s="11" t="str">
        <f t="shared" si="1"/>
        <v>Not Sustainable</v>
      </c>
    </row>
    <row r="126" spans="1:25" x14ac:dyDescent="0.3">
      <c r="A126" s="8">
        <v>252</v>
      </c>
      <c r="B126" s="15">
        <v>2010</v>
      </c>
      <c r="C126" s="15" t="s">
        <v>25</v>
      </c>
      <c r="D126" s="8" t="s">
        <v>57</v>
      </c>
      <c r="E126" s="16" t="s">
        <v>32</v>
      </c>
      <c r="F126" s="11" t="s">
        <v>50</v>
      </c>
      <c r="G126" s="11" t="s">
        <v>51</v>
      </c>
      <c r="H126" s="17">
        <v>23.475619999999999</v>
      </c>
      <c r="I126" s="17">
        <v>90.604950000000002</v>
      </c>
      <c r="J126" s="18">
        <v>26.6</v>
      </c>
      <c r="K126" s="11">
        <v>74.672355989027736</v>
      </c>
      <c r="L126" s="18">
        <v>1391</v>
      </c>
      <c r="M126" s="18">
        <v>6.8</v>
      </c>
      <c r="N126" s="19">
        <v>329.85660000000001</v>
      </c>
      <c r="O126" s="19">
        <v>0.26818229999999998</v>
      </c>
      <c r="P126" s="19">
        <v>9.6882270000000013</v>
      </c>
      <c r="Q126" s="18">
        <v>86.65222</v>
      </c>
      <c r="R126" s="11">
        <f>(L126/L$170)*100</f>
        <v>347.75</v>
      </c>
      <c r="S126" s="11">
        <f>((M126-$M$166)/($M$170-$M$166))*100</f>
        <v>-40.000000000000036</v>
      </c>
      <c r="T126" s="11">
        <f>(N126/N$170)*100</f>
        <v>3298.5660000000003</v>
      </c>
      <c r="U126" s="11">
        <f>(O126/O$170)*100</f>
        <v>268.18229999999994</v>
      </c>
      <c r="V126" s="11">
        <f>(P126/P$170)*100</f>
        <v>3229.4090000000006</v>
      </c>
      <c r="W126" s="11">
        <f>(Q126/Q$170)*100</f>
        <v>43.32611</v>
      </c>
      <c r="X126" s="14">
        <f>SUMPRODUCT($L$167:$Q$167, R126:W126)/SUM($L$167:$Q$167)</f>
        <v>1014.5837514064706</v>
      </c>
      <c r="Y126" s="11" t="str">
        <f t="shared" si="1"/>
        <v>Not Sustainable</v>
      </c>
    </row>
    <row r="127" spans="1:25" x14ac:dyDescent="0.3">
      <c r="A127" s="8">
        <v>254</v>
      </c>
      <c r="B127" s="15">
        <v>2011</v>
      </c>
      <c r="C127" s="15" t="s">
        <v>25</v>
      </c>
      <c r="D127" s="8" t="s">
        <v>57</v>
      </c>
      <c r="E127" s="20" t="s">
        <v>32</v>
      </c>
      <c r="F127" s="11" t="s">
        <v>35</v>
      </c>
      <c r="G127" s="11" t="s">
        <v>34</v>
      </c>
      <c r="H127" s="21">
        <v>23.475619999999999</v>
      </c>
      <c r="I127" s="21">
        <v>90.604950000000002</v>
      </c>
      <c r="J127" s="22">
        <v>27.7</v>
      </c>
      <c r="K127" s="11">
        <v>111.28048780487805</v>
      </c>
      <c r="L127" s="22">
        <v>1416</v>
      </c>
      <c r="M127" s="22">
        <v>7.08</v>
      </c>
      <c r="N127" s="23">
        <v>364.29899999999998</v>
      </c>
      <c r="O127" s="22">
        <v>0.28419880000000003</v>
      </c>
      <c r="P127" s="22">
        <v>7.766915</v>
      </c>
      <c r="Q127" s="18">
        <v>71.138999999999996</v>
      </c>
      <c r="R127" s="11">
        <f>(L127/L$170)*100</f>
        <v>354</v>
      </c>
      <c r="S127" s="11">
        <f>((M127-$M$166)/($M$170-$M$166))*100</f>
        <v>16.000000000000014</v>
      </c>
      <c r="T127" s="11">
        <f>(N127/N$170)*100</f>
        <v>3642.99</v>
      </c>
      <c r="U127" s="11">
        <f>(O127/O$170)*100</f>
        <v>284.19880000000001</v>
      </c>
      <c r="V127" s="11">
        <f>(P127/P$170)*100</f>
        <v>2588.9716666666668</v>
      </c>
      <c r="W127" s="11">
        <f>(Q127/Q$170)*100</f>
        <v>35.569499999999998</v>
      </c>
      <c r="X127" s="14">
        <f>SUMPRODUCT($L$167:$Q$167, R127:W127)/SUM($L$167:$Q$167)</f>
        <v>872.20004197106425</v>
      </c>
      <c r="Y127" s="11" t="str">
        <f t="shared" si="1"/>
        <v>Not Sustainable</v>
      </c>
    </row>
    <row r="128" spans="1:25" x14ac:dyDescent="0.3">
      <c r="A128" s="8">
        <v>256</v>
      </c>
      <c r="B128" s="15">
        <v>2010</v>
      </c>
      <c r="C128" s="15" t="s">
        <v>25</v>
      </c>
      <c r="D128" s="8" t="s">
        <v>57</v>
      </c>
      <c r="E128" s="16" t="s">
        <v>36</v>
      </c>
      <c r="F128" s="11" t="s">
        <v>30</v>
      </c>
      <c r="G128" s="11" t="s">
        <v>34</v>
      </c>
      <c r="H128" s="17">
        <v>23.475619999999999</v>
      </c>
      <c r="I128" s="17">
        <v>90.604950000000002</v>
      </c>
      <c r="J128" s="18">
        <v>26.8</v>
      </c>
      <c r="K128" s="11">
        <v>237.73239865894544</v>
      </c>
      <c r="L128" s="18">
        <v>1251</v>
      </c>
      <c r="M128" s="18">
        <v>7</v>
      </c>
      <c r="N128" s="19">
        <v>72.907179999999997</v>
      </c>
      <c r="O128" s="19">
        <v>0.21652090000000002</v>
      </c>
      <c r="P128" s="19">
        <v>4.8687709999999997</v>
      </c>
      <c r="Q128" s="18">
        <v>48.374269999999996</v>
      </c>
      <c r="R128" s="11">
        <f>(L128/L$170)*100</f>
        <v>312.75</v>
      </c>
      <c r="S128" s="11">
        <f>((M128-$M$166)/($M$170-$M$166))*100</f>
        <v>0</v>
      </c>
      <c r="T128" s="11">
        <f>(N128/N$170)*100</f>
        <v>729.07180000000005</v>
      </c>
      <c r="U128" s="11">
        <f>(O128/O$170)*100</f>
        <v>216.52089999999998</v>
      </c>
      <c r="V128" s="11">
        <f>(P128/P$170)*100</f>
        <v>1622.9236666666666</v>
      </c>
      <c r="W128" s="11">
        <f>(Q128/Q$170)*100</f>
        <v>24.187134999999998</v>
      </c>
      <c r="X128" s="14">
        <f>SUMPRODUCT($L$167:$Q$167, R128:W128)/SUM($L$167:$Q$167)</f>
        <v>563.47949263163264</v>
      </c>
      <c r="Y128" s="11" t="str">
        <f t="shared" si="1"/>
        <v>Not Sustainable</v>
      </c>
    </row>
    <row r="129" spans="1:25" x14ac:dyDescent="0.3">
      <c r="A129" s="8">
        <v>258</v>
      </c>
      <c r="B129" s="15">
        <v>2010</v>
      </c>
      <c r="C129" s="15" t="s">
        <v>25</v>
      </c>
      <c r="D129" s="8" t="s">
        <v>57</v>
      </c>
      <c r="E129" s="16" t="s">
        <v>39</v>
      </c>
      <c r="F129" s="11" t="s">
        <v>30</v>
      </c>
      <c r="G129" s="11" t="s">
        <v>34</v>
      </c>
      <c r="H129" s="17">
        <v>23.475619999999999</v>
      </c>
      <c r="I129" s="17">
        <v>90.604950000000002</v>
      </c>
      <c r="J129" s="18">
        <v>27</v>
      </c>
      <c r="K129" s="11">
        <v>237.73239865894544</v>
      </c>
      <c r="L129" s="18">
        <v>610</v>
      </c>
      <c r="M129" s="18">
        <v>6.8</v>
      </c>
      <c r="N129" s="22">
        <v>5.6</v>
      </c>
      <c r="O129" s="19">
        <v>1.599913E-2</v>
      </c>
      <c r="P129" s="19">
        <v>0.3611509</v>
      </c>
      <c r="Q129" s="18">
        <v>9.8066659999999999</v>
      </c>
      <c r="R129" s="11">
        <f>(L129/L$170)*100</f>
        <v>152.5</v>
      </c>
      <c r="S129" s="11">
        <f>((M129-$M$166)/($M$170-$M$166))*100</f>
        <v>-40.000000000000036</v>
      </c>
      <c r="T129" s="11">
        <f>(N129/N$170)*100</f>
        <v>55.999999999999993</v>
      </c>
      <c r="U129" s="11">
        <f>(O129/O$170)*100</f>
        <v>15.999130000000001</v>
      </c>
      <c r="V129" s="11">
        <f>(P129/P$170)*100</f>
        <v>120.38363333333334</v>
      </c>
      <c r="W129" s="11">
        <f>(Q129/Q$170)*100</f>
        <v>4.9033329999999999</v>
      </c>
      <c r="X129" s="14">
        <f>SUMPRODUCT($L$167:$Q$167, R129:W129)/SUM($L$167:$Q$167)</f>
        <v>41.397938076697976</v>
      </c>
      <c r="Y129" s="11" t="str">
        <f t="shared" si="1"/>
        <v>Excellent</v>
      </c>
    </row>
    <row r="130" spans="1:25" x14ac:dyDescent="0.3">
      <c r="A130" s="8">
        <v>260</v>
      </c>
      <c r="B130" s="15">
        <v>2011</v>
      </c>
      <c r="C130" s="15" t="s">
        <v>25</v>
      </c>
      <c r="D130" s="8" t="s">
        <v>57</v>
      </c>
      <c r="E130" s="20" t="s">
        <v>39</v>
      </c>
      <c r="F130" s="11" t="s">
        <v>28</v>
      </c>
      <c r="G130" s="11" t="s">
        <v>29</v>
      </c>
      <c r="H130" s="21">
        <v>23.475619999999999</v>
      </c>
      <c r="I130" s="21">
        <v>90.604950000000002</v>
      </c>
      <c r="J130" s="22">
        <v>28</v>
      </c>
      <c r="K130" s="11">
        <v>10.667479427003961</v>
      </c>
      <c r="L130" s="22">
        <v>708</v>
      </c>
      <c r="M130" s="22">
        <v>7.08</v>
      </c>
      <c r="N130" s="23">
        <v>5.6</v>
      </c>
      <c r="O130" s="22">
        <v>1.1545099999999999E-2</v>
      </c>
      <c r="P130" s="22">
        <v>0.2721383</v>
      </c>
      <c r="Q130" s="18">
        <v>11.079790000000001</v>
      </c>
      <c r="R130" s="11">
        <f>(L130/L$170)*100</f>
        <v>177</v>
      </c>
      <c r="S130" s="11">
        <f>((M130-$M$166)/($M$170-$M$166))*100</f>
        <v>16.000000000000014</v>
      </c>
      <c r="T130" s="11">
        <f>(N130/N$170)*100</f>
        <v>55.999999999999993</v>
      </c>
      <c r="U130" s="11">
        <f>(O130/O$170)*100</f>
        <v>11.545099999999998</v>
      </c>
      <c r="V130" s="11">
        <f>(P130/P$170)*100</f>
        <v>90.712766666666667</v>
      </c>
      <c r="W130" s="11">
        <f>(Q130/Q$170)*100</f>
        <v>5.5398950000000005</v>
      </c>
      <c r="X130" s="14">
        <f>SUMPRODUCT($L$167:$Q$167, R130:W130)/SUM($L$167:$Q$167)</f>
        <v>31.385383144248671</v>
      </c>
      <c r="Y130" s="11" t="str">
        <f t="shared" si="1"/>
        <v>Excellent</v>
      </c>
    </row>
    <row r="131" spans="1:25" x14ac:dyDescent="0.3">
      <c r="A131" s="8">
        <v>262</v>
      </c>
      <c r="B131" s="15">
        <v>2010</v>
      </c>
      <c r="C131" s="15" t="s">
        <v>25</v>
      </c>
      <c r="D131" s="8" t="s">
        <v>57</v>
      </c>
      <c r="E131" s="16" t="s">
        <v>40</v>
      </c>
      <c r="F131" s="11" t="s">
        <v>30</v>
      </c>
      <c r="G131" s="11" t="s">
        <v>34</v>
      </c>
      <c r="H131" s="27">
        <v>23.475619999999999</v>
      </c>
      <c r="I131" s="27">
        <v>90.604950000000002</v>
      </c>
      <c r="J131" s="22">
        <v>27</v>
      </c>
      <c r="K131" s="11">
        <v>237.73239865894544</v>
      </c>
      <c r="L131" s="22">
        <v>582</v>
      </c>
      <c r="M131" s="22">
        <v>7</v>
      </c>
      <c r="N131" s="22">
        <v>13.158939999999999</v>
      </c>
      <c r="O131" s="22">
        <v>7.7840530000000005E-2</v>
      </c>
      <c r="P131" s="22">
        <v>0.29139900000000002</v>
      </c>
      <c r="Q131" s="18">
        <v>25.29552</v>
      </c>
      <c r="R131" s="11">
        <f>(L131/L$170)*100</f>
        <v>145.5</v>
      </c>
      <c r="S131" s="11">
        <f>((M131-$M$166)/($M$170-$M$166))*100</f>
        <v>0</v>
      </c>
      <c r="T131" s="11">
        <f>(N131/N$170)*100</f>
        <v>131.58939999999998</v>
      </c>
      <c r="U131" s="11">
        <f>(O131/O$170)*100</f>
        <v>77.840530000000001</v>
      </c>
      <c r="V131" s="11">
        <f>(P131/P$170)*100</f>
        <v>97.13300000000001</v>
      </c>
      <c r="W131" s="11">
        <f>(Q131/Q$170)*100</f>
        <v>12.64776</v>
      </c>
      <c r="X131" s="14">
        <f>SUMPRODUCT($L$167:$Q$167, R131:W131)/SUM($L$167:$Q$167)</f>
        <v>82.197892722696295</v>
      </c>
      <c r="Y131" s="11" t="str">
        <f t="shared" ref="Y131:Y164" si="2">_xlfn.IFS(X131&lt;=50,"Excellent",X131&lt;=100,"Good",X131&lt;=200,"Poor",X131&lt;=300,"Very Poor",X131&gt;300,"Not Sustainable")</f>
        <v>Good</v>
      </c>
    </row>
    <row r="132" spans="1:25" x14ac:dyDescent="0.3">
      <c r="A132" s="8">
        <v>264</v>
      </c>
      <c r="B132" s="15">
        <v>2011</v>
      </c>
      <c r="C132" s="15" t="s">
        <v>25</v>
      </c>
      <c r="D132" s="8" t="s">
        <v>57</v>
      </c>
      <c r="E132" s="16" t="s">
        <v>40</v>
      </c>
      <c r="F132" s="11" t="s">
        <v>28</v>
      </c>
      <c r="G132" s="11" t="s">
        <v>29</v>
      </c>
      <c r="H132" s="21">
        <v>23.475619999999999</v>
      </c>
      <c r="I132" s="21">
        <v>90.604950000000002</v>
      </c>
      <c r="J132" s="22">
        <v>27.1</v>
      </c>
      <c r="K132" s="11">
        <v>10.667479427003961</v>
      </c>
      <c r="L132" s="22">
        <v>607</v>
      </c>
      <c r="M132" s="22">
        <v>6.85</v>
      </c>
      <c r="N132" s="23">
        <v>11.6327</v>
      </c>
      <c r="O132" s="22">
        <v>0.187419</v>
      </c>
      <c r="P132" s="22">
        <v>0.68090499999999998</v>
      </c>
      <c r="Q132" s="18">
        <v>25.7652</v>
      </c>
      <c r="R132" s="11">
        <f>(L132/L$170)*100</f>
        <v>151.75</v>
      </c>
      <c r="S132" s="11">
        <f>((M132-$M$166)/($M$170-$M$166))*100</f>
        <v>-30.000000000000071</v>
      </c>
      <c r="T132" s="11">
        <f>(N132/N$170)*100</f>
        <v>116.327</v>
      </c>
      <c r="U132" s="11">
        <f>(O132/O$170)*100</f>
        <v>187.41900000000001</v>
      </c>
      <c r="V132" s="11">
        <f>(P132/P$170)*100</f>
        <v>226.96833333333336</v>
      </c>
      <c r="W132" s="11">
        <f>(Q132/Q$170)*100</f>
        <v>12.8826</v>
      </c>
      <c r="X132" s="14">
        <f>SUMPRODUCT($L$167:$Q$167, R132:W132)/SUM($L$167:$Q$167)</f>
        <v>194.40070716025127</v>
      </c>
      <c r="Y132" s="11" t="str">
        <f t="shared" si="2"/>
        <v>Poor</v>
      </c>
    </row>
    <row r="133" spans="1:25" x14ac:dyDescent="0.3">
      <c r="A133" s="8">
        <v>266</v>
      </c>
      <c r="B133" s="15">
        <v>2010</v>
      </c>
      <c r="C133" s="15" t="s">
        <v>25</v>
      </c>
      <c r="D133" s="8" t="s">
        <v>58</v>
      </c>
      <c r="E133" s="16" t="s">
        <v>27</v>
      </c>
      <c r="F133" s="11" t="s">
        <v>28</v>
      </c>
      <c r="G133" s="11" t="s">
        <v>29</v>
      </c>
      <c r="H133" s="17">
        <v>23.373809999999999</v>
      </c>
      <c r="I133" s="17">
        <v>90.716489999999993</v>
      </c>
      <c r="J133" s="18">
        <v>26.4</v>
      </c>
      <c r="K133" s="11">
        <v>28.95458701615361</v>
      </c>
      <c r="L133" s="18">
        <v>885</v>
      </c>
      <c r="M133" s="18">
        <v>6.8</v>
      </c>
      <c r="N133" s="19">
        <v>282.58659999999998</v>
      </c>
      <c r="O133" s="19">
        <v>1.887751</v>
      </c>
      <c r="P133" s="19">
        <v>16.756689999999999</v>
      </c>
      <c r="Q133" s="18">
        <v>125.4448</v>
      </c>
      <c r="R133" s="11">
        <f>(L133/L$170)*100</f>
        <v>221.25</v>
      </c>
      <c r="S133" s="11">
        <f>((M133-$M$166)/($M$170-$M$166))*100</f>
        <v>-40.000000000000036</v>
      </c>
      <c r="T133" s="11">
        <f>(N133/N$170)*100</f>
        <v>2825.866</v>
      </c>
      <c r="U133" s="11">
        <f>(O133/O$170)*100</f>
        <v>1887.7509999999997</v>
      </c>
      <c r="V133" s="11">
        <f>(P133/P$170)*100</f>
        <v>5585.5633333333326</v>
      </c>
      <c r="W133" s="11">
        <f>(Q133/Q$170)*100</f>
        <v>62.7224</v>
      </c>
      <c r="X133" s="14">
        <f>SUMPRODUCT($L$167:$Q$167, R133:W133)/SUM($L$167:$Q$167)</f>
        <v>2782.7987806331462</v>
      </c>
      <c r="Y133" s="11" t="str">
        <f t="shared" si="2"/>
        <v>Not Sustainable</v>
      </c>
    </row>
    <row r="134" spans="1:25" x14ac:dyDescent="0.3">
      <c r="A134" s="8">
        <v>268</v>
      </c>
      <c r="B134" s="15">
        <v>2011</v>
      </c>
      <c r="C134" s="15" t="s">
        <v>25</v>
      </c>
      <c r="D134" s="8" t="s">
        <v>58</v>
      </c>
      <c r="E134" s="20" t="s">
        <v>27</v>
      </c>
      <c r="F134" s="11" t="s">
        <v>28</v>
      </c>
      <c r="G134" s="11" t="s">
        <v>29</v>
      </c>
      <c r="H134" s="21">
        <v>23.373809999999999</v>
      </c>
      <c r="I134" s="21">
        <v>90.716489999999993</v>
      </c>
      <c r="J134" s="22">
        <v>27.1</v>
      </c>
      <c r="K134" s="11">
        <v>82.291984151173423</v>
      </c>
      <c r="L134" s="22">
        <v>1015</v>
      </c>
      <c r="M134" s="22">
        <v>7.27</v>
      </c>
      <c r="N134" s="23">
        <v>310.91149999999999</v>
      </c>
      <c r="O134" s="22">
        <v>1.48268</v>
      </c>
      <c r="P134" s="22">
        <v>20.599119999999999</v>
      </c>
      <c r="Q134" s="18">
        <v>91.553179999999998</v>
      </c>
      <c r="R134" s="11">
        <f>(L134/L$170)*100</f>
        <v>253.75</v>
      </c>
      <c r="S134" s="11">
        <f>((M134-$M$166)/($M$170-$M$166))*100</f>
        <v>53.999999999999915</v>
      </c>
      <c r="T134" s="11">
        <f>(N134/N$170)*100</f>
        <v>3109.1149999999998</v>
      </c>
      <c r="U134" s="11">
        <f>(O134/O$170)*100</f>
        <v>1482.6799999999998</v>
      </c>
      <c r="V134" s="11">
        <f>(P134/P$170)*100</f>
        <v>6866.3733333333339</v>
      </c>
      <c r="W134" s="11">
        <f>(Q134/Q$170)*100</f>
        <v>45.776589999999999</v>
      </c>
      <c r="X134" s="14">
        <f>SUMPRODUCT($L$167:$Q$167, R134:W134)/SUM($L$167:$Q$167)</f>
        <v>2801.9168176605885</v>
      </c>
      <c r="Y134" s="11" t="str">
        <f t="shared" si="2"/>
        <v>Not Sustainable</v>
      </c>
    </row>
    <row r="135" spans="1:25" x14ac:dyDescent="0.3">
      <c r="A135" s="8">
        <v>270</v>
      </c>
      <c r="B135" s="15">
        <v>2010</v>
      </c>
      <c r="C135" s="15" t="s">
        <v>25</v>
      </c>
      <c r="D135" s="8" t="s">
        <v>58</v>
      </c>
      <c r="E135" s="16" t="s">
        <v>32</v>
      </c>
      <c r="F135" s="11" t="s">
        <v>28</v>
      </c>
      <c r="G135" s="11" t="s">
        <v>29</v>
      </c>
      <c r="H135" s="17">
        <v>23.373809999999999</v>
      </c>
      <c r="I135" s="17">
        <v>90.716489999999993</v>
      </c>
      <c r="J135" s="18">
        <v>26.6</v>
      </c>
      <c r="K135" s="11">
        <v>28.95458701615361</v>
      </c>
      <c r="L135" s="18">
        <v>941</v>
      </c>
      <c r="M135" s="18">
        <v>6.9</v>
      </c>
      <c r="N135" s="19">
        <v>260.1465</v>
      </c>
      <c r="O135" s="19">
        <v>0.3939069</v>
      </c>
      <c r="P135" s="19">
        <v>9.5537659999999995</v>
      </c>
      <c r="Q135" s="18">
        <v>92.354979999999998</v>
      </c>
      <c r="R135" s="11">
        <f>(L135/L$170)*100</f>
        <v>235.25</v>
      </c>
      <c r="S135" s="11">
        <f>((M135-$M$166)/($M$170-$M$166))*100</f>
        <v>-19.999999999999929</v>
      </c>
      <c r="T135" s="11">
        <f>(N135/N$170)*100</f>
        <v>2601.4650000000001</v>
      </c>
      <c r="U135" s="11">
        <f>(O135/O$170)*100</f>
        <v>393.90690000000001</v>
      </c>
      <c r="V135" s="11">
        <f>(P135/P$170)*100</f>
        <v>3184.5886666666665</v>
      </c>
      <c r="W135" s="11">
        <f>(Q135/Q$170)*100</f>
        <v>46.177489999999999</v>
      </c>
      <c r="X135" s="14">
        <f>SUMPRODUCT($L$167:$Q$167, R135:W135)/SUM($L$167:$Q$167)</f>
        <v>1091.2392462156465</v>
      </c>
      <c r="Y135" s="11" t="str">
        <f t="shared" si="2"/>
        <v>Not Sustainable</v>
      </c>
    </row>
    <row r="136" spans="1:25" x14ac:dyDescent="0.3">
      <c r="A136" s="8">
        <v>272</v>
      </c>
      <c r="B136" s="15">
        <v>2010</v>
      </c>
      <c r="C136" s="15" t="s">
        <v>25</v>
      </c>
      <c r="D136" s="8" t="s">
        <v>58</v>
      </c>
      <c r="E136" s="16" t="s">
        <v>36</v>
      </c>
      <c r="F136" s="11" t="s">
        <v>42</v>
      </c>
      <c r="G136" s="11" t="s">
        <v>31</v>
      </c>
      <c r="H136" s="17">
        <v>23.373809999999999</v>
      </c>
      <c r="I136" s="17">
        <v>90.716489999999993</v>
      </c>
      <c r="J136" s="18">
        <v>26.8</v>
      </c>
      <c r="K136" s="11">
        <v>65.528802194452908</v>
      </c>
      <c r="L136" s="18">
        <v>897</v>
      </c>
      <c r="M136" s="18">
        <v>7</v>
      </c>
      <c r="N136" s="19">
        <v>218.74680000000001</v>
      </c>
      <c r="O136" s="19">
        <v>0.40157029999999999</v>
      </c>
      <c r="P136" s="19">
        <v>15.58427</v>
      </c>
      <c r="Q136" s="18">
        <v>85.500149999999991</v>
      </c>
      <c r="R136" s="11">
        <f>(L136/L$170)*100</f>
        <v>224.25000000000003</v>
      </c>
      <c r="S136" s="11">
        <f>((M136-$M$166)/($M$170-$M$166))*100</f>
        <v>0</v>
      </c>
      <c r="T136" s="11">
        <f>(N136/N$170)*100</f>
        <v>2187.4680000000003</v>
      </c>
      <c r="U136" s="11">
        <f>(O136/O$170)*100</f>
        <v>401.57029999999992</v>
      </c>
      <c r="V136" s="11">
        <f>(P136/P$170)*100</f>
        <v>5194.7566666666671</v>
      </c>
      <c r="W136" s="11">
        <f>(Q136/Q$170)*100</f>
        <v>42.750074999999995</v>
      </c>
      <c r="X136" s="14">
        <f>SUMPRODUCT($L$167:$Q$167, R136:W136)/SUM($L$167:$Q$167)</f>
        <v>1587.6539798094827</v>
      </c>
      <c r="Y136" s="11" t="str">
        <f t="shared" si="2"/>
        <v>Not Sustainable</v>
      </c>
    </row>
    <row r="137" spans="1:25" x14ac:dyDescent="0.3">
      <c r="A137" s="8">
        <v>274</v>
      </c>
      <c r="B137" s="15">
        <v>2010</v>
      </c>
      <c r="C137" s="15" t="s">
        <v>25</v>
      </c>
      <c r="D137" s="8" t="s">
        <v>58</v>
      </c>
      <c r="E137" s="16" t="s">
        <v>37</v>
      </c>
      <c r="F137" s="11" t="s">
        <v>42</v>
      </c>
      <c r="G137" s="11" t="s">
        <v>31</v>
      </c>
      <c r="H137" s="17">
        <v>23.373809999999999</v>
      </c>
      <c r="I137" s="17">
        <v>90.716489999999993</v>
      </c>
      <c r="J137" s="18">
        <v>27.1</v>
      </c>
      <c r="K137" s="11">
        <v>65.528802194452908</v>
      </c>
      <c r="L137" s="18">
        <v>921</v>
      </c>
      <c r="M137" s="18">
        <v>6.9</v>
      </c>
      <c r="N137" s="19">
        <v>109.3916</v>
      </c>
      <c r="O137" s="19">
        <v>0.29441099999999998</v>
      </c>
      <c r="P137" s="19">
        <v>8.6487890000000007</v>
      </c>
      <c r="Q137" s="18">
        <v>81.023740000000004</v>
      </c>
      <c r="R137" s="11">
        <f>(L137/L$170)*100</f>
        <v>230.25000000000003</v>
      </c>
      <c r="S137" s="11">
        <f>((M137-$M$166)/($M$170-$M$166))*100</f>
        <v>-19.999999999999929</v>
      </c>
      <c r="T137" s="11">
        <f>(N137/N$170)*100</f>
        <v>1093.9159999999999</v>
      </c>
      <c r="U137" s="11">
        <f>(O137/O$170)*100</f>
        <v>294.411</v>
      </c>
      <c r="V137" s="11">
        <f>(P137/P$170)*100</f>
        <v>2882.9296666666673</v>
      </c>
      <c r="W137" s="11">
        <f>(Q137/Q$170)*100</f>
        <v>40.511870000000002</v>
      </c>
      <c r="X137" s="14">
        <f>SUMPRODUCT($L$167:$Q$167, R137:W137)/SUM($L$167:$Q$167)</f>
        <v>932.75550419833428</v>
      </c>
      <c r="Y137" s="11" t="str">
        <f t="shared" si="2"/>
        <v>Not Sustainable</v>
      </c>
    </row>
    <row r="138" spans="1:25" x14ac:dyDescent="0.3">
      <c r="A138" s="8">
        <v>276</v>
      </c>
      <c r="B138" s="15">
        <v>2010</v>
      </c>
      <c r="C138" s="15" t="s">
        <v>25</v>
      </c>
      <c r="D138" s="8" t="s">
        <v>58</v>
      </c>
      <c r="E138" s="16" t="s">
        <v>39</v>
      </c>
      <c r="F138" s="11" t="s">
        <v>42</v>
      </c>
      <c r="G138" s="11" t="s">
        <v>31</v>
      </c>
      <c r="H138" s="17">
        <v>23.373809999999999</v>
      </c>
      <c r="I138" s="17">
        <v>90.716489999999993</v>
      </c>
      <c r="J138" s="18">
        <v>27.3</v>
      </c>
      <c r="K138" s="11">
        <v>65.528802194452908</v>
      </c>
      <c r="L138" s="18">
        <v>806</v>
      </c>
      <c r="M138" s="18">
        <v>6.8</v>
      </c>
      <c r="N138" s="19">
        <v>7.748812</v>
      </c>
      <c r="O138" s="19">
        <v>0.22296860000000002</v>
      </c>
      <c r="P138" s="19">
        <v>5.0217770000000002</v>
      </c>
      <c r="Q138" s="18">
        <v>54.350439999999999</v>
      </c>
      <c r="R138" s="11">
        <f>(L138/L$170)*100</f>
        <v>201.5</v>
      </c>
      <c r="S138" s="11">
        <f>((M138-$M$166)/($M$170-$M$166))*100</f>
        <v>-40.000000000000036</v>
      </c>
      <c r="T138" s="11">
        <f>(N138/N$170)*100</f>
        <v>77.488120000000009</v>
      </c>
      <c r="U138" s="11">
        <f>(O138/O$170)*100</f>
        <v>222.96860000000001</v>
      </c>
      <c r="V138" s="11">
        <f>(P138/P$170)*100</f>
        <v>1673.925666666667</v>
      </c>
      <c r="W138" s="11">
        <f>(Q138/Q$170)*100</f>
        <v>27.175219999999999</v>
      </c>
      <c r="X138" s="14">
        <f>SUMPRODUCT($L$167:$Q$167, R138:W138)/SUM($L$167:$Q$167)</f>
        <v>575.54128506272127</v>
      </c>
      <c r="Y138" s="11" t="str">
        <f t="shared" si="2"/>
        <v>Not Sustainable</v>
      </c>
    </row>
    <row r="139" spans="1:25" x14ac:dyDescent="0.3">
      <c r="A139" s="8">
        <v>278</v>
      </c>
      <c r="B139" s="15">
        <v>2011</v>
      </c>
      <c r="C139" s="15" t="s">
        <v>25</v>
      </c>
      <c r="D139" s="8" t="s">
        <v>58</v>
      </c>
      <c r="E139" s="20" t="s">
        <v>39</v>
      </c>
      <c r="F139" s="11" t="s">
        <v>28</v>
      </c>
      <c r="G139" s="11" t="s">
        <v>29</v>
      </c>
      <c r="H139" s="21">
        <v>23.373809999999999</v>
      </c>
      <c r="I139" s="21">
        <v>90.716489999999993</v>
      </c>
      <c r="J139" s="22">
        <v>28.3</v>
      </c>
      <c r="K139" s="11">
        <v>82.291984151173423</v>
      </c>
      <c r="L139" s="22">
        <v>1123</v>
      </c>
      <c r="M139" s="22">
        <v>7.18</v>
      </c>
      <c r="N139" s="23">
        <v>5.6</v>
      </c>
      <c r="O139" s="22">
        <v>0.2173427</v>
      </c>
      <c r="P139" s="22">
        <v>4.1241989999999999</v>
      </c>
      <c r="Q139" s="18">
        <v>46.080580000000005</v>
      </c>
      <c r="R139" s="11">
        <f>(L139/L$170)*100</f>
        <v>280.75</v>
      </c>
      <c r="S139" s="11">
        <f>((M139-$M$166)/($M$170-$M$166))*100</f>
        <v>35.999999999999943</v>
      </c>
      <c r="T139" s="11">
        <f>(N139/N$170)*100</f>
        <v>55.999999999999993</v>
      </c>
      <c r="U139" s="11">
        <f>(O139/O$170)*100</f>
        <v>217.34269999999998</v>
      </c>
      <c r="V139" s="11">
        <f>(P139/P$170)*100</f>
        <v>1374.7329999999999</v>
      </c>
      <c r="W139" s="11">
        <f>(Q139/Q$170)*100</f>
        <v>23.040290000000002</v>
      </c>
      <c r="X139" s="14">
        <f>SUMPRODUCT($L$167:$Q$167, R139:W139)/SUM($L$167:$Q$167)</f>
        <v>498.52691336116396</v>
      </c>
      <c r="Y139" s="11" t="str">
        <f t="shared" si="2"/>
        <v>Not Sustainable</v>
      </c>
    </row>
    <row r="140" spans="1:25" x14ac:dyDescent="0.3">
      <c r="A140" s="8">
        <v>280</v>
      </c>
      <c r="B140" s="15">
        <v>2011</v>
      </c>
      <c r="C140" s="15" t="s">
        <v>25</v>
      </c>
      <c r="D140" s="8" t="s">
        <v>58</v>
      </c>
      <c r="E140" s="20" t="s">
        <v>40</v>
      </c>
      <c r="F140" s="11" t="s">
        <v>30</v>
      </c>
      <c r="G140" s="11" t="s">
        <v>59</v>
      </c>
      <c r="H140" s="21">
        <v>23.373809999999999</v>
      </c>
      <c r="I140" s="21">
        <v>90.716489999999993</v>
      </c>
      <c r="J140" s="22">
        <v>27.8</v>
      </c>
      <c r="K140" s="11">
        <v>237.73239865894544</v>
      </c>
      <c r="L140" s="22">
        <v>957</v>
      </c>
      <c r="M140" s="22">
        <v>7.16</v>
      </c>
      <c r="N140" s="23">
        <v>5.6</v>
      </c>
      <c r="O140" s="22">
        <v>0.41568070000000001</v>
      </c>
      <c r="P140" s="22">
        <v>3.835175</v>
      </c>
      <c r="Q140" s="18">
        <v>65.261179999999996</v>
      </c>
      <c r="R140" s="11">
        <f>(L140/L$170)*100</f>
        <v>239.25</v>
      </c>
      <c r="S140" s="11">
        <f>((M140-$M$166)/($M$170-$M$166))*100</f>
        <v>32.000000000000028</v>
      </c>
      <c r="T140" s="11">
        <f>(N140/N$170)*100</f>
        <v>55.999999999999993</v>
      </c>
      <c r="U140" s="11">
        <f>(O140/O$170)*100</f>
        <v>415.68069999999994</v>
      </c>
      <c r="V140" s="11">
        <f>(P140/P$170)*100</f>
        <v>1278.3916666666667</v>
      </c>
      <c r="W140" s="11">
        <f>(Q140/Q$170)*100</f>
        <v>32.630589999999998</v>
      </c>
      <c r="X140" s="14">
        <f>SUMPRODUCT($L$167:$Q$167, R140:W140)/SUM($L$167:$Q$167)</f>
        <v>620.93981215585143</v>
      </c>
      <c r="Y140" s="11" t="str">
        <f t="shared" si="2"/>
        <v>Not Sustainable</v>
      </c>
    </row>
    <row r="141" spans="1:25" x14ac:dyDescent="0.3">
      <c r="A141" s="8">
        <v>282</v>
      </c>
      <c r="B141" s="15">
        <v>2010</v>
      </c>
      <c r="C141" s="15" t="s">
        <v>25</v>
      </c>
      <c r="D141" s="8" t="s">
        <v>60</v>
      </c>
      <c r="E141" s="16" t="s">
        <v>27</v>
      </c>
      <c r="F141" s="11" t="s">
        <v>30</v>
      </c>
      <c r="G141" s="11" t="s">
        <v>59</v>
      </c>
      <c r="H141" s="17">
        <v>23.39377</v>
      </c>
      <c r="I141" s="17">
        <v>90.605739999999997</v>
      </c>
      <c r="J141" s="18">
        <v>26</v>
      </c>
      <c r="K141" s="11">
        <v>237.73239865894544</v>
      </c>
      <c r="L141" s="18">
        <v>383</v>
      </c>
      <c r="M141" s="18">
        <v>7</v>
      </c>
      <c r="N141" s="19">
        <v>285.56209999999999</v>
      </c>
      <c r="O141" s="19">
        <v>0.74725900000000001</v>
      </c>
      <c r="P141" s="19">
        <v>8.1565089999999998</v>
      </c>
      <c r="Q141" s="18">
        <v>70.223219999999998</v>
      </c>
      <c r="R141" s="11">
        <f>(L141/L$170)*100</f>
        <v>95.75</v>
      </c>
      <c r="S141" s="11">
        <f>((M141-$M$166)/($M$170-$M$166))*100</f>
        <v>0</v>
      </c>
      <c r="T141" s="11">
        <f>(N141/N$170)*100</f>
        <v>2855.6210000000001</v>
      </c>
      <c r="U141" s="11">
        <f>(O141/O$170)*100</f>
        <v>747.2589999999999</v>
      </c>
      <c r="V141" s="11">
        <f>(P141/P$170)*100</f>
        <v>2718.8363333333336</v>
      </c>
      <c r="W141" s="11">
        <f>(Q141/Q$170)*100</f>
        <v>35.111609999999999</v>
      </c>
      <c r="X141" s="14">
        <f>SUMPRODUCT($L$167:$Q$167, R141:W141)/SUM($L$167:$Q$167)</f>
        <v>1239.2182315055147</v>
      </c>
      <c r="Y141" s="11" t="str">
        <f t="shared" si="2"/>
        <v>Not Sustainable</v>
      </c>
    </row>
    <row r="142" spans="1:25" x14ac:dyDescent="0.3">
      <c r="A142" s="8">
        <v>284</v>
      </c>
      <c r="B142" s="15">
        <v>2011</v>
      </c>
      <c r="C142" s="15" t="s">
        <v>25</v>
      </c>
      <c r="D142" s="8" t="s">
        <v>60</v>
      </c>
      <c r="E142" s="20" t="s">
        <v>27</v>
      </c>
      <c r="F142" s="11" t="s">
        <v>28</v>
      </c>
      <c r="G142" s="11" t="s">
        <v>29</v>
      </c>
      <c r="H142" s="21">
        <v>23.39377</v>
      </c>
      <c r="I142" s="21">
        <v>90.605739999999997</v>
      </c>
      <c r="J142" s="22">
        <v>26.6</v>
      </c>
      <c r="K142" s="11">
        <v>15.239256324291373</v>
      </c>
      <c r="L142" s="22">
        <v>476</v>
      </c>
      <c r="M142" s="22">
        <v>7.42</v>
      </c>
      <c r="N142" s="23">
        <v>288.0034</v>
      </c>
      <c r="O142" s="22">
        <v>0.6427098</v>
      </c>
      <c r="P142" s="22">
        <v>5.5982889999999994</v>
      </c>
      <c r="Q142" s="18">
        <v>53.144739999999999</v>
      </c>
      <c r="R142" s="11">
        <f>(L142/L$170)*100</f>
        <v>119</v>
      </c>
      <c r="S142" s="11">
        <f>((M142-$M$166)/($M$170-$M$166))*100</f>
        <v>83.999999999999986</v>
      </c>
      <c r="T142" s="11">
        <f>(N142/N$170)*100</f>
        <v>2880.0339999999997</v>
      </c>
      <c r="U142" s="11">
        <f>(O142/O$170)*100</f>
        <v>642.70979999999997</v>
      </c>
      <c r="V142" s="11">
        <f>(P142/P$170)*100</f>
        <v>1866.0963333333332</v>
      </c>
      <c r="W142" s="11">
        <f>(Q142/Q$170)*100</f>
        <v>26.572369999999999</v>
      </c>
      <c r="X142" s="14">
        <f>SUMPRODUCT($L$167:$Q$167, R142:W142)/SUM($L$167:$Q$167)</f>
        <v>953.8009360644196</v>
      </c>
      <c r="Y142" s="11" t="str">
        <f t="shared" si="2"/>
        <v>Not Sustainable</v>
      </c>
    </row>
    <row r="143" spans="1:25" x14ac:dyDescent="0.3">
      <c r="A143" s="8">
        <v>286</v>
      </c>
      <c r="B143" s="15">
        <v>2010</v>
      </c>
      <c r="C143" s="15" t="s">
        <v>25</v>
      </c>
      <c r="D143" s="8" t="s">
        <v>60</v>
      </c>
      <c r="E143" s="16" t="s">
        <v>32</v>
      </c>
      <c r="F143" s="11" t="s">
        <v>30</v>
      </c>
      <c r="G143" s="11" t="s">
        <v>59</v>
      </c>
      <c r="H143" s="17">
        <v>23.39377</v>
      </c>
      <c r="I143" s="17">
        <v>90.605739999999997</v>
      </c>
      <c r="J143" s="18">
        <v>26.4</v>
      </c>
      <c r="K143" s="11">
        <v>237.73239865894544</v>
      </c>
      <c r="L143" s="18">
        <v>807</v>
      </c>
      <c r="M143" s="18">
        <v>6.7</v>
      </c>
      <c r="N143" s="19">
        <v>15.314299999999999</v>
      </c>
      <c r="O143" s="19">
        <v>0.25729079999999999</v>
      </c>
      <c r="P143" s="19">
        <v>0.84259689999999998</v>
      </c>
      <c r="Q143" s="18">
        <v>34.411050000000003</v>
      </c>
      <c r="R143" s="11">
        <f>(L143/L$170)*100</f>
        <v>201.75</v>
      </c>
      <c r="S143" s="11">
        <f>((M143-$M$166)/($M$170-$M$166))*100</f>
        <v>-59.999999999999964</v>
      </c>
      <c r="T143" s="11">
        <f>(N143/N$170)*100</f>
        <v>153.14299999999997</v>
      </c>
      <c r="U143" s="11">
        <f>(O143/O$170)*100</f>
        <v>257.29079999999993</v>
      </c>
      <c r="V143" s="11">
        <f>(P143/P$170)*100</f>
        <v>280.86563333333334</v>
      </c>
      <c r="W143" s="11">
        <f>(Q143/Q$170)*100</f>
        <v>17.205525000000002</v>
      </c>
      <c r="X143" s="14">
        <f>SUMPRODUCT($L$167:$Q$167, R143:W143)/SUM($L$167:$Q$167)</f>
        <v>259.09741399001359</v>
      </c>
      <c r="Y143" s="11" t="str">
        <f t="shared" si="2"/>
        <v>Very Poor</v>
      </c>
    </row>
    <row r="144" spans="1:25" x14ac:dyDescent="0.3">
      <c r="A144" s="8">
        <v>288</v>
      </c>
      <c r="B144" s="15">
        <v>2010</v>
      </c>
      <c r="C144" s="15" t="s">
        <v>25</v>
      </c>
      <c r="D144" s="8" t="s">
        <v>60</v>
      </c>
      <c r="E144" s="16" t="s">
        <v>36</v>
      </c>
      <c r="F144" s="11" t="s">
        <v>35</v>
      </c>
      <c r="G144" s="11" t="s">
        <v>34</v>
      </c>
      <c r="H144" s="17">
        <v>23.39377</v>
      </c>
      <c r="I144" s="17">
        <v>90.605739999999997</v>
      </c>
      <c r="J144" s="18">
        <v>26.7</v>
      </c>
      <c r="K144" s="11">
        <v>101.52439024390245</v>
      </c>
      <c r="L144" s="18">
        <v>852</v>
      </c>
      <c r="M144" s="18">
        <v>6.9</v>
      </c>
      <c r="N144" s="19">
        <v>7.2879630000000004</v>
      </c>
      <c r="O144" s="19">
        <v>2.6948080000000001</v>
      </c>
      <c r="P144" s="19">
        <v>6.902918333333333</v>
      </c>
      <c r="Q144" s="18">
        <v>122.29910000000001</v>
      </c>
      <c r="R144" s="11">
        <f>(L144/L$170)*100</f>
        <v>213</v>
      </c>
      <c r="S144" s="11">
        <f>((M144-$M$166)/($M$170-$M$166))*100</f>
        <v>-19.999999999999929</v>
      </c>
      <c r="T144" s="11">
        <f>(N144/N$170)*100</f>
        <v>72.879630000000006</v>
      </c>
      <c r="U144" s="11">
        <f>(O144/O$170)*100</f>
        <v>2694.808</v>
      </c>
      <c r="V144" s="11">
        <f>(P144/P$170)*100</f>
        <v>2300.9727777777775</v>
      </c>
      <c r="W144" s="11">
        <f>(Q144/Q$170)*100</f>
        <v>61.149550000000005</v>
      </c>
      <c r="X144" s="14">
        <f>SUMPRODUCT($L$167:$Q$167, R144:W144)/SUM($L$167:$Q$167)</f>
        <v>2550.6868785076495</v>
      </c>
      <c r="Y144" s="11" t="str">
        <f t="shared" si="2"/>
        <v>Not Sustainable</v>
      </c>
    </row>
    <row r="145" spans="1:25" x14ac:dyDescent="0.3">
      <c r="A145" s="8">
        <v>290</v>
      </c>
      <c r="B145" s="15">
        <v>2011</v>
      </c>
      <c r="C145" s="15" t="s">
        <v>25</v>
      </c>
      <c r="D145" s="8" t="s">
        <v>60</v>
      </c>
      <c r="E145" s="20" t="s">
        <v>36</v>
      </c>
      <c r="F145" s="11" t="s">
        <v>28</v>
      </c>
      <c r="G145" s="11" t="s">
        <v>29</v>
      </c>
      <c r="H145" s="21">
        <v>23.39377</v>
      </c>
      <c r="I145" s="21">
        <v>90.605739999999997</v>
      </c>
      <c r="J145" s="22">
        <v>27.4</v>
      </c>
      <c r="K145" s="11">
        <v>15.239256324291373</v>
      </c>
      <c r="L145" s="22">
        <v>916</v>
      </c>
      <c r="M145" s="22">
        <v>7.3</v>
      </c>
      <c r="N145" s="23">
        <v>8.3859499999999993</v>
      </c>
      <c r="O145" s="22">
        <v>2.0415770000000002</v>
      </c>
      <c r="P145" s="22">
        <v>6.5488439999999999</v>
      </c>
      <c r="Q145" s="18">
        <v>97.799399999999991</v>
      </c>
      <c r="R145" s="11">
        <f>(L145/L$170)*100</f>
        <v>229</v>
      </c>
      <c r="S145" s="11">
        <f>((M145-$M$166)/($M$170-$M$166))*100</f>
        <v>59.999999999999964</v>
      </c>
      <c r="T145" s="11">
        <f>(N145/N$170)*100</f>
        <v>83.859499999999997</v>
      </c>
      <c r="U145" s="11">
        <f>(O145/O$170)*100</f>
        <v>2041.5770000000002</v>
      </c>
      <c r="V145" s="11">
        <f>(P145/P$170)*100</f>
        <v>2182.9479999999999</v>
      </c>
      <c r="W145" s="11">
        <f>(Q145/Q$170)*100</f>
        <v>48.899699999999996</v>
      </c>
      <c r="X145" s="14">
        <f>SUMPRODUCT($L$167:$Q$167, R145:W145)/SUM($L$167:$Q$167)</f>
        <v>2041.3382981275709</v>
      </c>
      <c r="Y145" s="11" t="str">
        <f t="shared" si="2"/>
        <v>Not Sustainable</v>
      </c>
    </row>
    <row r="146" spans="1:25" x14ac:dyDescent="0.3">
      <c r="A146" s="8">
        <v>292</v>
      </c>
      <c r="B146" s="15">
        <v>2010</v>
      </c>
      <c r="C146" s="15" t="s">
        <v>25</v>
      </c>
      <c r="D146" s="8" t="s">
        <v>60</v>
      </c>
      <c r="E146" s="16" t="s">
        <v>39</v>
      </c>
      <c r="F146" s="11" t="s">
        <v>35</v>
      </c>
      <c r="G146" s="11" t="s">
        <v>34</v>
      </c>
      <c r="H146" s="17">
        <v>23.39377</v>
      </c>
      <c r="I146" s="17">
        <v>90.605739999999997</v>
      </c>
      <c r="J146" s="18">
        <v>26.9</v>
      </c>
      <c r="K146" s="11">
        <v>101.52439024390245</v>
      </c>
      <c r="L146" s="18">
        <v>822</v>
      </c>
      <c r="M146" s="18">
        <v>7.1</v>
      </c>
      <c r="N146" s="19">
        <v>5.6</v>
      </c>
      <c r="O146" s="19">
        <v>7.2638589999999989E-2</v>
      </c>
      <c r="P146" s="19">
        <v>1.420382</v>
      </c>
      <c r="Q146" s="18">
        <v>78.818979999999996</v>
      </c>
      <c r="R146" s="11">
        <f>(L146/L$170)*100</f>
        <v>205.50000000000003</v>
      </c>
      <c r="S146" s="11">
        <f>((M146-$M$166)/($M$170-$M$166))*100</f>
        <v>19.999999999999929</v>
      </c>
      <c r="T146" s="11">
        <f>(N146/N$170)*100</f>
        <v>55.999999999999993</v>
      </c>
      <c r="U146" s="11">
        <f>(O146/O$170)*100</f>
        <v>72.638589999999979</v>
      </c>
      <c r="V146" s="11">
        <f>(P146/P$170)*100</f>
        <v>473.46066666666673</v>
      </c>
      <c r="W146" s="11">
        <f>(Q146/Q$170)*100</f>
        <v>39.409489999999998</v>
      </c>
      <c r="X146" s="14">
        <f>SUMPRODUCT($L$167:$Q$167, R146:W146)/SUM($L$167:$Q$167)</f>
        <v>170.4388669412896</v>
      </c>
      <c r="Y146" s="11" t="str">
        <f t="shared" si="2"/>
        <v>Poor</v>
      </c>
    </row>
    <row r="147" spans="1:25" x14ac:dyDescent="0.3">
      <c r="A147" s="8">
        <v>294</v>
      </c>
      <c r="B147" s="15">
        <v>2011</v>
      </c>
      <c r="C147" s="15" t="s">
        <v>25</v>
      </c>
      <c r="D147" s="8" t="s">
        <v>60</v>
      </c>
      <c r="E147" s="20" t="s">
        <v>39</v>
      </c>
      <c r="F147" s="11" t="s">
        <v>28</v>
      </c>
      <c r="G147" s="11" t="s">
        <v>29</v>
      </c>
      <c r="H147" s="21">
        <v>23.39377</v>
      </c>
      <c r="I147" s="21">
        <v>90.605739999999997</v>
      </c>
      <c r="J147" s="22">
        <v>28</v>
      </c>
      <c r="K147" s="11">
        <v>15.239256324291373</v>
      </c>
      <c r="L147" s="22">
        <v>1020</v>
      </c>
      <c r="M147" s="22">
        <v>7.46</v>
      </c>
      <c r="N147" s="23">
        <v>5.6</v>
      </c>
      <c r="O147" s="22">
        <v>6.2589560000000002E-2</v>
      </c>
      <c r="P147" s="22">
        <v>0.99454999999999993</v>
      </c>
      <c r="Q147" s="18">
        <v>62.299889999999998</v>
      </c>
      <c r="R147" s="11">
        <f>(L147/L$170)*100</f>
        <v>254.99999999999997</v>
      </c>
      <c r="S147" s="11">
        <f>((M147-$M$166)/($M$170-$M$166))*100</f>
        <v>92</v>
      </c>
      <c r="T147" s="11">
        <f>(N147/N$170)*100</f>
        <v>55.999999999999993</v>
      </c>
      <c r="U147" s="11">
        <f>(O147/O$170)*100</f>
        <v>62.589559999999999</v>
      </c>
      <c r="V147" s="11">
        <f>(P147/P$170)*100</f>
        <v>331.51666666666665</v>
      </c>
      <c r="W147" s="11">
        <f>(Q147/Q$170)*100</f>
        <v>31.149945000000002</v>
      </c>
      <c r="X147" s="14">
        <f>SUMPRODUCT($L$167:$Q$167, R147:W147)/SUM($L$167:$Q$167)</f>
        <v>128.8927058957988</v>
      </c>
      <c r="Y147" s="11" t="str">
        <f t="shared" si="2"/>
        <v>Poor</v>
      </c>
    </row>
    <row r="148" spans="1:25" x14ac:dyDescent="0.3">
      <c r="A148" s="8">
        <v>296</v>
      </c>
      <c r="B148" s="15">
        <v>2011</v>
      </c>
      <c r="C148" s="15" t="s">
        <v>25</v>
      </c>
      <c r="D148" s="8" t="s">
        <v>60</v>
      </c>
      <c r="E148" s="20" t="s">
        <v>61</v>
      </c>
      <c r="F148" s="11" t="s">
        <v>28</v>
      </c>
      <c r="G148" s="11" t="s">
        <v>29</v>
      </c>
      <c r="H148" s="21">
        <v>23.39349</v>
      </c>
      <c r="I148" s="21">
        <v>90.604470000000006</v>
      </c>
      <c r="J148" s="22">
        <v>27.8</v>
      </c>
      <c r="K148" s="11">
        <v>30.478512648582747</v>
      </c>
      <c r="L148" s="22">
        <v>998</v>
      </c>
      <c r="M148" s="22">
        <v>7.18</v>
      </c>
      <c r="N148" s="23">
        <v>5.6</v>
      </c>
      <c r="O148" s="22">
        <v>1.1767779009999999</v>
      </c>
      <c r="P148" s="22">
        <v>3.2176567</v>
      </c>
      <c r="Q148" s="18">
        <v>104.26291999999999</v>
      </c>
      <c r="R148" s="11">
        <f>(L148/L$170)*100</f>
        <v>249.5</v>
      </c>
      <c r="S148" s="11">
        <f>((M148-$M$166)/($M$170-$M$166))*100</f>
        <v>35.999999999999943</v>
      </c>
      <c r="T148" s="11">
        <f>(N148/N$170)*100</f>
        <v>55.999999999999993</v>
      </c>
      <c r="U148" s="11">
        <f>(O148/O$170)*100</f>
        <v>1176.7779009999999</v>
      </c>
      <c r="V148" s="11">
        <f>(P148/P$170)*100</f>
        <v>1072.5522333333333</v>
      </c>
      <c r="W148" s="11">
        <f>(Q148/Q$170)*100</f>
        <v>52.131459999999997</v>
      </c>
      <c r="X148" s="14">
        <f>SUMPRODUCT($L$167:$Q$167, R148:W148)/SUM($L$167:$Q$167)</f>
        <v>1131.1366587324778</v>
      </c>
      <c r="Y148" s="11" t="str">
        <f t="shared" si="2"/>
        <v>Not Sustainable</v>
      </c>
    </row>
    <row r="149" spans="1:25" x14ac:dyDescent="0.3">
      <c r="A149" s="8">
        <v>298</v>
      </c>
      <c r="B149" s="15">
        <v>2010</v>
      </c>
      <c r="C149" s="15" t="s">
        <v>25</v>
      </c>
      <c r="D149" s="8" t="s">
        <v>62</v>
      </c>
      <c r="E149" s="16" t="s">
        <v>27</v>
      </c>
      <c r="F149" s="11" t="s">
        <v>28</v>
      </c>
      <c r="G149" s="11" t="s">
        <v>29</v>
      </c>
      <c r="H149" s="17">
        <v>23.3201</v>
      </c>
      <c r="I149" s="17">
        <v>90.737799999999993</v>
      </c>
      <c r="J149" s="18">
        <v>26.4</v>
      </c>
      <c r="K149" s="11">
        <v>30.478512648582747</v>
      </c>
      <c r="L149" s="18">
        <v>826</v>
      </c>
      <c r="M149" s="18">
        <v>7</v>
      </c>
      <c r="N149" s="19">
        <v>644.71370000000002</v>
      </c>
      <c r="O149" s="19">
        <v>0.7819547</v>
      </c>
      <c r="P149" s="19">
        <v>9.5552820000000001</v>
      </c>
      <c r="Q149" s="18">
        <v>230.42839999999998</v>
      </c>
      <c r="R149" s="11">
        <f>(L149/L$170)*100</f>
        <v>206.5</v>
      </c>
      <c r="S149" s="11">
        <f>((M149-$M$166)/($M$170-$M$166))*100</f>
        <v>0</v>
      </c>
      <c r="T149" s="11">
        <f>(N149/N$170)*100</f>
        <v>6447.1370000000006</v>
      </c>
      <c r="U149" s="11">
        <f>(O149/O$170)*100</f>
        <v>781.9547</v>
      </c>
      <c r="V149" s="11">
        <f>(P149/P$170)*100</f>
        <v>3185.0940000000001</v>
      </c>
      <c r="W149" s="11">
        <f>(Q149/Q$170)*100</f>
        <v>115.21420000000001</v>
      </c>
      <c r="X149" s="14">
        <f>SUMPRODUCT($L$167:$Q$167, R149:W149)/SUM($L$167:$Q$167)</f>
        <v>1405.7830207624777</v>
      </c>
      <c r="Y149" s="11" t="str">
        <f t="shared" si="2"/>
        <v>Not Sustainable</v>
      </c>
    </row>
    <row r="150" spans="1:25" x14ac:dyDescent="0.3">
      <c r="A150" s="8">
        <v>300</v>
      </c>
      <c r="B150" s="15">
        <v>2011</v>
      </c>
      <c r="C150" s="15" t="s">
        <v>25</v>
      </c>
      <c r="D150" s="8" t="s">
        <v>62</v>
      </c>
      <c r="E150" s="20" t="s">
        <v>27</v>
      </c>
      <c r="F150" s="11" t="s">
        <v>42</v>
      </c>
      <c r="G150" s="11" t="s">
        <v>31</v>
      </c>
      <c r="H150" s="21">
        <v>23.3201</v>
      </c>
      <c r="I150" s="21">
        <v>90.737799999999993</v>
      </c>
      <c r="J150" s="22">
        <v>26.9</v>
      </c>
      <c r="K150" s="11">
        <v>88.387686680889971</v>
      </c>
      <c r="L150" s="22">
        <v>917</v>
      </c>
      <c r="M150" s="22">
        <v>7.25</v>
      </c>
      <c r="N150" s="23">
        <v>644.46749999999997</v>
      </c>
      <c r="O150" s="22">
        <v>0.65798140000000005</v>
      </c>
      <c r="P150" s="22">
        <v>8.0566089999999999</v>
      </c>
      <c r="Q150" s="18">
        <v>147.2141</v>
      </c>
      <c r="R150" s="11">
        <f>(L150/L$170)*100</f>
        <v>229.25</v>
      </c>
      <c r="S150" s="11">
        <f>((M150-$M$166)/($M$170-$M$166))*100</f>
        <v>50</v>
      </c>
      <c r="T150" s="11">
        <f>(N150/N$170)*100</f>
        <v>6444.6749999999993</v>
      </c>
      <c r="U150" s="11">
        <f>(O150/O$170)*100</f>
        <v>657.98140000000001</v>
      </c>
      <c r="V150" s="11">
        <f>(P150/P$170)*100</f>
        <v>2685.5363333333335</v>
      </c>
      <c r="W150" s="11">
        <f>(Q150/Q$170)*100</f>
        <v>73.607050000000001</v>
      </c>
      <c r="X150" s="14">
        <f>SUMPRODUCT($L$167:$Q$167, R150:W150)/SUM($L$167:$Q$167)</f>
        <v>1192.2409310352589</v>
      </c>
      <c r="Y150" s="11" t="str">
        <f t="shared" si="2"/>
        <v>Not Sustainable</v>
      </c>
    </row>
    <row r="151" spans="1:25" x14ac:dyDescent="0.3">
      <c r="A151" s="8">
        <v>302</v>
      </c>
      <c r="B151" s="15">
        <v>2010</v>
      </c>
      <c r="C151" s="15" t="s">
        <v>25</v>
      </c>
      <c r="D151" s="8" t="s">
        <v>62</v>
      </c>
      <c r="E151" s="16" t="s">
        <v>32</v>
      </c>
      <c r="F151" s="11" t="s">
        <v>28</v>
      </c>
      <c r="G151" s="11" t="s">
        <v>29</v>
      </c>
      <c r="H151" s="17">
        <v>23.3201</v>
      </c>
      <c r="I151" s="17">
        <v>90.737799999999993</v>
      </c>
      <c r="J151" s="18">
        <v>26.5</v>
      </c>
      <c r="K151" s="11">
        <v>30.478512648582747</v>
      </c>
      <c r="L151" s="18">
        <v>1669</v>
      </c>
      <c r="M151" s="18">
        <v>6.8</v>
      </c>
      <c r="N151" s="19">
        <v>119.209</v>
      </c>
      <c r="O151" s="19">
        <v>0.41037189999999996</v>
      </c>
      <c r="P151" s="19">
        <v>5.9937469999999999</v>
      </c>
      <c r="Q151" s="18">
        <v>63.991639999999997</v>
      </c>
      <c r="R151" s="11">
        <f>(L151/L$170)*100</f>
        <v>417.25000000000006</v>
      </c>
      <c r="S151" s="11">
        <f>((M151-$M$166)/($M$170-$M$166))*100</f>
        <v>-40.000000000000036</v>
      </c>
      <c r="T151" s="11">
        <f>(N151/N$170)*100</f>
        <v>1192.0899999999999</v>
      </c>
      <c r="U151" s="11">
        <f>(O151/O$170)*100</f>
        <v>410.37189999999993</v>
      </c>
      <c r="V151" s="11">
        <f>(P151/P$170)*100</f>
        <v>1997.9156666666668</v>
      </c>
      <c r="W151" s="11">
        <f>(Q151/Q$170)*100</f>
        <v>31.995819999999998</v>
      </c>
      <c r="X151" s="14">
        <f>SUMPRODUCT($L$167:$Q$167, R151:W151)/SUM($L$167:$Q$167)</f>
        <v>801.4132231313564</v>
      </c>
      <c r="Y151" s="11" t="str">
        <f t="shared" si="2"/>
        <v>Not Sustainable</v>
      </c>
    </row>
    <row r="152" spans="1:25" x14ac:dyDescent="0.3">
      <c r="A152" s="8">
        <v>304</v>
      </c>
      <c r="B152" s="15">
        <v>2010</v>
      </c>
      <c r="C152" s="15" t="s">
        <v>25</v>
      </c>
      <c r="D152" s="8" t="s">
        <v>62</v>
      </c>
      <c r="E152" s="16" t="s">
        <v>36</v>
      </c>
      <c r="F152" s="11" t="s">
        <v>28</v>
      </c>
      <c r="G152" s="11" t="s">
        <v>29</v>
      </c>
      <c r="H152" s="17">
        <v>23.3201</v>
      </c>
      <c r="I152" s="17">
        <v>90.737799999999993</v>
      </c>
      <c r="J152" s="18">
        <v>26.6</v>
      </c>
      <c r="K152" s="11">
        <v>39.622066443157571</v>
      </c>
      <c r="L152" s="18">
        <v>1989</v>
      </c>
      <c r="M152" s="18">
        <v>7.2</v>
      </c>
      <c r="N152" s="19">
        <v>10.394679999999999</v>
      </c>
      <c r="O152" s="19">
        <v>0.34442889999999998</v>
      </c>
      <c r="P152" s="19">
        <v>0.54076020000000002</v>
      </c>
      <c r="Q152" s="18">
        <v>19.551569999999998</v>
      </c>
      <c r="R152" s="11">
        <f>(L152/L$170)*100</f>
        <v>497.25</v>
      </c>
      <c r="S152" s="11">
        <f>((M152-$M$166)/($M$170-$M$166))*100</f>
        <v>40.000000000000036</v>
      </c>
      <c r="T152" s="11">
        <f>(N152/N$170)*100</f>
        <v>103.94679999999998</v>
      </c>
      <c r="U152" s="11">
        <f>(O152/O$170)*100</f>
        <v>344.42889999999994</v>
      </c>
      <c r="V152" s="11">
        <f>(P152/P$170)*100</f>
        <v>180.2534</v>
      </c>
      <c r="W152" s="11">
        <f>(Q152/Q$170)*100</f>
        <v>9.7757849999999991</v>
      </c>
      <c r="X152" s="14">
        <f>SUMPRODUCT($L$167:$Q$167, R152:W152)/SUM($L$167:$Q$167)</f>
        <v>299.25621098348569</v>
      </c>
      <c r="Y152" s="11" t="str">
        <f t="shared" si="2"/>
        <v>Very Poor</v>
      </c>
    </row>
    <row r="153" spans="1:25" x14ac:dyDescent="0.3">
      <c r="A153" s="8">
        <v>306</v>
      </c>
      <c r="B153" s="15">
        <v>2011</v>
      </c>
      <c r="C153" s="15" t="s">
        <v>25</v>
      </c>
      <c r="D153" s="8" t="s">
        <v>62</v>
      </c>
      <c r="E153" s="20" t="s">
        <v>36</v>
      </c>
      <c r="F153" s="11" t="s">
        <v>30</v>
      </c>
      <c r="G153" s="11" t="s">
        <v>34</v>
      </c>
      <c r="H153" s="21">
        <v>23.3201</v>
      </c>
      <c r="I153" s="21">
        <v>90.737799999999993</v>
      </c>
      <c r="J153" s="22">
        <v>27.2</v>
      </c>
      <c r="K153" s="11">
        <v>237.73239865894544</v>
      </c>
      <c r="L153" s="22">
        <v>1657</v>
      </c>
      <c r="M153" s="22">
        <v>7.42</v>
      </c>
      <c r="N153" s="23">
        <v>5.6</v>
      </c>
      <c r="O153" s="22">
        <v>0.51377819999999996</v>
      </c>
      <c r="P153" s="22">
        <v>0.22766990000000001</v>
      </c>
      <c r="Q153" s="18">
        <v>10.65253</v>
      </c>
      <c r="R153" s="11">
        <f>(L153/L$170)*100</f>
        <v>414.25</v>
      </c>
      <c r="S153" s="11">
        <f>((M153-$M$166)/($M$170-$M$166))*100</f>
        <v>83.999999999999986</v>
      </c>
      <c r="T153" s="11">
        <f>(N153/N$170)*100</f>
        <v>55.999999999999993</v>
      </c>
      <c r="U153" s="11">
        <f>(O153/O$170)*100</f>
        <v>513.77819999999997</v>
      </c>
      <c r="V153" s="11">
        <f>(P153/P$170)*100</f>
        <v>75.88996666666668</v>
      </c>
      <c r="W153" s="11">
        <f>(Q153/Q$170)*100</f>
        <v>5.3262650000000002</v>
      </c>
      <c r="X153" s="14">
        <f>SUMPRODUCT($L$167:$Q$167, R153:W153)/SUM($L$167:$Q$167)</f>
        <v>398.44882891869759</v>
      </c>
      <c r="Y153" s="11" t="str">
        <f t="shared" si="2"/>
        <v>Not Sustainable</v>
      </c>
    </row>
    <row r="154" spans="1:25" x14ac:dyDescent="0.3">
      <c r="A154" s="8">
        <v>308</v>
      </c>
      <c r="B154" s="15">
        <v>2010</v>
      </c>
      <c r="C154" s="15" t="s">
        <v>25</v>
      </c>
      <c r="D154" s="8" t="s">
        <v>62</v>
      </c>
      <c r="E154" s="16" t="s">
        <v>37</v>
      </c>
      <c r="F154" s="11" t="s">
        <v>28</v>
      </c>
      <c r="G154" s="11" t="s">
        <v>29</v>
      </c>
      <c r="H154" s="17">
        <v>23.3201</v>
      </c>
      <c r="I154" s="17">
        <v>90.737799999999993</v>
      </c>
      <c r="J154" s="18">
        <v>26.7</v>
      </c>
      <c r="K154" s="11">
        <v>39.622066443157571</v>
      </c>
      <c r="L154" s="18">
        <v>771</v>
      </c>
      <c r="M154" s="18">
        <v>6.9</v>
      </c>
      <c r="N154" s="19">
        <v>508.61900000000003</v>
      </c>
      <c r="O154" s="19">
        <v>0.85757449999999991</v>
      </c>
      <c r="P154" s="19">
        <v>11.39489</v>
      </c>
      <c r="Q154" s="18">
        <v>159.8912</v>
      </c>
      <c r="R154" s="11">
        <f>(L154/L$170)*100</f>
        <v>192.75</v>
      </c>
      <c r="S154" s="11">
        <f>((M154-$M$166)/($M$170-$M$166))*100</f>
        <v>-19.999999999999929</v>
      </c>
      <c r="T154" s="11">
        <f>(N154/N$170)*100</f>
        <v>5086.1900000000005</v>
      </c>
      <c r="U154" s="11">
        <f>(O154/O$170)*100</f>
        <v>857.57449999999972</v>
      </c>
      <c r="V154" s="11">
        <f>(P154/P$170)*100</f>
        <v>3798.2966666666671</v>
      </c>
      <c r="W154" s="11">
        <f>(Q154/Q$170)*100</f>
        <v>79.945599999999999</v>
      </c>
      <c r="X154" s="14">
        <f>SUMPRODUCT($L$167:$Q$167, R154:W154)/SUM($L$167:$Q$167)</f>
        <v>1601.8344521005993</v>
      </c>
      <c r="Y154" s="11" t="str">
        <f t="shared" si="2"/>
        <v>Not Sustainable</v>
      </c>
    </row>
    <row r="155" spans="1:25" x14ac:dyDescent="0.3">
      <c r="A155" s="8">
        <v>310</v>
      </c>
      <c r="B155" s="15">
        <v>2010</v>
      </c>
      <c r="C155" s="15" t="s">
        <v>25</v>
      </c>
      <c r="D155" s="8" t="s">
        <v>62</v>
      </c>
      <c r="E155" s="16" t="s">
        <v>39</v>
      </c>
      <c r="F155" s="11" t="s">
        <v>42</v>
      </c>
      <c r="G155" s="11" t="s">
        <v>31</v>
      </c>
      <c r="H155" s="17">
        <v>23.3201</v>
      </c>
      <c r="I155" s="17">
        <v>90.737799999999993</v>
      </c>
      <c r="J155" s="18">
        <v>27.7</v>
      </c>
      <c r="K155" s="11">
        <v>88.387686680889971</v>
      </c>
      <c r="L155" s="18">
        <v>2660</v>
      </c>
      <c r="M155" s="18">
        <v>6.8</v>
      </c>
      <c r="N155" s="19">
        <v>5.6</v>
      </c>
      <c r="O155" s="19">
        <v>0.35649610000000004</v>
      </c>
      <c r="P155" s="19">
        <v>6.4842050000000002</v>
      </c>
      <c r="Q155" s="18">
        <v>211.5702</v>
      </c>
      <c r="R155" s="11">
        <f>(L155/L$170)*100</f>
        <v>665</v>
      </c>
      <c r="S155" s="11">
        <f>((M155-$M$166)/($M$170-$M$166))*100</f>
        <v>-40.000000000000036</v>
      </c>
      <c r="T155" s="11">
        <f>(N155/N$170)*100</f>
        <v>55.999999999999993</v>
      </c>
      <c r="U155" s="11">
        <f>(O155/O$170)*100</f>
        <v>356.49610000000001</v>
      </c>
      <c r="V155" s="11">
        <f>(P155/P$170)*100</f>
        <v>2161.4016666666666</v>
      </c>
      <c r="W155" s="11">
        <f>(Q155/Q$170)*100</f>
        <v>105.78510000000001</v>
      </c>
      <c r="X155" s="14">
        <f>SUMPRODUCT($L$167:$Q$167, R155:W155)/SUM($L$167:$Q$167)</f>
        <v>793.57293739742556</v>
      </c>
      <c r="Y155" s="11" t="str">
        <f t="shared" si="2"/>
        <v>Not Sustainable</v>
      </c>
    </row>
    <row r="156" spans="1:25" x14ac:dyDescent="0.3">
      <c r="A156" s="8">
        <v>312</v>
      </c>
      <c r="B156" s="15">
        <v>2011</v>
      </c>
      <c r="C156" s="15" t="s">
        <v>25</v>
      </c>
      <c r="D156" s="8" t="s">
        <v>62</v>
      </c>
      <c r="E156" s="20" t="s">
        <v>39</v>
      </c>
      <c r="F156" s="11" t="s">
        <v>30</v>
      </c>
      <c r="G156" s="11" t="s">
        <v>34</v>
      </c>
      <c r="H156" s="21">
        <v>23.3201</v>
      </c>
      <c r="I156" s="21">
        <v>90.737799999999993</v>
      </c>
      <c r="J156" s="22">
        <v>27.9</v>
      </c>
      <c r="K156" s="11">
        <v>237.73239865894544</v>
      </c>
      <c r="L156" s="22">
        <v>1920</v>
      </c>
      <c r="M156" s="22">
        <v>6.88</v>
      </c>
      <c r="N156" s="23">
        <v>5.6</v>
      </c>
      <c r="O156" s="22">
        <v>0.31857760000000002</v>
      </c>
      <c r="P156" s="22">
        <v>6.7551580000000007</v>
      </c>
      <c r="Q156" s="18">
        <v>196.18639999999999</v>
      </c>
      <c r="R156" s="11">
        <f>(L156/L$170)*100</f>
        <v>480</v>
      </c>
      <c r="S156" s="11">
        <f>((M156-$M$166)/($M$170-$M$166))*100</f>
        <v>-24.000000000000021</v>
      </c>
      <c r="T156" s="11">
        <f>(N156/N$170)*100</f>
        <v>55.999999999999993</v>
      </c>
      <c r="U156" s="11">
        <f>(O156/O$170)*100</f>
        <v>318.57760000000002</v>
      </c>
      <c r="V156" s="11">
        <f>(P156/P$170)*100</f>
        <v>2251.7193333333335</v>
      </c>
      <c r="W156" s="11">
        <f>(Q156/Q$170)*100</f>
        <v>98.093199999999996</v>
      </c>
      <c r="X156" s="14">
        <f>SUMPRODUCT($L$167:$Q$167, R156:W156)/SUM($L$167:$Q$167)</f>
        <v>787.93769369103893</v>
      </c>
      <c r="Y156" s="11" t="str">
        <f t="shared" si="2"/>
        <v>Not Sustainable</v>
      </c>
    </row>
    <row r="157" spans="1:25" x14ac:dyDescent="0.3">
      <c r="A157" s="8">
        <v>314</v>
      </c>
      <c r="B157" s="15">
        <v>2011</v>
      </c>
      <c r="C157" s="15" t="s">
        <v>25</v>
      </c>
      <c r="D157" s="8" t="s">
        <v>62</v>
      </c>
      <c r="E157" s="20" t="s">
        <v>63</v>
      </c>
      <c r="F157" s="11" t="s">
        <v>30</v>
      </c>
      <c r="G157" s="11" t="s">
        <v>34</v>
      </c>
      <c r="H157" s="21">
        <v>23.30284</v>
      </c>
      <c r="I157" s="21">
        <v>90.738410000000002</v>
      </c>
      <c r="J157" s="22">
        <v>28.1</v>
      </c>
      <c r="K157" s="11">
        <v>237.73239865894544</v>
      </c>
      <c r="L157" s="22">
        <v>718</v>
      </c>
      <c r="M157" s="22">
        <v>6.79</v>
      </c>
      <c r="N157" s="23">
        <v>20.19744</v>
      </c>
      <c r="O157" s="22">
        <v>0.11384810000000001</v>
      </c>
      <c r="P157" s="22">
        <v>0.60128079999999995</v>
      </c>
      <c r="Q157" s="18">
        <v>26.939630000000001</v>
      </c>
      <c r="R157" s="11">
        <f>(L157/L$170)*100</f>
        <v>179.5</v>
      </c>
      <c r="S157" s="11">
        <f>((M157-$M$166)/($M$170-$M$166))*100</f>
        <v>-41.999999999999993</v>
      </c>
      <c r="T157" s="11">
        <f>(N157/N$170)*100</f>
        <v>201.97440000000003</v>
      </c>
      <c r="U157" s="11">
        <f>(O157/O$170)*100</f>
        <v>113.8481</v>
      </c>
      <c r="V157" s="11">
        <f>(P157/P$170)*100</f>
        <v>200.42693333333332</v>
      </c>
      <c r="W157" s="11">
        <f>(Q157/Q$170)*100</f>
        <v>13.469815000000002</v>
      </c>
      <c r="X157" s="14">
        <f>SUMPRODUCT($L$167:$Q$167, R157:W157)/SUM($L$167:$Q$167)</f>
        <v>134.20229481388256</v>
      </c>
      <c r="Y157" s="11" t="str">
        <f t="shared" si="2"/>
        <v>Poor</v>
      </c>
    </row>
    <row r="158" spans="1:25" x14ac:dyDescent="0.3">
      <c r="A158" s="8">
        <v>316</v>
      </c>
      <c r="B158" s="15">
        <v>2010</v>
      </c>
      <c r="C158" s="15" t="s">
        <v>25</v>
      </c>
      <c r="D158" s="8" t="s">
        <v>64</v>
      </c>
      <c r="E158" s="16" t="s">
        <v>27</v>
      </c>
      <c r="F158" s="11" t="s">
        <v>35</v>
      </c>
      <c r="G158" s="11" t="s">
        <v>31</v>
      </c>
      <c r="H158" s="17">
        <v>23.331479999999999</v>
      </c>
      <c r="I158" s="17">
        <v>90.804190000000006</v>
      </c>
      <c r="J158" s="18">
        <v>26.3</v>
      </c>
      <c r="K158" s="11">
        <v>112.8</v>
      </c>
      <c r="L158" s="18">
        <v>417</v>
      </c>
      <c r="M158" s="18">
        <v>7.1</v>
      </c>
      <c r="N158" s="19">
        <v>333.37400000000002</v>
      </c>
      <c r="O158" s="19">
        <v>0.28382619999999997</v>
      </c>
      <c r="P158" s="19">
        <v>2.4583760000000003</v>
      </c>
      <c r="Q158" s="18">
        <v>42.005379999999995</v>
      </c>
      <c r="R158" s="11">
        <f>(L158/L$170)*100</f>
        <v>104.25</v>
      </c>
      <c r="S158" s="11">
        <f>((M158-$M$166)/($M$170-$M$166))*100</f>
        <v>19.999999999999929</v>
      </c>
      <c r="T158" s="11">
        <f>(N158/N$170)*100</f>
        <v>3333.7400000000002</v>
      </c>
      <c r="U158" s="11">
        <f>(O158/O$170)*100</f>
        <v>283.82619999999991</v>
      </c>
      <c r="V158" s="11">
        <f>(P158/P$170)*100</f>
        <v>819.45866666666677</v>
      </c>
      <c r="W158" s="11">
        <f>(Q158/Q$170)*100</f>
        <v>21.002689999999998</v>
      </c>
      <c r="X158" s="14">
        <f>SUMPRODUCT($L$167:$Q$167, R158:W158)/SUM($L$167:$Q$167)</f>
        <v>435.10569297112568</v>
      </c>
      <c r="Y158" s="11" t="str">
        <f t="shared" si="2"/>
        <v>Not Sustainable</v>
      </c>
    </row>
    <row r="159" spans="1:25" x14ac:dyDescent="0.3">
      <c r="A159" s="8">
        <v>318</v>
      </c>
      <c r="B159" s="15">
        <v>2010</v>
      </c>
      <c r="C159" s="15" t="s">
        <v>25</v>
      </c>
      <c r="D159" s="8" t="s">
        <v>64</v>
      </c>
      <c r="E159" s="16" t="s">
        <v>32</v>
      </c>
      <c r="F159" s="11" t="s">
        <v>28</v>
      </c>
      <c r="G159" s="11" t="s">
        <v>29</v>
      </c>
      <c r="H159" s="17">
        <v>23.331479999999999</v>
      </c>
      <c r="I159" s="17">
        <v>90.804190000000006</v>
      </c>
      <c r="J159" s="18">
        <v>26.4</v>
      </c>
      <c r="K159" s="11">
        <v>13.715330691862237</v>
      </c>
      <c r="L159" s="18">
        <v>854</v>
      </c>
      <c r="M159" s="18">
        <v>7.2</v>
      </c>
      <c r="N159" s="19">
        <v>336.96749999999997</v>
      </c>
      <c r="O159" s="19">
        <v>5.0579300000000001E-2</v>
      </c>
      <c r="P159" s="19">
        <v>2.1650120000000004</v>
      </c>
      <c r="Q159" s="18">
        <v>24.07188</v>
      </c>
      <c r="R159" s="11">
        <f>(L159/L$170)*100</f>
        <v>213.49999999999997</v>
      </c>
      <c r="S159" s="11">
        <f>((M159-$M$166)/($M$170-$M$166))*100</f>
        <v>40.000000000000036</v>
      </c>
      <c r="T159" s="11">
        <f>(N159/N$170)*100</f>
        <v>3369.6749999999993</v>
      </c>
      <c r="U159" s="11">
        <f>(O159/O$170)*100</f>
        <v>50.579299999999996</v>
      </c>
      <c r="V159" s="11">
        <f>(P159/P$170)*100</f>
        <v>721.67066666666676</v>
      </c>
      <c r="W159" s="11">
        <f>(Q159/Q$170)*100</f>
        <v>12.03594</v>
      </c>
      <c r="X159" s="14">
        <f>SUMPRODUCT($L$167:$Q$167, R159:W159)/SUM($L$167:$Q$167)</f>
        <v>239.73896385945525</v>
      </c>
      <c r="Y159" s="11" t="str">
        <f t="shared" si="2"/>
        <v>Very Poor</v>
      </c>
    </row>
    <row r="160" spans="1:25" x14ac:dyDescent="0.3">
      <c r="A160" s="8">
        <v>320</v>
      </c>
      <c r="B160" s="15">
        <v>2011</v>
      </c>
      <c r="C160" s="15" t="s">
        <v>25</v>
      </c>
      <c r="D160" s="8" t="s">
        <v>64</v>
      </c>
      <c r="E160" s="20" t="s">
        <v>32</v>
      </c>
      <c r="F160" s="11" t="s">
        <v>28</v>
      </c>
      <c r="G160" s="11" t="s">
        <v>29</v>
      </c>
      <c r="H160" s="21">
        <v>23.331479999999999</v>
      </c>
      <c r="I160" s="21">
        <v>90.804190000000006</v>
      </c>
      <c r="J160" s="22">
        <v>26.6</v>
      </c>
      <c r="K160" s="11">
        <v>25.906735751295336</v>
      </c>
      <c r="L160" s="22">
        <v>1026</v>
      </c>
      <c r="M160" s="22">
        <v>7.28</v>
      </c>
      <c r="N160" s="23">
        <v>355.9649</v>
      </c>
      <c r="O160" s="22">
        <v>3.0723139999999999E-2</v>
      </c>
      <c r="P160" s="22">
        <v>1.47803</v>
      </c>
      <c r="Q160" s="18">
        <v>20.66977</v>
      </c>
      <c r="R160" s="11">
        <f>(L160/L$170)*100</f>
        <v>256.5</v>
      </c>
      <c r="S160" s="11">
        <f>((M160-$M$166)/($M$170-$M$166))*100</f>
        <v>56.00000000000005</v>
      </c>
      <c r="T160" s="11">
        <f>(N160/N$170)*100</f>
        <v>3559.6490000000003</v>
      </c>
      <c r="U160" s="11">
        <f>(O160/O$170)*100</f>
        <v>30.723139999999997</v>
      </c>
      <c r="V160" s="11">
        <f>(P160/P$170)*100</f>
        <v>492.67666666666668</v>
      </c>
      <c r="W160" s="11">
        <f>(Q160/Q$170)*100</f>
        <v>10.334885</v>
      </c>
      <c r="X160" s="14">
        <f>SUMPRODUCT($L$167:$Q$167, R160:W160)/SUM($L$167:$Q$167)</f>
        <v>170.44224544027668</v>
      </c>
      <c r="Y160" s="11" t="str">
        <f t="shared" si="2"/>
        <v>Poor</v>
      </c>
    </row>
    <row r="161" spans="1:25" x14ac:dyDescent="0.3">
      <c r="A161" s="8">
        <v>322</v>
      </c>
      <c r="B161" s="15">
        <v>2010</v>
      </c>
      <c r="C161" s="15" t="s">
        <v>25</v>
      </c>
      <c r="D161" s="8" t="s">
        <v>64</v>
      </c>
      <c r="E161" s="16" t="s">
        <v>36</v>
      </c>
      <c r="F161" s="11" t="s">
        <v>28</v>
      </c>
      <c r="G161" s="11" t="s">
        <v>29</v>
      </c>
      <c r="H161" s="17">
        <v>23.331479999999999</v>
      </c>
      <c r="I161" s="17">
        <v>90.804190000000006</v>
      </c>
      <c r="J161" s="18">
        <v>27.1</v>
      </c>
      <c r="K161" s="11">
        <v>13.715330691862237</v>
      </c>
      <c r="L161" s="18">
        <v>1573</v>
      </c>
      <c r="M161" s="18">
        <v>7.3</v>
      </c>
      <c r="N161" s="19">
        <v>50.430579999999999</v>
      </c>
      <c r="O161" s="19">
        <v>0.17665029999999998</v>
      </c>
      <c r="P161" s="19">
        <v>1.9577470000000001</v>
      </c>
      <c r="Q161" s="18">
        <v>60.780739999999994</v>
      </c>
      <c r="R161" s="11">
        <f>(L161/L$170)*100</f>
        <v>393.25</v>
      </c>
      <c r="S161" s="11">
        <f>((M161-$M$166)/($M$170-$M$166))*100</f>
        <v>59.999999999999964</v>
      </c>
      <c r="T161" s="11">
        <f>(N161/N$170)*100</f>
        <v>504.30580000000003</v>
      </c>
      <c r="U161" s="11">
        <f>(O161/O$170)*100</f>
        <v>176.65029999999996</v>
      </c>
      <c r="V161" s="11">
        <f>(P161/P$170)*100</f>
        <v>652.58233333333339</v>
      </c>
      <c r="W161" s="11">
        <f>(Q161/Q$170)*100</f>
        <v>30.390370000000001</v>
      </c>
      <c r="X161" s="14">
        <f>SUMPRODUCT($L$167:$Q$167, R161:W161)/SUM($L$167:$Q$167)</f>
        <v>294.77633504532707</v>
      </c>
      <c r="Y161" s="11" t="str">
        <f t="shared" si="2"/>
        <v>Very Poor</v>
      </c>
    </row>
    <row r="162" spans="1:25" x14ac:dyDescent="0.3">
      <c r="A162" s="8">
        <v>324</v>
      </c>
      <c r="B162" s="15">
        <v>2010</v>
      </c>
      <c r="C162" s="15" t="s">
        <v>25</v>
      </c>
      <c r="D162" s="8" t="s">
        <v>64</v>
      </c>
      <c r="E162" s="16" t="s">
        <v>39</v>
      </c>
      <c r="F162" s="11" t="s">
        <v>28</v>
      </c>
      <c r="G162" s="11" t="s">
        <v>29</v>
      </c>
      <c r="H162" s="17">
        <v>23.331479999999999</v>
      </c>
      <c r="I162" s="17">
        <v>90.804190000000006</v>
      </c>
      <c r="J162" s="18">
        <v>26.3</v>
      </c>
      <c r="K162" s="11">
        <v>25.906735751295336</v>
      </c>
      <c r="L162" s="18">
        <v>1120</v>
      </c>
      <c r="M162" s="18">
        <v>7</v>
      </c>
      <c r="N162" s="19">
        <v>7.0030400000000004</v>
      </c>
      <c r="O162" s="19">
        <v>0.18690379999999998</v>
      </c>
      <c r="P162" s="18">
        <v>3.4275533333333335</v>
      </c>
      <c r="Q162" s="18">
        <v>86.703479999999999</v>
      </c>
      <c r="R162" s="11">
        <f>(L162/L$170)*100</f>
        <v>280</v>
      </c>
      <c r="S162" s="11">
        <f>((M162-$M$166)/($M$170-$M$166))*100</f>
        <v>0</v>
      </c>
      <c r="T162" s="11">
        <f>(N162/N$170)*100</f>
        <v>70.0304</v>
      </c>
      <c r="U162" s="11">
        <f>(O162/O$170)*100</f>
        <v>186.90379999999999</v>
      </c>
      <c r="V162" s="11">
        <f>(P162/P$170)*100</f>
        <v>1142.5177777777778</v>
      </c>
      <c r="W162" s="11">
        <f>(Q162/Q$170)*100</f>
        <v>43.351739999999999</v>
      </c>
      <c r="X162" s="14">
        <f>SUMPRODUCT($L$167:$Q$167, R162:W162)/SUM($L$167:$Q$167)</f>
        <v>418.83605313715452</v>
      </c>
      <c r="Y162" s="11" t="str">
        <f t="shared" si="2"/>
        <v>Not Sustainable</v>
      </c>
    </row>
    <row r="163" spans="1:25" x14ac:dyDescent="0.3">
      <c r="A163" s="8">
        <v>326</v>
      </c>
      <c r="B163" s="15">
        <v>2011</v>
      </c>
      <c r="C163" s="15" t="s">
        <v>25</v>
      </c>
      <c r="D163" s="8" t="s">
        <v>64</v>
      </c>
      <c r="E163" s="20" t="s">
        <v>39</v>
      </c>
      <c r="F163" s="11" t="s">
        <v>28</v>
      </c>
      <c r="G163" s="11" t="s">
        <v>29</v>
      </c>
      <c r="H163" s="21">
        <v>23.331479999999999</v>
      </c>
      <c r="I163" s="21">
        <v>90.804190000000006</v>
      </c>
      <c r="J163" s="22">
        <v>26.6</v>
      </c>
      <c r="K163" s="11">
        <v>25.906735751295336</v>
      </c>
      <c r="L163" s="22">
        <v>1238</v>
      </c>
      <c r="M163" s="22">
        <v>6.98</v>
      </c>
      <c r="N163" s="23">
        <v>5.6</v>
      </c>
      <c r="O163" s="22">
        <v>0.14511469999999999</v>
      </c>
      <c r="P163" s="22">
        <v>2.9271250000000002</v>
      </c>
      <c r="Q163" s="18">
        <v>58.02581</v>
      </c>
      <c r="R163" s="11">
        <f>(L163/L$170)*100</f>
        <v>309.5</v>
      </c>
      <c r="S163" s="11">
        <f>((M163-$M$166)/($M$170-$M$166))*100</f>
        <v>-3.9999999999999147</v>
      </c>
      <c r="T163" s="11">
        <f>(N163/N$170)*100</f>
        <v>55.999999999999993</v>
      </c>
      <c r="U163" s="11">
        <f>(O163/O$170)*100</f>
        <v>145.11469999999997</v>
      </c>
      <c r="V163" s="11">
        <f>(P163/P$170)*100</f>
        <v>975.70833333333337</v>
      </c>
      <c r="W163" s="11">
        <f>(Q163/Q$170)*100</f>
        <v>29.012905</v>
      </c>
      <c r="X163" s="14">
        <f>SUMPRODUCT($L$167:$Q$167, R163:W163)/SUM($L$167:$Q$167)</f>
        <v>346.94531958765623</v>
      </c>
      <c r="Y163" s="11" t="str">
        <f t="shared" si="2"/>
        <v>Not Sustainable</v>
      </c>
    </row>
    <row r="164" spans="1:25" x14ac:dyDescent="0.3">
      <c r="A164" s="8">
        <v>328</v>
      </c>
      <c r="B164" s="15">
        <v>2011</v>
      </c>
      <c r="C164" s="15" t="s">
        <v>25</v>
      </c>
      <c r="D164" s="8" t="s">
        <v>64</v>
      </c>
      <c r="E164" s="20" t="s">
        <v>40</v>
      </c>
      <c r="F164" s="11" t="s">
        <v>28</v>
      </c>
      <c r="G164" s="11" t="s">
        <v>29</v>
      </c>
      <c r="H164" s="21">
        <v>23.331479999999999</v>
      </c>
      <c r="I164" s="21">
        <v>90.804190000000006</v>
      </c>
      <c r="J164" s="22">
        <v>26.9</v>
      </c>
      <c r="K164" s="11">
        <v>53.337397135019806</v>
      </c>
      <c r="L164" s="22">
        <v>1126</v>
      </c>
      <c r="M164" s="22">
        <v>6.98</v>
      </c>
      <c r="N164" s="23">
        <v>5.6</v>
      </c>
      <c r="O164" s="22">
        <v>0.2187393</v>
      </c>
      <c r="P164" s="22">
        <v>4.8135919999999999</v>
      </c>
      <c r="Q164" s="18">
        <v>42.056559999999998</v>
      </c>
      <c r="R164" s="11">
        <f>(L164/L$170)*100</f>
        <v>281.5</v>
      </c>
      <c r="S164" s="11">
        <f>((M164-$M$166)/($M$170-$M$166))*100</f>
        <v>-3.9999999999999147</v>
      </c>
      <c r="T164" s="11">
        <f>(N164/N$170)*100</f>
        <v>55.999999999999993</v>
      </c>
      <c r="U164" s="11">
        <f>(O164/O$170)*100</f>
        <v>218.73929999999996</v>
      </c>
      <c r="V164" s="11">
        <f>(P164/P$170)*100</f>
        <v>1604.5306666666668</v>
      </c>
      <c r="W164" s="11">
        <f>(Q164/Q$170)*100</f>
        <v>21.028279999999999</v>
      </c>
      <c r="X164" s="14">
        <f>SUMPRODUCT($L$167:$Q$167, R164:W164)/SUM($L$167:$Q$167)</f>
        <v>555.59242042769142</v>
      </c>
      <c r="Y164" s="11" t="str">
        <f t="shared" si="2"/>
        <v>Not Sustainable</v>
      </c>
    </row>
    <row r="165" spans="1:25" x14ac:dyDescent="0.3">
      <c r="A165" s="8"/>
      <c r="B165" s="15"/>
      <c r="C165" s="15"/>
      <c r="D165" s="8"/>
      <c r="E165" s="20"/>
      <c r="F165" s="11"/>
      <c r="G165" s="11"/>
      <c r="H165" s="21"/>
      <c r="I165" s="21"/>
      <c r="J165" s="22"/>
      <c r="K165" s="11"/>
      <c r="L165" s="22"/>
      <c r="M165" s="22"/>
      <c r="N165" s="23"/>
      <c r="O165" s="22"/>
      <c r="P165" s="22"/>
      <c r="Q165" s="18"/>
      <c r="R165" s="11"/>
      <c r="S165" s="11"/>
      <c r="T165" s="11"/>
      <c r="U165" s="11"/>
      <c r="V165" s="11"/>
      <c r="W165" s="11"/>
      <c r="X165" s="14"/>
      <c r="Y165" s="11"/>
    </row>
    <row r="166" spans="1:25" x14ac:dyDescent="0.3">
      <c r="A166" s="9"/>
      <c r="B166" s="9"/>
      <c r="C166" s="9"/>
      <c r="D166" s="9"/>
      <c r="E166" s="10"/>
      <c r="F166" s="11"/>
      <c r="G166" s="11"/>
      <c r="H166" s="12"/>
      <c r="I166" s="12"/>
      <c r="J166" s="13" t="s">
        <v>65</v>
      </c>
      <c r="K166" s="11"/>
      <c r="L166" s="13">
        <v>0</v>
      </c>
      <c r="M166" s="13">
        <v>7</v>
      </c>
      <c r="N166" s="13">
        <v>0</v>
      </c>
      <c r="O166" s="13">
        <v>0</v>
      </c>
      <c r="P166" s="13">
        <v>0</v>
      </c>
      <c r="Q166" s="13">
        <v>0</v>
      </c>
      <c r="R166" s="11"/>
      <c r="S166" s="11"/>
      <c r="T166" s="11"/>
      <c r="U166" s="11"/>
      <c r="V166" s="11"/>
      <c r="W166" s="11"/>
      <c r="X166" s="14"/>
      <c r="Y166" s="11"/>
    </row>
    <row r="167" spans="1:25" x14ac:dyDescent="0.3">
      <c r="A167" s="9"/>
      <c r="B167" s="9"/>
      <c r="C167" s="9"/>
      <c r="D167" s="9"/>
      <c r="E167" s="10"/>
      <c r="F167" s="11"/>
      <c r="G167" s="11"/>
      <c r="H167" s="12"/>
      <c r="I167" s="12"/>
      <c r="J167" s="28" t="s">
        <v>66</v>
      </c>
      <c r="K167" s="11"/>
      <c r="L167" s="28">
        <f>L168/L170</f>
        <v>1.8417336853091042E-4</v>
      </c>
      <c r="M167" s="28">
        <f>M168/M170</f>
        <v>9.8225796549818896E-3</v>
      </c>
      <c r="N167" s="28">
        <f>N168/N170</f>
        <v>7.3669347412364163E-3</v>
      </c>
      <c r="O167" s="28">
        <f>O168/O170</f>
        <v>0.73669347412364161</v>
      </c>
      <c r="P167" s="28">
        <f>P168/P170</f>
        <v>0.24556449137454722</v>
      </c>
      <c r="Q167" s="28">
        <f>Q168/Q170</f>
        <v>3.6834673706182084E-4</v>
      </c>
      <c r="R167" s="29">
        <f>SUM(L167:Q167)</f>
        <v>1</v>
      </c>
      <c r="S167" s="11"/>
      <c r="T167" s="11"/>
      <c r="U167" s="11"/>
      <c r="V167" s="11"/>
      <c r="W167" s="11"/>
      <c r="X167" s="14"/>
      <c r="Y167" s="11"/>
    </row>
    <row r="168" spans="1:25" x14ac:dyDescent="0.3">
      <c r="A168" s="9"/>
      <c r="B168" s="9"/>
      <c r="C168" s="9"/>
      <c r="D168" s="9"/>
      <c r="E168" s="10"/>
      <c r="F168" s="11"/>
      <c r="G168" s="11"/>
      <c r="H168" s="12"/>
      <c r="I168" s="12"/>
      <c r="J168" s="13" t="s">
        <v>67</v>
      </c>
      <c r="K168" s="11"/>
      <c r="L168" s="13">
        <f>1/$R$169</f>
        <v>7.3669347412364167E-2</v>
      </c>
      <c r="M168" s="13">
        <f>1/$R$169</f>
        <v>7.3669347412364167E-2</v>
      </c>
      <c r="N168" s="13">
        <f>1/$R$169</f>
        <v>7.3669347412364167E-2</v>
      </c>
      <c r="O168" s="13">
        <f>1/$R$169</f>
        <v>7.3669347412364167E-2</v>
      </c>
      <c r="P168" s="13">
        <f>1/$R$169</f>
        <v>7.3669347412364167E-2</v>
      </c>
      <c r="Q168" s="13">
        <f>1/$R$169</f>
        <v>7.3669347412364167E-2</v>
      </c>
      <c r="R168" s="11"/>
      <c r="S168" s="11"/>
      <c r="T168" s="11"/>
      <c r="U168" s="11"/>
      <c r="V168" s="11"/>
      <c r="W168" s="11"/>
      <c r="X168" s="14"/>
      <c r="Y168" s="11"/>
    </row>
    <row r="169" spans="1:25" x14ac:dyDescent="0.3">
      <c r="A169" s="9"/>
      <c r="B169" s="9"/>
      <c r="C169" s="9"/>
      <c r="D169" s="9"/>
      <c r="E169" s="10"/>
      <c r="F169" s="11"/>
      <c r="G169" s="11"/>
      <c r="H169" s="12"/>
      <c r="I169" s="12"/>
      <c r="J169" s="13" t="s">
        <v>69</v>
      </c>
      <c r="K169" s="11"/>
      <c r="L169" s="13">
        <f>1/L170</f>
        <v>2.5000000000000001E-3</v>
      </c>
      <c r="M169" s="13">
        <f>1/M170</f>
        <v>0.13333333333333333</v>
      </c>
      <c r="N169" s="13">
        <f>1/N170</f>
        <v>0.1</v>
      </c>
      <c r="O169" s="13">
        <f>1/O170</f>
        <v>10</v>
      </c>
      <c r="P169" s="13">
        <f>1/P170</f>
        <v>3.3333333333333335</v>
      </c>
      <c r="Q169" s="13">
        <f>1/Q170</f>
        <v>5.0000000000000001E-3</v>
      </c>
      <c r="R169" s="32">
        <f>SUM(L169:Q169)</f>
        <v>13.574166666666668</v>
      </c>
      <c r="S169" s="11"/>
      <c r="T169" s="11"/>
      <c r="U169" s="11"/>
      <c r="V169" s="11"/>
      <c r="W169" s="11"/>
      <c r="X169" s="14"/>
      <c r="Y169" s="11"/>
    </row>
    <row r="170" spans="1:25" x14ac:dyDescent="0.3">
      <c r="J170" s="30" t="s">
        <v>68</v>
      </c>
      <c r="K170" s="11"/>
      <c r="L170" s="31">
        <v>400</v>
      </c>
      <c r="M170" s="30">
        <v>7.5</v>
      </c>
      <c r="N170" s="13">
        <v>10</v>
      </c>
      <c r="O170" s="13">
        <v>0.1</v>
      </c>
      <c r="P170" s="13">
        <v>0.3</v>
      </c>
      <c r="Q170" s="13">
        <v>200</v>
      </c>
      <c r="R17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SURAT BANERJEE</dc:creator>
  <cp:lastModifiedBy>SURAT BANERJEE</cp:lastModifiedBy>
  <dcterms:created xsi:type="dcterms:W3CDTF">2022-03-01T07:00:40Z</dcterms:created>
  <dcterms:modified xsi:type="dcterms:W3CDTF">2022-03-01T07:03:56Z</dcterms:modified>
</cp:coreProperties>
</file>