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9588CB8D-3A63-45EE-A68F-BDF247D0B28B}" xr6:coauthVersionLast="47" xr6:coauthVersionMax="47" xr10:uidLastSave="{00000000-0000-0000-0000-000000000000}"/>
  <bookViews>
    <workbookView xWindow="-108" yWindow="-108" windowWidth="23256" windowHeight="12456" firstSheet="6" activeTab="9" xr2:uid="{CD244A55-75B4-4191-8201-DFA11F40DC09}"/>
  </bookViews>
  <sheets>
    <sheet name="Balance Sheet" sheetId="1" r:id="rId1"/>
    <sheet name="Income Statement" sheetId="2" r:id="rId2"/>
    <sheet name="Cash Flow Statement" sheetId="3" r:id="rId3"/>
    <sheet name="Ratios" sheetId="4" r:id="rId4"/>
    <sheet name="Profitability Chart" sheetId="5" r:id="rId5"/>
    <sheet name="Liquidity Comparison Chart" sheetId="6" r:id="rId6"/>
    <sheet name="Efficiency Ratios heatmap" sheetId="7" r:id="rId7"/>
    <sheet name="Leverage Ratios Comparison" sheetId="8" r:id="rId8"/>
    <sheet name="Pivot Charts" sheetId="10" r:id="rId9"/>
    <sheet name="Dashboard" sheetId="9" r:id="rId10"/>
  </sheets>
  <definedNames>
    <definedName name="Slicer_Ratios">#N/A</definedName>
  </definedNames>
  <calcPr calcId="191029"/>
  <pivotCaches>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5" l="1"/>
  <c r="D3" i="5"/>
  <c r="D4" i="5"/>
  <c r="D6" i="5"/>
  <c r="D2" i="5"/>
  <c r="D13" i="7"/>
  <c r="D14" i="7"/>
  <c r="D12" i="7"/>
  <c r="J20" i="4" a="1"/>
  <c r="J20" i="4" s="1"/>
  <c r="L9" i="4"/>
  <c r="L10" i="4"/>
  <c r="L11" i="4"/>
  <c r="L12" i="4"/>
  <c r="L13" i="4"/>
  <c r="L14" i="4"/>
  <c r="L15" i="4"/>
  <c r="L16" i="4"/>
  <c r="L17" i="4"/>
  <c r="L18" i="4"/>
  <c r="M18" i="4"/>
  <c r="M17" i="4"/>
  <c r="M16" i="4"/>
  <c r="M15" i="4"/>
  <c r="M14" i="4"/>
  <c r="M13" i="4"/>
  <c r="M12" i="4"/>
  <c r="M11" i="4"/>
  <c r="M10" i="4"/>
  <c r="M9" i="4"/>
  <c r="L4" i="4"/>
  <c r="L5" i="4"/>
  <c r="L6" i="4"/>
  <c r="L7" i="4"/>
  <c r="L8" i="4"/>
  <c r="M8" i="4"/>
  <c r="M7" i="4"/>
  <c r="M6" i="4"/>
  <c r="M4" i="4"/>
  <c r="M5" i="4"/>
  <c r="K5" i="4"/>
  <c r="K4" i="4"/>
  <c r="K18" i="4"/>
  <c r="K17" i="4"/>
  <c r="K16" i="4"/>
  <c r="K15" i="4"/>
  <c r="K14" i="4"/>
  <c r="K13" i="4"/>
  <c r="K12" i="4"/>
  <c r="K11" i="4"/>
  <c r="K10" i="4"/>
  <c r="K9" i="4"/>
  <c r="K8" i="4"/>
  <c r="K7" i="4"/>
  <c r="K6" i="4"/>
  <c r="C52" i="4"/>
  <c r="B52" i="4"/>
  <c r="C41" i="4"/>
  <c r="B41" i="4"/>
  <c r="C60" i="4"/>
  <c r="B60" i="4"/>
  <c r="C57" i="4"/>
  <c r="B57" i="4"/>
  <c r="C49" i="4"/>
  <c r="B49" i="4"/>
  <c r="C46" i="4"/>
  <c r="B46" i="4"/>
  <c r="C38" i="4"/>
  <c r="B38" i="4"/>
  <c r="C35" i="4"/>
  <c r="B35" i="4"/>
  <c r="C29" i="4"/>
  <c r="B29" i="4"/>
  <c r="C25" i="4"/>
  <c r="B25" i="4"/>
  <c r="C18" i="4"/>
  <c r="B18" i="4"/>
  <c r="C14" i="4"/>
  <c r="B14" i="4"/>
  <c r="C11" i="4"/>
  <c r="B11" i="4"/>
  <c r="C7" i="4"/>
  <c r="B7" i="4"/>
  <c r="C3" i="4"/>
  <c r="B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<sst xmlns="http://schemas.openxmlformats.org/spreadsheetml/2006/main" count="256" uniqueCount="184">
  <si>
    <t>December 31,</t>
  </si>
  <si>
    <t>Assets</t>
  </si>
  <si>
    <t>Current assets</t>
  </si>
  <si>
    <t>Cash and cash equivalents</t>
  </si>
  <si>
    <t>Short-term investments</t>
  </si>
  <si>
    <t>Accounts receivable, net</t>
  </si>
  <si>
    <t>Inventory</t>
  </si>
  <si>
    <t>Prepaid expenses and other current assets</t>
  </si>
  <si>
    <t>Total current assets</t>
  </si>
  <si>
    <t>Operating lease vehicles, net</t>
  </si>
  <si>
    <t>Solar energy systems, net</t>
  </si>
  <si>
    <t>Property, plant and equipment, net</t>
  </si>
  <si>
    <t>Operating lease right-of-use assets</t>
  </si>
  <si>
    <t>Digital assets, net</t>
  </si>
  <si>
    <t>Intangible assets, net</t>
  </si>
  <si>
    <t>Goodwill</t>
  </si>
  <si>
    <t>Deferred tax assets</t>
  </si>
  <si>
    <t>Other non-current assets</t>
  </si>
  <si>
    <t>Total assets</t>
  </si>
  <si>
    <t>Liabilities</t>
  </si>
  <si>
    <t>Current liabilities</t>
  </si>
  <si>
    <t>Accounts payable</t>
  </si>
  <si>
    <t>Accrued liabilities and other</t>
  </si>
  <si>
    <t>Deferred revenue</t>
  </si>
  <si>
    <t>Current portion of debt and finance leases</t>
  </si>
  <si>
    <t>Total current liabilities</t>
  </si>
  <si>
    <t>Debt and finance leases, net of current portion</t>
  </si>
  <si>
    <t>Deferred revenue, net of current portion</t>
  </si>
  <si>
    <t>Other long-term liabilities</t>
  </si>
  <si>
    <t>Total liabilities</t>
  </si>
  <si>
    <t>Commitments and contingencies (Note 14)</t>
  </si>
  <si>
    <t>Redeemable noncontrolling interests in subsidiaries</t>
  </si>
  <si>
    <t>Equity</t>
  </si>
  <si>
    <t>Stockholders’ equity</t>
  </si>
  <si>
    <t>Preferred stock; $0.001 par value; 100 shares authorized; no shares issued and outstanding</t>
  </si>
  <si>
    <t>Common stock; $0.001 par value; 6,000 shares authorized; 3,216 and 3,185 shares issued and outstanding as of December 31, 2024 and December 31, 2023, respectively</t>
  </si>
  <si>
    <t>Additional paid-in capital</t>
  </si>
  <si>
    <t>Accumulated other comprehensive loss</t>
  </si>
  <si>
    <t>Retained earnings</t>
  </si>
  <si>
    <t>Total stockholders’ equity</t>
  </si>
  <si>
    <t>Noncontrolling interests in subsidiaries</t>
  </si>
  <si>
    <t>Total liabilities and equity</t>
  </si>
  <si>
    <t>Balance sheet</t>
  </si>
  <si>
    <t>Income Statement</t>
  </si>
  <si>
    <t>Revenues</t>
  </si>
  <si>
    <t>Automotive sales</t>
  </si>
  <si>
    <t>Automotive regulatory credits</t>
  </si>
  <si>
    <t>Automotive leasing</t>
  </si>
  <si>
    <t>Total automotive revenues</t>
  </si>
  <si>
    <t>Energy generation and storage</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</si>
  <si>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</si>
  <si>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</si>
  <si>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</si>
  <si>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</si>
  <si>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</si>
  <si>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</si>
  <si>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</si>
  <si>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</si>
  <si>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</si>
  <si>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</si>
  <si>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</si>
  <si>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Income from operations</t>
  </si>
  <si>
    <t>Interest income</t>
  </si>
  <si>
    <t>Interest expense</t>
  </si>
  <si>
    <t>Other income (expense), net</t>
  </si>
  <si>
    <t>Income before income taxes</t>
  </si>
  <si>
    <t>Provision for (benefit from) income taxes</t>
  </si>
  <si>
    <t>Net income</t>
  </si>
  <si>
    <t>Net income (loss) attributable to noncontrolling interests and redeemable noncontrolling interests in subsidiaries</t>
  </si>
  <si>
    <t>Net income attributable to common stockholders</t>
  </si>
  <si>
    <t>Net income per share of common stock attributable to common stockholders</t>
  </si>
  <si>
    <t>Basic</t>
  </si>
  <si>
    <t>Diluted</t>
  </si>
  <si>
    <t>Weighted average shares used in computing net income per share of common stock</t>
  </si>
  <si>
    <t>Year Ended December 31,</t>
  </si>
  <si>
    <t>Cash Flows from Operating Activities</t>
  </si>
  <si>
    <t>Adjustments to reconcile net income to net cash provided by operating activities:</t>
  </si>
  <si>
    <t>Depreciation, amortization and impairment</t>
  </si>
  <si>
    <t>Stock-based compensation</t>
  </si>
  <si>
    <t>Inventory and purchase commitments write-downs</t>
  </si>
  <si>
    <t>Foreign currency transaction net unrealized (gain) loss</t>
  </si>
  <si>
    <t>Deferred income taxes</t>
  </si>
  <si>
    <t>Non-cash interest and other operating activities</t>
  </si>
  <si>
    <t>Digital assets (gain) loss, net</t>
  </si>
  <si>
    <t>Changes in operating assets and liabilities:</t>
  </si>
  <si>
    <t>Accounts receivable</t>
  </si>
  <si>
    <t>Operating lease vehicles</t>
  </si>
  <si>
    <t>Prepaid expenses and other assets</t>
  </si>
  <si>
    <t>Accounts payable, accrued and other liabilities</t>
  </si>
  <si>
    <t>Net cash provided by operating activities</t>
  </si>
  <si>
    <t>Cash Flows from Investing Activities</t>
  </si>
  <si>
    <t>Purchases of property and equipment excluding finance leases, net of sales</t>
  </si>
  <si>
    <t>Purchases of solar energy systems, net of sales</t>
  </si>
  <si>
    <t>Proceeds from sales of digital assets</t>
  </si>
  <si>
    <t>Purchase of intangible assets</t>
  </si>
  <si>
    <t>Purchases of investments</t>
  </si>
  <si>
    <t>Proceeds from maturities of investments</t>
  </si>
  <si>
    <t>Proceeds from sales of investments</t>
  </si>
  <si>
    <t>Receipt of government grants</t>
  </si>
  <si>
    <t>Business combinations, net of cash acquired</t>
  </si>
  <si>
    <t>Net cash used in investing activities</t>
  </si>
  <si>
    <t>Cash Flows from Financing Activities</t>
  </si>
  <si>
    <t>Proceeds from issuances of debt</t>
  </si>
  <si>
    <t>Repayments of debt</t>
  </si>
  <si>
    <t>Proceeds from exercises of stock options and other stock issuances</t>
  </si>
  <si>
    <t>Principal payments on finance leases</t>
  </si>
  <si>
    <t>Debt issuance costs</t>
  </si>
  <si>
    <t>Distributions paid to noncontrolling interests in subsidiaries</t>
  </si>
  <si>
    <t>Payments for buy-outs of noncontrolling interests in subsidiaries</t>
  </si>
  <si>
    <t>Net cash provided by (used in)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</si>
  <si>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</si>
  <si>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</si>
  <si>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</si>
  <si>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</si>
  <si>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</si>
  <si>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Acquisitions of property and equipment included in liabilities</t>
  </si>
  <si>
    <t>Supplemental Disclosures</t>
  </si>
  <si>
    <t>Cash paid during the period for interest</t>
  </si>
  <si>
    <t>Cash paid during the period for income taxes, net of refunds</t>
  </si>
  <si>
    <t>Cash Flow Statement</t>
  </si>
  <si>
    <t>TESLA Inc.</t>
  </si>
  <si>
    <t>Liquidity Ratios</t>
  </si>
  <si>
    <t>Current Ratio= Current Assets/Current liabilities</t>
  </si>
  <si>
    <t>-</t>
  </si>
  <si>
    <t>Quick Ratio= (Current assets-Inventory-Prepaid Expenses)/Current liabilities</t>
  </si>
  <si>
    <t>Profitability Ratios</t>
  </si>
  <si>
    <t>Gross Profit margin= (Gross Profit/Total Revenue)*100</t>
  </si>
  <si>
    <t>Operating margin= (Income from operations/Total revenue)*100</t>
  </si>
  <si>
    <t>Net Profit margin= (Net Profit/Total Revenue)*100</t>
  </si>
  <si>
    <r>
      <rPr>
        <b/>
        <sz val="12"/>
        <color theme="1"/>
        <rFont val="Calibri"/>
        <family val="2"/>
      </rPr>
      <t>Comments:</t>
    </r>
    <r>
      <rPr>
        <sz val="12"/>
        <color theme="1"/>
        <rFont val="Calibri"/>
        <family val="2"/>
      </rPr>
      <t xml:space="preserve"> There is a significant decrease in net profitabily in 2024.</t>
    </r>
  </si>
  <si>
    <r>
      <rPr>
        <b/>
        <sz val="12"/>
        <color theme="1"/>
        <rFont val="Calibri"/>
        <family val="2"/>
      </rPr>
      <t>Comments:</t>
    </r>
    <r>
      <rPr>
        <sz val="12"/>
        <color theme="1"/>
        <rFont val="Calibri"/>
        <family val="2"/>
      </rPr>
      <t>There is slight decrease in gross margin from 2023 to 2024.</t>
    </r>
  </si>
  <si>
    <r>
      <rPr>
        <b/>
        <sz val="12"/>
        <color theme="1"/>
        <rFont val="Calibri"/>
        <family val="2"/>
      </rPr>
      <t xml:space="preserve">Comments: </t>
    </r>
    <r>
      <rPr>
        <sz val="12"/>
        <color theme="1"/>
        <rFont val="Calibri"/>
        <family val="2"/>
      </rPr>
      <t>There is a decrease in operating efficiency.</t>
    </r>
  </si>
  <si>
    <r>
      <rPr>
        <b/>
        <sz val="12"/>
        <color theme="1"/>
        <rFont val="Calibri"/>
        <family val="2"/>
      </rPr>
      <t>Comments:</t>
    </r>
    <r>
      <rPr>
        <sz val="12"/>
        <color theme="1"/>
        <rFont val="Calibri"/>
        <family val="2"/>
      </rPr>
      <t xml:space="preserve"> There is a significant decrease in return to shareholders in 2024.</t>
    </r>
  </si>
  <si>
    <t>ROE= (Net income/ Shareholder's Equity)*100</t>
  </si>
  <si>
    <t>ROA= (Net income/ Total Assets)*100</t>
  </si>
  <si>
    <r>
      <rPr>
        <b/>
        <sz val="12"/>
        <color theme="1"/>
        <rFont val="Calibri"/>
        <family val="2"/>
      </rPr>
      <t>Comments:</t>
    </r>
    <r>
      <rPr>
        <sz val="12"/>
        <color theme="1"/>
        <rFont val="Calibri"/>
        <family val="2"/>
      </rPr>
      <t xml:space="preserve"> There is decrease in ROA which suggests decrease in efficiency in utilising assets</t>
    </r>
  </si>
  <si>
    <t>Solvency ratios</t>
  </si>
  <si>
    <t>D/E Ratio= Total liabilities/ Total Shareholder's equity</t>
  </si>
  <si>
    <t xml:space="preserve"> Interest coverage ratio</t>
  </si>
  <si>
    <t xml:space="preserve"> Interest coverage ratio= EBIT/Interest Expense</t>
  </si>
  <si>
    <t>Efficiency ratios</t>
  </si>
  <si>
    <r>
      <rPr>
        <b/>
        <sz val="12"/>
        <color theme="1"/>
        <rFont val="Calibri"/>
        <family val="2"/>
      </rPr>
      <t>Comments:</t>
    </r>
    <r>
      <rPr>
        <sz val="12"/>
        <color theme="1"/>
        <rFont val="Calibri"/>
        <family val="2"/>
      </rPr>
      <t xml:space="preserve"> Improvement in the short term liquidity in 2024</t>
    </r>
  </si>
  <si>
    <r>
      <rPr>
        <b/>
        <sz val="12"/>
        <color theme="1"/>
        <rFont val="Calibri"/>
        <family val="2"/>
      </rPr>
      <t>Comments</t>
    </r>
    <r>
      <rPr>
        <sz val="12"/>
        <color theme="1"/>
        <rFont val="Calibri"/>
        <family val="2"/>
      </rPr>
      <t>: Stronger quick liquidity position in 2024</t>
    </r>
  </si>
  <si>
    <r>
      <rPr>
        <b/>
        <sz val="12"/>
        <color theme="1"/>
        <rFont val="Calibri"/>
        <family val="2"/>
      </rPr>
      <t>Comments</t>
    </r>
    <r>
      <rPr>
        <sz val="12"/>
        <color theme="1"/>
        <rFont val="Calibri"/>
        <family val="2"/>
      </rPr>
      <t>: There is a slight improvement in leverage.</t>
    </r>
  </si>
  <si>
    <r>
      <rPr>
        <b/>
        <sz val="12"/>
        <color theme="1"/>
        <rFont val="Calibri"/>
        <family val="2"/>
      </rPr>
      <t>Comments</t>
    </r>
    <r>
      <rPr>
        <sz val="12"/>
        <color theme="1"/>
        <rFont val="Calibri"/>
        <family val="2"/>
      </rPr>
      <t>: There is a decline in interest coverage but its still stong number.</t>
    </r>
  </si>
  <si>
    <r>
      <rPr>
        <b/>
        <sz val="12"/>
        <color theme="1"/>
        <rFont val="Calibri"/>
        <family val="2"/>
      </rPr>
      <t>Comments</t>
    </r>
    <r>
      <rPr>
        <sz val="12"/>
        <color theme="1"/>
        <rFont val="Calibri"/>
        <family val="2"/>
      </rPr>
      <t>: There is a slight decline in asset utilisation efficiency.</t>
    </r>
  </si>
  <si>
    <t>Asset turnover= Revenue/ Average total assets</t>
  </si>
  <si>
    <t>Inventory Turnover= COGS/ Average inventory</t>
  </si>
  <si>
    <t>Cash Flow Ratio</t>
  </si>
  <si>
    <t>Free cash Flow= Operating cash flow - Capex</t>
  </si>
  <si>
    <t>OCF Ratio= Cash from Operating activities/ Current liabilities</t>
  </si>
  <si>
    <r>
      <rPr>
        <b/>
        <sz val="12"/>
        <color theme="1"/>
        <rFont val="Calibri"/>
        <family val="2"/>
      </rPr>
      <t>Comments</t>
    </r>
    <r>
      <rPr>
        <sz val="12"/>
        <color theme="1"/>
        <rFont val="Calibri"/>
        <family val="2"/>
      </rPr>
      <t>: There is a improvement in inventory turnover in 2024 indicating inventory efficiency.</t>
    </r>
  </si>
  <si>
    <r>
      <rPr>
        <b/>
        <sz val="12"/>
        <color theme="1"/>
        <rFont val="Calibri"/>
        <family val="2"/>
      </rPr>
      <t>Comments</t>
    </r>
    <r>
      <rPr>
        <sz val="12"/>
        <color theme="1"/>
        <rFont val="Calibri"/>
        <family val="2"/>
      </rPr>
      <t>: There is a decrease in Free cash Flow in 2024 due to higher Capex.</t>
    </r>
  </si>
  <si>
    <r>
      <rPr>
        <b/>
        <sz val="12"/>
        <color theme="1"/>
        <rFont val="Calibri"/>
        <family val="2"/>
      </rPr>
      <t>Comments</t>
    </r>
    <r>
      <rPr>
        <sz val="12"/>
        <color theme="1"/>
        <rFont val="Calibri"/>
        <family val="2"/>
      </rPr>
      <t>: There is a improvement in coverage of liability through cash flow in 2024, so better cash buffer.</t>
    </r>
  </si>
  <si>
    <t>Debt ratio= Total Liability/ Total Assets</t>
  </si>
  <si>
    <r>
      <rPr>
        <b/>
        <sz val="12"/>
        <color theme="1"/>
        <rFont val="Calibri"/>
        <family val="2"/>
      </rPr>
      <t>Comments</t>
    </r>
    <r>
      <rPr>
        <sz val="12"/>
        <color theme="1"/>
        <rFont val="Calibri"/>
        <family val="2"/>
      </rPr>
      <t>: There is no significant change.</t>
    </r>
  </si>
  <si>
    <t xml:space="preserve"> Receivable Turnover ratio= Revenue/Accounts receivable</t>
  </si>
  <si>
    <r>
      <rPr>
        <b/>
        <sz val="12"/>
        <color theme="1"/>
        <rFont val="Calibri"/>
        <family val="2"/>
      </rPr>
      <t>Comments</t>
    </r>
    <r>
      <rPr>
        <sz val="12"/>
        <color theme="1"/>
        <rFont val="Calibri"/>
        <family val="2"/>
      </rPr>
      <t>: More collection time in 2024.</t>
    </r>
  </si>
  <si>
    <t>Ratios</t>
  </si>
  <si>
    <t xml:space="preserve"> Gross profit Margin</t>
  </si>
  <si>
    <t xml:space="preserve"> Operating margin</t>
  </si>
  <si>
    <t xml:space="preserve"> Net Profit Margin</t>
  </si>
  <si>
    <t xml:space="preserve"> Return on Equity (ROE)</t>
  </si>
  <si>
    <t xml:space="preserve"> Return on Assets (ROA)</t>
  </si>
  <si>
    <t xml:space="preserve"> Current Ratio</t>
  </si>
  <si>
    <t xml:space="preserve"> Quick ratio</t>
  </si>
  <si>
    <t xml:space="preserve"> Debt to equity Ratio</t>
  </si>
  <si>
    <t>Debt Ratio</t>
  </si>
  <si>
    <t xml:space="preserve"> Asset Turnover ratio</t>
  </si>
  <si>
    <t xml:space="preserve"> Inventory Turnover ratio</t>
  </si>
  <si>
    <t xml:space="preserve"> Receivable Turnover ratio</t>
  </si>
  <si>
    <t xml:space="preserve"> Operating Cash Flow ratio</t>
  </si>
  <si>
    <t xml:space="preserve"> Free Cash Flow</t>
  </si>
  <si>
    <t>Year</t>
  </si>
  <si>
    <t>Higher Performance</t>
  </si>
  <si>
    <t>Heatmap</t>
  </si>
  <si>
    <t>Deteriorated Efficiency</t>
  </si>
  <si>
    <t>Mid-level</t>
  </si>
  <si>
    <t>YOY change</t>
  </si>
  <si>
    <t>Ratios-1</t>
  </si>
  <si>
    <t>Values</t>
  </si>
  <si>
    <t>Year 2023</t>
  </si>
  <si>
    <t>Year 2024</t>
  </si>
  <si>
    <t xml:space="preserve"> Ratios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</si>
</sst>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4" x14ac:knownFonts="1">
    <font>
      <sz val="11"/>
      <color theme="1"/>
      <name val="Calibri"/>
      <family val="2"/>
    </font>
    <font>
      <sz val="11"/>
      <color theme="1"/>
      <name val="Calibri"/>
      <family val="2"/>
    </font>
    <font>
      <b/>
      <sz val="11"/>
      <color theme="1"/>
      <name val="Calibri"/>
      <family val="2"/>
    </font>
    <font>
      <b/>
      <sz val="12"/>
      <color theme="1"/>
      <name val="Times New Roman"/>
      <family val="1"/>
    </font>
    <font>
      <sz val="12"/>
      <color theme="1"/>
      <name val="Calibri"/>
      <family val="2"/>
    </font>
    <font>
      <b/>
      <sz val="12"/>
      <color rgb="FF000000"/>
      <name val="Calibri"/>
      <family val="2"/>
    </font>
    <font>
      <sz val="12"/>
      <color rgb="FF000000"/>
      <name val="Calibri"/>
      <family val="2"/>
    </font>
    <font>
      <b/>
      <sz val="12"/>
      <color theme="1"/>
      <name val="Calibri"/>
      <family val="2"/>
    </font>
    <font>
      <b/>
      <sz val="24"/>
      <color theme="1"/>
      <name val="Calibri"/>
      <family val="2"/>
    </font>
    <font>
      <b/>
      <sz val="26"/>
      <color theme="1"/>
      <name val="Calibri"/>
      <family val="2"/>
    </font>
    <font>
      <sz val="14"/>
      <color theme="1"/>
      <name val="Calibri"/>
      <family val="2"/>
    </font>
    <font>
      <b/>
      <sz val="14"/>
      <color rgb="FF000000"/>
      <name val="Calibri"/>
      <family val="2"/>
    </font>
    <font>
      <sz val="8"/>
      <name val="Calibri"/>
      <family val="2"/>
    </font>
    <font>
      <sz val="12"/>
      <color rgb="FFFF0000"/>
      <name val="Calibri"/>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6" tint="-0.249977111117893"/>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s>
  <cellStyleXfs count="2">
    <xf numFmtId="0" fontId="0" fillId="0" borderId="0"/>
    <xf numFmtId="9" fontId="1" fillId="0" borderId="0" applyFont="0" applyFill="0" applyBorder="0" applyAlignment="0" applyProtection="0"/>
  </cellStyleXfs>
  <cellXfs count="57">
    <xf numFmtId="0" fontId="0" fillId="0" borderId="0" xfId="0"/>
    <xf numFmtId="0" fontId="0" fillId="2" borderId="1" xfId="0" applyFill="1" applyBorder="1"/>
    <xf numFmtId="0" fontId="4" fillId="2" borderId="1" xfId="0" applyFont="1" applyFill="1" applyBorder="1" applyAlignment="1">
      <alignment vertical="center" wrapText="1"/>
    </xf>
    <xf numFmtId="0" fontId="5" fillId="2" borderId="1" xfId="0" applyFont="1" applyFill="1" applyBorder="1" applyAlignment="1">
      <alignment horizontal="center" wrapText="1"/>
    </xf>
    <xf numFmtId="0" fontId="5" fillId="2" borderId="1" xfId="0" applyFont="1" applyFill="1" applyBorder="1" applyAlignment="1">
      <alignment horizontal="left" wrapText="1"/>
    </xf>
    <xf numFmtId="0" fontId="6" fillId="2" borderId="1" xfId="0" applyFont="1" applyFill="1" applyBorder="1" applyAlignment="1">
      <alignment horizontal="left" wrapText="1"/>
    </xf>
    <xf numFmtId="0" fontId="6" fillId="2" borderId="1" xfId="0" applyFont="1" applyFill="1" applyBorder="1" applyAlignment="1">
      <alignment horizontal="left" wrapText="1" indent="1"/>
    </xf>
    <xf numFmtId="0" fontId="6" fillId="2" borderId="1" xfId="0" applyFont="1" applyFill="1" applyBorder="1" applyAlignment="1">
      <alignment horizontal="left" wrapText="1" indent="2"/>
    </xf>
    <xf numFmtId="0" fontId="5" fillId="2" borderId="1" xfId="0" applyFont="1" applyFill="1" applyBorder="1" applyAlignment="1">
      <alignment horizontal="left" wrapText="1" indent="2"/>
    </xf>
    <xf numFmtId="0" fontId="6" fillId="2" borderId="1" xfId="0" applyFont="1" applyFill="1" applyBorder="1" applyAlignment="1">
      <alignment horizontal="left" vertical="center" wrapText="1" indent="2"/>
    </xf>
    <xf numFmtId="0" fontId="0" fillId="0" borderId="1" xfId="0" applyBorder="1"/>
    <xf numFmtId="0" fontId="4" fillId="0" borderId="0" xfId="0" applyFont="1"/>
    <xf numFmtId="0" fontId="4" fillId="0" borderId="1" xfId="0" applyFont="1" applyBorder="1"/>
    <xf numFmtId="0" fontId="5" fillId="2" borderId="1" xfId="0" applyFont="1" applyFill="1" applyBorder="1" applyAlignment="1">
      <alignment vertical="top" wrapText="1"/>
    </xf>
    <xf numFmtId="0" fontId="6" fillId="2" borderId="1" xfId="0" applyFont="1" applyFill="1" applyBorder="1" applyAlignment="1">
      <alignment vertical="top" wrapText="1"/>
    </xf>
    <xf numFmtId="0" fontId="5" fillId="2" borderId="1" xfId="0" applyFont="1" applyFill="1" applyBorder="1" applyAlignment="1">
      <alignment wrapText="1"/>
    </xf>
    <xf numFmtId="0" fontId="6" fillId="2" borderId="1" xfId="0" applyFont="1" applyFill="1" applyBorder="1" applyAlignment="1">
      <alignment wrapText="1"/>
    </xf>
    <xf numFmtId="0" fontId="9" fillId="0" borderId="0" xfId="0" applyFont="1" applyAlignment="1">
      <alignment horizontal="center"/>
    </xf>
    <xf numFmtId="0" fontId="5" fillId="2" borderId="1" xfId="0" applyFont="1" applyFill="1" applyBorder="1" applyAlignment="1">
      <alignment horizontal="center" vertical="center" wrapText="1"/>
    </xf>
    <xf numFmtId="0" fontId="4" fillId="2" borderId="1" xfId="0" applyFont="1" applyFill="1" applyBorder="1"/>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wrapText="1" indent="1"/>
    </xf>
    <xf numFmtId="0" fontId="2" fillId="0" borderId="0" xfId="0" applyFont="1"/>
    <xf numFmtId="0" fontId="3" fillId="0" borderId="1" xfId="0" applyFont="1" applyBorder="1" applyAlignment="1">
      <alignment horizontal="center" vertical="center" wrapText="1"/>
    </xf>
    <xf numFmtId="0" fontId="9" fillId="0" borderId="1" xfId="0" applyFont="1" applyBorder="1" applyAlignment="1">
      <alignment horizontal="center"/>
    </xf>
    <xf numFmtId="0" fontId="11" fillId="2" borderId="1" xfId="0" applyFont="1" applyFill="1" applyBorder="1" applyAlignment="1">
      <alignment horizontal="center" vertical="center" wrapText="1"/>
    </xf>
    <xf numFmtId="0" fontId="7" fillId="0" borderId="0" xfId="0" applyFont="1"/>
    <xf numFmtId="0" fontId="4" fillId="3" borderId="1" xfId="0" applyFont="1" applyFill="1" applyBorder="1"/>
    <xf numFmtId="10" fontId="4" fillId="3" borderId="1" xfId="1" applyNumberFormat="1" applyFont="1" applyFill="1" applyBorder="1"/>
    <xf numFmtId="0" fontId="4" fillId="0" borderId="0" xfId="0" applyFont="1" applyAlignment="1">
      <alignment horizontal="left" wrapText="1"/>
    </xf>
    <xf numFmtId="164" fontId="4" fillId="3" borderId="1" xfId="1" applyNumberFormat="1" applyFont="1" applyFill="1" applyBorder="1"/>
    <xf numFmtId="10" fontId="4" fillId="2" borderId="1" xfId="0" applyNumberFormat="1" applyFont="1" applyFill="1" applyBorder="1"/>
    <xf numFmtId="10" fontId="0" fillId="0" borderId="1" xfId="1" applyNumberFormat="1" applyFont="1" applyBorder="1"/>
    <xf numFmtId="0" fontId="2" fillId="0" borderId="0" xfId="0" applyFont="1" applyAlignment="1">
      <alignment horizontal="center" vertical="center" wrapText="1"/>
    </xf>
    <xf numFmtId="0" fontId="0" fillId="0" borderId="0" xfId="0" applyAlignment="1">
      <alignment vertical="center" wrapText="1"/>
    </xf>
    <xf numFmtId="0" fontId="0" fillId="4" borderId="0" xfId="0" applyFill="1"/>
    <xf numFmtId="0" fontId="0" fillId="5" borderId="0" xfId="0" applyFill="1"/>
    <xf numFmtId="0" fontId="0" fillId="6" borderId="0" xfId="0" applyFill="1"/>
    <xf numFmtId="0" fontId="10" fillId="0" borderId="8" xfId="0" applyFont="1" applyBorder="1"/>
    <xf numFmtId="2" fontId="10" fillId="0" borderId="8" xfId="0" applyNumberFormat="1" applyFont="1" applyBorder="1"/>
    <xf numFmtId="0" fontId="2" fillId="0" borderId="1" xfId="0" applyFont="1" applyBorder="1"/>
    <xf numFmtId="165" fontId="0" fillId="0" borderId="1" xfId="0" applyNumberFormat="1" applyBorder="1"/>
    <xf numFmtId="10" fontId="0" fillId="2" borderId="1" xfId="0" applyNumberFormat="1" applyFill="1" applyBorder="1"/>
    <xf numFmtId="0" fontId="0" fillId="0" borderId="0" xfId="0" pivotButton="1"/>
    <xf numFmtId="0" fontId="0" fillId="0" borderId="0" xfId="0" applyAlignment="1">
      <alignment horizontal="left"/>
    </xf>
    <xf numFmtId="165" fontId="0" fillId="0" borderId="0" xfId="0" applyNumberFormat="1"/>
    <xf numFmtId="0" fontId="7" fillId="0" borderId="1" xfId="0" applyFont="1" applyBorder="1"/>
    <xf numFmtId="0" fontId="13" fillId="0" borderId="1" xfId="0" applyFont="1" applyBorder="1" applyAlignment="1">
      <alignment horizontal="center"/>
    </xf>
    <xf numFmtId="0" fontId="4" fillId="0" borderId="1" xfId="0"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4" fillId="0" borderId="2" xfId="0" applyFont="1" applyBorder="1" applyAlignment="1">
      <alignment horizontal="left" wrapText="1"/>
    </xf>
    <xf numFmtId="0" fontId="4" fillId="0" borderId="7" xfId="0" applyFont="1" applyBorder="1" applyAlignment="1">
      <alignment horizontal="left" wrapText="1"/>
    </xf>
    <xf numFmtId="0" fontId="8" fillId="0" borderId="0" xfId="0" applyFont="1" applyAlignment="1">
      <alignment horizontal="center"/>
    </xf>
  </cellXfs>
  <cellStyles count="2">
    <cellStyle name="Normal" xfId="0" builtinId="0"/>
    <cellStyle name="Percent" xfId="1" builtinId="5"/>
  </cellStyles>
  <dxfs count="9">
    <dxf>
      <numFmt numFmtId="165" formatCode="0.000"/>
    </dxf>
    <dxf>
      <numFmt numFmtId="165" formatCode="0.000"/>
    </dxf>
    <dxf>
      <numFmt numFmtId="165" formatCode="0.000"/>
    </dxf>
    <dxf>
      <numFmt numFmtId="165" formatCode="0.000"/>
    </dxf>
    <dxf>
      <numFmt numFmtId="165" formatCode="0.000"/>
    </dxf>
    <dxf>
      <fill>
        <patternFill>
          <bgColor theme="6" tint="0.59996337778862885"/>
        </patternFill>
      </fill>
    </dxf>
    <dxf>
      <fill>
        <patternFill>
          <bgColor rgb="FFFFC7CE"/>
        </patternFill>
      </fill>
    </dxf>
    <dxf>
      <numFmt numFmtId="165" formatCode="0.000"/>
    </dxf>
    <dxf>
      <numFmt numFmtId="165" formatCode="0.00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Profitability Ratios of 2023 vs 2024</a:t>
            </a: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258593628654994"/>
          <c:y val="0.15045498351877318"/>
          <c:w val="0.79084908268111409"/>
          <c:h val="0.80313254246573351"/>
        </c:manualLayout>
      </c:layout>
      <c:lineChart>
        <c:grouping val="standard"/>
        <c:varyColors val="0"/>
        <c:ser>
          <c:idx val="0"/>
          <c:order val="0"/>
          <c:tx>
            <c:strRef>
              <c:f>'Profitability Chart'!$A$2</c:f>
              <c:strCache>
                <c:ptCount val="1"/>
                <c:pt idx="0">
                  <c:v> Gross profit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'Profitability Chart'!$B$1:$C$1</c:f>
              <c:numCache>
                <c:formatCode>General</c:formatCode>
                <c:ptCount val="2"/>
                <c:pt idx="0">
                  <c:v>2023</c:v>
                </c:pt>
                <c:pt idx="1">
                  <c:v>2024</c:v>
                </c:pt>
              </c:numCache>
            </c:numRef>
          </c:cat>
          <c:val>
            <c:numRef>
              <c:f>'Profitability Chart'!$B$2:$C$2</c:f>
              <c:numCache>
                <c:formatCode>0.00%</c:formatCode>
                <c:ptCount val="2"/>
                <c:pt idx="0">
                  <c:v>0.18248891736331416</c:v>
                </c:pt>
                <c:pt idx="1">
                  <c:v>0.17862626676220697</c:v>
                </c:pt>
              </c:numCache>
            </c:numRef>
          </c:val>
          <c:smooth val="0"/>
          <c:extLst>
            <c:ext xmlns:c16="http://schemas.microsoft.com/office/drawing/2014/chart" uri="{C3380CC4-5D6E-409C-BE32-E72D297353CC}">
              <c16:uniqueId val="{00000000-AA8B-49A3-A985-2E313C672B67}"/>
            </c:ext>
          </c:extLst>
        </c:ser>
        <c:ser>
          <c:idx val="1"/>
          <c:order val="1"/>
          <c:tx>
            <c:strRef>
              <c:f>'Profitability Chart'!$A$3</c:f>
              <c:strCache>
                <c:ptCount val="1"/>
                <c:pt idx="0">
                  <c:v> Operating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layout>
                <c:manualLayout>
                  <c:x val="-1.4620554577117178E-2"/>
                  <c:y val="-3.200133447309491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A8B-49A3-A985-2E313C672B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'Profitability Chart'!$B$1:$C$1</c:f>
              <c:numCache>
                <c:formatCode>General</c:formatCode>
                <c:ptCount val="2"/>
                <c:pt idx="0">
                  <c:v>2023</c:v>
                </c:pt>
                <c:pt idx="1">
                  <c:v>2024</c:v>
                </c:pt>
              </c:numCache>
            </c:numRef>
          </c:cat>
          <c:val>
            <c:numRef>
              <c:f>'Profitability Chart'!$B$3:$C$3</c:f>
              <c:numCache>
                <c:formatCode>0.00%</c:formatCode>
                <c:ptCount val="2"/>
                <c:pt idx="0">
                  <c:v>9.1874799789197395E-2</c:v>
                </c:pt>
                <c:pt idx="1">
                  <c:v>7.2433207083631893E-2</c:v>
                </c:pt>
              </c:numCache>
            </c:numRef>
          </c:val>
          <c:smooth val="0"/>
          <c:extLst>
            <c:ext xmlns:c16="http://schemas.microsoft.com/office/drawing/2014/chart" uri="{C3380CC4-5D6E-409C-BE32-E72D297353CC}">
              <c16:uniqueId val="{00000001-AA8B-49A3-A985-2E313C672B67}"/>
            </c:ext>
          </c:extLst>
        </c:ser>
        <c:ser>
          <c:idx val="2"/>
          <c:order val="2"/>
          <c:tx>
            <c:strRef>
              <c:f>'Profitability Chart'!$A$4</c:f>
              <c:strCache>
                <c:ptCount val="1"/>
                <c:pt idx="0">
                  <c:v> Net Profit Margin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Lbl>
              <c:idx val="1"/>
              <c:layout>
                <c:manualLayout>
                  <c:x val="2.7649352256243799E-3"/>
                  <c:y val="6.423261140813227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A8B-49A3-A985-2E313C672B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'Profitability Chart'!$B$1:$C$1</c:f>
              <c:numCache>
                <c:formatCode>General</c:formatCode>
                <c:ptCount val="2"/>
                <c:pt idx="0">
                  <c:v>2023</c:v>
                </c:pt>
                <c:pt idx="1">
                  <c:v>2024</c:v>
                </c:pt>
              </c:numCache>
            </c:numRef>
          </c:cat>
          <c:val>
            <c:numRef>
              <c:f>'Profitability Chart'!$B$4:$C$4</c:f>
              <c:numCache>
                <c:formatCode>0.00%</c:formatCode>
                <c:ptCount val="2"/>
                <c:pt idx="0">
                  <c:v>0.1547332417099811</c:v>
                </c:pt>
                <c:pt idx="1">
                  <c:v>7.322141467908691E-2</c:v>
                </c:pt>
              </c:numCache>
            </c:numRef>
          </c:val>
          <c:smooth val="0"/>
          <c:extLst>
            <c:ext xmlns:c16="http://schemas.microsoft.com/office/drawing/2014/chart" uri="{C3380CC4-5D6E-409C-BE32-E72D297353CC}">
              <c16:uniqueId val="{00000002-AA8B-49A3-A985-2E313C672B67}"/>
            </c:ext>
          </c:extLst>
        </c:ser>
        <c:ser>
          <c:idx val="3"/>
          <c:order val="3"/>
          <c:tx>
            <c:strRef>
              <c:f>'Profitability Chart'!$A$5</c:f>
              <c:strCache>
                <c:ptCount val="1"/>
                <c:pt idx="0">
                  <c:v> Return on Equity (ROE)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'Profitability Chart'!$B$1:$C$1</c:f>
              <c:numCache>
                <c:formatCode>General</c:formatCode>
                <c:ptCount val="2"/>
                <c:pt idx="0">
                  <c:v>2023</c:v>
                </c:pt>
                <c:pt idx="1">
                  <c:v>2024</c:v>
                </c:pt>
              </c:numCache>
            </c:numRef>
          </c:cat>
          <c:val>
            <c:numRef>
              <c:f>'Profitability Chart'!$B$5:$C$5</c:f>
              <c:numCache>
                <c:formatCode>0.00%</c:formatCode>
                <c:ptCount val="2"/>
                <c:pt idx="0">
                  <c:v>0.23943864354823258</c:v>
                </c:pt>
                <c:pt idx="1">
                  <c:v>9.7252890431061681E-2</c:v>
                </c:pt>
              </c:numCache>
            </c:numRef>
          </c:val>
          <c:smooth val="0"/>
          <c:extLst>
            <c:ext xmlns:c16="http://schemas.microsoft.com/office/drawing/2014/chart" uri="{C3380CC4-5D6E-409C-BE32-E72D297353CC}">
              <c16:uniqueId val="{00000003-AA8B-49A3-A985-2E313C672B67}"/>
            </c:ext>
          </c:extLst>
        </c:ser>
        <c:ser>
          <c:idx val="4"/>
          <c:order val="4"/>
          <c:tx>
            <c:strRef>
              <c:f>'Profitability Chart'!$A$6</c:f>
              <c:strCache>
                <c:ptCount val="1"/>
                <c:pt idx="0">
                  <c:v> Return on Assets (ROA)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0"/>
              <c:layout>
                <c:manualLayout>
                  <c:x val="-4.1741918669394015E-2"/>
                  <c:y val="-1.535067637373476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5.2724893841629865E-2"/>
                      <c:h val="4.8632830700626614E-2"/>
                    </c:manualLayout>
                  </c15:layout>
                </c:ext>
                <c:ext xmlns:c16="http://schemas.microsoft.com/office/drawing/2014/chart" uri="{C3380CC4-5D6E-409C-BE32-E72D297353CC}">
                  <c16:uniqueId val="{00000006-AA8B-49A3-A985-2E313C672B67}"/>
                </c:ext>
              </c:extLst>
            </c:dLbl>
            <c:dLbl>
              <c:idx val="1"/>
              <c:layout>
                <c:manualLayout>
                  <c:x val="-1.5957899946558933E-2"/>
                  <c:y val="3.9724577339533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A8B-49A3-A985-2E313C672B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'Profitability Chart'!$B$1:$C$1</c:f>
              <c:numCache>
                <c:formatCode>General</c:formatCode>
                <c:ptCount val="2"/>
                <c:pt idx="0">
                  <c:v>2023</c:v>
                </c:pt>
                <c:pt idx="1">
                  <c:v>2024</c:v>
                </c:pt>
              </c:numCache>
            </c:numRef>
          </c:cat>
          <c:val>
            <c:numRef>
              <c:f>'Profitability Chart'!$B$6:$C$6</c:f>
              <c:numCache>
                <c:formatCode>0.00%</c:formatCode>
                <c:ptCount val="2"/>
                <c:pt idx="0">
                  <c:v>0.1406610516047947</c:v>
                </c:pt>
                <c:pt idx="1">
                  <c:v>5.8089620709429017E-2</c:v>
                </c:pt>
              </c:numCache>
            </c:numRef>
          </c:val>
          <c:smooth val="0"/>
          <c:extLst>
            <c:ext xmlns:c16="http://schemas.microsoft.com/office/drawing/2014/chart" uri="{C3380CC4-5D6E-409C-BE32-E72D297353CC}">
              <c16:uniqueId val="{00000004-AA8B-49A3-A985-2E313C672B67}"/>
            </c:ext>
          </c:extLst>
        </c:ser>
        <c:dLbls>
          <c:dLblPos val="t"/>
          <c:showLegendKey val="0"/>
          <c:showVal val="1"/>
          <c:showCatName val="0"/>
          <c:showSerName val="0"/>
          <c:showPercent val="0"/>
          <c:showBubbleSize val="0"/>
        </c:dLbls>
        <c:marker val="1"/>
        <c:smooth val="0"/>
        <c:axId val="700224559"/>
        <c:axId val="700227439"/>
      </c:lineChart>
      <c:catAx>
        <c:axId val="700224559"/>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IN" sz="1200" b="1">
                    <a:solidFill>
                      <a:sysClr val="windowText" lastClr="000000"/>
                    </a:solidFill>
                  </a:rPr>
                  <a:t>Year</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27439"/>
        <c:crosses val="autoZero"/>
        <c:auto val="1"/>
        <c:lblAlgn val="ctr"/>
        <c:lblOffset val="100"/>
        <c:noMultiLvlLbl val="0"/>
      </c:catAx>
      <c:valAx>
        <c:axId val="700227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IN" sz="1200" b="1">
                    <a:solidFill>
                      <a:sysClr val="windowText" lastClr="000000"/>
                    </a:solidFill>
                  </a:rPr>
                  <a:t>Ratios</a:t>
                </a:r>
                <a:r>
                  <a:rPr lang="en-IN" sz="1200" b="1" baseline="0">
                    <a:solidFill>
                      <a:sysClr val="windowText" lastClr="000000"/>
                    </a:solidFill>
                  </a:rPr>
                  <a:t> %</a:t>
                </a:r>
                <a:endParaRPr lang="en-IN" sz="1200"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IN"/>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2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Liquidity Comparison 2023 vs 2024</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'Liquidity Comparison Chart'!$B$2</c:f>
              <c:strCache>
                <c:ptCount val="1"/>
                <c:pt idx="0">
                  <c:v>2023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'Liquidity Comparison Chart'!$A$3:$A$4</c:f>
              <c:strCache>
                <c:ptCount val="2"/>
                <c:pt idx="0">
                  <c:v> Current Ratio</c:v>
                </c:pt>
                <c:pt idx="1">
                  <c:v> Quick ratio</c:v>
                </c:pt>
              </c:strCache>
            </c:strRef>
          </c:cat>
          <c:val>
            <c:numRef>
              <c:f>'Liquidity Comparison Chart'!$B$3:$B$4</c:f>
              <c:numCache>
                <c:formatCode>General</c:formatCode>
                <c:ptCount val="2"/>
                <c:pt idx="0">
                  <c:v>1.7258939752330598</c:v>
                </c:pt>
                <c:pt idx="1">
                  <c:v>1.1340614999304299</c:v>
                </c:pt>
              </c:numCache>
            </c:numRef>
          </c:val>
          <c:extLst>
            <c:ext xmlns:c16="http://schemas.microsoft.com/office/drawing/2014/chart" uri="{C3380CC4-5D6E-409C-BE32-E72D297353CC}">
              <c16:uniqueId val="{00000004-E8FF-4A27-820E-FA260042CA2C}"/>
            </c:ext>
          </c:extLst>
        </c:ser>
        <c:ser>
          <c:idx val="1"/>
          <c:order val="1"/>
          <c:tx>
            <c:strRef>
              <c:f>'Liquidity Comparison Chart'!$C$2</c:f>
              <c:strCache>
                <c:ptCount val="1"/>
                <c:pt idx="0">
                  <c:v>2024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'Liquidity Comparison Chart'!$A$3:$A$4</c:f>
              <c:strCache>
                <c:ptCount val="2"/>
                <c:pt idx="0">
                  <c:v> Current Ratio</c:v>
                </c:pt>
                <c:pt idx="1">
                  <c:v> Quick ratio</c:v>
                </c:pt>
              </c:strCache>
            </c:strRef>
          </c:cat>
          <c:val>
            <c:numRef>
              <c:f>'Liquidity Comparison Chart'!$C$3:$C$4</c:f>
              <c:numCache>
                <c:formatCode>General</c:formatCode>
                <c:ptCount val="2"/>
                <c:pt idx="0">
                  <c:v>2.0249123902709831</c:v>
                </c:pt>
                <c:pt idx="1">
                  <c:v>1.421914576177093</c:v>
                </c:pt>
              </c:numCache>
            </c:numRef>
          </c:val>
          <c:extLst>
            <c:ext xmlns:c16="http://schemas.microsoft.com/office/drawing/2014/chart" uri="{C3380CC4-5D6E-409C-BE32-E72D297353CC}">
              <c16:uniqueId val="{00000005-E8FF-4A27-820E-FA260042CA2C}"/>
            </c:ext>
          </c:extLst>
        </c:ser>
        <c:dLbls>
          <c:showLegendKey val="0"/>
          <c:showVal val="0"/>
          <c:showCatName val="0"/>
          <c:showSerName val="0"/>
          <c:showPercent val="0"/>
          <c:showBubbleSize val="0"/>
        </c:dLbls>
        <c:gapWidth val="219"/>
        <c:overlap val="-27"/>
        <c:axId val="453070367"/>
        <c:axId val="453067007"/>
      </c:barChart>
      <c:catAx>
        <c:axId val="45307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67007"/>
        <c:crosses val="autoZero"/>
        <c:auto val="1"/>
        <c:lblAlgn val="ctr"/>
        <c:lblOffset val="100"/>
        <c:noMultiLvlLbl val="0"/>
      </c:catAx>
      <c:valAx>
        <c:axId val="453067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IN" b="1">
                    <a:solidFill>
                      <a:sysClr val="windowText" lastClr="000000"/>
                    </a:solidFill>
                  </a:rPr>
                  <a:t>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7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Efficiency Ratios 2023 vs 2024</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'Leverage Ratios Comparison'!$B$1</c:f>
              <c:strCache>
                <c:ptCount val="1"/>
                <c:pt idx="0">
                  <c:v>2023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'Leverage Ratios Comparison'!$A$2:$A$3</c:f>
              <c:strCache>
                <c:ptCount val="2"/>
                <c:pt idx="0">
                  <c:v> Debt to equity Ratio</c:v>
                </c:pt>
                <c:pt idx="1">
                  <c:v>Debt Ratio</c:v>
                </c:pt>
              </c:strCache>
            </c:strRef>
          </c:cat>
          <c:val>
            <c:numRef>
              <c:f>'Leverage Ratios Comparison'!$B$2:$B$3</c:f>
              <c:numCache>
                <c:formatCode>0.000</c:formatCode>
                <c:ptCount val="2"/>
                <c:pt idx="0">
                  <c:v>0.68667177571287163</c:v>
                </c:pt>
                <c:pt idx="1">
                  <c:v>0.40339342324935751</c:v>
                </c:pt>
              </c:numCache>
            </c:numRef>
          </c:val>
          <c:extLst>
            <c:ext xmlns:c16="http://schemas.microsoft.com/office/drawing/2014/chart" uri="{C3380CC4-5D6E-409C-BE32-E72D297353CC}">
              <c16:uniqueId val="{00000000-4670-4039-892D-92DAC2C6DD33}"/>
            </c:ext>
          </c:extLst>
        </c:ser>
        <c:ser>
          <c:idx val="1"/>
          <c:order val="1"/>
          <c:tx>
            <c:strRef>
              <c:f>'Leverage Ratios Comparison'!$C$1</c:f>
              <c:strCache>
                <c:ptCount val="1"/>
                <c:pt idx="0">
                  <c:v>2024</c:v>
                </c:pt>
              </c:strCache>
            </c:strRef>
          </c:tx>
          <c:spPr>
            <a:solidFill>
              <a:schemeClr val="accent2"/>
            </a:solidFill>
            <a:ln>
              <a:noFill/>
            </a:ln>
            <a:effectLst/>
          </c:spPr>
          <c:invertIfNegative val="0"/>
          <c:dLbls>
            <c:dLbl>
              <c:idx val="0"/>
              <c:layout>
                <c:manualLayout>
                  <c:x val="5.8333333333333286E-2"/>
                  <c:y val="-4.629629629629671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670-4039-892D-92DAC2C6DD33}"/>
                </c:ext>
              </c:extLst>
            </c:dLbl>
            <c:dLbl>
              <c:idx val="1"/>
              <c:layout>
                <c:manualLayout>
                  <c:x val="2.500000000000000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70-4039-892D-92DAC2C6DD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'Leverage Ratios Comparison'!$A$2:$A$3</c:f>
              <c:strCache>
                <c:ptCount val="2"/>
                <c:pt idx="0">
                  <c:v> Debt to equity Ratio</c:v>
                </c:pt>
                <c:pt idx="1">
                  <c:v>Debt Ratio</c:v>
                </c:pt>
              </c:strCache>
            </c:strRef>
          </c:cat>
          <c:val>
            <c:numRef>
              <c:f>'Leverage Ratios Comparison'!$C$2:$C$3</c:f>
              <c:numCache>
                <c:formatCode>0.000</c:formatCode>
                <c:ptCount val="2"/>
                <c:pt idx="0">
                  <c:v>0.66366765871655264</c:v>
                </c:pt>
                <c:pt idx="1">
                  <c:v>0.39641189481445072</c:v>
                </c:pt>
              </c:numCache>
            </c:numRef>
          </c:val>
          <c:extLst>
            <c:ext xmlns:c16="http://schemas.microsoft.com/office/drawing/2014/chart" uri="{C3380CC4-5D6E-409C-BE32-E72D297353CC}">
              <c16:uniqueId val="{00000001-4670-4039-892D-92DAC2C6DD33}"/>
            </c:ext>
          </c:extLst>
        </c:ser>
        <c:dLbls>
          <c:showLegendKey val="0"/>
          <c:showVal val="0"/>
          <c:showCatName val="0"/>
          <c:showSerName val="0"/>
          <c:showPercent val="0"/>
          <c:showBubbleSize val="0"/>
        </c:dLbls>
        <c:gapWidth val="219"/>
        <c:overlap val="-27"/>
        <c:axId val="728049343"/>
        <c:axId val="728049823"/>
      </c:barChart>
      <c:catAx>
        <c:axId val="72804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49823"/>
        <c:crosses val="autoZero"/>
        <c:auto val="1"/>
        <c:lblAlgn val="ctr"/>
        <c:lblOffset val="100"/>
        <c:noMultiLvlLbl val="0"/>
      </c:catAx>
      <c:valAx>
        <c:axId val="728049823"/>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IN" b="1">
                    <a:solidFill>
                      <a:sysClr val="windowText" lastClr="000000"/>
                    </a:solidFill>
                  </a:rPr>
                  <a:t>Ratios</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049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Interest Coverage ratio 2023 vs 2024</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'Leverage Ratios Comparison'!$F$1</c:f>
              <c:strCache>
                <c:ptCount val="1"/>
                <c:pt idx="0">
                  <c:v>2023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'Leverage Ratios Comparison'!$E$2</c:f>
              <c:strCache>
                <c:ptCount val="1"/>
                <c:pt idx="0">
                  <c:v> Interest coverage ratio</c:v>
                </c:pt>
              </c:strCache>
            </c:strRef>
          </c:cat>
          <c:val>
            <c:numRef>
              <c:f>'Leverage Ratios Comparison'!$F$2</c:f>
              <c:numCache>
                <c:formatCode>0.000</c:formatCode>
                <c:ptCount val="1"/>
                <c:pt idx="0">
                  <c:v>56.993589743589745</c:v>
                </c:pt>
              </c:numCache>
            </c:numRef>
          </c:val>
          <c:extLst>
            <c:ext xmlns:c16="http://schemas.microsoft.com/office/drawing/2014/chart" uri="{C3380CC4-5D6E-409C-BE32-E72D297353CC}">
              <c16:uniqueId val="{00000000-4CB9-480A-8AE8-048A6D15A231}"/>
            </c:ext>
          </c:extLst>
        </c:ser>
        <c:ser>
          <c:idx val="1"/>
          <c:order val="1"/>
          <c:tx>
            <c:strRef>
              <c:f>'Leverage Ratios Comparison'!$G$1</c:f>
              <c:strCache>
                <c:ptCount val="1"/>
                <c:pt idx="0">
                  <c:v>2024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'Leverage Ratios Comparison'!$E$2</c:f>
              <c:strCache>
                <c:ptCount val="1"/>
                <c:pt idx="0">
                  <c:v> Interest coverage ratio</c:v>
                </c:pt>
              </c:strCache>
            </c:strRef>
          </c:cat>
          <c:val>
            <c:numRef>
              <c:f>'Leverage Ratios Comparison'!$G$2</c:f>
              <c:numCache>
                <c:formatCode>0.000</c:formatCode>
                <c:ptCount val="1"/>
                <c:pt idx="0">
                  <c:v>20.217142857142857</c:v>
                </c:pt>
              </c:numCache>
            </c:numRef>
          </c:val>
          <c:extLst>
            <c:ext xmlns:c16="http://schemas.microsoft.com/office/drawing/2014/chart" uri="{C3380CC4-5D6E-409C-BE32-E72D297353CC}">
              <c16:uniqueId val="{00000001-4CB9-480A-8AE8-048A6D15A231}"/>
            </c:ext>
          </c:extLst>
        </c:ser>
        <c:dLbls>
          <c:dLblPos val="outEnd"/>
          <c:showLegendKey val="0"/>
          <c:showVal val="1"/>
          <c:showCatName val="0"/>
          <c:showSerName val="0"/>
          <c:showPercent val="0"/>
          <c:showBubbleSize val="0"/>
        </c:dLbls>
        <c:gapWidth val="219"/>
        <c:overlap val="-27"/>
        <c:axId val="296692879"/>
        <c:axId val="296711599"/>
      </c:barChart>
      <c:catAx>
        <c:axId val="29669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711599"/>
        <c:crosses val="autoZero"/>
        <c:auto val="1"/>
        <c:lblAlgn val="ctr"/>
        <c:lblOffset val="100"/>
        <c:noMultiLvlLbl val="0"/>
      </c:catAx>
      <c:valAx>
        <c:axId val="296711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IN" b="1">
                    <a:solidFill>
                      <a:sysClr val="windowText" lastClr="000000"/>
                    </a:solidFill>
                  </a:rPr>
                  <a:t>Ratios</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69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[Ratio Analysis.xlsx]Pivot Charts!PivotTable1</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Charts'!$J$3:$J$4</c:f>
              <c:strCache>
                <c:ptCount val="1"/>
                <c:pt idx="0">
                  <c:v> Gross profit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Charts'!$J$5:$J$6</c:f>
              <c:numCache>
                <c:formatCode>0.000</c:formatCode>
                <c:ptCount val="2"/>
                <c:pt idx="0">
                  <c:v>0.18248891736331416</c:v>
                </c:pt>
                <c:pt idx="1">
                  <c:v>0.17862626676220697</c:v>
                </c:pt>
              </c:numCache>
            </c:numRef>
          </c:val>
          <c:smooth val="0"/>
          <c:extLst>
            <c:ext xmlns:c16="http://schemas.microsoft.com/office/drawing/2014/chart" uri="{C3380CC4-5D6E-409C-BE32-E72D297353CC}">
              <c16:uniqueId val="{00000000-38AB-4C3C-9E42-2C34773BF8CC}"/>
            </c:ext>
          </c:extLst>
        </c:ser>
        <c:ser>
          <c:idx val="1"/>
          <c:order val="1"/>
          <c:tx>
            <c:strRef>
              <c:f>'Pivot Charts'!$K$3:$K$4</c:f>
              <c:strCache>
                <c:ptCount val="1"/>
                <c:pt idx="0">
                  <c:v> Net Profit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Charts'!$K$5:$K$6</c:f>
              <c:numCache>
                <c:formatCode>0.000</c:formatCode>
                <c:ptCount val="2"/>
                <c:pt idx="0">
                  <c:v>0.1547332417099811</c:v>
                </c:pt>
                <c:pt idx="1">
                  <c:v>7.322141467908691E-2</c:v>
                </c:pt>
              </c:numCache>
            </c:numRef>
          </c:val>
          <c:smooth val="0"/>
          <c:extLst>
            <c:ext xmlns:c16="http://schemas.microsoft.com/office/drawing/2014/chart" uri="{C3380CC4-5D6E-409C-BE32-E72D297353CC}">
              <c16:uniqueId val="{00000001-38AB-4C3C-9E42-2C34773BF8CC}"/>
            </c:ext>
          </c:extLst>
        </c:ser>
        <c:ser>
          <c:idx val="2"/>
          <c:order val="2"/>
          <c:tx>
            <c:strRef>
              <c:f>'Pivot Charts'!$L$3:$L$4</c:f>
              <c:strCache>
                <c:ptCount val="1"/>
                <c:pt idx="0">
                  <c:v> Operating margin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Charts'!$L$5:$L$6</c:f>
              <c:numCache>
                <c:formatCode>0.000</c:formatCode>
                <c:ptCount val="2"/>
                <c:pt idx="0">
                  <c:v>9.1874799789197395E-2</c:v>
                </c:pt>
                <c:pt idx="1">
                  <c:v>7.2433207083631893E-2</c:v>
                </c:pt>
              </c:numCache>
            </c:numRef>
          </c:val>
          <c:smooth val="0"/>
          <c:extLst>
            <c:ext xmlns:c16="http://schemas.microsoft.com/office/drawing/2014/chart" uri="{C3380CC4-5D6E-409C-BE32-E72D297353CC}">
              <c16:uniqueId val="{0000001D-38AB-4C3C-9E42-2C34773BF8CC}"/>
            </c:ext>
          </c:extLst>
        </c:ser>
        <c:ser>
          <c:idx val="3"/>
          <c:order val="3"/>
          <c:tx>
            <c:strRef>
              <c:f>'Pivot Charts'!$M$3:$M$4</c:f>
              <c:strCache>
                <c:ptCount val="1"/>
                <c:pt idx="0">
                  <c:v> Return on Assets (ROA)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Charts'!$M$5:$M$6</c:f>
              <c:numCache>
                <c:formatCode>0.000</c:formatCode>
                <c:ptCount val="2"/>
                <c:pt idx="0">
                  <c:v>0.1406610516047947</c:v>
                </c:pt>
                <c:pt idx="1">
                  <c:v>5.8089620709429017E-2</c:v>
                </c:pt>
              </c:numCache>
            </c:numRef>
          </c:val>
          <c:smooth val="0"/>
          <c:extLst>
            <c:ext xmlns:c16="http://schemas.microsoft.com/office/drawing/2014/chart" uri="{C3380CC4-5D6E-409C-BE32-E72D297353CC}">
              <c16:uniqueId val="{0000001E-38AB-4C3C-9E42-2C34773BF8CC}"/>
            </c:ext>
          </c:extLst>
        </c:ser>
        <c:ser>
          <c:idx val="4"/>
          <c:order val="4"/>
          <c:tx>
            <c:strRef>
              <c:f>'Pivot Charts'!$N$3:$N$4</c:f>
              <c:strCache>
                <c:ptCount val="1"/>
                <c:pt idx="0">
                  <c:v> Return on Equity (ROE)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Charts'!$N$5:$N$6</c:f>
              <c:numCache>
                <c:formatCode>0.000</c:formatCode>
                <c:ptCount val="2"/>
                <c:pt idx="0">
                  <c:v>0.23943864354823258</c:v>
                </c:pt>
                <c:pt idx="1">
                  <c:v>9.7252890431061681E-2</c:v>
                </c:pt>
              </c:numCache>
            </c:numRef>
          </c:val>
          <c:smooth val="0"/>
          <c:extLst>
            <c:ext xmlns:c16="http://schemas.microsoft.com/office/drawing/2014/chart" uri="{C3380CC4-5D6E-409C-BE32-E72D297353CC}">
              <c16:uniqueId val="{0000001F-38AB-4C3C-9E42-2C34773BF8CC}"/>
            </c:ext>
          </c:extLst>
        </c:ser>
        <c:dLbls>
          <c:dLblPos val="t"/>
          <c:showLegendKey val="0"/>
          <c:showVal val="1"/>
          <c:showCatName val="0"/>
          <c:showSerName val="0"/>
          <c:showPercent val="0"/>
          <c:showBubbleSize val="0"/>
        </c:dLbls>
        <c:marker val="1"/>
        <c:smooth val="0"/>
        <c:axId val="532471040"/>
        <c:axId val="532465280"/>
      </c:lineChart>
      <c:catAx>
        <c:axId val="53247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65280"/>
        <c:crosses val="autoZero"/>
        <c:auto val="1"/>
        <c:lblAlgn val="ctr"/>
        <c:lblOffset val="100"/>
        <c:noMultiLvlLbl val="0"/>
      </c:catAx>
      <c:valAx>
        <c:axId val="53246528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7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[Ratio Analysis.xlsx]Pivot Charts!PivotTable3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Charts'!$B$3</c:f>
              <c:strCache>
                <c:ptCount val="1"/>
                <c:pt idx="0">
                  <c:v>Year 2023</c:v>
                </c:pt>
              </c:strCache>
            </c:strRef>
          </c:tx>
          <c:spPr>
            <a:solidFill>
              <a:schemeClr val="accent1"/>
            </a:solidFill>
            <a:ln>
              <a:noFill/>
            </a:ln>
            <a:effectLst/>
          </c:spPr>
          <c:invertIfNegative val="0"/>
          <c:cat>
            <c:strRef>
              <c:f>'Pivot Charts'!$A$4:$A$8</c:f>
              <c:strCache>
                <c:ptCount val="5"/>
                <c:pt idx="0">
                  <c:v> Gross profit Margin</c:v>
                </c:pt>
                <c:pt idx="1">
                  <c:v> Net Profit Margin</c:v>
                </c:pt>
                <c:pt idx="2">
                  <c:v> Operating margin</c:v>
                </c:pt>
                <c:pt idx="3">
                  <c:v> Return on Assets (ROA)</c:v>
                </c:pt>
                <c:pt idx="4">
                  <c:v> Return on Equity (ROE)</c:v>
                </c:pt>
              </c:strCache>
            </c:strRef>
          </c:cat>
          <c:val>
            <c:numRef>
              <c:f>'Pivot Charts'!$B$4:$B$8</c:f>
              <c:numCache>
                <c:formatCode>0.000</c:formatCode>
                <c:ptCount val="5"/>
                <c:pt idx="0">
                  <c:v>0.18248891736331416</c:v>
                </c:pt>
                <c:pt idx="1">
                  <c:v>0.1547332417099811</c:v>
                </c:pt>
                <c:pt idx="2">
                  <c:v>9.1874799789197395E-2</c:v>
                </c:pt>
                <c:pt idx="3">
                  <c:v>0.1406610516047947</c:v>
                </c:pt>
                <c:pt idx="4">
                  <c:v>0.23943864354823258</c:v>
                </c:pt>
              </c:numCache>
            </c:numRef>
          </c:val>
          <c:extLst>
            <c:ext xmlns:c16="http://schemas.microsoft.com/office/drawing/2014/chart" uri="{C3380CC4-5D6E-409C-BE32-E72D297353CC}">
              <c16:uniqueId val="{00000000-5FCB-45E0-9CC8-3387BBCA09BD}"/>
            </c:ext>
          </c:extLst>
        </c:ser>
        <c:ser>
          <c:idx val="1"/>
          <c:order val="1"/>
          <c:tx>
            <c:strRef>
              <c:f>'Pivot Charts'!$C$3</c:f>
              <c:strCache>
                <c:ptCount val="1"/>
                <c:pt idx="0">
                  <c:v>Year 2024</c:v>
                </c:pt>
              </c:strCache>
            </c:strRef>
          </c:tx>
          <c:spPr>
            <a:solidFill>
              <a:schemeClr val="accent2"/>
            </a:solidFill>
            <a:ln>
              <a:noFill/>
            </a:ln>
            <a:effectLst/>
          </c:spPr>
          <c:invertIfNegative val="0"/>
          <c:cat>
            <c:strRef>
              <c:f>'Pivot Charts'!$A$4:$A$8</c:f>
              <c:strCache>
                <c:ptCount val="5"/>
                <c:pt idx="0">
                  <c:v> Gross profit Margin</c:v>
                </c:pt>
                <c:pt idx="1">
                  <c:v> Net Profit Margin</c:v>
                </c:pt>
                <c:pt idx="2">
                  <c:v> Operating margin</c:v>
                </c:pt>
                <c:pt idx="3">
                  <c:v> Return on Assets (ROA)</c:v>
                </c:pt>
                <c:pt idx="4">
                  <c:v> Return on Equity (ROE)</c:v>
                </c:pt>
              </c:strCache>
            </c:strRef>
          </c:cat>
          <c:val>
            <c:numRef>
              <c:f>'Pivot Charts'!$C$4:$C$8</c:f>
              <c:numCache>
                <c:formatCode>0.000</c:formatCode>
                <c:ptCount val="5"/>
                <c:pt idx="0">
                  <c:v>0.17862626676220697</c:v>
                </c:pt>
                <c:pt idx="1">
                  <c:v>7.322141467908691E-2</c:v>
                </c:pt>
                <c:pt idx="2">
                  <c:v>7.2433207083631893E-2</c:v>
                </c:pt>
                <c:pt idx="3">
                  <c:v>5.8089620709429017E-2</c:v>
                </c:pt>
                <c:pt idx="4">
                  <c:v>9.7252890431061681E-2</c:v>
                </c:pt>
              </c:numCache>
            </c:numRef>
          </c:val>
          <c:extLst>
            <c:ext xmlns:c16="http://schemas.microsoft.com/office/drawing/2014/chart" uri="{C3380CC4-5D6E-409C-BE32-E72D297353CC}">
              <c16:uniqueId val="{00000001-5FCB-45E0-9CC8-3387BBCA09BD}"/>
            </c:ext>
          </c:extLst>
        </c:ser>
        <c:dLbls>
          <c:showLegendKey val="0"/>
          <c:showVal val="0"/>
          <c:showCatName val="0"/>
          <c:showSerName val="0"/>
          <c:showPercent val="0"/>
          <c:showBubbleSize val="0"/>
        </c:dLbls>
        <c:gapWidth val="219"/>
        <c:overlap val="-27"/>
        <c:axId val="552873136"/>
        <c:axId val="552861136"/>
      </c:barChart>
      <c:catAx>
        <c:axId val="55287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861136"/>
        <c:crosses val="autoZero"/>
        <c:auto val="1"/>
        <c:lblAlgn val="ctr"/>
        <c:lblOffset val="100"/>
        <c:noMultiLvlLbl val="0"/>
      </c:catAx>
      <c:valAx>
        <c:axId val="5528611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87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[Ratio Analysis.xlsx]Pivot Charts!PivotTable1</c:name>
    <c:fmtId val="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Trend Analysis YOY</a:t>
            </a:r>
          </a:p>
        </c:rich>
      </c:tx>
      <c:layout>
        <c:manualLayout>
          <c:xMode val="edge"/>
          <c:yMode val="edge"/>
          <c:x val="0.41296854354111084"/>
          <c:y val="8.439677798895828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Charts'!$J$3:$J$4</c:f>
              <c:strCache>
                <c:ptCount val="1"/>
                <c:pt idx="0">
                  <c:v> Gross profit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Charts'!$J$5:$J$6</c:f>
              <c:numCache>
                <c:formatCode>0.000</c:formatCode>
                <c:ptCount val="2"/>
                <c:pt idx="0">
                  <c:v>0.18248891736331416</c:v>
                </c:pt>
                <c:pt idx="1">
                  <c:v>0.17862626676220697</c:v>
                </c:pt>
              </c:numCache>
            </c:numRef>
          </c:val>
          <c:smooth val="0"/>
          <c:extLst>
            <c:ext xmlns:c16="http://schemas.microsoft.com/office/drawing/2014/chart" uri="{C3380CC4-5D6E-409C-BE32-E72D297353CC}">
              <c16:uniqueId val="{00000000-22F1-474C-8C14-7F545B44F82C}"/>
            </c:ext>
          </c:extLst>
        </c:ser>
        <c:ser>
          <c:idx val="1"/>
          <c:order val="1"/>
          <c:tx>
            <c:strRef>
              <c:f>'Pivot Charts'!$K$3:$K$4</c:f>
              <c:strCache>
                <c:ptCount val="1"/>
                <c:pt idx="0">
                  <c:v> Net Profit Margin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Charts'!$K$5:$K$6</c:f>
              <c:numCache>
                <c:formatCode>0.000</c:formatCode>
                <c:ptCount val="2"/>
                <c:pt idx="0">
                  <c:v>0.1547332417099811</c:v>
                </c:pt>
                <c:pt idx="1">
                  <c:v>7.322141467908691E-2</c:v>
                </c:pt>
              </c:numCache>
            </c:numRef>
          </c:val>
          <c:smooth val="0"/>
          <c:extLst>
            <c:ext xmlns:c16="http://schemas.microsoft.com/office/drawing/2014/chart" uri="{C3380CC4-5D6E-409C-BE32-E72D297353CC}">
              <c16:uniqueId val="{00000001-22F1-474C-8C14-7F545B44F82C}"/>
            </c:ext>
          </c:extLst>
        </c:ser>
        <c:ser>
          <c:idx val="2"/>
          <c:order val="2"/>
          <c:tx>
            <c:strRef>
              <c:f>'Pivot Charts'!$L$3:$L$4</c:f>
              <c:strCache>
                <c:ptCount val="1"/>
                <c:pt idx="0">
                  <c:v> Operating margin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Charts'!$L$5:$L$6</c:f>
              <c:numCache>
                <c:formatCode>0.000</c:formatCode>
                <c:ptCount val="2"/>
                <c:pt idx="0">
                  <c:v>9.1874799789197395E-2</c:v>
                </c:pt>
                <c:pt idx="1">
                  <c:v>7.2433207083631893E-2</c:v>
                </c:pt>
              </c:numCache>
            </c:numRef>
          </c:val>
          <c:smooth val="0"/>
          <c:extLst>
            <c:ext xmlns:c16="http://schemas.microsoft.com/office/drawing/2014/chart" uri="{C3380CC4-5D6E-409C-BE32-E72D297353CC}">
              <c16:uniqueId val="{00000039-22F1-474C-8C14-7F545B44F82C}"/>
            </c:ext>
          </c:extLst>
        </c:ser>
        <c:ser>
          <c:idx val="3"/>
          <c:order val="3"/>
          <c:tx>
            <c:strRef>
              <c:f>'Pivot Charts'!$M$3:$M$4</c:f>
              <c:strCache>
                <c:ptCount val="1"/>
                <c:pt idx="0">
                  <c:v> Return on Assets (ROA)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Charts'!$M$5:$M$6</c:f>
              <c:numCache>
                <c:formatCode>0.000</c:formatCode>
                <c:ptCount val="2"/>
                <c:pt idx="0">
                  <c:v>0.1406610516047947</c:v>
                </c:pt>
                <c:pt idx="1">
                  <c:v>5.8089620709429017E-2</c:v>
                </c:pt>
              </c:numCache>
            </c:numRef>
          </c:val>
          <c:smooth val="0"/>
          <c:extLst>
            <c:ext xmlns:c16="http://schemas.microsoft.com/office/drawing/2014/chart" uri="{C3380CC4-5D6E-409C-BE32-E72D297353CC}">
              <c16:uniqueId val="{0000003A-22F1-474C-8C14-7F545B44F82C}"/>
            </c:ext>
          </c:extLst>
        </c:ser>
        <c:ser>
          <c:idx val="4"/>
          <c:order val="4"/>
          <c:tx>
            <c:strRef>
              <c:f>'Pivot Charts'!$N$3:$N$4</c:f>
              <c:strCache>
                <c:ptCount val="1"/>
                <c:pt idx="0">
                  <c:v> Return on Equity (ROE)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Charts'!$I$5:$I$6</c:f>
              <c:strCache>
                <c:ptCount val="2"/>
                <c:pt idx="0">
                  <c:v>Year 2023</c:v>
                </c:pt>
                <c:pt idx="1">
                  <c:v>Year 2024</c:v>
                </c:pt>
              </c:strCache>
            </c:strRef>
          </c:cat>
          <c:val>
            <c:numRef>
              <c:f>'Pivot Charts'!$N$5:$N$6</c:f>
              <c:numCache>
                <c:formatCode>0.000</c:formatCode>
                <c:ptCount val="2"/>
                <c:pt idx="0">
                  <c:v>0.23943864354823258</c:v>
                </c:pt>
                <c:pt idx="1">
                  <c:v>9.7252890431061681E-2</c:v>
                </c:pt>
              </c:numCache>
            </c:numRef>
          </c:val>
          <c:smooth val="0"/>
          <c:extLst>
            <c:ext xmlns:c16="http://schemas.microsoft.com/office/drawing/2014/chart" uri="{C3380CC4-5D6E-409C-BE32-E72D297353CC}">
              <c16:uniqueId val="{0000003B-22F1-474C-8C14-7F545B44F82C}"/>
            </c:ext>
          </c:extLst>
        </c:ser>
        <c:dLbls>
          <c:dLblPos val="t"/>
          <c:showLegendKey val="0"/>
          <c:showVal val="1"/>
          <c:showCatName val="0"/>
          <c:showSerName val="0"/>
          <c:showPercent val="0"/>
          <c:showBubbleSize val="0"/>
        </c:dLbls>
        <c:marker val="1"/>
        <c:smooth val="0"/>
        <c:axId val="6154944"/>
        <c:axId val="6155424"/>
      </c:lineChart>
      <c:catAx>
        <c:axId val="6154944"/>
        <c:scaling>
          <c:orientation val="minMax"/>
        </c:scaling>
        <c:delete val="0"/>
        <c:axPos val="b"/>
        <c:title>
          <c:tx>
            <c:rich>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IN" b="1">
                    <a:solidFill>
                      <a:sysClr val="windowText" lastClr="000000"/>
                    </a:solidFill>
                  </a:rPr>
                  <a:t>Year</a:t>
                </a:r>
              </a:p>
            </c:rich>
          </c:tx>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5424"/>
        <c:crosses val="autoZero"/>
        <c:auto val="1"/>
        <c:lblAlgn val="ctr"/>
        <c:lblOffset val="100"/>
        <c:noMultiLvlLbl val="0"/>
      </c:catAx>
      <c:valAx>
        <c:axId val="6155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IN" b="1">
                    <a:solidFill>
                      <a:sysClr val="windowText" lastClr="000000"/>
                    </a:solidFill>
                  </a:rPr>
                  <a:t>Ratios</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[Ratio Analysis.xlsx]Pivot Charts!PivotTable3</c:name>
    <c:fmtId val="1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Performance 2023 vs 2024</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Charts'!$B$3</c:f>
              <c:strCache>
                <c:ptCount val="1"/>
                <c:pt idx="0">
                  <c:v>Year 2023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Charts'!$A$4:$A$8</c:f>
              <c:strCache>
                <c:ptCount val="5"/>
                <c:pt idx="0">
                  <c:v> Gross profit Margin</c:v>
                </c:pt>
                <c:pt idx="1">
                  <c:v> Net Profit Margin</c:v>
                </c:pt>
                <c:pt idx="2">
                  <c:v> Operating margin</c:v>
                </c:pt>
                <c:pt idx="3">
                  <c:v> Return on Assets (ROA)</c:v>
                </c:pt>
                <c:pt idx="4">
                  <c:v> Return on Equity (ROE)</c:v>
                </c:pt>
              </c:strCache>
            </c:strRef>
          </c:cat>
          <c:val>
            <c:numRef>
              <c:f>'Pivot Charts'!$B$4:$B$8</c:f>
              <c:numCache>
                <c:formatCode>0.000</c:formatCode>
                <c:ptCount val="5"/>
                <c:pt idx="0">
                  <c:v>0.18248891736331416</c:v>
                </c:pt>
                <c:pt idx="1">
                  <c:v>0.1547332417099811</c:v>
                </c:pt>
                <c:pt idx="2">
                  <c:v>9.1874799789197395E-2</c:v>
                </c:pt>
                <c:pt idx="3">
                  <c:v>0.1406610516047947</c:v>
                </c:pt>
                <c:pt idx="4">
                  <c:v>0.23943864354823258</c:v>
                </c:pt>
              </c:numCache>
            </c:numRef>
          </c:val>
          <c:extLst>
            <c:ext xmlns:c16="http://schemas.microsoft.com/office/drawing/2014/chart" uri="{C3380CC4-5D6E-409C-BE32-E72D297353CC}">
              <c16:uniqueId val="{00000000-DB32-413C-90D6-F1E005157CA4}"/>
            </c:ext>
          </c:extLst>
        </c:ser>
        <c:ser>
          <c:idx val="1"/>
          <c:order val="1"/>
          <c:tx>
            <c:strRef>
              <c:f>'Pivot Charts'!$C$3</c:f>
              <c:strCache>
                <c:ptCount val="1"/>
                <c:pt idx="0">
                  <c:v>Year 2024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Charts'!$A$4:$A$8</c:f>
              <c:strCache>
                <c:ptCount val="5"/>
                <c:pt idx="0">
                  <c:v> Gross profit Margin</c:v>
                </c:pt>
                <c:pt idx="1">
                  <c:v> Net Profit Margin</c:v>
                </c:pt>
                <c:pt idx="2">
                  <c:v> Operating margin</c:v>
                </c:pt>
                <c:pt idx="3">
                  <c:v> Return on Assets (ROA)</c:v>
                </c:pt>
                <c:pt idx="4">
                  <c:v> Return on Equity (ROE)</c:v>
                </c:pt>
              </c:strCache>
            </c:strRef>
          </c:cat>
          <c:val>
            <c:numRef>
              <c:f>'Pivot Charts'!$C$4:$C$8</c:f>
              <c:numCache>
                <c:formatCode>0.000</c:formatCode>
                <c:ptCount val="5"/>
                <c:pt idx="0">
                  <c:v>0.17862626676220697</c:v>
                </c:pt>
                <c:pt idx="1">
                  <c:v>7.322141467908691E-2</c:v>
                </c:pt>
                <c:pt idx="2">
                  <c:v>7.2433207083631893E-2</c:v>
                </c:pt>
                <c:pt idx="3">
                  <c:v>5.8089620709429017E-2</c:v>
                </c:pt>
                <c:pt idx="4">
                  <c:v>9.7252890431061681E-2</c:v>
                </c:pt>
              </c:numCache>
            </c:numRef>
          </c:val>
          <c:extLst>
            <c:ext xmlns:c16="http://schemas.microsoft.com/office/drawing/2014/chart" uri="{C3380CC4-5D6E-409C-BE32-E72D297353CC}">
              <c16:uniqueId val="{00000001-DB32-413C-90D6-F1E005157CA4}"/>
            </c:ext>
          </c:extLst>
        </c:ser>
        <c:dLbls>
          <c:dLblPos val="outEnd"/>
          <c:showLegendKey val="0"/>
          <c:showVal val="1"/>
          <c:showCatName val="0"/>
          <c:showSerName val="0"/>
          <c:showPercent val="0"/>
          <c:showBubbleSize val="0"/>
        </c:dLbls>
        <c:gapWidth val="219"/>
        <c:overlap val="-27"/>
        <c:axId val="552873136"/>
        <c:axId val="552861136"/>
      </c:barChart>
      <c:catAx>
        <c:axId val="55287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861136"/>
        <c:crosses val="autoZero"/>
        <c:auto val="1"/>
        <c:lblAlgn val="ctr"/>
        <c:lblOffset val="100"/>
        <c:noMultiLvlLbl val="0"/>
      </c:catAx>
      <c:valAx>
        <c:axId val="55286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r>
                  <a:rPr lang="en-IN" b="1">
                    <a:solidFill>
                      <a:sysClr val="windowText" lastClr="000000"/>
                    </a:solidFill>
                  </a:rPr>
                  <a:t>Ratios</a:t>
                </a:r>
              </a:p>
            </c:rich>
          </c:tx>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87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66674</xdr:colOff>
      <xdr:row>7</xdr:row>
      <xdr:rowOff>52388</xdr:rowOff>
    </xdr:from>
    <xdr:to>
      <xdr:col>7</xdr:col>
      <xdr:colOff>371474</xdr:colOff>
      <xdr:row>34</xdr:row>
      <xdr:rowOff>123825</xdr:rowOff>
    </xdr:to>
    <xdr:graphicFrame macro="">
      <xdr:nvGraphicFramePr>
        <xdr:cNvPr id="16" name="Chart 15">
          <a:extLst>
            <a:ext uri="{FF2B5EF4-FFF2-40B4-BE49-F238E27FC236}">
              <a16:creationId xmlns:a16="http://schemas.microsoft.com/office/drawing/2014/main" id="{46225F2B-EF9A-1184-B95F-E648C34264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5</xdr:row>
      <xdr:rowOff>140970</xdr:rowOff>
    </xdr:from>
    <xdr:to>
      <xdr:col>10</xdr:col>
      <xdr:colOff>533400</xdr:colOff>
      <xdr:row>22</xdr:row>
      <xdr:rowOff>137160</xdr:rowOff>
    </xdr:to>
    <xdr:graphicFrame macro="">
      <xdr:nvGraphicFramePr>
        <xdr:cNvPr id="2" name="Chart 1">
          <a:extLst>
            <a:ext uri="{FF2B5EF4-FFF2-40B4-BE49-F238E27FC236}">
              <a16:creationId xmlns:a16="http://schemas.microsoft.com/office/drawing/2014/main" id="{7B261A1C-F468-A489-09D7-285D49DBE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518160</xdr:colOff>
      <xdr:row>6</xdr:row>
      <xdr:rowOff>3810</xdr:rowOff>
    </xdr:from>
    <xdr:to>
      <xdr:col>7</xdr:col>
      <xdr:colOff>7620</xdr:colOff>
      <xdr:row>21</xdr:row>
      <xdr:rowOff>3810</xdr:rowOff>
    </xdr:to>
    <xdr:graphicFrame macro="">
      <xdr:nvGraphicFramePr>
        <xdr:cNvPr id="5" name="Chart 4">
          <a:extLst>
            <a:ext uri="{FF2B5EF4-FFF2-40B4-BE49-F238E27FC236}">
              <a16:creationId xmlns:a16="http://schemas.microsoft.com/office/drawing/2014/main" id="{F31F1D67-14FD-9FEE-B762-69478E64E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510540</xdr:colOff>
      <xdr:row>5</xdr:row>
      <xdr:rowOff>148590</xdr:rowOff>
    </xdr:from>
    <xdr:to>
      <xdr:col>15</xdr:col>
      <xdr:colOff>205740</xdr:colOff>
      <xdr:row>20</xdr:row>
      <xdr:rowOff>148590</xdr:rowOff>
    </xdr:to>
    <xdr:graphicFrame macro="">
      <xdr:nvGraphicFramePr>
        <xdr:cNvPr id="6" name="Chart 5">
          <a:extLst>
            <a:ext uri="{FF2B5EF4-FFF2-40B4-BE49-F238E27FC236}">
              <a16:creationId xmlns:a16="http://schemas.microsoft.com/office/drawing/2014/main" id="{5D61511D-AC4E-77C2-EAA0-AA0380E49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358140</xdr:colOff>
      <xdr:row>9</xdr:row>
      <xdr:rowOff>167640</xdr:rowOff>
    </xdr:from>
    <xdr:to>
      <xdr:col>12</xdr:col>
      <xdr:colOff>1272540</xdr:colOff>
      <xdr:row>24</xdr:row>
      <xdr:rowOff>167640</xdr:rowOff>
    </xdr:to>
    <xdr:graphicFrame macro="">
      <xdr:nvGraphicFramePr>
        <xdr:cNvPr id="4" name="Chart 3">
          <a:extLst>
            <a:ext uri="{FF2B5EF4-FFF2-40B4-BE49-F238E27FC236}">
              <a16:creationId xmlns:a16="http://schemas.microsoft.com/office/drawing/2014/main" id="{9EAE541C-979D-72A7-AFB3-7EA7163AF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121920</xdr:colOff>
      <xdr:row>9</xdr:row>
      <xdr:rowOff>175260</xdr:rowOff>
    </xdr:from>
    <xdr:to>
      <xdr:col>6</xdr:col>
      <xdr:colOff>304800</xdr:colOff>
      <xdr:row>24</xdr:row>
      <xdr:rowOff>175260</xdr:rowOff>
    </xdr:to>
    <xdr:graphicFrame macro="">
      <xdr:nvGraphicFramePr>
        <xdr:cNvPr id="5" name="Chart 4">
          <a:extLst>
            <a:ext uri="{FF2B5EF4-FFF2-40B4-BE49-F238E27FC236}">
              <a16:creationId xmlns:a16="http://schemas.microsoft.com/office/drawing/2014/main" id="{A078C33F-FC73-5ABC-EEBA-BD01A399F3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121920</xdr:colOff>
      <xdr:row>0</xdr:row>
      <xdr:rowOff>137160</xdr:rowOff>
    </xdr:from>
    <xdr:to>
      <xdr:col>5</xdr:col>
      <xdr:colOff>53340</xdr:colOff>
      <xdr:row>17</xdr:row>
      <xdr:rowOff>121920</xdr:rowOff>
    </xdr:to>
    <xdr:graphicFrame macro="">
      <xdr:nvGraphicFramePr>
        <xdr:cNvPr id="6" name="Chart 5">
          <a:extLst>
            <a:ext uri="{FF2B5EF4-FFF2-40B4-BE49-F238E27FC236}">
              <a16:creationId xmlns:a16="http://schemas.microsoft.com/office/drawing/2014/main" id="{4770EF67-0EF9-4562-755F-A15AC7166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167640</xdr:colOff>
      <xdr:row>18</xdr:row>
      <xdr:rowOff>137160</xdr:rowOff>
    </xdr:from>
    <xdr:to>
      <xdr:col>2</xdr:col>
      <xdr:colOff>106680</xdr:colOff>
      <xdr:row>32</xdr:row>
      <xdr:rowOff>43815</xdr:rowOff>
    </xdr:to>
    <mc:AlternateContent xmlns:mc="http://schemas.openxmlformats.org/markup-compatibility/2006" xmlns:a14="http://schemas.microsoft.com/office/drawing/2010/main">
      <mc:Choice Requires="a14">
        <xdr:graphicFrame macro="">
          <xdr:nvGraphicFramePr>
            <xdr:cNvPr id="10" name="Ratios">
              <a:extLst>
                <a:ext uri="{FF2B5EF4-FFF2-40B4-BE49-F238E27FC236}">
                  <a16:creationId xmlns:a16="http://schemas.microsoft.com/office/drawing/2014/main" id="{50B54858-F69B-3DE6-805C-73EC9A0D3A47}"/>
                </a:ext>
              </a:extLst>
            </xdr:cNvPr>
            <xdr:cNvGraphicFramePr/>
          </xdr:nvGraphicFramePr>
          <xdr:xfrm>
            <a:off x="0" y="0"/>
            <a:ext cx="0" cy="0"/>
          </xdr:xfrm>
          <a:graphic>
            <a:graphicData uri="http://schemas.microsoft.com/office/drawing/2010/slicer">
              <sle:slicer xmlns:sle="http://schemas.microsoft.com/office/drawing/2010/slicer" name="Ratios"/>
            </a:graphicData>
          </a:graphic>
        </xdr:graphicFrame>
      </mc:Choice>
      <mc:Fallback xmlns="">
        <xdr:sp macro="" textlink="">
          <xdr:nvSpPr>
            <xdr:cNvPr id="0" name=""/>
            <xdr:cNvSpPr>
              <a:spLocks noTextEdit="1"/>
            </xdr:cNvSpPr>
          </xdr:nvSpPr>
          <xdr:spPr>
            <a:xfrm>
              <a:off x="167640" y="3429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449580</xdr:colOff>
      <xdr:row>0</xdr:row>
      <xdr:rowOff>160020</xdr:rowOff>
    </xdr:from>
    <xdr:to>
      <xdr:col>9</xdr:col>
      <xdr:colOff>1280160</xdr:colOff>
      <xdr:row>18</xdr:row>
      <xdr:rowOff>167640</xdr:rowOff>
    </xdr:to>
    <xdr:graphicFrame macro="">
      <xdr:nvGraphicFramePr>
        <xdr:cNvPr id="13" name="Chart 12">
          <a:extLst>
            <a:ext uri="{FF2B5EF4-FFF2-40B4-BE49-F238E27FC236}">
              <a16:creationId xmlns:a16="http://schemas.microsoft.com/office/drawing/2014/main" id="{EC984F50-9F24-401C-A70B-D98203BD3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2.643878703704" createdVersion="8" refreshedVersion="8" minRefreshableVersion="3" recordCount="15" xr:uid="{791DE77E-38E1-49DE-BD51-389EE7845007}">
  <cacheSource type="worksheet">
    <worksheetSource ref="J3:M18" sheet="Ratios"/>
  </cacheSource>
  <cacheFields count="4">
    <cacheField name="Ratios" numFmtId="0">
      <sharedItems count="5">
        <s v="Profitability Ratios"/>
        <s v="Liquidity Ratios"/>
        <s v="Solvency ratios"/>
        <s v="Efficiency ratios"/>
        <s v="Cash Flow Ratio"/>
      </sharedItems>
    </cacheField>
    <cacheField name="Ratios-1" numFmtId="0">
      <sharedItems count="15">
        <s v=" Gross profit Margin"/>
        <s v=" Operating margin"/>
        <s v=" Net Profit Margin"/>
        <s v=" Return on Equity (ROE)"/>
        <s v=" Return on Assets (ROA)"/>
        <s v=" Current Ratio"/>
        <s v=" Quick ratio"/>
        <s v=" Debt to equity Ratio"/>
        <s v=" Interest coverage ratio"/>
        <s v="Debt Ratio"/>
        <s v=" Asset Turnover ratio"/>
        <s v=" Inventory Turnover ratio"/>
        <s v=" Receivable Turnover ratio"/>
        <s v=" Operating Cash Flow ratio"/>
        <s v=" Free Cash Flow"/>
      </sharedItems>
    </cacheField>
    <cacheField name="2023" numFmtId="0">
      <sharedItems containsSemiMixedTypes="0" containsString="0" containsNumber="1" minValue="9.1874799789197395E-2" maxValue="4358"/>
    </cacheField>
    <cacheField name="2024" numFmtId="0">
      <sharedItems containsSemiMixedTypes="0" containsString="0" containsNumber="1" minValue="5.8089620709429017E-2" maxValue="3584"/>
    </cacheField>
  </cacheFields>
  <extLst>
    <ext xmlns:x14="http://schemas.microsoft.com/office/spreadsheetml/2009/9/main" uri="{725AE2AE-9491-48be-B2B4-4EB974FC3084}">
      <x14:pivotCacheDefinition pivotCacheId="1521060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n v="0.18248891736331416"/>
    <n v="0.17862626676220697"/>
  </r>
  <r>
    <x v="0"/>
    <x v="1"/>
    <n v="9.1874799789197395E-2"/>
    <n v="7.2433207083631893E-2"/>
  </r>
  <r>
    <x v="0"/>
    <x v="2"/>
    <n v="0.1547332417099811"/>
    <n v="7.322141467908691E-2"/>
  </r>
  <r>
    <x v="0"/>
    <x v="3"/>
    <n v="0.23943864354823258"/>
    <n v="9.7252890431061681E-2"/>
  </r>
  <r>
    <x v="0"/>
    <x v="4"/>
    <n v="0.1406610516047947"/>
    <n v="5.8089620709429017E-2"/>
  </r>
  <r>
    <x v="1"/>
    <x v="5"/>
    <n v="1.7258939752330598"/>
    <n v="2.0249123902709831"/>
  </r>
  <r>
    <x v="1"/>
    <x v="6"/>
    <n v="1.1340614999304299"/>
    <n v="1.421914576177093"/>
  </r>
  <r>
    <x v="2"/>
    <x v="7"/>
    <n v="0.68667177571287163"/>
    <n v="0.66366765871655264"/>
  </r>
  <r>
    <x v="2"/>
    <x v="8"/>
    <n v="56.993589743589745"/>
    <n v="20.217142857142857"/>
  </r>
  <r>
    <x v="2"/>
    <x v="9"/>
    <n v="0.40339342324935751"/>
    <n v="0.39641189481445072"/>
  </r>
  <r>
    <x v="3"/>
    <x v="10"/>
    <n v="0.90766099532911892"/>
    <n v="0.85435178059189809"/>
  </r>
  <r>
    <x v="3"/>
    <x v="11"/>
    <n v="5.806032584764421"/>
    <n v="6.2582381156650939"/>
  </r>
  <r>
    <x v="3"/>
    <x v="12"/>
    <n v="27.5863740022805"/>
    <n v="22.111815301041194"/>
  </r>
  <r>
    <x v="4"/>
    <x v="13"/>
    <n v="0.46111033811047725"/>
    <n v="0.51778217272127958"/>
  </r>
  <r>
    <x v="4"/>
    <x v="14"/>
    <n v="4358"/>
    <n v="35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70D0ED-E395-4463-AC63-B4E33725B336}" name="PivotTable1" cacheId="1" dataOnRows="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7" colHeaderCaption=" Ratios">
  <location ref="I3:N6" firstHeaderRow="1" firstDataRow="2" firstDataCol="1" rowPageCount="1" colPageCount="1"/>
  <pivotFields count="4">
    <pivotField axis="axisPage" multipleItemSelectionAllowed="1" showAll="0">
      <items count="6">
        <item h="1" x="4"/>
        <item h="1" x="3"/>
        <item h="1" x="1"/>
        <item x="0"/>
        <item h="1" x="2"/>
        <item t="default"/>
      </items>
    </pivotField>
    <pivotField axis="axisCol" showAll="0">
      <items count="16">
        <item x="10"/>
        <item x="5"/>
        <item x="7"/>
        <item x="14"/>
        <item x="0"/>
        <item x="8"/>
        <item x="11"/>
        <item x="2"/>
        <item x="13"/>
        <item x="1"/>
        <item x="6"/>
        <item x="12"/>
        <item x="4"/>
        <item x="3"/>
        <item x="9"/>
        <item t="default"/>
      </items>
    </pivotField>
    <pivotField dataField="1" showAll="0"/>
    <pivotField dataField="1" showAll="0"/>
  </pivotFields>
  <rowFields count="1">
    <field x="-2"/>
  </rowFields>
  <rowItems count="2">
    <i>
      <x/>
    </i>
    <i i="1">
      <x v="1"/>
    </i>
  </rowItems>
  <colFields count="1">
    <field x="1"/>
  </colFields>
  <colItems count="5">
    <i>
      <x v="4"/>
    </i>
    <i>
      <x v="7"/>
    </i>
    <i>
      <x v="9"/>
    </i>
    <i>
      <x v="12"/>
    </i>
    <i>
      <x v="13"/>
    </i>
  </colItems>
  <pageFields count="1">
    <pageField fld="0" hier="-1"/>
  </pageFields>
  <dataFields count="2">
    <dataField name="Year 2023" fld="2" baseField="1" baseItem="4"/>
    <dataField name="Year 2024" fld="3" baseField="1" baseItem="4"/>
  </dataFields>
  <formats count="1">
    <format dxfId="7">
      <pivotArea outline="0" collapsedLevelsAreSubtotals="1" fieldPosition="0"/>
    </format>
  </formats>
  <chartFormats count="3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2">
          <reference field="4294967294" count="1" selected="0">
            <x v="0"/>
          </reference>
          <reference field="1" count="1" selected="0">
            <x v="9"/>
          </reference>
        </references>
      </pivotArea>
    </chartFormat>
    <chartFormat chart="0" format="3" series="1">
      <pivotArea type="data" outline="0" fieldPosition="0">
        <references count="2">
          <reference field="4294967294" count="1" selected="0">
            <x v="0"/>
          </reference>
          <reference field="1" count="1" selected="0">
            <x v="12"/>
          </reference>
        </references>
      </pivotArea>
    </chartFormat>
    <chartFormat chart="0" format="4" series="1">
      <pivotArea type="data" outline="0" fieldPosition="0">
        <references count="2">
          <reference field="4294967294" count="1" selected="0">
            <x v="0"/>
          </reference>
          <reference field="1" count="1" selected="0">
            <x v="13"/>
          </reference>
        </references>
      </pivotArea>
    </chartFormat>
    <chartFormat chart="0" format="5" series="1">
      <pivotArea type="data" outline="0" fieldPosition="0">
        <references count="2">
          <reference field="4294967294" count="1" selected="0">
            <x v="0"/>
          </reference>
          <reference field="1" count="1" selected="0">
            <x v="4"/>
          </reference>
        </references>
      </pivotArea>
    </chartFormat>
    <chartFormat chart="0" format="6" series="1">
      <pivotArea type="data" outline="0" fieldPosition="0">
        <references count="2">
          <reference field="4294967294" count="1" selected="0">
            <x v="0"/>
          </reference>
          <reference field="1" count="1" selected="0">
            <x v="7"/>
          </reference>
        </references>
      </pivotArea>
    </chartFormat>
    <chartFormat chart="0" format="7" series="1">
      <pivotArea type="data" outline="0" fieldPosition="0">
        <references count="2">
          <reference field="4294967294" count="1" selected="0">
            <x v="0"/>
          </reference>
          <reference field="1" count="1" selected="0">
            <x v="5"/>
          </reference>
        </references>
      </pivotArea>
    </chartFormat>
    <chartFormat chart="0" format="8" series="1">
      <pivotArea type="data" outline="0" fieldPosition="0">
        <references count="2">
          <reference field="4294967294" count="1" selected="0">
            <x v="0"/>
          </reference>
          <reference field="1" count="1" selected="0">
            <x v="6"/>
          </reference>
        </references>
      </pivotArea>
    </chartFormat>
    <chartFormat chart="0" format="9" series="1">
      <pivotArea type="data" outline="0" fieldPosition="0">
        <references count="2">
          <reference field="4294967294" count="1" selected="0">
            <x v="0"/>
          </reference>
          <reference field="1" count="1" selected="0">
            <x v="8"/>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4"/>
          </reference>
        </references>
      </pivotArea>
    </chartFormat>
    <chartFormat chart="0" format="13" series="1">
      <pivotArea type="data" outline="0" fieldPosition="0">
        <references count="2">
          <reference field="4294967294" count="1" selected="0">
            <x v="0"/>
          </reference>
          <reference field="1" count="1" selected="0">
            <x v="2"/>
          </reference>
        </references>
      </pivotArea>
    </chartFormat>
    <chartFormat chart="0" format="14" series="1">
      <pivotArea type="data" outline="0" fieldPosition="0">
        <references count="2">
          <reference field="4294967294" count="1" selected="0">
            <x v="0"/>
          </reference>
          <reference field="1" count="1" selected="0">
            <x v="3"/>
          </reference>
        </references>
      </pivotArea>
    </chartFormat>
    <chartFormat chart="4" format="0" series="1">
      <pivotArea type="data" outline="0" fieldPosition="0">
        <references count="2">
          <reference field="4294967294" count="1" selected="0">
            <x v="0"/>
          </reference>
          <reference field="1" count="1" selected="0">
            <x v="4"/>
          </reference>
        </references>
      </pivotArea>
    </chartFormat>
    <chartFormat chart="4" format="1" series="1">
      <pivotArea type="data" outline="0" fieldPosition="0">
        <references count="2">
          <reference field="4294967294" count="1" selected="0">
            <x v="0"/>
          </reference>
          <reference field="1" count="1" selected="0">
            <x v="7"/>
          </reference>
        </references>
      </pivotArea>
    </chartFormat>
    <chartFormat chart="4" format="2" series="1">
      <pivotArea type="data" outline="0" fieldPosition="0">
        <references count="2">
          <reference field="4294967294" count="1" selected="0">
            <x v="0"/>
          </reference>
          <reference field="1" count="1" selected="0">
            <x v="9"/>
          </reference>
        </references>
      </pivotArea>
    </chartFormat>
    <chartFormat chart="4" format="3" series="1">
      <pivotArea type="data" outline="0" fieldPosition="0">
        <references count="2">
          <reference field="4294967294" count="1" selected="0">
            <x v="0"/>
          </reference>
          <reference field="1" count="1" selected="0">
            <x v="12"/>
          </reference>
        </references>
      </pivotArea>
    </chartFormat>
    <chartFormat chart="4" format="4" series="1">
      <pivotArea type="data" outline="0" fieldPosition="0">
        <references count="2">
          <reference field="4294967294" count="1" selected="0">
            <x v="0"/>
          </reference>
          <reference field="1" count="1" selected="0">
            <x v="13"/>
          </reference>
        </references>
      </pivotArea>
    </chartFormat>
    <chartFormat chart="4" format="5" series="1">
      <pivotArea type="data" outline="0" fieldPosition="0">
        <references count="2">
          <reference field="4294967294" count="1" selected="0">
            <x v="0"/>
          </reference>
          <reference field="1" count="1" selected="0">
            <x v="5"/>
          </reference>
        </references>
      </pivotArea>
    </chartFormat>
    <chartFormat chart="4" format="6" series="1">
      <pivotArea type="data" outline="0" fieldPosition="0">
        <references count="2">
          <reference field="4294967294" count="1" selected="0">
            <x v="0"/>
          </reference>
          <reference field="1" count="1" selected="0">
            <x v="6"/>
          </reference>
        </references>
      </pivotArea>
    </chartFormat>
    <chartFormat chart="4" format="7" series="1">
      <pivotArea type="data" outline="0" fieldPosition="0">
        <references count="2">
          <reference field="4294967294" count="1" selected="0">
            <x v="0"/>
          </reference>
          <reference field="1" count="1" selected="0">
            <x v="8"/>
          </reference>
        </references>
      </pivotArea>
    </chartFormat>
    <chartFormat chart="4" format="8" series="1">
      <pivotArea type="data" outline="0" fieldPosition="0">
        <references count="2">
          <reference field="4294967294" count="1" selected="0">
            <x v="0"/>
          </reference>
          <reference field="1" count="1" selected="0">
            <x v="10"/>
          </reference>
        </references>
      </pivotArea>
    </chartFormat>
    <chartFormat chart="4" format="9" series="1">
      <pivotArea type="data" outline="0" fieldPosition="0">
        <references count="2">
          <reference field="4294967294" count="1" selected="0">
            <x v="0"/>
          </reference>
          <reference field="1" count="1" selected="0">
            <x v="11"/>
          </reference>
        </references>
      </pivotArea>
    </chartFormat>
    <chartFormat chart="4" format="10" series="1">
      <pivotArea type="data" outline="0" fieldPosition="0">
        <references count="2">
          <reference field="4294967294" count="1" selected="0">
            <x v="0"/>
          </reference>
          <reference field="1" count="1" selected="0">
            <x v="14"/>
          </reference>
        </references>
      </pivotArea>
    </chartFormat>
    <chartFormat chart="4" format="11" series="1">
      <pivotArea type="data" outline="0" fieldPosition="0">
        <references count="2">
          <reference field="4294967294" count="1" selected="0">
            <x v="0"/>
          </reference>
          <reference field="1" count="1" selected="0">
            <x v="0"/>
          </reference>
        </references>
      </pivotArea>
    </chartFormat>
    <chartFormat chart="4" format="12" series="1">
      <pivotArea type="data" outline="0" fieldPosition="0">
        <references count="2">
          <reference field="4294967294" count="1" selected="0">
            <x v="0"/>
          </reference>
          <reference field="1" count="1" selected="0">
            <x v="1"/>
          </reference>
        </references>
      </pivotArea>
    </chartFormat>
    <chartFormat chart="4" format="13" series="1">
      <pivotArea type="data" outline="0" fieldPosition="0">
        <references count="2">
          <reference field="4294967294" count="1" selected="0">
            <x v="0"/>
          </reference>
          <reference field="1" count="1" selected="0">
            <x v="2"/>
          </reference>
        </references>
      </pivotArea>
    </chartFormat>
    <chartFormat chart="4" format="14" series="1">
      <pivotArea type="data" outline="0" fieldPosition="0">
        <references count="2">
          <reference field="4294967294" count="1" selected="0">
            <x v="0"/>
          </reference>
          <reference field="1" count="1" selected="0">
            <x v="3"/>
          </reference>
        </references>
      </pivotArea>
    </chartFormat>
  </chart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3A0A6B-2357-429C-A1F6-13EDB7EBF3BC}" name="PivotTable3" cacheId="1"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1" rowHeaderCaption=" Ratios">
  <location ref="A3:C8" firstHeaderRow="0" firstDataRow="1" firstDataCol="1" rowPageCount="1" colPageCount="1"/>
  <pivotFields count="4">
    <pivotField axis="axisPage" showAll="0">
      <items count="6">
        <item x="4"/>
        <item x="3"/>
        <item x="1"/>
        <item x="0"/>
        <item x="2"/>
        <item t="default"/>
      </items>
    </pivotField>
    <pivotField axis="axisRow" showAll="0">
      <items count="16">
        <item x="10"/>
        <item x="5"/>
        <item x="7"/>
        <item x="14"/>
        <item x="0"/>
        <item x="8"/>
        <item x="11"/>
        <item x="2"/>
        <item x="13"/>
        <item x="1"/>
        <item x="6"/>
        <item x="12"/>
        <item x="4"/>
        <item x="3"/>
        <item x="9"/>
        <item t="default"/>
      </items>
    </pivotField>
    <pivotField dataField="1" showAll="0"/>
    <pivotField dataField="1" showAll="0"/>
  </pivotFields>
  <rowFields count="1">
    <field x="1"/>
  </rowFields>
  <rowItems count="5">
    <i>
      <x v="4"/>
    </i>
    <i>
      <x v="7"/>
    </i>
    <i>
      <x v="9"/>
    </i>
    <i>
      <x v="12"/>
    </i>
    <i>
      <x v="13"/>
    </i>
  </rowItems>
  <colFields count="1">
    <field x="-2"/>
  </colFields>
  <colItems count="2">
    <i>
      <x/>
    </i>
    <i i="1">
      <x v="1"/>
    </i>
  </colItems>
  <pageFields count="1">
    <pageField fld="0" item="3" hier="-1"/>
  </pageFields>
  <dataFields count="2">
    <dataField name="Year 2023" fld="2" baseField="1" baseItem="1"/>
    <dataField name="Year 2024" fld="3" baseField="1" baseItem="1"/>
  </dataFields>
  <formats count="1">
    <format dxfId="8">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1"/>
          </reference>
        </references>
      </pivotArea>
    </chartFormat>
  </chart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os" xr10:uid="{D50A0EBC-0CA9-403C-A4F8-846AE122EA76}" sourceName="Ratios">
  <pivotTables>
    <pivotTable tabId="10" name="PivotTable1"/>
    <pivotTable tabId="10" name="PivotTable3"/>
  </pivotTables>
  <data>
    <tabular pivotCacheId="1521060123">
      <items count="5">
        <i x="4"/>
        <i x="3"/>
        <i x="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os" xr10:uid="{C4D5BBAC-0331-44A5-B795-63CED9CA2573}" cache="Slicer_Ratios" caption="Ratio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C103-C4D0-45DA-8458-63EBF2A04FFD}">
  <dimension ref="A1:C46"/>
  <sheetViews>
    <sheetView showGridLines="0" workbookViewId="0"/>
  </sheetViews>
  <sheetFormatPr defaultRowHeight="14.4" x14ac:dyDescent="0.3"/>
  <cols>
    <col min="1" max="1" width="43.88671875" customWidth="1"/>
    <col min="3" max="3" width="18.88671875" customWidth="1"/>
  </cols>
  <sheetData>
    <row r="1" spans="1:3" ht="33.6" x14ac:dyDescent="0.65">
      <c r="A1" s="17" t="s">
        <v>120</v>
      </c>
    </row>
    <row r="3" spans="1:3" ht="15.6" x14ac:dyDescent="0.3">
      <c r="A3" s="24" t="s">
        <v>42</v>
      </c>
      <c r="B3" s="10"/>
      <c r="C3" s="10"/>
    </row>
    <row r="4" spans="1:3" ht="14.4" customHeight="1" x14ac:dyDescent="0.3">
      <c r="A4" s="2"/>
      <c r="B4" s="3" t="s">
        <v>0</v>
      </c>
      <c r="C4" s="3" t="s">
        <v>0</v>
      </c>
    </row>
    <row r="5" spans="1:3" ht="15.6" x14ac:dyDescent="0.3">
      <c r="A5" s="2"/>
      <c r="B5" s="3">
        <v>2024</v>
      </c>
      <c r="C5" s="3">
        <v>2023</v>
      </c>
    </row>
    <row r="6" spans="1:3" ht="15.6" x14ac:dyDescent="0.3">
      <c r="A6" s="4" t="s">
        <v>1</v>
      </c>
      <c r="B6" s="10"/>
      <c r="C6" s="10"/>
    </row>
    <row r="7" spans="1:3" ht="14.4" customHeight="1" x14ac:dyDescent="0.3">
      <c r="A7" s="5" t="s">
        <v>2</v>
      </c>
      <c r="B7" s="10"/>
      <c r="C7" s="10"/>
    </row>
    <row r="8" spans="1:3" ht="14.4" customHeight="1" x14ac:dyDescent="0.3">
      <c r="A8" s="6" t="s">
        <v>3</v>
      </c>
      <c r="B8" s="10">
        <v>16139</v>
      </c>
      <c r="C8" s="10">
        <v>16398</v>
      </c>
    </row>
    <row r="9" spans="1:3" ht="14.4" customHeight="1" x14ac:dyDescent="0.3">
      <c r="A9" s="6" t="s">
        <v>4</v>
      </c>
      <c r="B9" s="10">
        <v>20424</v>
      </c>
      <c r="C9" s="10">
        <v>12696</v>
      </c>
    </row>
    <row r="10" spans="1:3" ht="14.4" customHeight="1" x14ac:dyDescent="0.3">
      <c r="A10" s="6" t="s">
        <v>5</v>
      </c>
      <c r="B10" s="10">
        <v>4418</v>
      </c>
      <c r="C10" s="10">
        <v>3508</v>
      </c>
    </row>
    <row r="11" spans="1:3" ht="15.6" x14ac:dyDescent="0.3">
      <c r="A11" s="6" t="s">
        <v>6</v>
      </c>
      <c r="B11" s="10">
        <v>12017</v>
      </c>
      <c r="C11" s="10">
        <v>13626</v>
      </c>
    </row>
    <row r="12" spans="1:3" ht="24" customHeight="1" x14ac:dyDescent="0.3">
      <c r="A12" s="6" t="s">
        <v>7</v>
      </c>
      <c r="B12" s="10">
        <v>5362</v>
      </c>
      <c r="C12" s="10">
        <v>3388</v>
      </c>
    </row>
    <row r="13" spans="1:3" ht="14.4" customHeight="1" x14ac:dyDescent="0.3">
      <c r="A13" s="7" t="s">
        <v>8</v>
      </c>
      <c r="B13" s="10">
        <v>58360</v>
      </c>
      <c r="C13" s="10">
        <v>49616</v>
      </c>
    </row>
    <row r="14" spans="1:3" ht="14.4" customHeight="1" x14ac:dyDescent="0.3">
      <c r="A14" s="5" t="s">
        <v>9</v>
      </c>
      <c r="B14" s="10">
        <v>5581</v>
      </c>
      <c r="C14" s="10">
        <v>5989</v>
      </c>
    </row>
    <row r="15" spans="1:3" ht="14.4" customHeight="1" x14ac:dyDescent="0.3">
      <c r="A15" s="5" t="s">
        <v>10</v>
      </c>
      <c r="B15" s="10">
        <v>4924</v>
      </c>
      <c r="C15" s="10">
        <v>5229</v>
      </c>
    </row>
    <row r="16" spans="1:3" ht="14.4" customHeight="1" x14ac:dyDescent="0.3">
      <c r="A16" s="5" t="s">
        <v>11</v>
      </c>
      <c r="B16" s="10">
        <v>35836</v>
      </c>
      <c r="C16" s="10">
        <v>29725</v>
      </c>
    </row>
    <row r="17" spans="1:3" ht="14.4" customHeight="1" x14ac:dyDescent="0.3">
      <c r="A17" s="5" t="s">
        <v>12</v>
      </c>
      <c r="B17" s="10">
        <v>5160</v>
      </c>
      <c r="C17" s="10">
        <v>4180</v>
      </c>
    </row>
    <row r="18" spans="1:3" ht="14.4" customHeight="1" x14ac:dyDescent="0.3">
      <c r="A18" s="5" t="s">
        <v>13</v>
      </c>
      <c r="B18" s="10">
        <v>1076</v>
      </c>
      <c r="C18" s="10">
        <v>184</v>
      </c>
    </row>
    <row r="19" spans="1:3" ht="14.4" customHeight="1" x14ac:dyDescent="0.3">
      <c r="A19" s="5" t="s">
        <v>14</v>
      </c>
      <c r="B19" s="10">
        <v>150</v>
      </c>
      <c r="C19" s="10">
        <v>178</v>
      </c>
    </row>
    <row r="20" spans="1:3" ht="15.6" x14ac:dyDescent="0.3">
      <c r="A20" s="5" t="s">
        <v>15</v>
      </c>
      <c r="B20" s="10">
        <v>244</v>
      </c>
      <c r="C20" s="10">
        <v>253</v>
      </c>
    </row>
    <row r="21" spans="1:3" ht="14.4" customHeight="1" x14ac:dyDescent="0.3">
      <c r="A21" s="5" t="s">
        <v>16</v>
      </c>
      <c r="B21" s="10">
        <v>6524</v>
      </c>
      <c r="C21" s="10">
        <v>6733</v>
      </c>
    </row>
    <row r="22" spans="1:3" ht="14.4" customHeight="1" x14ac:dyDescent="0.3">
      <c r="A22" s="5" t="s">
        <v>17</v>
      </c>
      <c r="B22" s="10">
        <v>4215</v>
      </c>
      <c r="C22" s="10">
        <v>4531</v>
      </c>
    </row>
    <row r="23" spans="1:3" ht="14.4" customHeight="1" x14ac:dyDescent="0.3">
      <c r="A23" s="8" t="s">
        <v>18</v>
      </c>
      <c r="B23" s="10">
        <v>122070</v>
      </c>
      <c r="C23" s="10">
        <v>106618</v>
      </c>
    </row>
    <row r="24" spans="1:3" ht="15.6" x14ac:dyDescent="0.3">
      <c r="A24" s="4" t="s">
        <v>19</v>
      </c>
      <c r="B24" s="10"/>
      <c r="C24" s="10"/>
    </row>
    <row r="25" spans="1:3" ht="14.4" customHeight="1" x14ac:dyDescent="0.3">
      <c r="A25" s="5" t="s">
        <v>20</v>
      </c>
      <c r="B25" s="10"/>
      <c r="C25" s="10"/>
    </row>
    <row r="26" spans="1:3" ht="14.4" customHeight="1" x14ac:dyDescent="0.3">
      <c r="A26" s="6" t="s">
        <v>21</v>
      </c>
      <c r="B26" s="10">
        <v>12474</v>
      </c>
      <c r="C26" s="10">
        <v>14431</v>
      </c>
    </row>
    <row r="27" spans="1:3" ht="14.4" customHeight="1" x14ac:dyDescent="0.3">
      <c r="A27" s="6" t="s">
        <v>22</v>
      </c>
      <c r="B27" s="10">
        <v>10723</v>
      </c>
      <c r="C27" s="10">
        <v>9080</v>
      </c>
    </row>
    <row r="28" spans="1:3" ht="14.4" customHeight="1" x14ac:dyDescent="0.3">
      <c r="A28" s="6" t="s">
        <v>23</v>
      </c>
      <c r="B28" s="10">
        <v>3168</v>
      </c>
      <c r="C28" s="10">
        <v>2864</v>
      </c>
    </row>
    <row r="29" spans="1:3" ht="24" customHeight="1" x14ac:dyDescent="0.3">
      <c r="A29" s="6" t="s">
        <v>24</v>
      </c>
      <c r="B29" s="10">
        <v>2456</v>
      </c>
      <c r="C29" s="10">
        <v>2373</v>
      </c>
    </row>
    <row r="30" spans="1:3" ht="14.4" customHeight="1" x14ac:dyDescent="0.3">
      <c r="A30" s="7" t="s">
        <v>25</v>
      </c>
      <c r="B30" s="10">
        <v>28821</v>
      </c>
      <c r="C30" s="10">
        <v>28748</v>
      </c>
    </row>
    <row r="31" spans="1:3" ht="34.799999999999997" customHeight="1" x14ac:dyDescent="0.3">
      <c r="A31" s="5" t="s">
        <v>26</v>
      </c>
      <c r="B31" s="10">
        <v>5757</v>
      </c>
      <c r="C31" s="10">
        <v>2857</v>
      </c>
    </row>
    <row r="32" spans="1:3" ht="24" customHeight="1" x14ac:dyDescent="0.3">
      <c r="A32" s="5" t="s">
        <v>27</v>
      </c>
      <c r="B32" s="10">
        <v>3317</v>
      </c>
      <c r="C32" s="10">
        <v>3251</v>
      </c>
    </row>
    <row r="33" spans="1:3" ht="14.4" customHeight="1" x14ac:dyDescent="0.3">
      <c r="A33" s="5" t="s">
        <v>28</v>
      </c>
      <c r="B33" s="10">
        <v>10495</v>
      </c>
      <c r="C33" s="10">
        <v>8153</v>
      </c>
    </row>
    <row r="34" spans="1:3" ht="14.4" customHeight="1" x14ac:dyDescent="0.3">
      <c r="A34" s="8" t="s">
        <v>29</v>
      </c>
      <c r="B34" s="10">
        <v>48390</v>
      </c>
      <c r="C34" s="10">
        <v>43009</v>
      </c>
    </row>
    <row r="35" spans="1:3" ht="24" customHeight="1" x14ac:dyDescent="0.3">
      <c r="A35" s="5" t="s">
        <v>30</v>
      </c>
      <c r="B35" s="10"/>
      <c r="C35" s="10"/>
    </row>
    <row r="36" spans="1:3" ht="39" customHeight="1" x14ac:dyDescent="0.3">
      <c r="A36" s="5" t="s">
        <v>31</v>
      </c>
      <c r="B36" s="10">
        <v>63</v>
      </c>
      <c r="C36" s="10">
        <v>242</v>
      </c>
    </row>
    <row r="37" spans="1:3" ht="15.6" x14ac:dyDescent="0.3">
      <c r="A37" s="4" t="s">
        <v>32</v>
      </c>
      <c r="B37" s="10"/>
      <c r="C37" s="10"/>
    </row>
    <row r="38" spans="1:3" ht="24.6" customHeight="1" x14ac:dyDescent="0.3">
      <c r="A38" s="5" t="s">
        <v>33</v>
      </c>
      <c r="B38" s="10"/>
      <c r="C38" s="10"/>
    </row>
    <row r="39" spans="1:3" ht="80.400000000000006" customHeight="1" x14ac:dyDescent="0.3">
      <c r="A39" s="9" t="s">
        <v>34</v>
      </c>
      <c r="B39" s="10"/>
      <c r="C39" s="10"/>
    </row>
    <row r="40" spans="1:3" ht="72" customHeight="1" x14ac:dyDescent="0.3">
      <c r="A40" s="9" t="s">
        <v>35</v>
      </c>
      <c r="B40" s="10">
        <v>3</v>
      </c>
      <c r="C40" s="10">
        <v>3</v>
      </c>
    </row>
    <row r="41" spans="1:3" ht="14.4" customHeight="1" x14ac:dyDescent="0.3">
      <c r="A41" s="6" t="s">
        <v>36</v>
      </c>
      <c r="B41" s="10">
        <v>38371</v>
      </c>
      <c r="C41" s="10">
        <v>34892</v>
      </c>
    </row>
    <row r="42" spans="1:3" ht="14.4" customHeight="1" x14ac:dyDescent="0.3">
      <c r="A42" s="6" t="s">
        <v>37</v>
      </c>
      <c r="B42" s="10">
        <v>-670</v>
      </c>
      <c r="C42" s="10">
        <v>-143</v>
      </c>
    </row>
    <row r="43" spans="1:3" ht="14.4" customHeight="1" x14ac:dyDescent="0.3">
      <c r="A43" s="6" t="s">
        <v>38</v>
      </c>
      <c r="B43" s="10">
        <v>35209</v>
      </c>
      <c r="C43" s="10">
        <v>27882</v>
      </c>
    </row>
    <row r="44" spans="1:3" ht="23.4" customHeight="1" x14ac:dyDescent="0.3">
      <c r="A44" s="7" t="s">
        <v>39</v>
      </c>
      <c r="B44" s="10">
        <v>72913</v>
      </c>
      <c r="C44" s="10">
        <v>62634</v>
      </c>
    </row>
    <row r="45" spans="1:3" ht="14.4" customHeight="1" x14ac:dyDescent="0.3">
      <c r="A45" s="5" t="s">
        <v>40</v>
      </c>
      <c r="B45" s="10">
        <v>704</v>
      </c>
      <c r="C45" s="10">
        <v>733</v>
      </c>
    </row>
    <row r="46" spans="1:3" ht="14.4" customHeight="1" x14ac:dyDescent="0.3">
      <c r="A46" s="8" t="s">
        <v>41</v>
      </c>
      <c r="B46" s="10">
        <v>122070</v>
      </c>
      <c r="C46" s="10">
        <v>106618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B12FD-6454-4A8D-B9A5-8C0D4390FE90}">
  <dimension ref="A1:C62"/>
  <sheetViews>
    <sheetView showGridLines="0" workbookViewId="0"/>
  </sheetViews>
  <sheetFormatPr defaultRowHeight="15.6" x14ac:dyDescent="0.3"/>
  <cols>
    <col min="1" max="1" width="52.77734375" style="11" customWidth="1"/>
    <col min="2" max="16384" width="8.88671875" style="11"/>
  </cols>
  <sheetData>
    <row r="1" spans="1:3" ht="33.6" x14ac:dyDescent="0.65">
      <c r="A1" s="17" t="s">
        <v>120</v>
      </c>
    </row>
    <row r="2" spans="1:3" x14ac:dyDescent="0.3">
      <c r="A2" s="12"/>
      <c r="B2" s="12"/>
      <c r="C2" s="12"/>
    </row>
    <row r="3" spans="1:3" ht="20.399999999999999" customHeight="1" x14ac:dyDescent="0.3">
      <c r="A3" s="24" t="s">
        <v>43</v>
      </c>
      <c r="B3" s="12"/>
      <c r="C3" s="12"/>
    </row>
    <row r="4" spans="1:3" ht="15" customHeight="1" x14ac:dyDescent="0.3">
      <c r="A4" s="2"/>
      <c r="B4" s="4" t="s">
        <v>74</v>
      </c>
      <c r="C4" s="4" t="s">
        <v>74</v>
      </c>
    </row>
    <row r="5" spans="1:3" x14ac:dyDescent="0.3">
      <c r="A5" s="2"/>
      <c r="B5" s="4">
        <v>2024</v>
      </c>
      <c r="C5" s="4">
        <v>2023</v>
      </c>
    </row>
    <row r="6" spans="1:3" x14ac:dyDescent="0.3">
      <c r="A6" s="13" t="s">
        <v>44</v>
      </c>
      <c r="B6" s="12"/>
      <c r="C6" s="12"/>
    </row>
    <row r="7" spans="1:3" ht="14.4" customHeight="1" x14ac:dyDescent="0.3">
      <c r="A7" s="14" t="s">
        <v>45</v>
      </c>
      <c r="B7" s="12">
        <v>72480</v>
      </c>
      <c r="C7" s="12">
        <v>78509</v>
      </c>
    </row>
    <row r="8" spans="1:3" ht="14.4" customHeight="1" x14ac:dyDescent="0.3">
      <c r="A8" s="14" t="s">
        <v>46</v>
      </c>
      <c r="B8" s="12">
        <v>2763</v>
      </c>
      <c r="C8" s="12">
        <v>1790</v>
      </c>
    </row>
    <row r="9" spans="1:3" ht="14.4" customHeight="1" x14ac:dyDescent="0.3">
      <c r="A9" s="14" t="s">
        <v>47</v>
      </c>
      <c r="B9" s="12">
        <v>1827</v>
      </c>
      <c r="C9" s="12">
        <v>2120</v>
      </c>
    </row>
    <row r="10" spans="1:3" ht="14.4" customHeight="1" x14ac:dyDescent="0.3">
      <c r="A10" s="14" t="s">
        <v>48</v>
      </c>
      <c r="B10" s="12">
        <v>77070</v>
      </c>
      <c r="C10" s="12">
        <v>82419</v>
      </c>
    </row>
    <row r="11" spans="1:3" ht="14.4" customHeight="1" x14ac:dyDescent="0.3">
      <c r="A11" s="14" t="s">
        <v>49</v>
      </c>
      <c r="B11" s="12">
        <v>10086</v>
      </c>
      <c r="C11" s="12">
        <v>6035</v>
      </c>
    </row>
    <row r="12" spans="1:3" ht="14.4" customHeight="1" x14ac:dyDescent="0.3">
      <c r="A12" s="14" t="s">
        <v>50</v>
      </c>
      <c r="B12" s="12">
        <v>10534</v>
      </c>
      <c r="C12" s="12">
        <v>8319</v>
      </c>
    </row>
    <row r="13" spans="1:3" ht="14.4" customHeight="1" x14ac:dyDescent="0.3">
      <c r="A13" s="14" t="s">
        <v>51</v>
      </c>
      <c r="B13" s="12">
        <v>97690</v>
      </c>
      <c r="C13" s="12">
        <v>96773</v>
      </c>
    </row>
    <row r="14" spans="1:3" ht="14.4" customHeight="1" x14ac:dyDescent="0.3">
      <c r="A14" s="13" t="s">
        <v>52</v>
      </c>
      <c r="B14" s="12"/>
      <c r="C14" s="12"/>
    </row>
    <row r="15" spans="1:3" ht="14.4" customHeight="1" x14ac:dyDescent="0.3">
      <c r="A15" s="14" t="s">
        <v>45</v>
      </c>
      <c r="B15" s="12">
        <v>61870</v>
      </c>
      <c r="C15" s="12">
        <v>65121</v>
      </c>
    </row>
    <row r="16" spans="1:3" ht="14.4" customHeight="1" x14ac:dyDescent="0.3">
      <c r="A16" s="14" t="s">
        <v>47</v>
      </c>
      <c r="B16" s="12">
        <v>1003</v>
      </c>
      <c r="C16" s="12">
        <v>1268</v>
      </c>
    </row>
    <row r="17" spans="1:3" ht="14.4" customHeight="1" x14ac:dyDescent="0.3">
      <c r="A17" s="14" t="s">
        <v>53</v>
      </c>
      <c r="B17" s="12">
        <v>62873</v>
      </c>
      <c r="C17" s="12">
        <v>66389</v>
      </c>
    </row>
    <row r="18" spans="1:3" ht="14.4" customHeight="1" x14ac:dyDescent="0.3">
      <c r="A18" s="14" t="s">
        <v>49</v>
      </c>
      <c r="B18" s="12">
        <v>7446</v>
      </c>
      <c r="C18" s="12">
        <v>4894</v>
      </c>
    </row>
    <row r="19" spans="1:3" ht="14.4" customHeight="1" x14ac:dyDescent="0.3">
      <c r="A19" s="14" t="s">
        <v>50</v>
      </c>
      <c r="B19" s="12">
        <v>9921</v>
      </c>
      <c r="C19" s="12">
        <v>7830</v>
      </c>
    </row>
    <row r="20" spans="1:3" ht="14.4" customHeight="1" x14ac:dyDescent="0.3">
      <c r="A20" s="14" t="s">
        <v>54</v>
      </c>
      <c r="B20" s="12">
        <v>80240</v>
      </c>
      <c r="C20" s="12">
        <v>79113</v>
      </c>
    </row>
    <row r="21" spans="1:3" ht="14.4" customHeight="1" x14ac:dyDescent="0.3">
      <c r="A21" s="13" t="s">
        <v>55</v>
      </c>
      <c r="B21" s="12">
        <v>17450</v>
      </c>
      <c r="C21" s="12">
        <v>17660</v>
      </c>
    </row>
    <row r="22" spans="1:3" ht="14.4" customHeight="1" x14ac:dyDescent="0.3">
      <c r="A22" s="13" t="s">
        <v>56</v>
      </c>
      <c r="B22" s="12"/>
      <c r="C22" s="12"/>
    </row>
    <row r="23" spans="1:3" ht="14.4" customHeight="1" x14ac:dyDescent="0.3">
      <c r="A23" s="14" t="s">
        <v>57</v>
      </c>
      <c r="B23" s="12">
        <v>4540</v>
      </c>
      <c r="C23" s="12">
        <v>3969</v>
      </c>
    </row>
    <row r="24" spans="1:3" ht="14.4" customHeight="1" x14ac:dyDescent="0.3">
      <c r="A24" s="14" t="s">
        <v>58</v>
      </c>
      <c r="B24" s="12">
        <v>5150</v>
      </c>
      <c r="C24" s="12">
        <v>4800</v>
      </c>
    </row>
    <row r="25" spans="1:3" ht="14.4" customHeight="1" x14ac:dyDescent="0.3">
      <c r="A25" s="14" t="s">
        <v>59</v>
      </c>
      <c r="B25" s="12">
        <v>684</v>
      </c>
      <c r="C25" s="12" t="s">
        <v>123</v>
      </c>
    </row>
    <row r="26" spans="1:3" ht="14.4" customHeight="1" x14ac:dyDescent="0.3">
      <c r="A26" s="14" t="s">
        <v>60</v>
      </c>
      <c r="B26" s="12">
        <v>10374</v>
      </c>
      <c r="C26" s="12">
        <v>8769</v>
      </c>
    </row>
    <row r="27" spans="1:3" ht="14.4" customHeight="1" x14ac:dyDescent="0.3">
      <c r="A27" s="15" t="s">
        <v>61</v>
      </c>
      <c r="B27" s="12">
        <v>7076</v>
      </c>
      <c r="C27" s="12">
        <v>8891</v>
      </c>
    </row>
    <row r="28" spans="1:3" ht="14.4" customHeight="1" x14ac:dyDescent="0.3">
      <c r="A28" s="14" t="s">
        <v>62</v>
      </c>
      <c r="B28" s="12">
        <v>1569</v>
      </c>
      <c r="C28" s="12">
        <v>1066</v>
      </c>
    </row>
    <row r="29" spans="1:3" ht="14.4" customHeight="1" x14ac:dyDescent="0.3">
      <c r="A29" s="14" t="s">
        <v>63</v>
      </c>
      <c r="B29" s="12">
        <v>-350</v>
      </c>
      <c r="C29" s="12">
        <v>-156</v>
      </c>
    </row>
    <row r="30" spans="1:3" ht="14.4" customHeight="1" x14ac:dyDescent="0.3">
      <c r="A30" s="16" t="s">
        <v>64</v>
      </c>
      <c r="B30" s="12">
        <v>695</v>
      </c>
      <c r="C30" s="12">
        <v>172</v>
      </c>
    </row>
    <row r="31" spans="1:3" ht="14.4" customHeight="1" x14ac:dyDescent="0.3">
      <c r="A31" s="15" t="s">
        <v>65</v>
      </c>
      <c r="B31" s="12">
        <v>8990</v>
      </c>
      <c r="C31" s="12">
        <v>9973</v>
      </c>
    </row>
    <row r="32" spans="1:3" ht="24" customHeight="1" x14ac:dyDescent="0.3">
      <c r="A32" s="16" t="s">
        <v>66</v>
      </c>
      <c r="B32" s="12">
        <v>1837</v>
      </c>
      <c r="C32" s="12">
        <v>5001</v>
      </c>
    </row>
    <row r="33" spans="1:3" ht="14.4" customHeight="1" x14ac:dyDescent="0.3">
      <c r="A33" s="15" t="s">
        <v>67</v>
      </c>
      <c r="B33" s="12">
        <v>7153</v>
      </c>
      <c r="C33" s="12">
        <v>14974</v>
      </c>
    </row>
    <row r="34" spans="1:3" ht="49.8" customHeight="1" x14ac:dyDescent="0.3">
      <c r="A34" s="14" t="s">
        <v>68</v>
      </c>
      <c r="B34" s="12">
        <v>62</v>
      </c>
      <c r="C34" s="12">
        <v>-23</v>
      </c>
    </row>
    <row r="35" spans="1:3" ht="22.8" customHeight="1" x14ac:dyDescent="0.3">
      <c r="A35" s="15" t="s">
        <v>69</v>
      </c>
      <c r="B35" s="12">
        <v>7091</v>
      </c>
      <c r="C35" s="12">
        <v>14997</v>
      </c>
    </row>
    <row r="36" spans="1:3" x14ac:dyDescent="0.3">
      <c r="A36" s="16"/>
      <c r="B36" s="12"/>
      <c r="C36" s="12"/>
    </row>
    <row r="37" spans="1:3" ht="44.4" customHeight="1" x14ac:dyDescent="0.3">
      <c r="A37" s="14" t="s">
        <v>70</v>
      </c>
      <c r="B37" s="12"/>
      <c r="C37" s="12"/>
    </row>
    <row r="38" spans="1:3" x14ac:dyDescent="0.3">
      <c r="A38" s="14" t="s">
        <v>71</v>
      </c>
      <c r="B38" s="12">
        <v>2.23</v>
      </c>
      <c r="C38" s="12">
        <v>4.7300000000000004</v>
      </c>
    </row>
    <row r="39" spans="1:3" x14ac:dyDescent="0.3">
      <c r="A39" s="14" t="s">
        <v>72</v>
      </c>
      <c r="B39" s="12">
        <v>2.04</v>
      </c>
      <c r="C39" s="12">
        <v>4.3</v>
      </c>
    </row>
    <row r="40" spans="1:3" ht="36" customHeight="1" x14ac:dyDescent="0.3">
      <c r="A40" s="14" t="s">
        <v>73</v>
      </c>
      <c r="B40" s="12"/>
      <c r="C40" s="12"/>
    </row>
    <row r="41" spans="1:3" x14ac:dyDescent="0.3">
      <c r="A41" s="14" t="s">
        <v>71</v>
      </c>
      <c r="B41" s="12">
        <v>3197</v>
      </c>
      <c r="C41" s="12">
        <v>3174</v>
      </c>
    </row>
    <row r="42" spans="1:3" x14ac:dyDescent="0.3">
      <c r="A42" s="14" t="s">
        <v>72</v>
      </c>
      <c r="B42" s="12">
        <v>3498</v>
      </c>
      <c r="C42" s="12">
        <v>3485</v>
      </c>
    </row>
    <row r="47" spans="1:3" ht="24" customHeight="1" x14ac:dyDescent="0.3"/>
    <row r="56" ht="15.6" customHeight="1" x14ac:dyDescent="0.3"/>
    <row r="58" ht="29.4" customHeight="1" x14ac:dyDescent="0.3"/>
    <row r="62" ht="33.6"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3CE6B-2428-4F5F-9C0A-94B67764DEEF}">
  <dimension ref="A1:C55"/>
  <sheetViews>
    <sheetView showGridLines="0" topLeftCell="A41" workbookViewId="0">
      <selection activeCell="B11" sqref="B11"/>
    </sheetView>
  </sheetViews>
  <sheetFormatPr defaultColWidth="35" defaultRowHeight="14.4" x14ac:dyDescent="0.3"/>
  <cols>
    <col min="1" max="1" width="65.6640625" customWidth="1"/>
    <col min="2" max="2" width="24.6640625" customWidth="1"/>
    <col min="3" max="3" width="25.44140625" customWidth="1"/>
  </cols>
  <sheetData>
    <row r="1" spans="1:3" ht="33.6" x14ac:dyDescent="0.65">
      <c r="A1" s="25" t="s">
        <v>120</v>
      </c>
      <c r="B1" s="10"/>
      <c r="C1" s="10"/>
    </row>
    <row r="2" spans="1:3" ht="33.6" x14ac:dyDescent="0.65">
      <c r="A2" s="25"/>
      <c r="B2" s="10"/>
      <c r="C2" s="10"/>
    </row>
    <row r="3" spans="1:3" ht="43.8" customHeight="1" x14ac:dyDescent="0.3">
      <c r="A3" s="26" t="s">
        <v>119</v>
      </c>
      <c r="B3" s="10"/>
      <c r="C3" s="10"/>
    </row>
    <row r="4" spans="1:3" ht="14.4" customHeight="1" x14ac:dyDescent="0.3">
      <c r="A4" s="2"/>
      <c r="B4" s="18" t="s">
        <v>74</v>
      </c>
      <c r="C4" s="18" t="s">
        <v>74</v>
      </c>
    </row>
    <row r="5" spans="1:3" ht="15.6" x14ac:dyDescent="0.3">
      <c r="A5" s="2"/>
      <c r="B5" s="18">
        <v>2024</v>
      </c>
      <c r="C5" s="18">
        <v>2023</v>
      </c>
    </row>
    <row r="6" spans="1:3" ht="14.4" customHeight="1" x14ac:dyDescent="0.3">
      <c r="A6" s="20" t="s">
        <v>75</v>
      </c>
      <c r="B6" s="10"/>
      <c r="C6" s="10"/>
    </row>
    <row r="7" spans="1:3" ht="15.6" x14ac:dyDescent="0.3">
      <c r="A7" s="21" t="s">
        <v>67</v>
      </c>
      <c r="B7" s="10">
        <v>7153</v>
      </c>
      <c r="C7" s="10">
        <v>14974</v>
      </c>
    </row>
    <row r="8" spans="1:3" ht="46.8" customHeight="1" x14ac:dyDescent="0.3">
      <c r="A8" s="21" t="s">
        <v>76</v>
      </c>
      <c r="B8" s="10"/>
      <c r="C8" s="10"/>
    </row>
    <row r="9" spans="1:3" ht="14.4" customHeight="1" x14ac:dyDescent="0.3">
      <c r="A9" s="22" t="s">
        <v>77</v>
      </c>
      <c r="B9" s="10">
        <v>5368</v>
      </c>
      <c r="C9" s="10">
        <v>4667</v>
      </c>
    </row>
    <row r="10" spans="1:3" ht="14.4" customHeight="1" x14ac:dyDescent="0.3">
      <c r="A10" s="22" t="s">
        <v>78</v>
      </c>
      <c r="B10" s="10">
        <v>1999</v>
      </c>
      <c r="C10" s="10">
        <v>1812</v>
      </c>
    </row>
    <row r="11" spans="1:3" ht="20.399999999999999" customHeight="1" x14ac:dyDescent="0.3">
      <c r="A11" s="22" t="s">
        <v>79</v>
      </c>
      <c r="B11" s="10">
        <v>335</v>
      </c>
      <c r="C11" s="10">
        <v>463</v>
      </c>
    </row>
    <row r="12" spans="1:3" ht="20.399999999999999" customHeight="1" x14ac:dyDescent="0.3">
      <c r="A12" s="22" t="s">
        <v>80</v>
      </c>
      <c r="B12" s="10">
        <v>-73</v>
      </c>
      <c r="C12" s="10">
        <v>-144</v>
      </c>
    </row>
    <row r="13" spans="1:3" ht="14.4" customHeight="1" x14ac:dyDescent="0.3">
      <c r="A13" s="22" t="s">
        <v>81</v>
      </c>
      <c r="B13" s="10">
        <v>477</v>
      </c>
      <c r="C13" s="10">
        <v>-6349</v>
      </c>
    </row>
    <row r="14" spans="1:3" ht="20.399999999999999" customHeight="1" x14ac:dyDescent="0.3">
      <c r="A14" s="22" t="s">
        <v>82</v>
      </c>
      <c r="B14" s="10">
        <v>172</v>
      </c>
      <c r="C14" s="10">
        <v>81</v>
      </c>
    </row>
    <row r="15" spans="1:3" ht="14.4" customHeight="1" x14ac:dyDescent="0.3">
      <c r="A15" s="22" t="s">
        <v>83</v>
      </c>
      <c r="B15" s="10">
        <v>-589</v>
      </c>
      <c r="C15" s="10" t="s">
        <v>123</v>
      </c>
    </row>
    <row r="16" spans="1:3" ht="14.4" customHeight="1" x14ac:dyDescent="0.3">
      <c r="A16" s="22" t="s">
        <v>84</v>
      </c>
      <c r="B16" s="10"/>
      <c r="C16" s="10"/>
    </row>
    <row r="17" spans="1:3" ht="14.4" customHeight="1" x14ac:dyDescent="0.3">
      <c r="A17" s="9" t="s">
        <v>85</v>
      </c>
      <c r="B17" s="10">
        <v>-1083</v>
      </c>
      <c r="C17" s="10">
        <v>-586</v>
      </c>
    </row>
    <row r="18" spans="1:3" ht="14.4" customHeight="1" x14ac:dyDescent="0.3">
      <c r="A18" s="9" t="s">
        <v>6</v>
      </c>
      <c r="B18" s="10">
        <v>937</v>
      </c>
      <c r="C18" s="10">
        <v>-1195</v>
      </c>
    </row>
    <row r="19" spans="1:3" ht="14.4" customHeight="1" x14ac:dyDescent="0.3">
      <c r="A19" s="9" t="s">
        <v>86</v>
      </c>
      <c r="B19" s="10">
        <v>-590</v>
      </c>
      <c r="C19" s="10">
        <v>-1952</v>
      </c>
    </row>
    <row r="20" spans="1:3" ht="14.4" customHeight="1" x14ac:dyDescent="0.3">
      <c r="A20" s="9" t="s">
        <v>87</v>
      </c>
      <c r="B20" s="10">
        <v>-3273</v>
      </c>
      <c r="C20" s="10">
        <v>-2652</v>
      </c>
    </row>
    <row r="21" spans="1:3" ht="20.399999999999999" customHeight="1" x14ac:dyDescent="0.3">
      <c r="A21" s="9" t="s">
        <v>88</v>
      </c>
      <c r="B21" s="10">
        <v>3588</v>
      </c>
      <c r="C21" s="10">
        <v>2605</v>
      </c>
    </row>
    <row r="22" spans="1:3" ht="14.4" customHeight="1" x14ac:dyDescent="0.3">
      <c r="A22" s="9" t="s">
        <v>23</v>
      </c>
      <c r="B22" s="10">
        <v>502</v>
      </c>
      <c r="C22" s="10">
        <v>1532</v>
      </c>
    </row>
    <row r="23" spans="1:3" ht="14.4" customHeight="1" x14ac:dyDescent="0.3">
      <c r="A23" s="9" t="s">
        <v>89</v>
      </c>
      <c r="B23" s="10">
        <v>14923</v>
      </c>
      <c r="C23" s="10">
        <v>13256</v>
      </c>
    </row>
    <row r="24" spans="1:3" ht="14.4" customHeight="1" x14ac:dyDescent="0.3">
      <c r="A24" s="20" t="s">
        <v>90</v>
      </c>
      <c r="B24" s="10"/>
      <c r="C24" s="10"/>
    </row>
    <row r="25" spans="1:3" ht="39" customHeight="1" x14ac:dyDescent="0.3">
      <c r="A25" s="21" t="s">
        <v>91</v>
      </c>
      <c r="B25" s="10">
        <v>-11339</v>
      </c>
      <c r="C25" s="10">
        <v>-8898</v>
      </c>
    </row>
    <row r="26" spans="1:3" ht="20.399999999999999" customHeight="1" x14ac:dyDescent="0.3">
      <c r="A26" s="21" t="s">
        <v>92</v>
      </c>
      <c r="B26" s="10">
        <v>-3</v>
      </c>
      <c r="C26" s="10">
        <v>-1</v>
      </c>
    </row>
    <row r="27" spans="1:3" ht="15.6" x14ac:dyDescent="0.3">
      <c r="A27" s="19"/>
      <c r="B27" s="10"/>
      <c r="C27" s="10"/>
    </row>
    <row r="28" spans="1:3" ht="14.4" customHeight="1" x14ac:dyDescent="0.3">
      <c r="A28" s="21" t="s">
        <v>93</v>
      </c>
      <c r="B28" s="10"/>
      <c r="C28" s="10"/>
    </row>
    <row r="29" spans="1:3" ht="14.4" customHeight="1" x14ac:dyDescent="0.3">
      <c r="A29" s="21" t="s">
        <v>94</v>
      </c>
      <c r="B29" s="10"/>
      <c r="C29" s="10"/>
    </row>
    <row r="30" spans="1:3" ht="14.4" customHeight="1" x14ac:dyDescent="0.3">
      <c r="A30" s="21" t="s">
        <v>95</v>
      </c>
      <c r="B30" s="10">
        <v>-35955</v>
      </c>
      <c r="C30" s="10">
        <v>-19112</v>
      </c>
    </row>
    <row r="31" spans="1:3" ht="14.4" customHeight="1" x14ac:dyDescent="0.3">
      <c r="A31" s="21" t="s">
        <v>96</v>
      </c>
      <c r="B31" s="10">
        <v>28310</v>
      </c>
      <c r="C31" s="10">
        <v>12353</v>
      </c>
    </row>
    <row r="32" spans="1:3" ht="14.4" customHeight="1" x14ac:dyDescent="0.3">
      <c r="A32" s="21" t="s">
        <v>97</v>
      </c>
      <c r="B32" s="10">
        <v>200</v>
      </c>
      <c r="C32" s="10">
        <v>138</v>
      </c>
    </row>
    <row r="33" spans="1:3" ht="14.4" customHeight="1" x14ac:dyDescent="0.3">
      <c r="A33" s="21" t="s">
        <v>98</v>
      </c>
      <c r="B33" s="10" t="s">
        <v>123</v>
      </c>
      <c r="C33" s="10" t="s">
        <v>123</v>
      </c>
    </row>
    <row r="34" spans="1:3" ht="20.399999999999999" customHeight="1" x14ac:dyDescent="0.3">
      <c r="A34" s="21" t="s">
        <v>99</v>
      </c>
      <c r="B34" s="10" t="s">
        <v>123</v>
      </c>
      <c r="C34" s="10">
        <v>-64</v>
      </c>
    </row>
    <row r="35" spans="1:3" ht="14.4" customHeight="1" x14ac:dyDescent="0.3">
      <c r="A35" s="9" t="s">
        <v>100</v>
      </c>
      <c r="B35" s="10">
        <v>-18787</v>
      </c>
      <c r="C35" s="10">
        <v>-15584</v>
      </c>
    </row>
    <row r="36" spans="1:3" ht="28.2" customHeight="1" x14ac:dyDescent="0.3">
      <c r="A36" s="20" t="s">
        <v>101</v>
      </c>
      <c r="B36" s="10"/>
      <c r="C36" s="10"/>
    </row>
    <row r="37" spans="1:3" ht="14.4" customHeight="1" x14ac:dyDescent="0.3">
      <c r="A37" s="21" t="s">
        <v>102</v>
      </c>
      <c r="B37" s="10">
        <v>5744</v>
      </c>
      <c r="C37" s="10">
        <v>3931</v>
      </c>
    </row>
    <row r="38" spans="1:3" ht="14.4" customHeight="1" x14ac:dyDescent="0.3">
      <c r="A38" s="21" t="s">
        <v>103</v>
      </c>
      <c r="B38" s="10">
        <v>-2500</v>
      </c>
      <c r="C38" s="10">
        <v>-1351</v>
      </c>
    </row>
    <row r="39" spans="1:3" ht="15.6" x14ac:dyDescent="0.3">
      <c r="A39" s="19"/>
      <c r="B39" s="10"/>
      <c r="C39" s="10"/>
    </row>
    <row r="40" spans="1:3" ht="20.399999999999999" customHeight="1" x14ac:dyDescent="0.3">
      <c r="A40" s="21" t="s">
        <v>104</v>
      </c>
      <c r="B40" s="10">
        <v>1241</v>
      </c>
      <c r="C40" s="10">
        <v>700</v>
      </c>
    </row>
    <row r="41" spans="1:3" ht="14.4" customHeight="1" x14ac:dyDescent="0.3">
      <c r="A41" s="21" t="s">
        <v>105</v>
      </c>
      <c r="B41" s="10">
        <v>-381</v>
      </c>
      <c r="C41" s="10">
        <v>-464</v>
      </c>
    </row>
    <row r="42" spans="1:3" ht="14.4" customHeight="1" x14ac:dyDescent="0.3">
      <c r="A42" s="21" t="s">
        <v>106</v>
      </c>
      <c r="B42" s="10">
        <v>-14</v>
      </c>
      <c r="C42" s="10">
        <v>-29</v>
      </c>
    </row>
    <row r="43" spans="1:3" ht="15.6" x14ac:dyDescent="0.3">
      <c r="A43" s="19"/>
      <c r="B43" s="10"/>
      <c r="C43" s="10"/>
    </row>
    <row r="44" spans="1:3" ht="20.399999999999999" customHeight="1" x14ac:dyDescent="0.3">
      <c r="A44" s="21" t="s">
        <v>107</v>
      </c>
      <c r="B44" s="10">
        <v>-104</v>
      </c>
      <c r="C44" s="10">
        <v>-144</v>
      </c>
    </row>
    <row r="45" spans="1:3" ht="20.399999999999999" customHeight="1" x14ac:dyDescent="0.3">
      <c r="A45" s="21" t="s">
        <v>108</v>
      </c>
      <c r="B45" s="10">
        <v>-133</v>
      </c>
      <c r="C45" s="10">
        <v>-54</v>
      </c>
    </row>
    <row r="46" spans="1:3" ht="20.399999999999999" customHeight="1" x14ac:dyDescent="0.3">
      <c r="A46" s="9" t="s">
        <v>109</v>
      </c>
      <c r="B46" s="10">
        <v>3853</v>
      </c>
      <c r="C46" s="10">
        <v>2589</v>
      </c>
    </row>
    <row r="47" spans="1:3" ht="40.799999999999997" customHeight="1" x14ac:dyDescent="0.3">
      <c r="A47" s="21" t="s">
        <v>110</v>
      </c>
      <c r="B47" s="10">
        <v>-141</v>
      </c>
      <c r="C47" s="10">
        <v>4</v>
      </c>
    </row>
    <row r="48" spans="1:3" ht="34.799999999999997" customHeight="1" x14ac:dyDescent="0.3">
      <c r="A48" s="21" t="s">
        <v>111</v>
      </c>
      <c r="B48" s="10">
        <v>-152</v>
      </c>
      <c r="C48" s="10">
        <v>265</v>
      </c>
    </row>
    <row r="49" spans="1:3" ht="20.399999999999999" customHeight="1" x14ac:dyDescent="0.3">
      <c r="A49" s="21" t="s">
        <v>112</v>
      </c>
      <c r="B49" s="10">
        <v>17189</v>
      </c>
      <c r="C49" s="10">
        <v>16924</v>
      </c>
    </row>
    <row r="50" spans="1:3" ht="20.399999999999999" customHeight="1" x14ac:dyDescent="0.3">
      <c r="A50" s="21" t="s">
        <v>113</v>
      </c>
      <c r="B50" s="10">
        <v>17037</v>
      </c>
      <c r="C50" s="10">
        <v>17189</v>
      </c>
    </row>
    <row r="51" spans="1:3" ht="20.399999999999999" customHeight="1" x14ac:dyDescent="0.3">
      <c r="A51" s="20" t="s">
        <v>114</v>
      </c>
      <c r="B51" s="10"/>
      <c r="C51" s="10"/>
    </row>
    <row r="52" spans="1:3" ht="20.399999999999999" customHeight="1" x14ac:dyDescent="0.3">
      <c r="A52" s="21" t="s">
        <v>115</v>
      </c>
      <c r="B52" s="10">
        <v>1410</v>
      </c>
      <c r="C52" s="10">
        <v>2272</v>
      </c>
    </row>
    <row r="53" spans="1:3" ht="14.4" customHeight="1" x14ac:dyDescent="0.3">
      <c r="A53" s="20" t="s">
        <v>116</v>
      </c>
      <c r="B53" s="10"/>
      <c r="C53" s="10"/>
    </row>
    <row r="54" spans="1:3" ht="14.4" customHeight="1" x14ac:dyDescent="0.3">
      <c r="A54" s="21" t="s">
        <v>117</v>
      </c>
      <c r="B54" s="10">
        <v>277</v>
      </c>
      <c r="C54" s="10">
        <v>126</v>
      </c>
    </row>
    <row r="55" spans="1:3" ht="20.399999999999999" customHeight="1" x14ac:dyDescent="0.3">
      <c r="A55" s="21" t="s">
        <v>118</v>
      </c>
      <c r="B55" s="10">
        <v>1331</v>
      </c>
      <c r="C55" s="10">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BA6D3-765B-4880-BD9B-211B958A0BEA}">
  <dimension ref="A1:O61"/>
  <sheetViews>
    <sheetView showGridLines="0" workbookViewId="0">
      <selection activeCell="A57" sqref="A57:G61"/>
    </sheetView>
  </sheetViews>
  <sheetFormatPr defaultRowHeight="14.4" x14ac:dyDescent="0.3"/>
  <cols>
    <col min="1" max="1" width="62.5546875" customWidth="1"/>
    <col min="10" max="10" width="18.5546875" customWidth="1"/>
    <col min="11" max="11" width="19.88671875" customWidth="1"/>
    <col min="12" max="12" width="8.88671875" customWidth="1"/>
  </cols>
  <sheetData>
    <row r="1" spans="1:13" ht="15.6" x14ac:dyDescent="0.3">
      <c r="A1" s="27" t="s">
        <v>125</v>
      </c>
      <c r="B1" s="27">
        <v>2024</v>
      </c>
      <c r="C1" s="27">
        <v>2023</v>
      </c>
      <c r="D1" s="11"/>
      <c r="E1" s="11"/>
      <c r="F1" s="11"/>
      <c r="G1" s="11"/>
    </row>
    <row r="2" spans="1:13" ht="15.6" x14ac:dyDescent="0.3">
      <c r="A2" s="11"/>
      <c r="B2" s="11"/>
      <c r="C2" s="11"/>
      <c r="D2" s="11"/>
      <c r="E2" s="11"/>
      <c r="F2" s="11"/>
      <c r="G2" s="11"/>
    </row>
    <row r="3" spans="1:13" ht="15.6" x14ac:dyDescent="0.3">
      <c r="A3" s="28" t="s">
        <v>159</v>
      </c>
      <c r="B3" s="29">
        <f>'Income Statement'!B21/'Income Statement'!B13</f>
        <v>0.17862626676220697</v>
      </c>
      <c r="C3" s="29">
        <f>'Income Statement'!C21/'Income Statement'!C13</f>
        <v>0.18248891736331416</v>
      </c>
      <c r="D3" s="49" t="s">
        <v>130</v>
      </c>
      <c r="E3" s="49"/>
      <c r="F3" s="49"/>
      <c r="G3" s="49"/>
      <c r="J3" s="10" t="s">
        <v>158</v>
      </c>
      <c r="K3" s="10" t="s">
        <v>179</v>
      </c>
      <c r="L3" s="10">
        <v>2023</v>
      </c>
      <c r="M3" s="10">
        <v>2024</v>
      </c>
    </row>
    <row r="4" spans="1:13" ht="15.6" x14ac:dyDescent="0.3">
      <c r="A4" s="12" t="s">
        <v>126</v>
      </c>
      <c r="B4" s="12"/>
      <c r="C4" s="12"/>
      <c r="D4" s="49"/>
      <c r="E4" s="49"/>
      <c r="F4" s="49"/>
      <c r="G4" s="49"/>
      <c r="J4" s="10" t="s">
        <v>125</v>
      </c>
      <c r="K4" s="1" t="str">
        <f>A3</f>
        <v xml:space="preserve"> Gross profit Margin</v>
      </c>
      <c r="L4" s="43">
        <f>C3</f>
        <v>0.18248891736331416</v>
      </c>
      <c r="M4" s="43">
        <f>B3</f>
        <v>0.17862626676220697</v>
      </c>
    </row>
    <row r="5" spans="1:13" ht="15.6" x14ac:dyDescent="0.3">
      <c r="A5" s="11"/>
      <c r="B5" s="11"/>
      <c r="C5" s="11"/>
      <c r="D5" s="11"/>
      <c r="E5" s="11"/>
      <c r="F5" s="11"/>
      <c r="G5" s="11"/>
      <c r="J5" s="10" t="s">
        <v>125</v>
      </c>
      <c r="K5" s="1" t="str">
        <f>A7</f>
        <v xml:space="preserve"> Operating margin</v>
      </c>
      <c r="L5" s="43">
        <f>C7</f>
        <v>9.1874799789197395E-2</v>
      </c>
      <c r="M5" s="43">
        <f>B7</f>
        <v>7.2433207083631893E-2</v>
      </c>
    </row>
    <row r="6" spans="1:13" ht="15.6" x14ac:dyDescent="0.3">
      <c r="A6" s="11"/>
      <c r="B6" s="11"/>
      <c r="C6" s="11"/>
      <c r="D6" s="11"/>
      <c r="E6" s="11"/>
      <c r="F6" s="11"/>
      <c r="G6" s="11"/>
      <c r="J6" s="10" t="s">
        <v>125</v>
      </c>
      <c r="K6" s="10" t="str">
        <f>A11</f>
        <v xml:space="preserve"> Net Profit Margin</v>
      </c>
      <c r="L6" s="43">
        <f>C11</f>
        <v>0.1547332417099811</v>
      </c>
      <c r="M6" s="43">
        <f>B11</f>
        <v>7.322141467908691E-2</v>
      </c>
    </row>
    <row r="7" spans="1:13" ht="15.6" x14ac:dyDescent="0.3">
      <c r="A7" s="28" t="s">
        <v>160</v>
      </c>
      <c r="B7" s="29">
        <f>'Income Statement'!B27/'Income Statement'!B13</f>
        <v>7.2433207083631893E-2</v>
      </c>
      <c r="C7" s="29">
        <f>'Income Statement'!C27/'Income Statement'!C13</f>
        <v>9.1874799789197395E-2</v>
      </c>
      <c r="D7" s="50" t="s">
        <v>131</v>
      </c>
      <c r="E7" s="51"/>
      <c r="F7" s="51"/>
      <c r="G7" s="52"/>
      <c r="J7" s="10" t="s">
        <v>125</v>
      </c>
      <c r="K7" s="10" t="str">
        <f>A14</f>
        <v xml:space="preserve"> Return on Equity (ROE)</v>
      </c>
      <c r="L7" s="43">
        <f>C14</f>
        <v>0.23943864354823258</v>
      </c>
      <c r="M7" s="43">
        <f>B14</f>
        <v>9.7252890431061681E-2</v>
      </c>
    </row>
    <row r="8" spans="1:13" ht="15.6" x14ac:dyDescent="0.3">
      <c r="A8" s="12" t="s">
        <v>127</v>
      </c>
      <c r="B8" s="12"/>
      <c r="C8" s="12"/>
      <c r="D8" s="53"/>
      <c r="E8" s="54"/>
      <c r="F8" s="54"/>
      <c r="G8" s="55"/>
      <c r="J8" s="10" t="s">
        <v>125</v>
      </c>
      <c r="K8" s="10" t="str">
        <f>A18</f>
        <v xml:space="preserve"> Return on Assets (ROA)</v>
      </c>
      <c r="L8" s="43">
        <f>C18</f>
        <v>0.1406610516047947</v>
      </c>
      <c r="M8" s="43">
        <f>B18</f>
        <v>5.8089620709429017E-2</v>
      </c>
    </row>
    <row r="9" spans="1:13" ht="15.6" x14ac:dyDescent="0.3">
      <c r="A9" s="11"/>
      <c r="B9" s="11"/>
      <c r="C9" s="11"/>
      <c r="D9" s="30"/>
      <c r="E9" s="30"/>
      <c r="F9" s="30"/>
      <c r="G9" s="30"/>
      <c r="J9" s="10" t="s">
        <v>121</v>
      </c>
      <c r="K9" s="10" t="str">
        <f>A25</f>
        <v xml:space="preserve"> Current Ratio</v>
      </c>
      <c r="L9" s="10">
        <f>C25</f>
        <v>1.7258939752330598</v>
      </c>
      <c r="M9" s="10">
        <f>B25</f>
        <v>2.0249123902709831</v>
      </c>
    </row>
    <row r="10" spans="1:13" ht="15.6" x14ac:dyDescent="0.3">
      <c r="A10" s="11"/>
      <c r="B10" s="11"/>
      <c r="C10" s="11"/>
      <c r="D10" s="11"/>
      <c r="E10" s="11"/>
      <c r="F10" s="11"/>
      <c r="G10" s="11"/>
      <c r="J10" s="10" t="s">
        <v>121</v>
      </c>
      <c r="K10" s="10" t="str">
        <f>A29</f>
        <v xml:space="preserve"> Quick ratio</v>
      </c>
      <c r="L10" s="10">
        <f>C29</f>
        <v>1.1340614999304299</v>
      </c>
      <c r="M10" s="10">
        <f>B29</f>
        <v>1.421914576177093</v>
      </c>
    </row>
    <row r="11" spans="1:13" ht="15.6" x14ac:dyDescent="0.3">
      <c r="A11" s="28" t="s">
        <v>161</v>
      </c>
      <c r="B11" s="29">
        <f>'Income Statement'!B33/'Income Statement'!B13</f>
        <v>7.322141467908691E-2</v>
      </c>
      <c r="C11" s="29">
        <f>'Income Statement'!C33/'Income Statement'!C13</f>
        <v>0.1547332417099811</v>
      </c>
      <c r="D11" s="49" t="s">
        <v>129</v>
      </c>
      <c r="E11" s="49"/>
      <c r="F11" s="49"/>
      <c r="G11" s="49"/>
      <c r="J11" s="10" t="s">
        <v>136</v>
      </c>
      <c r="K11" s="10" t="str">
        <f>A35</f>
        <v xml:space="preserve"> Debt to equity Ratio</v>
      </c>
      <c r="L11" s="10">
        <f>C35</f>
        <v>0.68667177571287163</v>
      </c>
      <c r="M11" s="10">
        <f>B35</f>
        <v>0.66366765871655264</v>
      </c>
    </row>
    <row r="12" spans="1:13" ht="15.6" x14ac:dyDescent="0.3">
      <c r="A12" s="12" t="s">
        <v>128</v>
      </c>
      <c r="B12" s="12"/>
      <c r="C12" s="12"/>
      <c r="D12" s="49"/>
      <c r="E12" s="49"/>
      <c r="F12" s="49"/>
      <c r="G12" s="49"/>
      <c r="J12" s="10" t="s">
        <v>136</v>
      </c>
      <c r="K12" s="10" t="str">
        <f>A38</f>
        <v xml:space="preserve"> Interest coverage ratio</v>
      </c>
      <c r="L12" s="10">
        <f>C38</f>
        <v>56.993589743589745</v>
      </c>
      <c r="M12" s="10">
        <f>B38</f>
        <v>20.217142857142857</v>
      </c>
    </row>
    <row r="13" spans="1:13" ht="15.6" x14ac:dyDescent="0.3">
      <c r="A13" s="11"/>
      <c r="B13" s="11"/>
      <c r="C13" s="11"/>
      <c r="D13" s="30"/>
      <c r="E13" s="30"/>
      <c r="F13" s="30"/>
      <c r="G13" s="30"/>
      <c r="J13" s="10" t="s">
        <v>136</v>
      </c>
      <c r="K13" s="10" t="str">
        <f>A41</f>
        <v>Debt Ratio</v>
      </c>
      <c r="L13" s="10">
        <f>C41</f>
        <v>0.40339342324935751</v>
      </c>
      <c r="M13" s="10">
        <f>B41</f>
        <v>0.39641189481445072</v>
      </c>
    </row>
    <row r="14" spans="1:13" ht="15.6" x14ac:dyDescent="0.3">
      <c r="A14" s="28" t="s">
        <v>162</v>
      </c>
      <c r="B14" s="29">
        <f>'Income Statement'!B35/'Balance Sheet'!B44</f>
        <v>9.7252890431061681E-2</v>
      </c>
      <c r="C14" s="31">
        <f>'Income Statement'!C35/'Balance Sheet'!C44</f>
        <v>0.23943864354823258</v>
      </c>
      <c r="D14" s="49" t="s">
        <v>132</v>
      </c>
      <c r="E14" s="49"/>
      <c r="F14" s="49"/>
      <c r="G14" s="49"/>
      <c r="J14" s="10" t="s">
        <v>140</v>
      </c>
      <c r="K14" s="10" t="str">
        <f>A46</f>
        <v xml:space="preserve"> Asset Turnover ratio</v>
      </c>
      <c r="L14" s="10">
        <f>C46</f>
        <v>0.90766099532911892</v>
      </c>
      <c r="M14" s="10">
        <f>B46</f>
        <v>0.85435178059189809</v>
      </c>
    </row>
    <row r="15" spans="1:13" ht="15.6" x14ac:dyDescent="0.3">
      <c r="A15" s="12" t="s">
        <v>133</v>
      </c>
      <c r="B15" s="12"/>
      <c r="C15" s="12"/>
      <c r="D15" s="49"/>
      <c r="E15" s="49"/>
      <c r="F15" s="49"/>
      <c r="G15" s="49"/>
      <c r="J15" s="10" t="s">
        <v>140</v>
      </c>
      <c r="K15" s="10" t="str">
        <f>A49</f>
        <v xml:space="preserve"> Inventory Turnover ratio</v>
      </c>
      <c r="L15" s="10">
        <f>C49</f>
        <v>5.806032584764421</v>
      </c>
      <c r="M15" s="10">
        <f>B49</f>
        <v>6.2582381156650939</v>
      </c>
    </row>
    <row r="16" spans="1:13" ht="15.6" x14ac:dyDescent="0.3">
      <c r="A16" s="11"/>
      <c r="B16" s="11"/>
      <c r="C16" s="11"/>
      <c r="D16" s="11"/>
      <c r="E16" s="11"/>
      <c r="F16" s="11"/>
      <c r="G16" s="11"/>
      <c r="J16" s="10" t="s">
        <v>140</v>
      </c>
      <c r="K16" s="10" t="str">
        <f>A52</f>
        <v xml:space="preserve"> Receivable Turnover ratio</v>
      </c>
      <c r="L16" s="10">
        <f>C52</f>
        <v>27.5863740022805</v>
      </c>
      <c r="M16" s="10">
        <f>B52</f>
        <v>22.111815301041194</v>
      </c>
    </row>
    <row r="17" spans="1:15" ht="15.6" x14ac:dyDescent="0.3">
      <c r="A17" s="11"/>
      <c r="B17" s="11"/>
      <c r="C17" s="11"/>
      <c r="D17" s="11"/>
      <c r="E17" s="11"/>
      <c r="F17" s="11"/>
      <c r="G17" s="11"/>
      <c r="J17" s="10" t="s">
        <v>148</v>
      </c>
      <c r="K17" s="10" t="str">
        <f>A57</f>
        <v xml:space="preserve"> Operating Cash Flow ratio</v>
      </c>
      <c r="L17" s="10">
        <f>C57</f>
        <v>0.46111033811047725</v>
      </c>
      <c r="M17" s="10">
        <f>B57</f>
        <v>0.51778217272127958</v>
      </c>
    </row>
    <row r="18" spans="1:15" ht="15.6" x14ac:dyDescent="0.3">
      <c r="A18" s="28" t="s">
        <v>163</v>
      </c>
      <c r="B18" s="29">
        <f>'Income Statement'!B35/'Balance Sheet'!B23</f>
        <v>5.8089620709429017E-2</v>
      </c>
      <c r="C18" s="29">
        <f>'Income Statement'!C35/'Balance Sheet'!C23</f>
        <v>0.1406610516047947</v>
      </c>
      <c r="D18" s="49" t="s">
        <v>135</v>
      </c>
      <c r="E18" s="49"/>
      <c r="F18" s="49"/>
      <c r="G18" s="49"/>
      <c r="J18" s="10" t="s">
        <v>148</v>
      </c>
      <c r="K18" s="10" t="str">
        <f>A60</f>
        <v xml:space="preserve"> Free Cash Flow</v>
      </c>
      <c r="L18" s="10">
        <f>C60</f>
        <v>4358</v>
      </c>
      <c r="M18" s="10">
        <f>B60</f>
        <v>3584</v>
      </c>
    </row>
    <row r="19" spans="1:15" ht="15.6" x14ac:dyDescent="0.3">
      <c r="A19" s="12" t="s">
        <v>134</v>
      </c>
      <c r="B19" s="12"/>
      <c r="C19" s="12"/>
      <c r="D19" s="49"/>
      <c r="E19" s="49"/>
      <c r="F19" s="49"/>
      <c r="G19" s="49"/>
    </row>
    <row r="20" spans="1:15" ht="15.6" x14ac:dyDescent="0.3">
      <c r="A20" s="11"/>
      <c r="B20" s="11"/>
      <c r="C20" s="11"/>
      <c r="D20" s="11"/>
      <c r="E20" s="11"/>
      <c r="F20" s="11"/>
      <c r="G20" s="11"/>
      <c r="J20" s="10" t="str" cm="1">
        <f t="array" ref="J20:O22">TRANSPOSE(K3:M8)</f>
        <v>Ratios-1</v>
      </c>
      <c r="K20" s="10" t="str">
        <v xml:space="preserve"> Gross profit Margin</v>
      </c>
      <c r="L20" s="10" t="str">
        <v xml:space="preserve"> Operating margin</v>
      </c>
      <c r="M20" s="10" t="str">
        <v xml:space="preserve"> Net Profit Margin</v>
      </c>
      <c r="N20" s="10" t="str">
        <v xml:space="preserve"> Return on Equity (ROE)</v>
      </c>
      <c r="O20" s="10" t="str">
        <v xml:space="preserve"> Return on Assets (ROA)</v>
      </c>
    </row>
    <row r="21" spans="1:15" ht="15.6" x14ac:dyDescent="0.3">
      <c r="A21" s="11"/>
      <c r="B21" s="11"/>
      <c r="C21" s="11"/>
      <c r="D21" s="11"/>
      <c r="E21" s="11"/>
      <c r="F21" s="11"/>
      <c r="G21" s="11"/>
      <c r="J21" s="10">
        <v>2023</v>
      </c>
      <c r="K21" s="33">
        <v>0.18248891736331416</v>
      </c>
      <c r="L21" s="33">
        <v>9.1874799789197395E-2</v>
      </c>
      <c r="M21" s="33">
        <v>0.1547332417099811</v>
      </c>
      <c r="N21" s="33">
        <v>0.23943864354823258</v>
      </c>
      <c r="O21" s="33">
        <v>0.1406610516047947</v>
      </c>
    </row>
    <row r="22" spans="1:15" ht="15.6" x14ac:dyDescent="0.3">
      <c r="A22" s="11"/>
      <c r="B22" s="11"/>
      <c r="C22" s="11"/>
      <c r="D22" s="11"/>
      <c r="E22" s="11"/>
      <c r="F22" s="11"/>
      <c r="G22" s="11"/>
      <c r="J22" s="10">
        <v>2024</v>
      </c>
      <c r="K22" s="33">
        <v>0.17862626676220697</v>
      </c>
      <c r="L22" s="33">
        <v>7.2433207083631893E-2</v>
      </c>
      <c r="M22" s="33">
        <v>7.322141467908691E-2</v>
      </c>
      <c r="N22" s="33">
        <v>9.7252890431061681E-2</v>
      </c>
      <c r="O22" s="33">
        <v>5.8089620709429017E-2</v>
      </c>
    </row>
    <row r="23" spans="1:15" ht="15.6" x14ac:dyDescent="0.3">
      <c r="A23" s="27" t="s">
        <v>121</v>
      </c>
      <c r="B23" s="27">
        <v>2024</v>
      </c>
      <c r="C23" s="27">
        <v>2023</v>
      </c>
      <c r="D23" s="11"/>
      <c r="E23" s="11"/>
      <c r="F23" s="11"/>
    </row>
    <row r="24" spans="1:15" ht="15.6" x14ac:dyDescent="0.3">
      <c r="A24" s="11"/>
      <c r="B24" s="11"/>
      <c r="C24" s="11"/>
      <c r="D24" s="11"/>
      <c r="E24" s="11"/>
      <c r="F24" s="11"/>
    </row>
    <row r="25" spans="1:15" ht="15.6" customHeight="1" x14ac:dyDescent="0.3">
      <c r="A25" s="28" t="s">
        <v>164</v>
      </c>
      <c r="B25" s="28">
        <f>'Balance Sheet'!B13/'Balance Sheet'!B30</f>
        <v>2.0249123902709831</v>
      </c>
      <c r="C25" s="28">
        <f>'Balance Sheet'!C13/'Balance Sheet'!C30</f>
        <v>1.7258939752330598</v>
      </c>
      <c r="D25" s="49" t="s">
        <v>141</v>
      </c>
      <c r="E25" s="49"/>
      <c r="F25" s="49"/>
      <c r="G25" s="49"/>
    </row>
    <row r="26" spans="1:15" ht="15.6" x14ac:dyDescent="0.3">
      <c r="A26" s="12" t="s">
        <v>122</v>
      </c>
      <c r="B26" s="12"/>
      <c r="C26" s="12"/>
      <c r="D26" s="49"/>
      <c r="E26" s="49"/>
      <c r="F26" s="49"/>
      <c r="G26" s="49"/>
    </row>
    <row r="27" spans="1:15" ht="15.6" x14ac:dyDescent="0.3">
      <c r="A27" s="11"/>
      <c r="B27" s="11"/>
      <c r="C27" s="11"/>
      <c r="D27" s="11"/>
      <c r="E27" s="11"/>
      <c r="F27" s="11"/>
    </row>
    <row r="28" spans="1:15" ht="15.6" x14ac:dyDescent="0.3">
      <c r="A28" s="11"/>
      <c r="B28" s="11"/>
      <c r="C28" s="11"/>
      <c r="D28" s="11"/>
      <c r="E28" s="11"/>
      <c r="F28" s="11"/>
    </row>
    <row r="29" spans="1:15" ht="15.6" customHeight="1" x14ac:dyDescent="0.3">
      <c r="A29" s="28" t="s">
        <v>165</v>
      </c>
      <c r="B29" s="28">
        <f>('Balance Sheet'!B13-'Balance Sheet'!B11-'Balance Sheet'!B12)/'Balance Sheet'!B30</f>
        <v>1.421914576177093</v>
      </c>
      <c r="C29" s="28">
        <f>('Balance Sheet'!C13-'Balance Sheet'!C11-'Balance Sheet'!C12)/'Balance Sheet'!C30</f>
        <v>1.1340614999304299</v>
      </c>
      <c r="D29" s="49" t="s">
        <v>142</v>
      </c>
      <c r="E29" s="49"/>
      <c r="F29" s="49"/>
      <c r="G29" s="49"/>
    </row>
    <row r="30" spans="1:15" ht="15.6" x14ac:dyDescent="0.3">
      <c r="A30" s="12" t="s">
        <v>124</v>
      </c>
      <c r="B30" s="12"/>
      <c r="C30" s="12"/>
      <c r="D30" s="49"/>
      <c r="E30" s="49"/>
      <c r="F30" s="49"/>
      <c r="G30" s="49"/>
    </row>
    <row r="31" spans="1:15" ht="15.6" x14ac:dyDescent="0.3">
      <c r="A31" s="11"/>
      <c r="B31" s="11"/>
      <c r="C31" s="11"/>
      <c r="D31" s="11"/>
      <c r="E31" s="11"/>
      <c r="F31" s="11"/>
    </row>
    <row r="32" spans="1:15" ht="15.6" x14ac:dyDescent="0.3">
      <c r="A32" s="11"/>
      <c r="B32" s="11"/>
      <c r="C32" s="11"/>
      <c r="D32" s="11"/>
      <c r="E32" s="11"/>
      <c r="F32" s="11"/>
    </row>
    <row r="33" spans="1:7" ht="15.6" x14ac:dyDescent="0.3">
      <c r="A33" s="27" t="s">
        <v>136</v>
      </c>
      <c r="B33" s="11"/>
      <c r="C33" s="11"/>
      <c r="D33" s="11"/>
      <c r="E33" s="11"/>
      <c r="F33" s="11"/>
    </row>
    <row r="34" spans="1:7" ht="15.6" x14ac:dyDescent="0.3">
      <c r="A34" s="11"/>
      <c r="B34" s="11"/>
      <c r="C34" s="11"/>
      <c r="D34" s="11"/>
      <c r="E34" s="11"/>
      <c r="F34" s="11"/>
    </row>
    <row r="35" spans="1:7" ht="15.6" customHeight="1" x14ac:dyDescent="0.3">
      <c r="A35" s="28" t="s">
        <v>166</v>
      </c>
      <c r="B35" s="28">
        <f>'Balance Sheet'!B34/'Balance Sheet'!B44</f>
        <v>0.66366765871655264</v>
      </c>
      <c r="C35" s="28">
        <f>'Balance Sheet'!C34/'Balance Sheet'!C44</f>
        <v>0.68667177571287163</v>
      </c>
      <c r="D35" s="49" t="s">
        <v>143</v>
      </c>
      <c r="E35" s="49"/>
      <c r="F35" s="49"/>
      <c r="G35" s="49"/>
    </row>
    <row r="36" spans="1:7" ht="15.6" x14ac:dyDescent="0.3">
      <c r="A36" s="12" t="s">
        <v>137</v>
      </c>
      <c r="B36" s="12"/>
      <c r="C36" s="12"/>
      <c r="D36" s="49"/>
      <c r="E36" s="49"/>
      <c r="F36" s="49"/>
      <c r="G36" s="49"/>
    </row>
    <row r="37" spans="1:7" ht="15.6" x14ac:dyDescent="0.3">
      <c r="A37" s="11"/>
      <c r="B37" s="11"/>
      <c r="C37" s="11"/>
      <c r="D37" s="11"/>
      <c r="E37" s="11"/>
      <c r="F37" s="11"/>
    </row>
    <row r="38" spans="1:7" ht="15.6" customHeight="1" x14ac:dyDescent="0.3">
      <c r="A38" s="28" t="s">
        <v>138</v>
      </c>
      <c r="B38" s="28">
        <f>'Income Statement'!B27/-'Income Statement'!B29</f>
        <v>20.217142857142857</v>
      </c>
      <c r="C38" s="28">
        <f>'Income Statement'!C27/-'Income Statement'!C29</f>
        <v>56.993589743589745</v>
      </c>
      <c r="D38" s="49" t="s">
        <v>144</v>
      </c>
      <c r="E38" s="49"/>
      <c r="F38" s="49"/>
      <c r="G38" s="49"/>
    </row>
    <row r="39" spans="1:7" ht="15.6" x14ac:dyDescent="0.3">
      <c r="A39" s="12" t="s">
        <v>139</v>
      </c>
      <c r="B39" s="12"/>
      <c r="C39" s="12"/>
      <c r="D39" s="49"/>
      <c r="E39" s="49"/>
      <c r="F39" s="49"/>
      <c r="G39" s="49"/>
    </row>
    <row r="40" spans="1:7" ht="15.6" x14ac:dyDescent="0.3">
      <c r="A40" s="11"/>
      <c r="B40" s="11"/>
      <c r="C40" s="11"/>
      <c r="D40" s="30"/>
      <c r="E40" s="30"/>
      <c r="F40" s="30"/>
      <c r="G40" s="30"/>
    </row>
    <row r="41" spans="1:7" ht="15.6" x14ac:dyDescent="0.3">
      <c r="A41" s="28" t="s">
        <v>167</v>
      </c>
      <c r="B41" s="28">
        <f>'Balance Sheet'!B34/'Balance Sheet'!B23</f>
        <v>0.39641189481445072</v>
      </c>
      <c r="C41" s="28">
        <f>'Balance Sheet'!C34/'Balance Sheet'!C23</f>
        <v>0.40339342324935751</v>
      </c>
      <c r="D41" s="49" t="s">
        <v>155</v>
      </c>
      <c r="E41" s="49"/>
      <c r="F41" s="49"/>
      <c r="G41" s="49"/>
    </row>
    <row r="42" spans="1:7" ht="15.6" x14ac:dyDescent="0.3">
      <c r="A42" s="12" t="s">
        <v>154</v>
      </c>
      <c r="B42" s="12"/>
      <c r="C42" s="12"/>
      <c r="D42" s="49"/>
      <c r="E42" s="49"/>
      <c r="F42" s="49"/>
      <c r="G42" s="49"/>
    </row>
    <row r="44" spans="1:7" ht="15.6" x14ac:dyDescent="0.3">
      <c r="A44" s="27" t="s">
        <v>140</v>
      </c>
    </row>
    <row r="46" spans="1:7" ht="15.6" x14ac:dyDescent="0.3">
      <c r="A46" s="28" t="s">
        <v>168</v>
      </c>
      <c r="B46" s="28">
        <f>'Income Statement'!B13/AVERAGE('Balance Sheet'!B23:C23)</f>
        <v>0.85435178059189809</v>
      </c>
      <c r="C46" s="28">
        <f>'Income Statement'!C13/AVERAGE('Balance Sheet'!C23:D23)</f>
        <v>0.90766099532911892</v>
      </c>
      <c r="D46" s="49" t="s">
        <v>145</v>
      </c>
      <c r="E46" s="49"/>
      <c r="F46" s="49"/>
      <c r="G46" s="49"/>
    </row>
    <row r="47" spans="1:7" ht="15.6" x14ac:dyDescent="0.3">
      <c r="A47" s="12" t="s">
        <v>146</v>
      </c>
      <c r="B47" s="12"/>
      <c r="C47" s="12"/>
      <c r="D47" s="49"/>
      <c r="E47" s="49"/>
      <c r="F47" s="49"/>
      <c r="G47" s="49"/>
    </row>
    <row r="48" spans="1:7" ht="15.6" x14ac:dyDescent="0.3">
      <c r="A48" s="11"/>
      <c r="B48" s="11"/>
      <c r="C48" s="11"/>
      <c r="D48" s="11"/>
      <c r="E48" s="11"/>
      <c r="F48" s="11"/>
      <c r="G48" s="11"/>
    </row>
    <row r="49" spans="1:7" ht="19.8" customHeight="1" x14ac:dyDescent="0.3">
      <c r="A49" s="28" t="s">
        <v>169</v>
      </c>
      <c r="B49" s="28">
        <f>'Income Statement'!B20/AVERAGE('Balance Sheet'!B11:C11)</f>
        <v>6.2582381156650939</v>
      </c>
      <c r="C49" s="28">
        <f>'Income Statement'!C20/AVERAGE('Balance Sheet'!C11:D11)</f>
        <v>5.806032584764421</v>
      </c>
      <c r="D49" s="49" t="s">
        <v>151</v>
      </c>
      <c r="E49" s="49"/>
      <c r="F49" s="49"/>
      <c r="G49" s="49"/>
    </row>
    <row r="50" spans="1:7" ht="29.4" customHeight="1" x14ac:dyDescent="0.3">
      <c r="A50" s="12" t="s">
        <v>147</v>
      </c>
      <c r="B50" s="12"/>
      <c r="C50" s="12"/>
      <c r="D50" s="49"/>
      <c r="E50" s="49"/>
      <c r="F50" s="49"/>
      <c r="G50" s="49"/>
    </row>
    <row r="51" spans="1:7" ht="18.600000000000001" customHeight="1" x14ac:dyDescent="0.3">
      <c r="A51" s="11"/>
      <c r="B51" s="11"/>
      <c r="C51" s="11"/>
      <c r="D51" s="30"/>
      <c r="E51" s="30"/>
      <c r="F51" s="30"/>
      <c r="G51" s="30"/>
    </row>
    <row r="52" spans="1:7" ht="29.4" customHeight="1" x14ac:dyDescent="0.3">
      <c r="A52" s="28" t="s">
        <v>170</v>
      </c>
      <c r="B52" s="28">
        <f>'Income Statement'!B13/'Balance Sheet'!B10</f>
        <v>22.111815301041194</v>
      </c>
      <c r="C52" s="28">
        <f>'Income Statement'!C13/'Balance Sheet'!C10</f>
        <v>27.5863740022805</v>
      </c>
      <c r="D52" s="49" t="s">
        <v>157</v>
      </c>
      <c r="E52" s="49"/>
      <c r="F52" s="49"/>
      <c r="G52" s="49"/>
    </row>
    <row r="53" spans="1:7" ht="14.4" customHeight="1" x14ac:dyDescent="0.3">
      <c r="A53" s="12" t="s">
        <v>156</v>
      </c>
      <c r="B53" s="12"/>
      <c r="C53" s="12"/>
      <c r="D53" s="49"/>
      <c r="E53" s="49"/>
      <c r="F53" s="49"/>
      <c r="G53" s="49"/>
    </row>
    <row r="54" spans="1:7" ht="14.4" customHeight="1" x14ac:dyDescent="0.3">
      <c r="A54" s="11"/>
      <c r="B54" s="11"/>
      <c r="C54" s="11"/>
      <c r="D54" s="30"/>
      <c r="E54" s="30"/>
      <c r="F54" s="30"/>
      <c r="G54" s="30"/>
    </row>
    <row r="55" spans="1:7" ht="15.6" x14ac:dyDescent="0.3">
      <c r="A55" s="27" t="s">
        <v>148</v>
      </c>
      <c r="B55" s="11"/>
      <c r="C55" s="11"/>
      <c r="D55" s="11"/>
      <c r="E55" s="11"/>
      <c r="F55" s="11"/>
      <c r="G55" s="11"/>
    </row>
    <row r="56" spans="1:7" ht="15.6" x14ac:dyDescent="0.3">
      <c r="A56" s="11"/>
      <c r="B56" s="11"/>
      <c r="C56" s="11"/>
      <c r="D56" s="11"/>
      <c r="E56" s="11"/>
      <c r="F56" s="11"/>
      <c r="G56" s="11"/>
    </row>
    <row r="57" spans="1:7" ht="15.6" x14ac:dyDescent="0.3">
      <c r="A57" s="28" t="s">
        <v>171</v>
      </c>
      <c r="B57" s="28">
        <f>'Cash Flow Statement'!B23/'Balance Sheet'!B30</f>
        <v>0.51778217272127958</v>
      </c>
      <c r="C57" s="28">
        <f>'Cash Flow Statement'!C23/'Balance Sheet'!C30</f>
        <v>0.46111033811047725</v>
      </c>
      <c r="D57" s="49" t="s">
        <v>153</v>
      </c>
      <c r="E57" s="49"/>
      <c r="F57" s="49"/>
      <c r="G57" s="49"/>
    </row>
    <row r="58" spans="1:7" ht="36.6" customHeight="1" x14ac:dyDescent="0.3">
      <c r="A58" s="12" t="s">
        <v>150</v>
      </c>
      <c r="B58" s="12"/>
      <c r="C58" s="12"/>
      <c r="D58" s="49"/>
      <c r="E58" s="49"/>
      <c r="F58" s="49"/>
      <c r="G58" s="49"/>
    </row>
    <row r="60" spans="1:7" ht="15.6" x14ac:dyDescent="0.3">
      <c r="A60" s="28" t="s">
        <v>172</v>
      </c>
      <c r="B60" s="28">
        <f>'Cash Flow Statement'!B23+'Cash Flow Statement'!B25</f>
        <v>3584</v>
      </c>
      <c r="C60" s="28">
        <f>'Cash Flow Statement'!C23+'Cash Flow Statement'!C25</f>
        <v>4358</v>
      </c>
      <c r="D60" s="49" t="s">
        <v>152</v>
      </c>
      <c r="E60" s="49"/>
      <c r="F60" s="49"/>
      <c r="G60" s="49"/>
    </row>
    <row r="61" spans="1:7" ht="36" customHeight="1" x14ac:dyDescent="0.3">
      <c r="A61" s="12" t="s">
        <v>149</v>
      </c>
      <c r="B61" s="12"/>
      <c r="C61" s="12"/>
      <c r="D61" s="49"/>
      <c r="E61" s="49"/>
      <c r="F61" s="49"/>
      <c r="G61" s="49"/>
    </row>
  </sheetData>
  <mergeCells count="15">
    <mergeCell ref="D25:G26"/>
    <mergeCell ref="D29:G30"/>
    <mergeCell ref="D35:G36"/>
    <mergeCell ref="D38:G39"/>
    <mergeCell ref="D3:G4"/>
    <mergeCell ref="D7:G8"/>
    <mergeCell ref="D11:G12"/>
    <mergeCell ref="D14:G15"/>
    <mergeCell ref="D18:G19"/>
    <mergeCell ref="D46:G47"/>
    <mergeCell ref="D49:G50"/>
    <mergeCell ref="D57:G58"/>
    <mergeCell ref="D60:G61"/>
    <mergeCell ref="D41:G42"/>
    <mergeCell ref="D52:G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A0E7D-A8E0-45C1-B78C-6852039A5248}">
  <dimension ref="A1:D29"/>
  <sheetViews>
    <sheetView showGridLines="0" zoomScale="80" zoomScaleNormal="80" workbookViewId="0">
      <selection sqref="A1:D6"/>
    </sheetView>
  </sheetViews>
  <sheetFormatPr defaultRowHeight="14.4" x14ac:dyDescent="0.3"/>
  <cols>
    <col min="1" max="1" width="24.33203125" customWidth="1"/>
    <col min="2" max="2" width="19.44140625" customWidth="1"/>
    <col min="3" max="3" width="18" customWidth="1"/>
    <col min="4" max="4" width="17.88671875" customWidth="1"/>
    <col min="5" max="5" width="22.6640625" customWidth="1"/>
    <col min="6" max="6" width="23.88671875" bestFit="1" customWidth="1"/>
    <col min="7" max="7" width="12" bestFit="1" customWidth="1"/>
  </cols>
  <sheetData>
    <row r="1" spans="1:4" ht="15.6" x14ac:dyDescent="0.3">
      <c r="A1" s="47" t="s">
        <v>173</v>
      </c>
      <c r="B1" s="47">
        <v>2023</v>
      </c>
      <c r="C1" s="47">
        <v>2024</v>
      </c>
      <c r="D1" s="12"/>
    </row>
    <row r="2" spans="1:4" ht="15.6" x14ac:dyDescent="0.3">
      <c r="A2" s="19" t="s">
        <v>159</v>
      </c>
      <c r="B2" s="32">
        <v>0.18248891736331416</v>
      </c>
      <c r="C2" s="32">
        <v>0.17862626676220697</v>
      </c>
      <c r="D2" s="48" t="str">
        <f>IF(C2&gt;B2, "↑", IF(C2&lt;B2,"↓"))</f>
        <v>↓</v>
      </c>
    </row>
    <row r="3" spans="1:4" ht="15.6" x14ac:dyDescent="0.3">
      <c r="A3" s="19" t="s">
        <v>160</v>
      </c>
      <c r="B3" s="32">
        <v>9.1874799789197395E-2</v>
      </c>
      <c r="C3" s="32">
        <v>7.2433207083631893E-2</v>
      </c>
      <c r="D3" s="48" t="str">
        <f t="shared" ref="D3:D6" si="0">IF(C3&gt;B3, "↑", IF(C3&lt;B3,"↓"))</f>
        <v>↓</v>
      </c>
    </row>
    <row r="4" spans="1:4" ht="15.6" x14ac:dyDescent="0.3">
      <c r="A4" s="12" t="s">
        <v>161</v>
      </c>
      <c r="B4" s="32">
        <v>0.1547332417099811</v>
      </c>
      <c r="C4" s="32">
        <v>7.322141467908691E-2</v>
      </c>
      <c r="D4" s="48" t="str">
        <f t="shared" si="0"/>
        <v>↓</v>
      </c>
    </row>
    <row r="5" spans="1:4" ht="15.6" x14ac:dyDescent="0.3">
      <c r="A5" s="12" t="s">
        <v>162</v>
      </c>
      <c r="B5" s="32">
        <v>0.23943864354823258</v>
      </c>
      <c r="C5" s="32">
        <v>9.7252890431061681E-2</v>
      </c>
      <c r="D5" s="48" t="str">
        <f>IF(C5&gt;B5, "↑", IF(C5&lt;B5,"↓"))</f>
        <v>↓</v>
      </c>
    </row>
    <row r="6" spans="1:4" ht="15.6" x14ac:dyDescent="0.3">
      <c r="A6" s="12" t="s">
        <v>163</v>
      </c>
      <c r="B6" s="32">
        <v>0.1406610516047947</v>
      </c>
      <c r="C6" s="32">
        <v>5.8089620709429017E-2</v>
      </c>
      <c r="D6" s="48" t="str">
        <f t="shared" si="0"/>
        <v>↓</v>
      </c>
    </row>
    <row r="7" spans="1:4" ht="15.6" x14ac:dyDescent="0.3">
      <c r="A7" s="11"/>
      <c r="B7" s="11"/>
      <c r="C7" s="11"/>
      <c r="D7" s="11"/>
    </row>
    <row r="12" spans="1:4" x14ac:dyDescent="0.3">
      <c r="B12" s="34"/>
      <c r="C12" s="34"/>
      <c r="D12" s="34"/>
    </row>
    <row r="13" spans="1:4" x14ac:dyDescent="0.3">
      <c r="B13" s="35"/>
      <c r="C13" s="35"/>
      <c r="D13" s="35"/>
    </row>
    <row r="14" spans="1:4" x14ac:dyDescent="0.3">
      <c r="B14" s="35"/>
      <c r="C14" s="35"/>
      <c r="D14" s="35"/>
    </row>
    <row r="15" spans="1:4" x14ac:dyDescent="0.3">
      <c r="B15" s="35"/>
      <c r="C15" s="35"/>
      <c r="D15" s="35"/>
    </row>
    <row r="16" spans="1:4" x14ac:dyDescent="0.3">
      <c r="B16" s="35"/>
      <c r="C16" s="35"/>
      <c r="D16" s="35"/>
    </row>
    <row r="17" spans="2:4" x14ac:dyDescent="0.3">
      <c r="B17" s="35"/>
      <c r="C17" s="35"/>
      <c r="D17" s="35"/>
    </row>
    <row r="29" spans="2:4" x14ac:dyDescent="0.3">
      <c r="C29" s="23"/>
    </row>
  </sheetData>
  <phoneticPr fontId="1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41BF0-40C3-4DBB-9FD9-D8307F7D9B9C}">
  <dimension ref="A2:C4"/>
  <sheetViews>
    <sheetView showGridLines="0" workbookViewId="0">
      <selection activeCell="A2" sqref="A2:C4"/>
    </sheetView>
  </sheetViews>
  <sheetFormatPr defaultRowHeight="14.4" x14ac:dyDescent="0.3"/>
  <cols>
    <col min="1" max="1" width="12.6640625" customWidth="1"/>
  </cols>
  <sheetData>
    <row r="2" spans="1:3" x14ac:dyDescent="0.3">
      <c r="A2" s="41" t="s">
        <v>173</v>
      </c>
      <c r="B2" s="41">
        <v>2023</v>
      </c>
      <c r="C2" s="41">
        <v>2024</v>
      </c>
    </row>
    <row r="3" spans="1:3" x14ac:dyDescent="0.3">
      <c r="A3" s="10" t="s">
        <v>164</v>
      </c>
      <c r="B3" s="10">
        <v>1.7258939752330598</v>
      </c>
      <c r="C3" s="10">
        <v>2.0249123902709831</v>
      </c>
    </row>
    <row r="4" spans="1:3" x14ac:dyDescent="0.3">
      <c r="A4" s="10" t="s">
        <v>165</v>
      </c>
      <c r="B4" s="10">
        <v>1.1340614999304299</v>
      </c>
      <c r="C4" s="10">
        <v>1.421914576177093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B65D-8B33-481E-8EA8-3D66E3E66E27}">
  <dimension ref="A3:F15"/>
  <sheetViews>
    <sheetView showGridLines="0" workbookViewId="0">
      <selection activeCell="C17" sqref="C17"/>
    </sheetView>
  </sheetViews>
  <sheetFormatPr defaultRowHeight="14.4" x14ac:dyDescent="0.3"/>
  <cols>
    <col min="1" max="1" width="46" customWidth="1"/>
    <col min="2" max="2" width="28" customWidth="1"/>
    <col min="3" max="3" width="27.88671875" customWidth="1"/>
    <col min="4" max="4" width="14.109375" customWidth="1"/>
    <col min="7" max="7" width="18" customWidth="1"/>
  </cols>
  <sheetData>
    <row r="3" spans="1:6" ht="31.2" x14ac:dyDescent="0.6">
      <c r="A3" s="56" t="s">
        <v>175</v>
      </c>
      <c r="B3" s="56"/>
      <c r="C3" s="56"/>
    </row>
    <row r="4" spans="1:6" ht="15" thickBot="1" x14ac:dyDescent="0.35"/>
    <row r="5" spans="1:6" ht="19.2" thickTop="1" thickBot="1" x14ac:dyDescent="0.4">
      <c r="A5" s="39" t="s">
        <v>173</v>
      </c>
      <c r="B5" s="39">
        <v>2023</v>
      </c>
      <c r="C5" s="39">
        <v>2024</v>
      </c>
    </row>
    <row r="6" spans="1:6" ht="19.2" thickTop="1" thickBot="1" x14ac:dyDescent="0.4">
      <c r="A6" s="39" t="s">
        <v>168</v>
      </c>
      <c r="B6" s="39">
        <v>0.90766099532911892</v>
      </c>
      <c r="C6" s="39">
        <v>0.85435178059189809</v>
      </c>
      <c r="E6" s="36"/>
      <c r="F6" t="s">
        <v>176</v>
      </c>
    </row>
    <row r="7" spans="1:6" ht="19.2" thickTop="1" thickBot="1" x14ac:dyDescent="0.4">
      <c r="A7" s="39" t="s">
        <v>169</v>
      </c>
      <c r="B7" s="39">
        <v>5.806032584764421</v>
      </c>
      <c r="C7" s="39">
        <v>6.2582381156650939</v>
      </c>
      <c r="E7" s="38"/>
      <c r="F7" t="s">
        <v>177</v>
      </c>
    </row>
    <row r="8" spans="1:6" ht="19.2" thickTop="1" thickBot="1" x14ac:dyDescent="0.4">
      <c r="A8" s="39" t="s">
        <v>170</v>
      </c>
      <c r="B8" s="39">
        <v>27.5863740022805</v>
      </c>
      <c r="C8" s="39">
        <v>22.111815301041194</v>
      </c>
      <c r="E8" s="37"/>
      <c r="F8" t="s">
        <v>174</v>
      </c>
    </row>
    <row r="9" spans="1:6" ht="15" thickTop="1" x14ac:dyDescent="0.3"/>
    <row r="10" spans="1:6" ht="15" thickBot="1" x14ac:dyDescent="0.35"/>
    <row r="11" spans="1:6" ht="19.2" thickTop="1" thickBot="1" x14ac:dyDescent="0.4">
      <c r="A11" s="39" t="s">
        <v>173</v>
      </c>
      <c r="B11" s="39">
        <v>2023</v>
      </c>
      <c r="C11" s="39">
        <v>2024</v>
      </c>
      <c r="D11" s="39" t="s">
        <v>178</v>
      </c>
    </row>
    <row r="12" spans="1:6" ht="19.2" thickTop="1" thickBot="1" x14ac:dyDescent="0.4">
      <c r="A12" s="39" t="s">
        <v>168</v>
      </c>
      <c r="B12" s="39">
        <v>0.90766099532911892</v>
      </c>
      <c r="C12" s="39">
        <v>0.85435178059189809</v>
      </c>
      <c r="D12" s="40">
        <f>C12-B12</f>
        <v>-5.3309214737220834E-2</v>
      </c>
    </row>
    <row r="13" spans="1:6" ht="19.2" thickTop="1" thickBot="1" x14ac:dyDescent="0.4">
      <c r="A13" s="39" t="s">
        <v>169</v>
      </c>
      <c r="B13" s="39">
        <v>5.806032584764421</v>
      </c>
      <c r="C13" s="39">
        <v>6.2582381156650939</v>
      </c>
      <c r="D13" s="40">
        <f t="shared" ref="D13:D14" si="0">C13-B13</f>
        <v>0.45220553090067295</v>
      </c>
    </row>
    <row r="14" spans="1:6" ht="19.2" thickTop="1" thickBot="1" x14ac:dyDescent="0.4">
      <c r="A14" s="39" t="s">
        <v>170</v>
      </c>
      <c r="B14" s="39">
        <v>27.5863740022805</v>
      </c>
      <c r="C14" s="39">
        <v>22.111815301041194</v>
      </c>
      <c r="D14" s="40">
        <f t="shared" si="0"/>
        <v>-5.4745587012393067</v>
      </c>
    </row>
    <row r="15" spans="1:6" ht="15" thickTop="1" x14ac:dyDescent="0.3"/>
  </sheetData>
  <mergeCells count="1">
    <mergeCell ref="A3:C3"/>
  </mergeCells>
  <conditionalFormatting sqref="B6:C8">
    <cfRule type="colorScale" priority="5">
      <colorScale>
        <cfvo type="num" val="0.8"/>
        <cfvo type="num" val="10"/>
        <cfvo type="num" val="27.59"/>
        <color rgb="FFFF0000"/>
        <color rgb="FFFFFFCC"/>
        <color theme="6" tint="-0.249977111117893"/>
      </colorScale>
    </cfRule>
  </conditionalFormatting>
  <conditionalFormatting sqref="B12:C14">
    <cfRule type="dataBar" priority="3">
      <dataBar>
        <cfvo type="min"/>
        <cfvo type="max"/>
        <color rgb="FF638EC6"/>
      </dataBar>
      <extLst>
        <ext xmlns:x14="http://schemas.microsoft.com/office/spreadsheetml/2009/9/main" uri="{B025F937-C7B1-47D3-B67F-A62EFF666E3E}">
          <x14:id>{35FCAC55-B9FF-43ED-A99D-B53C2DFFAD6D}</x14:id>
        </ext>
      </extLst>
    </cfRule>
  </conditionalFormatting>
  <conditionalFormatting sqref="D12:D14">
    <cfRule type="cellIs" dxfId="6" priority="1" operator="lessThan">
      <formula>0</formula>
    </cfRule>
    <cfRule type="cellIs" dxfId="5" priority="2" operator="greaterThan">
      <formula>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5FCAC55-B9FF-43ED-A99D-B53C2DFFAD6D}">
            <x14:dataBar minLength="0" maxLength="100" gradient="0">
              <x14:cfvo type="autoMin"/>
              <x14:cfvo type="autoMax"/>
              <x14:negativeFillColor rgb="FFFF0000"/>
              <x14:axisColor rgb="FF000000"/>
            </x14:dataBar>
          </x14:cfRule>
          <xm:sqref>B12:C14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2A364-7E5E-42EF-B0F7-E524739A3E4C}">
  <dimension ref="A1:G3"/>
  <sheetViews>
    <sheetView showGridLines="0" workbookViewId="0">
      <selection activeCell="J25" sqref="J25"/>
    </sheetView>
  </sheetViews>
  <sheetFormatPr defaultRowHeight="14.4" x14ac:dyDescent="0.3"/>
  <cols>
    <col min="1" max="1" width="20.77734375" customWidth="1"/>
    <col min="5" max="5" width="22.109375" customWidth="1"/>
  </cols>
  <sheetData>
    <row r="1" spans="1:7" x14ac:dyDescent="0.3">
      <c r="A1" s="41" t="s">
        <v>158</v>
      </c>
      <c r="B1" s="41">
        <v>2023</v>
      </c>
      <c r="C1" s="41">
        <v>2024</v>
      </c>
      <c r="E1" s="41" t="s">
        <v>158</v>
      </c>
      <c r="F1" s="41">
        <v>2023</v>
      </c>
      <c r="G1" s="41">
        <v>2024</v>
      </c>
    </row>
    <row r="2" spans="1:7" x14ac:dyDescent="0.3">
      <c r="A2" s="10" t="s">
        <v>166</v>
      </c>
      <c r="B2" s="42">
        <v>0.68667177571287163</v>
      </c>
      <c r="C2" s="42">
        <v>0.66366765871655264</v>
      </c>
      <c r="E2" s="10" t="s">
        <v>138</v>
      </c>
      <c r="F2" s="42">
        <v>56.993589743589745</v>
      </c>
      <c r="G2" s="42">
        <v>20.217142857142857</v>
      </c>
    </row>
    <row r="3" spans="1:7" x14ac:dyDescent="0.3">
      <c r="A3" s="10" t="s">
        <v>167</v>
      </c>
      <c r="B3" s="42">
        <v>0.40339342324935751</v>
      </c>
      <c r="C3" s="42">
        <v>0.39641189481445072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E2A06-227B-4278-87A9-39A243ADD6B0}">
  <dimension ref="A1:N8"/>
  <sheetViews>
    <sheetView showGridLines="0" zoomScale="90" zoomScaleNormal="90" workbookViewId="0">
      <selection activeCell="H7" sqref="H7"/>
    </sheetView>
  </sheetViews>
  <sheetFormatPr defaultRowHeight="14.4" x14ac:dyDescent="0.3"/>
  <cols>
    <col min="1" max="1" width="21.88671875" bestFit="1" customWidth="1"/>
    <col min="2" max="2" width="18.33203125" bestFit="1" customWidth="1"/>
    <col min="3" max="3" width="9.77734375" bestFit="1" customWidth="1"/>
    <col min="9" max="9" width="9.77734375" bestFit="1" customWidth="1"/>
    <col min="10" max="10" width="18.33203125" bestFit="1" customWidth="1"/>
    <col min="11" max="11" width="16.109375" bestFit="1" customWidth="1"/>
    <col min="12" max="12" width="16.21875" bestFit="1" customWidth="1"/>
    <col min="13" max="13" width="21.109375" bestFit="1" customWidth="1"/>
    <col min="14" max="14" width="21" bestFit="1" customWidth="1"/>
    <col min="15" max="15" width="20.5546875" bestFit="1" customWidth="1"/>
    <col min="16" max="16" width="22.44140625" bestFit="1" customWidth="1"/>
    <col min="17" max="17" width="16.109375" bestFit="1" customWidth="1"/>
    <col min="18" max="18" width="23.21875" bestFit="1" customWidth="1"/>
    <col min="19" max="19" width="16.21875" bestFit="1" customWidth="1"/>
    <col min="20" max="20" width="10.5546875" bestFit="1" customWidth="1"/>
    <col min="21" max="21" width="23.21875" bestFit="1" customWidth="1"/>
    <col min="22" max="22" width="21.109375" bestFit="1" customWidth="1"/>
    <col min="23" max="23" width="21" bestFit="1" customWidth="1"/>
    <col min="24" max="24" width="9.77734375" bestFit="1" customWidth="1"/>
  </cols>
  <sheetData>
    <row r="1" spans="1:14" x14ac:dyDescent="0.3">
      <c r="A1" s="44" t="s">
        <v>158</v>
      </c>
      <c r="B1" t="s">
        <v>125</v>
      </c>
      <c r="I1" s="44" t="s">
        <v>158</v>
      </c>
      <c r="J1" t="s">
        <v>125</v>
      </c>
    </row>
    <row r="3" spans="1:14" x14ac:dyDescent="0.3">
      <c r="A3" s="44" t="s">
        <v>183</v>
      </c>
      <c r="B3" t="s">
        <v>181</v>
      </c>
      <c r="C3" t="s">
        <v>182</v>
      </c>
      <c r="J3" s="44" t="s">
        <v>183</v>
      </c>
    </row>
    <row r="4" spans="1:14" x14ac:dyDescent="0.3">
      <c r="A4" s="45" t="s">
        <v>159</v>
      </c>
      <c r="B4" s="46">
        <v>0.18248891736331416</v>
      </c>
      <c r="C4" s="46">
        <v>0.17862626676220697</v>
      </c>
      <c r="I4" s="44" t="s">
        <v>180</v>
      </c>
      <c r="J4" t="s">
        <v>159</v>
      </c>
      <c r="K4" t="s">
        <v>161</v>
      </c>
      <c r="L4" t="s">
        <v>160</v>
      </c>
      <c r="M4" t="s">
        <v>163</v>
      </c>
      <c r="N4" t="s">
        <v>162</v>
      </c>
    </row>
    <row r="5" spans="1:14" x14ac:dyDescent="0.3">
      <c r="A5" s="45" t="s">
        <v>161</v>
      </c>
      <c r="B5" s="46">
        <v>0.1547332417099811</v>
      </c>
      <c r="C5" s="46">
        <v>7.322141467908691E-2</v>
      </c>
      <c r="I5" s="45" t="s">
        <v>181</v>
      </c>
      <c r="J5" s="46">
        <v>0.18248891736331416</v>
      </c>
      <c r="K5" s="46">
        <v>0.1547332417099811</v>
      </c>
      <c r="L5" s="46">
        <v>9.1874799789197395E-2</v>
      </c>
      <c r="M5" s="46">
        <v>0.1406610516047947</v>
      </c>
      <c r="N5" s="46">
        <v>0.23943864354823258</v>
      </c>
    </row>
    <row r="6" spans="1:14" x14ac:dyDescent="0.3">
      <c r="A6" s="45" t="s">
        <v>160</v>
      </c>
      <c r="B6" s="46">
        <v>9.1874799789197395E-2</v>
      </c>
      <c r="C6" s="46">
        <v>7.2433207083631893E-2</v>
      </c>
      <c r="I6" s="45" t="s">
        <v>182</v>
      </c>
      <c r="J6" s="46">
        <v>0.17862626676220697</v>
      </c>
      <c r="K6" s="46">
        <v>7.322141467908691E-2</v>
      </c>
      <c r="L6" s="46">
        <v>7.2433207083631893E-2</v>
      </c>
      <c r="M6" s="46">
        <v>5.8089620709429017E-2</v>
      </c>
      <c r="N6" s="46">
        <v>9.7252890431061681E-2</v>
      </c>
    </row>
    <row r="7" spans="1:14" x14ac:dyDescent="0.3">
      <c r="A7" s="45" t="s">
        <v>163</v>
      </c>
      <c r="B7" s="46">
        <v>0.1406610516047947</v>
      </c>
      <c r="C7" s="46">
        <v>5.8089620709429017E-2</v>
      </c>
    </row>
    <row r="8" spans="1:14" x14ac:dyDescent="0.3">
      <c r="A8" s="45" t="s">
        <v>162</v>
      </c>
      <c r="B8" s="46">
        <v>0.23943864354823258</v>
      </c>
      <c r="C8" s="46">
        <v>9.7252890431061681E-2</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5A88-4605-4048-B807-F98AC77F366F}">
  <dimension ref="A1"/>
  <sheetViews>
    <sheetView showGridLines="0" tabSelected="1" workbookViewId="0">
      <selection activeCell="F22" sqref="F22"/>
    </sheetView>
  </sheetViews>
  <sheetFormatPr defaultRowHeight="14.4" x14ac:dyDescent="0.3"/>
  <cols>
    <col min="1" max="1" width="9.109375" bestFit="1" customWidth="1"/>
    <col min="2" max="2" width="18.44140625" bestFit="1" customWidth="1"/>
    <col min="3" max="3" width="17.77734375" bestFit="1" customWidth="1"/>
    <col min="4" max="4" width="20.5546875" bestFit="1" customWidth="1"/>
    <col min="5" max="5" width="16.109375" bestFit="1" customWidth="1"/>
    <col min="6" max="6" width="16.21875" bestFit="1" customWidth="1"/>
    <col min="7" max="7" width="21.109375" bestFit="1" customWidth="1"/>
    <col min="8" max="8" width="21" bestFit="1" customWidth="1"/>
    <col min="9" max="9" width="9.77734375" bestFit="1" customWidth="1"/>
    <col min="10" max="10" width="21" bestFit="1" customWidth="1"/>
    <col min="11" max="11" width="9.77734375" bestFit="1" customWidth="1"/>
    <col min="12" max="12" width="21.109375" bestFit="1" customWidth="1"/>
    <col min="13" max="13" width="21" bestFit="1" customWidth="1"/>
    <col min="14" max="14" width="9.77734375" bestFit="1" customWidth="1"/>
    <col min="15" max="15" width="21" bestFit="1" customWidth="1"/>
    <col min="16" max="16" width="9.7773437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Balance Sheet</vt:lpstr>
      <vt:lpstr>Income Statement</vt:lpstr>
      <vt:lpstr>Cash Flow Statement</vt:lpstr>
      <vt:lpstr>Ratios</vt:lpstr>
      <vt:lpstr>Profitability Chart</vt:lpstr>
      <vt:lpstr>Liquidity Comparison Chart</vt:lpstr>
      <vt:lpstr>Efficiency Ratios heatmap</vt:lpstr>
      <vt:lpstr>Leverage Ratios Comparison</vt:lpstr>
      <vt:lpstr>Pivot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Suravi Mondal</dc:creator>
  <cp:lastModifiedBy>Suravi Mondal</cp:lastModifiedBy>
  <dcterms:created xsi:type="dcterms:W3CDTF">2025-06-03T07:43:28Z</dcterms:created>
  <dcterms:modified xsi:type="dcterms:W3CDTF">2025-06-05T14:53:38Z</dcterms:modified>
</cp:coreProperties>
</file>